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calculation" sheetId="1" r:id="rId1"/>
    <sheet name="raw data" sheetId="2" r:id="rId2"/>
    <sheet name="jig calibration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H19" i="1" l="1"/>
  <c r="K19" i="1" s="1"/>
  <c r="G15" i="1"/>
  <c r="G13" i="1"/>
  <c r="G7" i="1"/>
  <c r="H16" i="1"/>
  <c r="G14" i="1"/>
  <c r="H10" i="1"/>
  <c r="G19" i="1"/>
  <c r="H15" i="1"/>
  <c r="G17" i="1"/>
  <c r="H14" i="1"/>
  <c r="I14" i="1" s="1"/>
  <c r="J14" i="1" s="1"/>
  <c r="G11" i="1"/>
  <c r="G3" i="1"/>
  <c r="G18" i="1"/>
  <c r="H24" i="1"/>
  <c r="H20" i="1"/>
  <c r="H8" i="1"/>
  <c r="H4" i="1"/>
  <c r="H3" i="1"/>
  <c r="H25" i="1"/>
  <c r="G9" i="1"/>
  <c r="G5" i="1"/>
  <c r="H26" i="1"/>
  <c r="H12" i="1"/>
  <c r="H11" i="1"/>
  <c r="H6" i="1"/>
  <c r="H18" i="1"/>
  <c r="H7" i="1"/>
  <c r="G6" i="1"/>
  <c r="G10" i="1"/>
  <c r="G20" i="1"/>
  <c r="G16" i="1"/>
  <c r="G12" i="1"/>
  <c r="G8" i="1"/>
  <c r="G4" i="1"/>
  <c r="G23" i="1"/>
  <c r="G22" i="1"/>
  <c r="G21" i="1"/>
  <c r="H17" i="1"/>
  <c r="H13" i="1"/>
  <c r="H9" i="1"/>
  <c r="H5" i="1"/>
  <c r="G27" i="1"/>
  <c r="G26" i="1"/>
  <c r="G25" i="1"/>
  <c r="G24" i="1"/>
  <c r="H22" i="1"/>
  <c r="H21" i="1"/>
  <c r="H27" i="1"/>
  <c r="H23" i="1"/>
  <c r="K18" i="1"/>
  <c r="K15" i="1" l="1"/>
  <c r="K3" i="1"/>
  <c r="I13" i="1"/>
  <c r="J13" i="1" s="1"/>
  <c r="I24" i="1"/>
  <c r="J24" i="1" s="1"/>
  <c r="I18" i="1"/>
  <c r="J18" i="1" s="1"/>
  <c r="I25" i="1"/>
  <c r="J25" i="1" s="1"/>
  <c r="I12" i="1"/>
  <c r="J12" i="1" s="1"/>
  <c r="I10" i="1"/>
  <c r="J10" i="1" s="1"/>
  <c r="I19" i="1"/>
  <c r="J19" i="1" s="1"/>
  <c r="K12" i="1"/>
  <c r="I16" i="1"/>
  <c r="J16" i="1" s="1"/>
  <c r="I15" i="1"/>
  <c r="J15" i="1" s="1"/>
  <c r="I17" i="1"/>
  <c r="J17" i="1" s="1"/>
  <c r="K14" i="1"/>
  <c r="K25" i="1"/>
  <c r="I4" i="1"/>
  <c r="J4" i="1" s="1"/>
  <c r="K7" i="1"/>
  <c r="I11" i="1"/>
  <c r="J11" i="1" s="1"/>
  <c r="I9" i="1"/>
  <c r="J9" i="1" s="1"/>
  <c r="K10" i="1"/>
  <c r="I8" i="1"/>
  <c r="J8" i="1" s="1"/>
  <c r="K5" i="1"/>
  <c r="K11" i="1"/>
  <c r="K20" i="1"/>
  <c r="I7" i="1"/>
  <c r="J7" i="1" s="1"/>
  <c r="I3" i="1"/>
  <c r="J3" i="1" s="1"/>
  <c r="I5" i="1"/>
  <c r="J5" i="1" s="1"/>
  <c r="I20" i="1"/>
  <c r="J20" i="1" s="1"/>
  <c r="K22" i="1"/>
  <c r="K4" i="1"/>
  <c r="K21" i="1"/>
  <c r="I26" i="1"/>
  <c r="J26" i="1" s="1"/>
  <c r="I6" i="1"/>
  <c r="J6" i="1" s="1"/>
  <c r="K6" i="1"/>
  <c r="K16" i="1"/>
  <c r="K26" i="1"/>
  <c r="K9" i="1"/>
  <c r="I22" i="1"/>
  <c r="J22" i="1" s="1"/>
  <c r="K13" i="1"/>
  <c r="K23" i="1"/>
  <c r="I21" i="1"/>
  <c r="J21" i="1" s="1"/>
  <c r="K8" i="1"/>
  <c r="K24" i="1"/>
  <c r="I23" i="1"/>
  <c r="J23" i="1" s="1"/>
  <c r="K17" i="1"/>
  <c r="I27" i="1"/>
  <c r="J27" i="1" s="1"/>
  <c r="K27" i="1"/>
</calcChain>
</file>

<file path=xl/sharedStrings.xml><?xml version="1.0" encoding="utf-8"?>
<sst xmlns="http://schemas.openxmlformats.org/spreadsheetml/2006/main" count="18" uniqueCount="12">
  <si>
    <t>Frequency Log(Hz)</t>
  </si>
  <si>
    <t xml:space="preserve"> Gain (dB)</t>
  </si>
  <si>
    <t xml:space="preserve"> Phase (deg)</t>
  </si>
  <si>
    <t>r</t>
  </si>
  <si>
    <t>Phase(rad)</t>
  </si>
  <si>
    <t xml:space="preserve">Frequency </t>
  </si>
  <si>
    <t>Gain</t>
  </si>
  <si>
    <t>Zdut</t>
  </si>
  <si>
    <t>Alpha(rad)</t>
  </si>
  <si>
    <t>C(F)</t>
  </si>
  <si>
    <t>C(nF)</t>
  </si>
  <si>
    <t>Resr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</si>
</sst>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Capaciteit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calculation!$J$2</c:f>
              <c:strCache>
                <c:ptCount val="1"/>
                <c:pt idx="0">
                  <c:v>C(nF)</c:v>
                </c:pt>
              </c:strCache>
            </c:strRef>
          </c:tx>
          <c:marker>
            <c:symbol val="none"/>
          </c:marker>
          <c:cat>
            <c:numRef>
              <c:f>calculation!$E$3:$E$27</c:f>
              <c:numCache>
                <c:formatCode>General</c:formatCode>
                <c:ptCount val="25"/>
                <c:pt idx="0">
                  <c:v>100000</c:v>
                </c:pt>
                <c:pt idx="1">
                  <c:v>125893</c:v>
                </c:pt>
                <c:pt idx="2">
                  <c:v>158489</c:v>
                </c:pt>
                <c:pt idx="3">
                  <c:v>199526</c:v>
                </c:pt>
                <c:pt idx="4">
                  <c:v>251189</c:v>
                </c:pt>
                <c:pt idx="5">
                  <c:v>316228</c:v>
                </c:pt>
                <c:pt idx="6">
                  <c:v>398107</c:v>
                </c:pt>
                <c:pt idx="7">
                  <c:v>501187</c:v>
                </c:pt>
                <c:pt idx="8">
                  <c:v>630957</c:v>
                </c:pt>
                <c:pt idx="9">
                  <c:v>794328</c:v>
                </c:pt>
                <c:pt idx="10">
                  <c:v>1000000</c:v>
                </c:pt>
                <c:pt idx="11">
                  <c:v>1258925</c:v>
                </c:pt>
                <c:pt idx="12">
                  <c:v>1584893</c:v>
                </c:pt>
                <c:pt idx="13">
                  <c:v>1995262</c:v>
                </c:pt>
                <c:pt idx="14">
                  <c:v>2511886</c:v>
                </c:pt>
                <c:pt idx="15">
                  <c:v>3162278</c:v>
                </c:pt>
                <c:pt idx="16">
                  <c:v>3981072</c:v>
                </c:pt>
                <c:pt idx="17">
                  <c:v>5011872</c:v>
                </c:pt>
                <c:pt idx="18">
                  <c:v>6309573</c:v>
                </c:pt>
                <c:pt idx="19">
                  <c:v>7943282</c:v>
                </c:pt>
                <c:pt idx="20">
                  <c:v>10000000</c:v>
                </c:pt>
                <c:pt idx="21">
                  <c:v>12589254</c:v>
                </c:pt>
                <c:pt idx="22">
                  <c:v>15848932</c:v>
                </c:pt>
                <c:pt idx="23">
                  <c:v>19952623</c:v>
                </c:pt>
                <c:pt idx="24">
                  <c:v>20000000</c:v>
                </c:pt>
              </c:numCache>
            </c:numRef>
          </c:cat>
          <c:val>
            <c:numRef>
              <c:f>calculation!$J$3:$J$27</c:f>
              <c:numCache>
                <c:formatCode>General</c:formatCode>
                <c:ptCount val="25"/>
                <c:pt idx="0">
                  <c:v>207.69499999999999</c:v>
                </c:pt>
                <c:pt idx="1">
                  <c:v>209.26900000000001</c:v>
                </c:pt>
                <c:pt idx="2">
                  <c:v>209.07</c:v>
                </c:pt>
                <c:pt idx="3">
                  <c:v>213.952</c:v>
                </c:pt>
                <c:pt idx="4">
                  <c:v>213.15899999999999</c:v>
                </c:pt>
                <c:pt idx="5">
                  <c:v>226.00899999999999</c:v>
                </c:pt>
                <c:pt idx="6">
                  <c:v>252.262</c:v>
                </c:pt>
                <c:pt idx="7">
                  <c:v>285.64699999999999</c:v>
                </c:pt>
                <c:pt idx="8">
                  <c:v>358.29500000000002</c:v>
                </c:pt>
                <c:pt idx="9">
                  <c:v>636.37</c:v>
                </c:pt>
                <c:pt idx="10">
                  <c:v>-2257.806</c:v>
                </c:pt>
                <c:pt idx="11">
                  <c:v>-262.64499999999998</c:v>
                </c:pt>
                <c:pt idx="12">
                  <c:v>-116.404</c:v>
                </c:pt>
                <c:pt idx="13">
                  <c:v>-61.95</c:v>
                </c:pt>
                <c:pt idx="14">
                  <c:v>-34.404000000000003</c:v>
                </c:pt>
                <c:pt idx="15">
                  <c:v>-20.658000000000001</c:v>
                </c:pt>
                <c:pt idx="16">
                  <c:v>-12.811999999999999</c:v>
                </c:pt>
                <c:pt idx="17">
                  <c:v>-8.2249999999999996</c:v>
                </c:pt>
                <c:pt idx="18">
                  <c:v>-5.0590000000000002</c:v>
                </c:pt>
                <c:pt idx="19">
                  <c:v>-3.169</c:v>
                </c:pt>
                <c:pt idx="20">
                  <c:v>-2.0169999999999999</c:v>
                </c:pt>
                <c:pt idx="21">
                  <c:v>-1.2370000000000001</c:v>
                </c:pt>
                <c:pt idx="22">
                  <c:v>-0.80300000000000005</c:v>
                </c:pt>
                <c:pt idx="23">
                  <c:v>-0.48199999999999998</c:v>
                </c:pt>
                <c:pt idx="24">
                  <c:v>-0.48299999999999998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4976"/>
        <c:axId val="178736512"/>
      </c:lineChart>
      <c:lineChart>
        <c:grouping val="standard"/>
        <c:varyColors val="0"/>
        <c:ser>
          <c:idx val="2"/>
          <c:order val="0"/>
          <c:tx>
            <c:strRef>
              <c:f>calculation!$C$2</c:f>
              <c:strCache>
                <c:ptCount val="1"/>
                <c:pt idx="0">
                  <c:v> Phase (deg)</c:v>
                </c:pt>
              </c:strCache>
            </c:strRef>
          </c:tx>
          <c:marker>
            <c:symbol val="none"/>
          </c:marker>
          <c:cat>
            <c:numRef>
              <c:f>calculation!$E$3:$E$27</c:f>
              <c:numCache>
                <c:formatCode>General</c:formatCode>
                <c:ptCount val="25"/>
                <c:pt idx="0">
                  <c:v>100000</c:v>
                </c:pt>
                <c:pt idx="1">
                  <c:v>125893</c:v>
                </c:pt>
                <c:pt idx="2">
                  <c:v>158489</c:v>
                </c:pt>
                <c:pt idx="3">
                  <c:v>199526</c:v>
                </c:pt>
                <c:pt idx="4">
                  <c:v>251189</c:v>
                </c:pt>
                <c:pt idx="5">
                  <c:v>316228</c:v>
                </c:pt>
                <c:pt idx="6">
                  <c:v>398107</c:v>
                </c:pt>
                <c:pt idx="7">
                  <c:v>501187</c:v>
                </c:pt>
                <c:pt idx="8">
                  <c:v>630957</c:v>
                </c:pt>
                <c:pt idx="9">
                  <c:v>794328</c:v>
                </c:pt>
                <c:pt idx="10">
                  <c:v>1000000</c:v>
                </c:pt>
                <c:pt idx="11">
                  <c:v>1258925</c:v>
                </c:pt>
                <c:pt idx="12">
                  <c:v>1584893</c:v>
                </c:pt>
                <c:pt idx="13">
                  <c:v>1995262</c:v>
                </c:pt>
                <c:pt idx="14">
                  <c:v>2511886</c:v>
                </c:pt>
                <c:pt idx="15">
                  <c:v>3162278</c:v>
                </c:pt>
                <c:pt idx="16">
                  <c:v>3981072</c:v>
                </c:pt>
                <c:pt idx="17">
                  <c:v>5011872</c:v>
                </c:pt>
                <c:pt idx="18">
                  <c:v>6309573</c:v>
                </c:pt>
                <c:pt idx="19">
                  <c:v>7943282</c:v>
                </c:pt>
                <c:pt idx="20">
                  <c:v>10000000</c:v>
                </c:pt>
                <c:pt idx="21">
                  <c:v>12589254</c:v>
                </c:pt>
                <c:pt idx="22">
                  <c:v>15848932</c:v>
                </c:pt>
                <c:pt idx="23">
                  <c:v>19952623</c:v>
                </c:pt>
                <c:pt idx="24">
                  <c:v>20000000</c:v>
                </c:pt>
              </c:numCache>
            </c:numRef>
          </c:cat>
          <c:val>
            <c:numRef>
              <c:f>calculation!$C$3:$C$27</c:f>
              <c:numCache>
                <c:formatCode>General</c:formatCode>
                <c:ptCount val="25"/>
                <c:pt idx="0">
                  <c:v>-78.456885998800274</c:v>
                </c:pt>
                <c:pt idx="1">
                  <c:v>-80.494803044634068</c:v>
                </c:pt>
                <c:pt idx="2">
                  <c:v>-81.697269099613436</c:v>
                </c:pt>
                <c:pt idx="3">
                  <c:v>-82.398481533948271</c:v>
                </c:pt>
                <c:pt idx="4">
                  <c:v>-83.030581940774098</c:v>
                </c:pt>
                <c:pt idx="5">
                  <c:v>-82.116583702465476</c:v>
                </c:pt>
                <c:pt idx="6">
                  <c:v>-82.130634643300624</c:v>
                </c:pt>
                <c:pt idx="7">
                  <c:v>-77.585362804566472</c:v>
                </c:pt>
                <c:pt idx="8">
                  <c:v>-74.162821555184237</c:v>
                </c:pt>
                <c:pt idx="9">
                  <c:v>-60.74695054084269</c:v>
                </c:pt>
                <c:pt idx="10">
                  <c:v>18.256198683349439</c:v>
                </c:pt>
                <c:pt idx="11">
                  <c:v>69.816847895988204</c:v>
                </c:pt>
                <c:pt idx="12">
                  <c:v>71.63729354638447</c:v>
                </c:pt>
                <c:pt idx="13">
                  <c:v>76.226062467610561</c:v>
                </c:pt>
                <c:pt idx="14">
                  <c:v>79.118865638621216</c:v>
                </c:pt>
                <c:pt idx="15">
                  <c:v>79.853299535292166</c:v>
                </c:pt>
                <c:pt idx="16">
                  <c:v>80.345041613738147</c:v>
                </c:pt>
                <c:pt idx="17">
                  <c:v>81.471824607940675</c:v>
                </c:pt>
                <c:pt idx="18">
                  <c:v>79.016032587371186</c:v>
                </c:pt>
                <c:pt idx="19">
                  <c:v>80.006640852434316</c:v>
                </c:pt>
                <c:pt idx="20">
                  <c:v>76.663615057485742</c:v>
                </c:pt>
                <c:pt idx="21">
                  <c:v>76.280910014339554</c:v>
                </c:pt>
                <c:pt idx="22">
                  <c:v>71.191629038768482</c:v>
                </c:pt>
                <c:pt idx="23">
                  <c:v>68.92301033386083</c:v>
                </c:pt>
                <c:pt idx="24">
                  <c:v>68.984590957984736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6608"/>
        <c:axId val="178755072"/>
      </c:lineChart>
      <c:catAx>
        <c:axId val="1787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736512"/>
        <c:crosses val="autoZero"/>
        <c:auto val="1"/>
        <c:lblAlgn val="ctr"/>
        <c:lblOffset val="100"/>
        <c:noMultiLvlLbl val="0"/>
      </c:catAx>
      <c:valAx>
        <c:axId val="17873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C(nF)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734976"/>
        <c:crosses val="autoZero"/>
        <c:crossBetween val="between"/>
      </c:valAx>
      <c:valAx>
        <c:axId val="17875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756608"/>
        <c:crosses val="max"/>
        <c:crossBetween val="between"/>
      </c:valAx>
      <c:catAx>
        <c:axId val="1787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755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ESR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calculation!$K$2</c:f>
              <c:strCache>
                <c:ptCount val="1"/>
                <c:pt idx="0">
                  <c:v>Resr</c:v>
                </c:pt>
              </c:strCache>
            </c:strRef>
          </c:tx>
          <c:marker>
            <c:symbol val="none"/>
          </c:marker>
          <c:cat>
            <c:numRef>
              <c:f>calculation!$E$3:$E$27</c:f>
              <c:numCache>
                <c:formatCode>General</c:formatCode>
                <c:ptCount val="25"/>
                <c:pt idx="0">
                  <c:v>100000</c:v>
                </c:pt>
                <c:pt idx="1">
                  <c:v>125893</c:v>
                </c:pt>
                <c:pt idx="2">
                  <c:v>158489</c:v>
                </c:pt>
                <c:pt idx="3">
                  <c:v>199526</c:v>
                </c:pt>
                <c:pt idx="4">
                  <c:v>251189</c:v>
                </c:pt>
                <c:pt idx="5">
                  <c:v>316228</c:v>
                </c:pt>
                <c:pt idx="6">
                  <c:v>398107</c:v>
                </c:pt>
                <c:pt idx="7">
                  <c:v>501187</c:v>
                </c:pt>
                <c:pt idx="8">
                  <c:v>630957</c:v>
                </c:pt>
                <c:pt idx="9">
                  <c:v>794328</c:v>
                </c:pt>
                <c:pt idx="10">
                  <c:v>1000000</c:v>
                </c:pt>
                <c:pt idx="11">
                  <c:v>1258925</c:v>
                </c:pt>
                <c:pt idx="12">
                  <c:v>1584893</c:v>
                </c:pt>
                <c:pt idx="13">
                  <c:v>1995262</c:v>
                </c:pt>
                <c:pt idx="14">
                  <c:v>2511886</c:v>
                </c:pt>
                <c:pt idx="15">
                  <c:v>3162278</c:v>
                </c:pt>
                <c:pt idx="16">
                  <c:v>3981072</c:v>
                </c:pt>
                <c:pt idx="17">
                  <c:v>5011872</c:v>
                </c:pt>
                <c:pt idx="18">
                  <c:v>6309573</c:v>
                </c:pt>
                <c:pt idx="19">
                  <c:v>7943282</c:v>
                </c:pt>
                <c:pt idx="20">
                  <c:v>10000000</c:v>
                </c:pt>
                <c:pt idx="21">
                  <c:v>12589254</c:v>
                </c:pt>
                <c:pt idx="22">
                  <c:v>15848932</c:v>
                </c:pt>
                <c:pt idx="23">
                  <c:v>19952623</c:v>
                </c:pt>
                <c:pt idx="24">
                  <c:v>20000000</c:v>
                </c:pt>
              </c:numCache>
            </c:numRef>
          </c:cat>
          <c:val>
            <c:numRef>
              <c:f>calculation!$K$3:$K$27</c:f>
              <c:numCache>
                <c:formatCode>General</c:formatCode>
                <c:ptCount val="25"/>
                <c:pt idx="0">
                  <c:v>0.31358539858423218</c:v>
                </c:pt>
                <c:pt idx="1">
                  <c:v>0.23384964206518047</c:v>
                </c:pt>
                <c:pt idx="2">
                  <c:v>0.20914859083821211</c:v>
                </c:pt>
                <c:pt idx="3">
                  <c:v>0.20095498072162352</c:v>
                </c:pt>
                <c:pt idx="4">
                  <c:v>0.17472251655368504</c:v>
                </c:pt>
                <c:pt idx="5">
                  <c:v>0.2019689946298881</c:v>
                </c:pt>
                <c:pt idx="6">
                  <c:v>0.16502667404210156</c:v>
                </c:pt>
                <c:pt idx="7">
                  <c:v>0.21742110162643644</c:v>
                </c:pt>
                <c:pt idx="8">
                  <c:v>0.18840787564374611</c:v>
                </c:pt>
                <c:pt idx="9">
                  <c:v>0.17359886502070429</c:v>
                </c:pt>
                <c:pt idx="10">
                  <c:v>0.21262521236283288</c:v>
                </c:pt>
                <c:pt idx="11">
                  <c:v>0.17138304919461111</c:v>
                </c:pt>
                <c:pt idx="12">
                  <c:v>0.26897995173191014</c:v>
                </c:pt>
                <c:pt idx="13">
                  <c:v>0.27871558833827081</c:v>
                </c:pt>
                <c:pt idx="14">
                  <c:v>0.28018410499313845</c:v>
                </c:pt>
                <c:pt idx="15">
                  <c:v>0.30771564759659104</c:v>
                </c:pt>
                <c:pt idx="16">
                  <c:v>0.32148609126465361</c:v>
                </c:pt>
                <c:pt idx="17">
                  <c:v>0.26035726002561776</c:v>
                </c:pt>
                <c:pt idx="18">
                  <c:v>0.43477413501679329</c:v>
                </c:pt>
                <c:pt idx="19">
                  <c:v>0.26212234602025958</c:v>
                </c:pt>
                <c:pt idx="20">
                  <c:v>0.53945467295054328</c:v>
                </c:pt>
                <c:pt idx="21">
                  <c:v>0.27167617606937183</c:v>
                </c:pt>
                <c:pt idx="22">
                  <c:v>0.91312343112730676</c:v>
                </c:pt>
                <c:pt idx="23">
                  <c:v>0.54977444975515355</c:v>
                </c:pt>
                <c:pt idx="24">
                  <c:v>0.54590039121440159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8528"/>
        <c:axId val="178920064"/>
      </c:lineChart>
      <c:lineChart>
        <c:grouping val="standard"/>
        <c:varyColors val="0"/>
        <c:ser>
          <c:idx val="2"/>
          <c:order val="0"/>
          <c:tx>
            <c:strRef>
              <c:f>calculation!$C$2</c:f>
              <c:strCache>
                <c:ptCount val="1"/>
                <c:pt idx="0">
                  <c:v> Phase (deg)</c:v>
                </c:pt>
              </c:strCache>
            </c:strRef>
          </c:tx>
          <c:marker>
            <c:symbol val="none"/>
          </c:marker>
          <c:cat>
            <c:numRef>
              <c:f>calculation!$E$3:$E$27</c:f>
              <c:numCache>
                <c:formatCode>General</c:formatCode>
                <c:ptCount val="25"/>
                <c:pt idx="0">
                  <c:v>100000</c:v>
                </c:pt>
                <c:pt idx="1">
                  <c:v>125893</c:v>
                </c:pt>
                <c:pt idx="2">
                  <c:v>158489</c:v>
                </c:pt>
                <c:pt idx="3">
                  <c:v>199526</c:v>
                </c:pt>
                <c:pt idx="4">
                  <c:v>251189</c:v>
                </c:pt>
                <c:pt idx="5">
                  <c:v>316228</c:v>
                </c:pt>
                <c:pt idx="6">
                  <c:v>398107</c:v>
                </c:pt>
                <c:pt idx="7">
                  <c:v>501187</c:v>
                </c:pt>
                <c:pt idx="8">
                  <c:v>630957</c:v>
                </c:pt>
                <c:pt idx="9">
                  <c:v>794328</c:v>
                </c:pt>
                <c:pt idx="10">
                  <c:v>1000000</c:v>
                </c:pt>
                <c:pt idx="11">
                  <c:v>1258925</c:v>
                </c:pt>
                <c:pt idx="12">
                  <c:v>1584893</c:v>
                </c:pt>
                <c:pt idx="13">
                  <c:v>1995262</c:v>
                </c:pt>
                <c:pt idx="14">
                  <c:v>2511886</c:v>
                </c:pt>
                <c:pt idx="15">
                  <c:v>3162278</c:v>
                </c:pt>
                <c:pt idx="16">
                  <c:v>3981072</c:v>
                </c:pt>
                <c:pt idx="17">
                  <c:v>5011872</c:v>
                </c:pt>
                <c:pt idx="18">
                  <c:v>6309573</c:v>
                </c:pt>
                <c:pt idx="19">
                  <c:v>7943282</c:v>
                </c:pt>
                <c:pt idx="20">
                  <c:v>10000000</c:v>
                </c:pt>
                <c:pt idx="21">
                  <c:v>12589254</c:v>
                </c:pt>
                <c:pt idx="22">
                  <c:v>15848932</c:v>
                </c:pt>
                <c:pt idx="23">
                  <c:v>19952623</c:v>
                </c:pt>
                <c:pt idx="24">
                  <c:v>20000000</c:v>
                </c:pt>
              </c:numCache>
            </c:numRef>
          </c:cat>
          <c:val>
            <c:numRef>
              <c:f>calculation!$C$3:$C$27</c:f>
              <c:numCache>
                <c:formatCode>General</c:formatCode>
                <c:ptCount val="25"/>
                <c:pt idx="0">
                  <c:v>-78.456885998800274</c:v>
                </c:pt>
                <c:pt idx="1">
                  <c:v>-80.494803044634068</c:v>
                </c:pt>
                <c:pt idx="2">
                  <c:v>-81.697269099613436</c:v>
                </c:pt>
                <c:pt idx="3">
                  <c:v>-82.398481533948271</c:v>
                </c:pt>
                <c:pt idx="4">
                  <c:v>-83.030581940774098</c:v>
                </c:pt>
                <c:pt idx="5">
                  <c:v>-82.116583702465476</c:v>
                </c:pt>
                <c:pt idx="6">
                  <c:v>-82.130634643300624</c:v>
                </c:pt>
                <c:pt idx="7">
                  <c:v>-77.585362804566472</c:v>
                </c:pt>
                <c:pt idx="8">
                  <c:v>-74.162821555184237</c:v>
                </c:pt>
                <c:pt idx="9">
                  <c:v>-60.74695054084269</c:v>
                </c:pt>
                <c:pt idx="10">
                  <c:v>18.256198683349439</c:v>
                </c:pt>
                <c:pt idx="11">
                  <c:v>69.816847895988204</c:v>
                </c:pt>
                <c:pt idx="12">
                  <c:v>71.63729354638447</c:v>
                </c:pt>
                <c:pt idx="13">
                  <c:v>76.226062467610561</c:v>
                </c:pt>
                <c:pt idx="14">
                  <c:v>79.118865638621216</c:v>
                </c:pt>
                <c:pt idx="15">
                  <c:v>79.853299535292166</c:v>
                </c:pt>
                <c:pt idx="16">
                  <c:v>80.345041613738147</c:v>
                </c:pt>
                <c:pt idx="17">
                  <c:v>81.471824607940675</c:v>
                </c:pt>
                <c:pt idx="18">
                  <c:v>79.016032587371186</c:v>
                </c:pt>
                <c:pt idx="19">
                  <c:v>80.006640852434316</c:v>
                </c:pt>
                <c:pt idx="20">
                  <c:v>76.663615057485742</c:v>
                </c:pt>
                <c:pt idx="21">
                  <c:v>76.280910014339554</c:v>
                </c:pt>
                <c:pt idx="22">
                  <c:v>71.191629038768482</c:v>
                </c:pt>
                <c:pt idx="23">
                  <c:v>68.92301033386083</c:v>
                </c:pt>
                <c:pt idx="24">
                  <c:v>68.984590957984736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36064"/>
        <c:axId val="178934528"/>
      </c:lineChart>
      <c:catAx>
        <c:axId val="1789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920064"/>
        <c:crosses val="autoZero"/>
        <c:auto val="1"/>
        <c:lblAlgn val="ctr"/>
        <c:lblOffset val="100"/>
        <c:noMultiLvlLbl val="0"/>
      </c:catAx>
      <c:valAx>
        <c:axId val="178920064"/>
        <c:scaling>
          <c:orientation val="minMax"/>
          <c:max val="20"/>
          <c:min val="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R(Ohms)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918528"/>
        <c:crosses val="autoZero"/>
        <c:crossBetween val="between"/>
      </c:valAx>
      <c:valAx>
        <c:axId val="17893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936064"/>
        <c:crosses val="max"/>
        <c:crossBetween val="between"/>
      </c:valAx>
      <c:catAx>
        <c:axId val="1789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934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4762</xdr:rowOff>
    </xdr:from>
    <xdr:to>
      <xdr:col>35</xdr:col>
      <xdr:colOff>85725</xdr:colOff>
      <xdr:row>29</xdr:row>
      <xdr:rowOff>152400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30</xdr:row>
      <xdr:rowOff>180975</xdr:rowOff>
    </xdr:from>
    <xdr:to>
      <xdr:col>35</xdr:col>
      <xdr:colOff>85725</xdr:colOff>
      <xdr:row>66</xdr:row>
      <xdr:rowOff>119063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G1" workbookViewId="0">
      <selection activeCell="Q7" sqref="Q7"/>
    </sheetView>
  </sheetViews>
  <sheetFormatPr defaultRowHeight="15" x14ac:dyDescent="0.25"/>
  <cols>
    <col min="1" max="11" width="9.140625" customWidth="1"/>
    <col min="12" max="12" width="11.85546875" customWidth="1"/>
  </cols>
  <sheetData>
    <row r="1" spans="1:11" x14ac:dyDescent="0.25">
      <c r="A1" t="s">
        <v>3</v>
      </c>
      <c r="B1">
        <v>47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5">
      <c r="A3">
        <v>5.0000000712875199</v>
      </c>
      <c r="B3">
        <f>'raw data'!B33-'jig calibration'!B33</f>
        <v>-15.917035818636801</v>
      </c>
      <c r="C3">
        <f>'raw data'!C33-'jig calibration'!C33</f>
        <v>-78.456885998800274</v>
      </c>
      <c r="D3">
        <f t="shared" ref="D3:D27" si="0">C3*PI()/180</f>
        <v>-1.3693309815409047</v>
      </c>
      <c r="E3">
        <f t="shared" ref="E3:E27" si="1">ROUND(10^A3,0)</f>
        <v>100000</v>
      </c>
      <c r="F3">
        <f t="shared" ref="F3:F27" si="2">IF(10^(B3/20)&gt;1,1,10^(B3/20))</f>
        <v>0.16001039933250852</v>
      </c>
      <c r="G3">
        <f t="shared" ref="G3:G27" si="3">F3*$B$1/SQRT(1-(2*F3*COS(D3))+(F3^2))</f>
        <v>7.6693160264082021</v>
      </c>
      <c r="H3">
        <f t="shared" ref="H3:H27" si="4">D3-(ATAN(-F3*SIN(D3)/(1-(F3*COS(D3)))))</f>
        <v>-1.5298966114246897</v>
      </c>
      <c r="I3">
        <f t="shared" ref="I3:I27" si="5">-1/(2*PI()*E3*G3*SIN(H3))</f>
        <v>2.0769538186349669E-7</v>
      </c>
      <c r="J3">
        <f t="shared" ref="J3:J27" si="6">ROUND(I3*1000000000,3)</f>
        <v>207.69499999999999</v>
      </c>
      <c r="K3">
        <f t="shared" ref="K3:K27" si="7">G3*COS(H3)</f>
        <v>0.31358539858423218</v>
      </c>
    </row>
    <row r="4" spans="1:11" x14ac:dyDescent="0.25">
      <c r="A4">
        <v>5.10000004252948</v>
      </c>
      <c r="B4">
        <f>'raw data'!B34-'jig calibration'!B34</f>
        <v>-17.92676393933127</v>
      </c>
      <c r="C4">
        <f>'raw data'!C34-'jig calibration'!C34</f>
        <v>-80.494803044634068</v>
      </c>
      <c r="D4">
        <f t="shared" si="0"/>
        <v>-1.4048993438732207</v>
      </c>
      <c r="E4">
        <f t="shared" si="1"/>
        <v>125893</v>
      </c>
      <c r="F4">
        <f t="shared" si="2"/>
        <v>0.12695850596225183</v>
      </c>
      <c r="G4">
        <f t="shared" si="3"/>
        <v>6.0455861958302251</v>
      </c>
      <c r="H4">
        <f t="shared" si="4"/>
        <v>-1.5321056210429975</v>
      </c>
      <c r="I4">
        <f t="shared" si="5"/>
        <v>2.092691813946319E-7</v>
      </c>
      <c r="J4">
        <f t="shared" si="6"/>
        <v>209.26900000000001</v>
      </c>
      <c r="K4">
        <f t="shared" si="7"/>
        <v>0.23384964206518047</v>
      </c>
    </row>
    <row r="5" spans="1:11" x14ac:dyDescent="0.25">
      <c r="A5">
        <v>5.19999997271323</v>
      </c>
      <c r="B5">
        <f>'raw data'!B35-'jig calibration'!B35</f>
        <v>-19.88643896280648</v>
      </c>
      <c r="C5">
        <f>'raw data'!C35-'jig calibration'!C35</f>
        <v>-81.697269099613436</v>
      </c>
      <c r="D5">
        <f t="shared" si="0"/>
        <v>-1.4258863356760776</v>
      </c>
      <c r="E5">
        <f t="shared" si="1"/>
        <v>158489</v>
      </c>
      <c r="F5">
        <f t="shared" si="2"/>
        <v>0.10131600385832255</v>
      </c>
      <c r="G5">
        <f t="shared" si="3"/>
        <v>4.8077345275846</v>
      </c>
      <c r="H5">
        <f t="shared" si="4"/>
        <v>-1.5272800690285178</v>
      </c>
      <c r="I5">
        <f t="shared" si="5"/>
        <v>2.0907006847146702E-7</v>
      </c>
      <c r="J5">
        <f t="shared" si="6"/>
        <v>209.07</v>
      </c>
      <c r="K5">
        <f t="shared" si="7"/>
        <v>0.20914859083821211</v>
      </c>
    </row>
    <row r="6" spans="1:11" x14ac:dyDescent="0.25">
      <c r="A6">
        <v>5.2999999803500204</v>
      </c>
      <c r="B6">
        <f>'raw data'!B36-'jig calibration'!B36</f>
        <v>-22.063355928991299</v>
      </c>
      <c r="C6">
        <f>'raw data'!C36-'jig calibration'!C36</f>
        <v>-82.398481533948271</v>
      </c>
      <c r="D6">
        <f t="shared" si="0"/>
        <v>-1.4381248014111452</v>
      </c>
      <c r="E6">
        <f t="shared" si="1"/>
        <v>199526</v>
      </c>
      <c r="F6">
        <f t="shared" si="2"/>
        <v>7.8855538807548961E-2</v>
      </c>
      <c r="G6">
        <f t="shared" si="3"/>
        <v>3.7336493883632538</v>
      </c>
      <c r="H6">
        <f t="shared" si="4"/>
        <v>-1.5169476360780205</v>
      </c>
      <c r="I6">
        <f t="shared" si="5"/>
        <v>2.1395235204229314E-7</v>
      </c>
      <c r="J6">
        <f t="shared" si="6"/>
        <v>213.952</v>
      </c>
      <c r="K6">
        <f t="shared" si="7"/>
        <v>0.20095498072162352</v>
      </c>
    </row>
    <row r="7" spans="1:11" x14ac:dyDescent="0.25">
      <c r="A7">
        <v>5.3999999970980701</v>
      </c>
      <c r="B7">
        <f>'raw data'!B37-'jig calibration'!B37</f>
        <v>-24.014086309574211</v>
      </c>
      <c r="C7">
        <f>'raw data'!C37-'jig calibration'!C37</f>
        <v>-83.030581940774098</v>
      </c>
      <c r="D7">
        <f t="shared" si="0"/>
        <v>-1.4491570347134515</v>
      </c>
      <c r="E7">
        <f t="shared" si="1"/>
        <v>251189</v>
      </c>
      <c r="F7">
        <f t="shared" si="2"/>
        <v>6.2993492100725565E-2</v>
      </c>
      <c r="G7">
        <f t="shared" si="3"/>
        <v>2.9775938144446603</v>
      </c>
      <c r="H7">
        <f t="shared" si="4"/>
        <v>-1.5120835030794453</v>
      </c>
      <c r="I7">
        <f t="shared" si="5"/>
        <v>2.1315868902054136E-7</v>
      </c>
      <c r="J7">
        <f t="shared" si="6"/>
        <v>213.15899999999999</v>
      </c>
      <c r="K7">
        <f t="shared" si="7"/>
        <v>0.17472251655368504</v>
      </c>
    </row>
    <row r="8" spans="1:11" x14ac:dyDescent="0.25">
      <c r="A8">
        <v>5.5000000278788601</v>
      </c>
      <c r="B8">
        <f>'raw data'!B38-'jig calibration'!B38</f>
        <v>-26.499412706675159</v>
      </c>
      <c r="C8">
        <f>'raw data'!C38-'jig calibration'!C38</f>
        <v>-82.116583702465476</v>
      </c>
      <c r="D8">
        <f t="shared" si="0"/>
        <v>-1.4332047560975383</v>
      </c>
      <c r="E8">
        <f t="shared" si="1"/>
        <v>316228</v>
      </c>
      <c r="F8">
        <f t="shared" si="2"/>
        <v>4.7318325199640826E-2</v>
      </c>
      <c r="G8">
        <f t="shared" si="3"/>
        <v>2.2360023069153576</v>
      </c>
      <c r="H8">
        <f t="shared" si="4"/>
        <v>-1.4803471158024863</v>
      </c>
      <c r="I8">
        <f t="shared" si="5"/>
        <v>2.2600939104463134E-7</v>
      </c>
      <c r="J8">
        <f t="shared" si="6"/>
        <v>226.00899999999999</v>
      </c>
      <c r="K8">
        <f t="shared" si="7"/>
        <v>0.2019689946298881</v>
      </c>
    </row>
    <row r="9" spans="1:11" x14ac:dyDescent="0.25">
      <c r="A9">
        <v>5.5999999803326297</v>
      </c>
      <c r="B9">
        <f>'raw data'!B39-'jig calibration'!B39</f>
        <v>-29.43107768954577</v>
      </c>
      <c r="C9">
        <f>'raw data'!C39-'jig calibration'!C39</f>
        <v>-82.130634643300624</v>
      </c>
      <c r="D9">
        <f t="shared" si="0"/>
        <v>-1.4334499912781145</v>
      </c>
      <c r="E9">
        <f t="shared" si="1"/>
        <v>398107</v>
      </c>
      <c r="F9">
        <f t="shared" si="2"/>
        <v>3.3763395458486126E-2</v>
      </c>
      <c r="G9">
        <f t="shared" si="3"/>
        <v>1.5933501417886764</v>
      </c>
      <c r="H9">
        <f t="shared" si="4"/>
        <v>-1.4670381204538288</v>
      </c>
      <c r="I9">
        <f t="shared" si="5"/>
        <v>2.5226154850003596E-7</v>
      </c>
      <c r="J9">
        <f t="shared" si="6"/>
        <v>252.262</v>
      </c>
      <c r="K9">
        <f t="shared" si="7"/>
        <v>0.16502667404210156</v>
      </c>
    </row>
    <row r="10" spans="1:11" x14ac:dyDescent="0.25">
      <c r="A10">
        <v>5.7000000046200601</v>
      </c>
      <c r="B10">
        <f>'raw data'!B40-'jig calibration'!B40</f>
        <v>-32.401625381763132</v>
      </c>
      <c r="C10">
        <f>'raw data'!C40-'jig calibration'!C40</f>
        <v>-77.585362804566472</v>
      </c>
      <c r="D10">
        <f t="shared" si="0"/>
        <v>-1.3541200322940268</v>
      </c>
      <c r="E10">
        <f t="shared" si="1"/>
        <v>501187</v>
      </c>
      <c r="F10">
        <f t="shared" si="2"/>
        <v>2.3983840698336478E-2</v>
      </c>
      <c r="G10">
        <f t="shared" si="3"/>
        <v>1.1327689452138303</v>
      </c>
      <c r="H10">
        <f t="shared" si="4"/>
        <v>-1.3776601179852876</v>
      </c>
      <c r="I10">
        <f t="shared" si="5"/>
        <v>2.8564708837565783E-7</v>
      </c>
      <c r="J10">
        <f t="shared" si="6"/>
        <v>285.64699999999999</v>
      </c>
      <c r="K10">
        <f t="shared" si="7"/>
        <v>0.21742110162643644</v>
      </c>
    </row>
    <row r="11" spans="1:11" x14ac:dyDescent="0.25">
      <c r="A11">
        <v>5.80000000655743</v>
      </c>
      <c r="B11">
        <f>'raw data'!B41-'jig calibration'!B41</f>
        <v>-36.225674241154039</v>
      </c>
      <c r="C11">
        <f>'raw data'!C41-'jig calibration'!C41</f>
        <v>-74.162821555184237</v>
      </c>
      <c r="D11">
        <f t="shared" si="0"/>
        <v>-1.2943854187069865</v>
      </c>
      <c r="E11">
        <f t="shared" si="1"/>
        <v>630957</v>
      </c>
      <c r="F11">
        <f t="shared" si="2"/>
        <v>1.5442452990433644E-2</v>
      </c>
      <c r="G11">
        <f t="shared" si="3"/>
        <v>0.72878586371779286</v>
      </c>
      <c r="H11">
        <f t="shared" si="4"/>
        <v>-1.30930346060063</v>
      </c>
      <c r="I11">
        <f t="shared" si="5"/>
        <v>3.5829521061212177E-7</v>
      </c>
      <c r="J11">
        <f t="shared" si="6"/>
        <v>358.29500000000002</v>
      </c>
      <c r="K11">
        <f t="shared" si="7"/>
        <v>0.18840787564374611</v>
      </c>
    </row>
    <row r="12" spans="1:11" x14ac:dyDescent="0.25">
      <c r="A12">
        <v>5.9000000013193397</v>
      </c>
      <c r="B12">
        <f>'raw data'!B42-'jig calibration'!B42</f>
        <v>-42.359187843949073</v>
      </c>
      <c r="C12">
        <f>'raw data'!C42-'jig calibration'!C42</f>
        <v>-60.74695054084269</v>
      </c>
      <c r="D12">
        <f t="shared" si="0"/>
        <v>-1.060234297483855</v>
      </c>
      <c r="E12">
        <f t="shared" si="1"/>
        <v>794328</v>
      </c>
      <c r="F12">
        <f t="shared" si="2"/>
        <v>7.6215026997018577E-3</v>
      </c>
      <c r="G12">
        <f t="shared" si="3"/>
        <v>0.35954171917701727</v>
      </c>
      <c r="H12">
        <f t="shared" si="4"/>
        <v>-1.0669085888168126</v>
      </c>
      <c r="I12">
        <f t="shared" si="5"/>
        <v>6.3636991788769793E-7</v>
      </c>
      <c r="J12">
        <f t="shared" si="6"/>
        <v>636.37</v>
      </c>
      <c r="K12">
        <f t="shared" si="7"/>
        <v>0.17359886502070429</v>
      </c>
    </row>
    <row r="13" spans="1:11" x14ac:dyDescent="0.25">
      <c r="A13">
        <v>5.9999999903938797</v>
      </c>
      <c r="B13">
        <f>'raw data'!B43-'jig calibration'!B43</f>
        <v>-46.475999650956815</v>
      </c>
      <c r="C13">
        <f>'raw data'!C43-'jig calibration'!C43</f>
        <v>18.256198683349439</v>
      </c>
      <c r="D13">
        <f t="shared" si="0"/>
        <v>0.31863077592270139</v>
      </c>
      <c r="E13">
        <f t="shared" si="1"/>
        <v>1000000</v>
      </c>
      <c r="F13">
        <f t="shared" si="2"/>
        <v>4.7446045112699686E-3</v>
      </c>
      <c r="G13">
        <f t="shared" si="3"/>
        <v>0.22400548424847233</v>
      </c>
      <c r="H13">
        <f t="shared" si="4"/>
        <v>0.32012382807886614</v>
      </c>
      <c r="I13">
        <f t="shared" si="5"/>
        <v>-2.2578062987606919E-6</v>
      </c>
      <c r="J13">
        <f t="shared" si="6"/>
        <v>-2257.806</v>
      </c>
      <c r="K13">
        <f t="shared" si="7"/>
        <v>0.21262521236283288</v>
      </c>
    </row>
    <row r="14" spans="1:11" x14ac:dyDescent="0.25">
      <c r="A14">
        <v>6.0999999943374004</v>
      </c>
      <c r="B14">
        <f>'raw data'!B44-'jig calibration'!B44</f>
        <v>-39.306635167926771</v>
      </c>
      <c r="C14">
        <f>'raw data'!C44-'jig calibration'!C44</f>
        <v>69.816847895988204</v>
      </c>
      <c r="D14">
        <f t="shared" si="0"/>
        <v>1.2185338691490697</v>
      </c>
      <c r="E14">
        <f t="shared" si="1"/>
        <v>1258925</v>
      </c>
      <c r="F14">
        <f t="shared" si="2"/>
        <v>1.0830992163312415E-2</v>
      </c>
      <c r="G14">
        <f t="shared" si="3"/>
        <v>0.51093947820075913</v>
      </c>
      <c r="H14">
        <f t="shared" si="4"/>
        <v>1.2287375566982763</v>
      </c>
      <c r="I14">
        <f t="shared" si="5"/>
        <v>-2.6264518284679634E-7</v>
      </c>
      <c r="J14">
        <f t="shared" si="6"/>
        <v>-262.64499999999998</v>
      </c>
      <c r="K14">
        <f t="shared" si="7"/>
        <v>0.17138304919461111</v>
      </c>
    </row>
    <row r="15" spans="1:11" x14ac:dyDescent="0.25">
      <c r="A15">
        <v>6.1999999982334497</v>
      </c>
      <c r="B15">
        <f>'raw data'!B45-'jig calibration'!B45</f>
        <v>-34.372996945931682</v>
      </c>
      <c r="C15">
        <f>'raw data'!C45-'jig calibration'!C45</f>
        <v>71.63729354638447</v>
      </c>
      <c r="D15">
        <f t="shared" si="0"/>
        <v>1.2503066396020941</v>
      </c>
      <c r="E15">
        <f t="shared" si="1"/>
        <v>1584893</v>
      </c>
      <c r="F15">
        <f t="shared" si="2"/>
        <v>1.9113937108860876E-2</v>
      </c>
      <c r="G15">
        <f t="shared" si="3"/>
        <v>0.90364676732507687</v>
      </c>
      <c r="H15">
        <f t="shared" si="4"/>
        <v>1.2685551889428663</v>
      </c>
      <c r="I15">
        <f t="shared" si="5"/>
        <v>-1.1640386375349979E-7</v>
      </c>
      <c r="J15">
        <f t="shared" si="6"/>
        <v>-116.404</v>
      </c>
      <c r="K15">
        <f t="shared" si="7"/>
        <v>0.26897995173191014</v>
      </c>
    </row>
    <row r="16" spans="1:11" x14ac:dyDescent="0.25">
      <c r="A16">
        <v>6.3000000006214503</v>
      </c>
      <c r="B16">
        <f>'raw data'!B46-'jig calibration'!B46</f>
        <v>-31.102072453005171</v>
      </c>
      <c r="C16">
        <f>'raw data'!C46-'jig calibration'!C46</f>
        <v>76.226062467610561</v>
      </c>
      <c r="D16">
        <f t="shared" si="0"/>
        <v>1.3303957658906778</v>
      </c>
      <c r="E16">
        <f t="shared" si="1"/>
        <v>1995262</v>
      </c>
      <c r="F16">
        <f t="shared" si="2"/>
        <v>2.7854564795036809E-2</v>
      </c>
      <c r="G16">
        <f t="shared" si="3"/>
        <v>1.3174163385863937</v>
      </c>
      <c r="H16">
        <f t="shared" si="4"/>
        <v>1.3576231932405936</v>
      </c>
      <c r="I16">
        <f t="shared" si="5"/>
        <v>-6.1949896505710991E-8</v>
      </c>
      <c r="J16">
        <f t="shared" si="6"/>
        <v>-61.95</v>
      </c>
      <c r="K16">
        <f t="shared" si="7"/>
        <v>0.27871558833827081</v>
      </c>
    </row>
    <row r="17" spans="1:11" x14ac:dyDescent="0.25">
      <c r="A17">
        <v>6.3999999970980701</v>
      </c>
      <c r="B17">
        <f>'raw data'!B47-'jig calibration'!B47</f>
        <v>-28.096624771875462</v>
      </c>
      <c r="C17">
        <f>'raw data'!C47-'jig calibration'!C47</f>
        <v>79.118865638621216</v>
      </c>
      <c r="D17">
        <f t="shared" si="0"/>
        <v>1.3808847058369462</v>
      </c>
      <c r="E17">
        <f t="shared" si="1"/>
        <v>2511886</v>
      </c>
      <c r="F17">
        <f t="shared" si="2"/>
        <v>3.9370303381196271E-2</v>
      </c>
      <c r="G17">
        <f t="shared" si="3"/>
        <v>1.8628467925001417</v>
      </c>
      <c r="H17">
        <f t="shared" si="4"/>
        <v>1.4198169768870712</v>
      </c>
      <c r="I17">
        <f t="shared" si="5"/>
        <v>-3.4404227287774214E-8</v>
      </c>
      <c r="J17">
        <f t="shared" si="6"/>
        <v>-34.404000000000003</v>
      </c>
      <c r="K17">
        <f t="shared" si="7"/>
        <v>0.28018410499313845</v>
      </c>
    </row>
    <row r="18" spans="1:11" x14ac:dyDescent="0.25">
      <c r="A18">
        <v>6.50000000229804</v>
      </c>
      <c r="B18">
        <f>'raw data'!B48-'jig calibration'!B48</f>
        <v>-25.706858501096079</v>
      </c>
      <c r="C18">
        <f>'raw data'!C48-'jig calibration'!C48</f>
        <v>79.853299535292166</v>
      </c>
      <c r="D18">
        <f t="shared" si="0"/>
        <v>1.3937029954721061</v>
      </c>
      <c r="E18">
        <f t="shared" si="1"/>
        <v>3162278</v>
      </c>
      <c r="F18">
        <f t="shared" si="2"/>
        <v>5.1839054878405462E-2</v>
      </c>
      <c r="G18">
        <f t="shared" si="3"/>
        <v>2.455637109010929</v>
      </c>
      <c r="H18">
        <f t="shared" si="4"/>
        <v>1.445156136749556</v>
      </c>
      <c r="I18">
        <f t="shared" si="5"/>
        <v>-2.0658211624527656E-8</v>
      </c>
      <c r="J18">
        <f t="shared" si="6"/>
        <v>-20.658000000000001</v>
      </c>
      <c r="K18">
        <f t="shared" si="7"/>
        <v>0.30771564759659104</v>
      </c>
    </row>
    <row r="19" spans="1:11" x14ac:dyDescent="0.25">
      <c r="A19">
        <v>6.6000000006521899</v>
      </c>
      <c r="B19">
        <f>'raw data'!B49-'jig calibration'!B49</f>
        <v>-23.590116794348209</v>
      </c>
      <c r="C19">
        <f>'raw data'!C49-'jig calibration'!C49</f>
        <v>80.345041613738147</v>
      </c>
      <c r="D19">
        <f t="shared" si="0"/>
        <v>1.4022855138115888</v>
      </c>
      <c r="E19">
        <f t="shared" si="1"/>
        <v>3981072</v>
      </c>
      <c r="F19">
        <f t="shared" si="2"/>
        <v>6.6144564333096817E-2</v>
      </c>
      <c r="G19">
        <f t="shared" si="3"/>
        <v>3.1368564057214545</v>
      </c>
      <c r="H19">
        <f t="shared" si="4"/>
        <v>1.4681293519636103</v>
      </c>
      <c r="I19">
        <f t="shared" si="5"/>
        <v>-1.2812041457021021E-8</v>
      </c>
      <c r="J19">
        <f t="shared" si="6"/>
        <v>-12.811999999999999</v>
      </c>
      <c r="K19">
        <f t="shared" si="7"/>
        <v>0.32148609126465361</v>
      </c>
    </row>
    <row r="20" spans="1:11" x14ac:dyDescent="0.25">
      <c r="A20">
        <v>6.7000000005849598</v>
      </c>
      <c r="B20">
        <f>'raw data'!B50-'jig calibration'!B50</f>
        <v>-21.765910918397061</v>
      </c>
      <c r="C20">
        <f>'raw data'!C50-'jig calibration'!C50</f>
        <v>81.471824607940675</v>
      </c>
      <c r="D20">
        <f t="shared" si="0"/>
        <v>1.421951587015903</v>
      </c>
      <c r="E20">
        <f t="shared" si="1"/>
        <v>5011872</v>
      </c>
      <c r="F20">
        <f t="shared" si="2"/>
        <v>8.1602686006551045E-2</v>
      </c>
      <c r="G20">
        <f t="shared" si="3"/>
        <v>3.8694183160839315</v>
      </c>
      <c r="H20">
        <f t="shared" si="4"/>
        <v>1.5034595602331537</v>
      </c>
      <c r="I20">
        <f t="shared" si="5"/>
        <v>-8.2254529098828112E-9</v>
      </c>
      <c r="J20">
        <f t="shared" si="6"/>
        <v>-8.2249999999999996</v>
      </c>
      <c r="K20">
        <f t="shared" si="7"/>
        <v>0.26035726002561776</v>
      </c>
    </row>
    <row r="21" spans="1:11" x14ac:dyDescent="0.25">
      <c r="A21">
        <v>6.8000000001470404</v>
      </c>
      <c r="B21">
        <f>'raw data'!B51-'jig calibration'!B51</f>
        <v>-19.582089630572</v>
      </c>
      <c r="C21">
        <f>'raw data'!C51-'jig calibration'!C51</f>
        <v>79.016032587371186</v>
      </c>
      <c r="D21">
        <f t="shared" si="0"/>
        <v>1.3790899305127611</v>
      </c>
      <c r="E21">
        <f t="shared" si="1"/>
        <v>6309573</v>
      </c>
      <c r="F21">
        <f t="shared" si="2"/>
        <v>0.10492899626130395</v>
      </c>
      <c r="G21">
        <f t="shared" si="3"/>
        <v>5.0047015346586772</v>
      </c>
      <c r="H21">
        <f t="shared" si="4"/>
        <v>1.4838135433365047</v>
      </c>
      <c r="I21">
        <f t="shared" si="5"/>
        <v>-5.0592599286605866E-9</v>
      </c>
      <c r="J21">
        <f t="shared" si="6"/>
        <v>-5.0590000000000002</v>
      </c>
      <c r="K21">
        <f t="shared" si="7"/>
        <v>0.43477413501679329</v>
      </c>
    </row>
    <row r="22" spans="1:11" x14ac:dyDescent="0.25">
      <c r="A22">
        <v>6.8999999987733602</v>
      </c>
      <c r="B22">
        <f>'raw data'!B52-'jig calibration'!B52</f>
        <v>-17.54239975415387</v>
      </c>
      <c r="C22">
        <f>'raw data'!C52-'jig calibration'!C52</f>
        <v>80.006640852434316</v>
      </c>
      <c r="D22">
        <f t="shared" si="0"/>
        <v>1.3963793063355814</v>
      </c>
      <c r="E22">
        <f t="shared" si="1"/>
        <v>7943282</v>
      </c>
      <c r="F22">
        <f t="shared" si="2"/>
        <v>0.13270277733139807</v>
      </c>
      <c r="G22">
        <f t="shared" si="3"/>
        <v>6.3276812275557228</v>
      </c>
      <c r="H22">
        <f t="shared" si="4"/>
        <v>1.5293597623075885</v>
      </c>
      <c r="I22">
        <f t="shared" si="5"/>
        <v>-3.1691916600135515E-9</v>
      </c>
      <c r="J22">
        <f t="shared" si="6"/>
        <v>-3.169</v>
      </c>
      <c r="K22">
        <f t="shared" si="7"/>
        <v>0.26212234602025958</v>
      </c>
    </row>
    <row r="23" spans="1:11" x14ac:dyDescent="0.25">
      <c r="A23">
        <v>7.0000000005055796</v>
      </c>
      <c r="B23">
        <f>'raw data'!B53-'jig calibration'!B53</f>
        <v>-15.69460972707277</v>
      </c>
      <c r="C23">
        <f>'raw data'!C53-'jig calibration'!C53</f>
        <v>76.663615057485742</v>
      </c>
      <c r="D23">
        <f t="shared" si="0"/>
        <v>1.338032499234628</v>
      </c>
      <c r="E23">
        <f t="shared" si="1"/>
        <v>10000000</v>
      </c>
      <c r="F23">
        <f t="shared" si="2"/>
        <v>0.16416082032662205</v>
      </c>
      <c r="G23">
        <f t="shared" si="3"/>
        <v>7.9109364247382405</v>
      </c>
      <c r="H23">
        <f t="shared" si="4"/>
        <v>1.5025523668222283</v>
      </c>
      <c r="I23">
        <f t="shared" si="5"/>
        <v>-2.0165283387297565E-9</v>
      </c>
      <c r="J23">
        <f t="shared" si="6"/>
        <v>-2.0169999999999999</v>
      </c>
      <c r="K23">
        <f t="shared" si="7"/>
        <v>0.53945467295054328</v>
      </c>
    </row>
    <row r="24" spans="1:11" x14ac:dyDescent="0.25">
      <c r="A24">
        <v>7.1000000007630097</v>
      </c>
      <c r="B24">
        <f>'raw data'!B54-'jig calibration'!B54</f>
        <v>-13.5007857148662</v>
      </c>
      <c r="C24">
        <f>'raw data'!C54-'jig calibration'!C54</f>
        <v>76.280910014339554</v>
      </c>
      <c r="D24">
        <f t="shared" si="0"/>
        <v>1.3313530361677401</v>
      </c>
      <c r="E24">
        <f t="shared" si="1"/>
        <v>12589254</v>
      </c>
      <c r="F24">
        <f t="shared" si="2"/>
        <v>0.21132978648710751</v>
      </c>
      <c r="G24">
        <f t="shared" si="3"/>
        <v>10.220581982124102</v>
      </c>
      <c r="H24">
        <f t="shared" si="4"/>
        <v>1.5442119131563445</v>
      </c>
      <c r="I24">
        <f t="shared" si="5"/>
        <v>-1.2373654697458636E-9</v>
      </c>
      <c r="J24">
        <f t="shared" si="6"/>
        <v>-1.2370000000000001</v>
      </c>
      <c r="K24">
        <f t="shared" si="7"/>
        <v>0.27167617606937183</v>
      </c>
    </row>
    <row r="25" spans="1:11" x14ac:dyDescent="0.25">
      <c r="A25">
        <v>7.1999999995094601</v>
      </c>
      <c r="B25">
        <f>'raw data'!B55-'jig calibration'!B55</f>
        <v>-11.92681354268016</v>
      </c>
      <c r="C25">
        <f>'raw data'!C55-'jig calibration'!C55</f>
        <v>71.191629038768482</v>
      </c>
      <c r="D25">
        <f t="shared" si="0"/>
        <v>1.2425283265849159</v>
      </c>
      <c r="E25">
        <f t="shared" si="1"/>
        <v>15848932</v>
      </c>
      <c r="F25">
        <f t="shared" si="2"/>
        <v>0.25331407588194255</v>
      </c>
      <c r="G25">
        <f t="shared" si="3"/>
        <v>12.543998178303225</v>
      </c>
      <c r="H25">
        <f t="shared" si="4"/>
        <v>1.4979382336649816</v>
      </c>
      <c r="I25">
        <f t="shared" si="5"/>
        <v>-8.0267151593589076E-10</v>
      </c>
      <c r="J25">
        <f t="shared" si="6"/>
        <v>-0.80300000000000005</v>
      </c>
      <c r="K25">
        <f t="shared" si="7"/>
        <v>0.91312343112730676</v>
      </c>
    </row>
    <row r="26" spans="1:11" x14ac:dyDescent="0.25">
      <c r="A26">
        <v>7.2999999996078797</v>
      </c>
      <c r="B26">
        <f>'raw data'!B56-'jig calibration'!B56</f>
        <v>-9.6668207947149796</v>
      </c>
      <c r="C26">
        <f>'raw data'!C56-'jig calibration'!C56</f>
        <v>68.92301033386083</v>
      </c>
      <c r="D26">
        <f t="shared" si="0"/>
        <v>1.2029334607119477</v>
      </c>
      <c r="E26">
        <f t="shared" si="1"/>
        <v>19952623</v>
      </c>
      <c r="F26">
        <f t="shared" si="2"/>
        <v>0.32859349393267012</v>
      </c>
      <c r="G26">
        <f t="shared" si="3"/>
        <v>16.542058698358428</v>
      </c>
      <c r="H26">
        <f t="shared" si="4"/>
        <v>1.5375552580687535</v>
      </c>
      <c r="I26">
        <f t="shared" si="5"/>
        <v>-4.8247027591439748E-10</v>
      </c>
      <c r="J26">
        <f t="shared" si="6"/>
        <v>-0.48199999999999998</v>
      </c>
      <c r="K26">
        <f t="shared" si="7"/>
        <v>0.54977444975515355</v>
      </c>
    </row>
    <row r="27" spans="1:11" x14ac:dyDescent="0.25">
      <c r="A27">
        <v>7.3010299956639804</v>
      </c>
      <c r="B27">
        <f>'raw data'!B57-'jig calibration'!B57</f>
        <v>-9.6904783939205199</v>
      </c>
      <c r="C27">
        <f>'raw data'!C57-'jig calibration'!C57</f>
        <v>68.984590957984736</v>
      </c>
      <c r="D27">
        <f t="shared" si="0"/>
        <v>1.2040082453583427</v>
      </c>
      <c r="E27">
        <f t="shared" si="1"/>
        <v>20000000</v>
      </c>
      <c r="F27">
        <f t="shared" si="2"/>
        <v>0.32769972754582888</v>
      </c>
      <c r="G27">
        <f t="shared" si="3"/>
        <v>16.4903150230287</v>
      </c>
      <c r="H27">
        <f t="shared" si="4"/>
        <v>1.5376859739667064</v>
      </c>
      <c r="I27">
        <f t="shared" si="5"/>
        <v>-4.8283560125730006E-10</v>
      </c>
      <c r="J27">
        <f t="shared" si="6"/>
        <v>-0.48299999999999998</v>
      </c>
      <c r="K27">
        <f t="shared" si="7"/>
        <v>0.54590039121440159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B3" sqref="B3:C57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1.9999021789539499</v>
      </c>
      <c r="B3">
        <v>-5.6448813217775604E-3</v>
      </c>
      <c r="C3">
        <v>-0.266348720939315</v>
      </c>
    </row>
    <row r="4" spans="1:3" x14ac:dyDescent="0.25">
      <c r="A4">
        <v>2.1000768217873</v>
      </c>
      <c r="B4">
        <v>-8.0369480581425901E-3</v>
      </c>
      <c r="C4">
        <v>-0.43586104805776699</v>
      </c>
    </row>
    <row r="5" spans="1:3" x14ac:dyDescent="0.25">
      <c r="A5">
        <v>2.2000596859302499</v>
      </c>
      <c r="B5">
        <v>4.7532609336359702E-3</v>
      </c>
      <c r="C5">
        <v>-0.62376061596165899</v>
      </c>
    </row>
    <row r="6" spans="1:3" x14ac:dyDescent="0.25">
      <c r="A6">
        <v>2.3000209607769202</v>
      </c>
      <c r="B6">
        <v>-8.4136454237035401E-3</v>
      </c>
      <c r="C6">
        <v>-0.77299555859506897</v>
      </c>
    </row>
    <row r="7" spans="1:3" x14ac:dyDescent="0.25">
      <c r="A7">
        <v>2.3999810766345702</v>
      </c>
      <c r="B7">
        <v>8.8739553190821802E-4</v>
      </c>
      <c r="C7">
        <v>-0.87033245962118</v>
      </c>
    </row>
    <row r="8" spans="1:3" x14ac:dyDescent="0.25">
      <c r="A8">
        <v>2.5000038649844498</v>
      </c>
      <c r="B8">
        <v>-1.30150211952534E-2</v>
      </c>
      <c r="C8">
        <v>-1.1711890338537101</v>
      </c>
    </row>
    <row r="9" spans="1:3" x14ac:dyDescent="0.25">
      <c r="A9">
        <v>2.59998545159895</v>
      </c>
      <c r="B9">
        <v>5.2212008003972099E-4</v>
      </c>
      <c r="C9">
        <v>-1.4906931841022599</v>
      </c>
    </row>
    <row r="10" spans="1:3" x14ac:dyDescent="0.25">
      <c r="A10">
        <v>2.7000034747933102</v>
      </c>
      <c r="B10">
        <v>-2.6835511425130899E-2</v>
      </c>
      <c r="C10">
        <v>-1.76892406472463</v>
      </c>
    </row>
    <row r="11" spans="1:3" x14ac:dyDescent="0.25">
      <c r="A11">
        <v>2.8000094297281199</v>
      </c>
      <c r="B11">
        <v>-7.4903653054069104E-3</v>
      </c>
      <c r="C11">
        <v>-2.2150925890386501</v>
      </c>
    </row>
    <row r="12" spans="1:3" x14ac:dyDescent="0.25">
      <c r="A12">
        <v>2.89999824459179</v>
      </c>
      <c r="B12">
        <v>-3.29164089574926E-2</v>
      </c>
      <c r="C12">
        <v>-2.79318782493164</v>
      </c>
    </row>
    <row r="13" spans="1:3" x14ac:dyDescent="0.25">
      <c r="A13">
        <v>3.0000033070209802</v>
      </c>
      <c r="B13">
        <v>-1.6783645880995599E-2</v>
      </c>
      <c r="C13">
        <v>-3.6572513931850099</v>
      </c>
    </row>
    <row r="14" spans="1:3" x14ac:dyDescent="0.25">
      <c r="A14">
        <v>3.0999965084293399</v>
      </c>
      <c r="B14">
        <v>-2.5448836253556401E-2</v>
      </c>
      <c r="C14">
        <v>-4.4815263709157298</v>
      </c>
    </row>
    <row r="15" spans="1:3" x14ac:dyDescent="0.25">
      <c r="A15">
        <v>3.1999958894583198</v>
      </c>
      <c r="B15">
        <v>-5.3603801245205203E-2</v>
      </c>
      <c r="C15">
        <v>-5.5473940487046596</v>
      </c>
    </row>
    <row r="16" spans="1:3" x14ac:dyDescent="0.25">
      <c r="A16">
        <v>3.3000006898496199</v>
      </c>
      <c r="B16">
        <v>-8.2143497043204394E-2</v>
      </c>
      <c r="C16">
        <v>-7.0532482723091796</v>
      </c>
    </row>
    <row r="17" spans="1:3" x14ac:dyDescent="0.25">
      <c r="A17">
        <v>3.3999971792089401</v>
      </c>
      <c r="B17">
        <v>-0.11608611813852</v>
      </c>
      <c r="C17">
        <v>-8.8902431133588493</v>
      </c>
    </row>
    <row r="18" spans="1:3" x14ac:dyDescent="0.25">
      <c r="A18">
        <v>3.4999974697896401</v>
      </c>
      <c r="B18">
        <v>-0.17358562496656299</v>
      </c>
      <c r="C18">
        <v>-11.1110769109911</v>
      </c>
    </row>
    <row r="19" spans="1:3" x14ac:dyDescent="0.25">
      <c r="A19">
        <v>3.6000006915168998</v>
      </c>
      <c r="B19">
        <v>-0.28227986475873301</v>
      </c>
      <c r="C19">
        <v>-13.8585919082094</v>
      </c>
    </row>
    <row r="20" spans="1:3" x14ac:dyDescent="0.25">
      <c r="A20">
        <v>3.6999994397055098</v>
      </c>
      <c r="B20">
        <v>-0.43000722146712</v>
      </c>
      <c r="C20">
        <v>-17.197635825683399</v>
      </c>
    </row>
    <row r="21" spans="1:3" x14ac:dyDescent="0.25">
      <c r="A21">
        <v>3.7999998142456999</v>
      </c>
      <c r="B21">
        <v>-0.64823162092150999</v>
      </c>
      <c r="C21">
        <v>-21.255705486409401</v>
      </c>
    </row>
    <row r="22" spans="1:3" x14ac:dyDescent="0.25">
      <c r="A22">
        <v>3.9000007905714398</v>
      </c>
      <c r="B22">
        <v>-0.97920050583021201</v>
      </c>
      <c r="C22">
        <v>-25.974326347150701</v>
      </c>
    </row>
    <row r="23" spans="1:3" x14ac:dyDescent="0.25">
      <c r="A23">
        <v>3.9999992623503902</v>
      </c>
      <c r="B23">
        <v>-1.4435883789583299</v>
      </c>
      <c r="C23">
        <v>-31.477378285011198</v>
      </c>
    </row>
    <row r="24" spans="1:3" x14ac:dyDescent="0.25">
      <c r="A24">
        <v>4.0999997212488397</v>
      </c>
      <c r="B24">
        <v>-2.0776897424138299</v>
      </c>
      <c r="C24">
        <v>-37.469235775457598</v>
      </c>
    </row>
    <row r="25" spans="1:3" x14ac:dyDescent="0.25">
      <c r="A25">
        <v>4.19999971751092</v>
      </c>
      <c r="B25">
        <v>-2.9634989697792302</v>
      </c>
      <c r="C25">
        <v>-43.947880155276799</v>
      </c>
    </row>
    <row r="26" spans="1:3" x14ac:dyDescent="0.25">
      <c r="A26">
        <v>4.2999996762784098</v>
      </c>
      <c r="B26">
        <v>-4.0388938766380402</v>
      </c>
      <c r="C26">
        <v>-50.164245568503198</v>
      </c>
    </row>
    <row r="27" spans="1:3" x14ac:dyDescent="0.25">
      <c r="A27">
        <v>4.4000003996521704</v>
      </c>
      <c r="B27">
        <v>-5.37322962961158</v>
      </c>
      <c r="C27">
        <v>-56.316200368958199</v>
      </c>
    </row>
    <row r="28" spans="1:3" x14ac:dyDescent="0.25">
      <c r="A28">
        <v>4.5000000278788601</v>
      </c>
      <c r="B28">
        <v>-6.84949871498665</v>
      </c>
      <c r="C28">
        <v>-61.865291226027303</v>
      </c>
    </row>
    <row r="29" spans="1:3" x14ac:dyDescent="0.25">
      <c r="A29">
        <v>4.60000018352825</v>
      </c>
      <c r="B29">
        <v>-8.4093836401073094</v>
      </c>
      <c r="C29">
        <v>-66.639522966921106</v>
      </c>
    </row>
    <row r="30" spans="1:3" x14ac:dyDescent="0.25">
      <c r="A30">
        <v>4.6999998432159797</v>
      </c>
      <c r="B30">
        <v>-10.235668432052099</v>
      </c>
      <c r="C30">
        <v>-70.726731802949899</v>
      </c>
    </row>
    <row r="31" spans="1:3" x14ac:dyDescent="0.25">
      <c r="A31">
        <v>4.8000001347652104</v>
      </c>
      <c r="B31">
        <v>-12.0999744149214</v>
      </c>
      <c r="C31">
        <v>-74.314861054631095</v>
      </c>
    </row>
    <row r="32" spans="1:3" x14ac:dyDescent="0.25">
      <c r="A32">
        <v>4.90000002677911</v>
      </c>
      <c r="B32">
        <v>-14.001843252879601</v>
      </c>
      <c r="C32">
        <v>-76.991248381091197</v>
      </c>
    </row>
    <row r="33" spans="1:3" x14ac:dyDescent="0.25">
      <c r="A33">
        <v>5.0000000712875199</v>
      </c>
      <c r="B33">
        <v>-15.9257728593976</v>
      </c>
      <c r="C33">
        <v>-78.639956033124705</v>
      </c>
    </row>
    <row r="34" spans="1:3" x14ac:dyDescent="0.25">
      <c r="A34">
        <v>5.10000004252948</v>
      </c>
      <c r="B34">
        <v>-17.965459253744701</v>
      </c>
      <c r="C34">
        <v>-80.327692626932901</v>
      </c>
    </row>
    <row r="35" spans="1:3" x14ac:dyDescent="0.25">
      <c r="A35">
        <v>5.19999997271323</v>
      </c>
      <c r="B35">
        <v>-19.916333739238802</v>
      </c>
      <c r="C35">
        <v>-81.587680886177594</v>
      </c>
    </row>
    <row r="36" spans="1:3" x14ac:dyDescent="0.25">
      <c r="A36">
        <v>5.2999999803500204</v>
      </c>
      <c r="B36">
        <v>-22.078107994991498</v>
      </c>
      <c r="C36">
        <v>-82.558641170222501</v>
      </c>
    </row>
    <row r="37" spans="1:3" x14ac:dyDescent="0.25">
      <c r="A37">
        <v>5.3999999970980701</v>
      </c>
      <c r="B37">
        <v>-24.0759369951531</v>
      </c>
      <c r="C37">
        <v>-82.932981425640193</v>
      </c>
    </row>
    <row r="38" spans="1:3" x14ac:dyDescent="0.25">
      <c r="A38">
        <v>5.5000000278788601</v>
      </c>
      <c r="B38">
        <v>-26.500159669921601</v>
      </c>
      <c r="C38">
        <v>-82.244397929611793</v>
      </c>
    </row>
    <row r="39" spans="1:3" x14ac:dyDescent="0.25">
      <c r="A39">
        <v>5.5999999803326297</v>
      </c>
      <c r="B39">
        <v>-29.431420921714999</v>
      </c>
      <c r="C39">
        <v>-81.971820423758501</v>
      </c>
    </row>
    <row r="40" spans="1:3" x14ac:dyDescent="0.25">
      <c r="A40">
        <v>5.7000000046200601</v>
      </c>
      <c r="B40">
        <v>-32.4141702581693</v>
      </c>
      <c r="C40">
        <v>-77.501270537116994</v>
      </c>
    </row>
    <row r="41" spans="1:3" x14ac:dyDescent="0.25">
      <c r="A41">
        <v>5.80000000655743</v>
      </c>
      <c r="B41">
        <v>-36.273234748603997</v>
      </c>
      <c r="C41">
        <v>-74.243968633202698</v>
      </c>
    </row>
    <row r="42" spans="1:3" x14ac:dyDescent="0.25">
      <c r="A42">
        <v>5.9000000013193397</v>
      </c>
      <c r="B42">
        <v>-42.347517287128703</v>
      </c>
      <c r="C42">
        <v>-61.144647015048598</v>
      </c>
    </row>
    <row r="43" spans="1:3" x14ac:dyDescent="0.25">
      <c r="A43">
        <v>5.9999999903938797</v>
      </c>
      <c r="B43">
        <v>-46.455766764329702</v>
      </c>
      <c r="C43">
        <v>18.054749639986401</v>
      </c>
    </row>
    <row r="44" spans="1:3" x14ac:dyDescent="0.25">
      <c r="A44">
        <v>6.0999999943374004</v>
      </c>
      <c r="B44">
        <v>-39.340295114131301</v>
      </c>
      <c r="C44">
        <v>69.685567646877502</v>
      </c>
    </row>
    <row r="45" spans="1:3" x14ac:dyDescent="0.25">
      <c r="A45">
        <v>6.1999999982334497</v>
      </c>
      <c r="B45">
        <v>-34.397241717002402</v>
      </c>
      <c r="C45">
        <v>71.349949936354093</v>
      </c>
    </row>
    <row r="46" spans="1:3" x14ac:dyDescent="0.25">
      <c r="A46">
        <v>6.3000000006214503</v>
      </c>
      <c r="B46">
        <v>-31.1077438880193</v>
      </c>
      <c r="C46">
        <v>75.827924932286507</v>
      </c>
    </row>
    <row r="47" spans="1:3" x14ac:dyDescent="0.25">
      <c r="A47">
        <v>6.3999999970980701</v>
      </c>
      <c r="B47">
        <v>-28.056917147534801</v>
      </c>
      <c r="C47">
        <v>78.468997325011401</v>
      </c>
    </row>
    <row r="48" spans="1:3" x14ac:dyDescent="0.25">
      <c r="A48">
        <v>6.50000000229804</v>
      </c>
      <c r="B48">
        <v>-25.684246227921498</v>
      </c>
      <c r="C48">
        <v>79.027316120462203</v>
      </c>
    </row>
    <row r="49" spans="1:3" x14ac:dyDescent="0.25">
      <c r="A49">
        <v>6.6000000006521899</v>
      </c>
      <c r="B49">
        <v>-23.6361504389969</v>
      </c>
      <c r="C49">
        <v>79.767939478472798</v>
      </c>
    </row>
    <row r="50" spans="1:3" x14ac:dyDescent="0.25">
      <c r="A50">
        <v>6.7000000005849598</v>
      </c>
      <c r="B50">
        <v>-21.729198801680599</v>
      </c>
      <c r="C50">
        <v>80.313448915983599</v>
      </c>
    </row>
    <row r="51" spans="1:3" x14ac:dyDescent="0.25">
      <c r="A51">
        <v>6.8000000001470404</v>
      </c>
      <c r="B51">
        <v>-19.5385272210514</v>
      </c>
      <c r="C51">
        <v>78.214203223254998</v>
      </c>
    </row>
    <row r="52" spans="1:3" x14ac:dyDescent="0.25">
      <c r="A52">
        <v>6.8999999987733602</v>
      </c>
      <c r="B52">
        <v>-17.4555368741226</v>
      </c>
      <c r="C52">
        <v>77.835253183523307</v>
      </c>
    </row>
    <row r="53" spans="1:3" x14ac:dyDescent="0.25">
      <c r="A53">
        <v>7.0000000005055796</v>
      </c>
      <c r="B53">
        <v>-15.6303011684894</v>
      </c>
      <c r="C53">
        <v>75.079313905922405</v>
      </c>
    </row>
    <row r="54" spans="1:3" x14ac:dyDescent="0.25">
      <c r="A54">
        <v>7.1000000007630097</v>
      </c>
      <c r="B54">
        <v>-13.433583344517499</v>
      </c>
      <c r="C54">
        <v>73.3468995913166</v>
      </c>
    </row>
    <row r="55" spans="1:3" x14ac:dyDescent="0.25">
      <c r="A55">
        <v>7.1999999995094601</v>
      </c>
      <c r="B55">
        <v>-11.756304964535</v>
      </c>
      <c r="C55">
        <v>68.348999066591304</v>
      </c>
    </row>
    <row r="56" spans="1:3" x14ac:dyDescent="0.25">
      <c r="A56">
        <v>7.2999999996078797</v>
      </c>
      <c r="B56">
        <v>-9.7280709265430705</v>
      </c>
      <c r="C56">
        <v>64.163675761604907</v>
      </c>
    </row>
    <row r="57" spans="1:3" x14ac:dyDescent="0.25">
      <c r="A57">
        <v>7.3010299956639804</v>
      </c>
      <c r="B57">
        <v>-9.6245246846893497</v>
      </c>
      <c r="C57">
        <v>63.356080794936901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8" workbookViewId="0">
      <selection activeCell="F36" sqref="F36"/>
    </sheetView>
  </sheetViews>
  <sheetFormatPr defaultRowHeight="15" x14ac:dyDescent="0.25"/>
  <cols>
    <col min="1" max="1" width="17.5703125" bestFit="1" customWidth="1"/>
    <col min="2" max="3" width="12.710937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1.9999021789539499</v>
      </c>
      <c r="B3">
        <v>3.2799980392879569E-2</v>
      </c>
      <c r="C3">
        <v>-0.27226929985630699</v>
      </c>
    </row>
    <row r="4" spans="1:3" x14ac:dyDescent="0.25">
      <c r="A4">
        <v>2.1000768217873</v>
      </c>
      <c r="B4">
        <v>4.0929222807299936E-3</v>
      </c>
      <c r="C4">
        <v>-0.14275636579536299</v>
      </c>
    </row>
    <row r="5" spans="1:3" x14ac:dyDescent="0.25">
      <c r="A5">
        <v>2.2000596859302499</v>
      </c>
      <c r="B5">
        <v>7.1410201135702067E-3</v>
      </c>
      <c r="C5">
        <v>-4.9766137831252201E-2</v>
      </c>
    </row>
    <row r="6" spans="1:3" x14ac:dyDescent="0.25">
      <c r="A6">
        <v>2.3000209607769202</v>
      </c>
      <c r="B6">
        <v>-3.1395787659350027E-2</v>
      </c>
      <c r="C6">
        <v>-0.40934194347184899</v>
      </c>
    </row>
    <row r="7" spans="1:3" x14ac:dyDescent="0.25">
      <c r="A7">
        <v>2.3999810766345702</v>
      </c>
      <c r="B7">
        <v>1.7719658445209951E-2</v>
      </c>
      <c r="C7">
        <v>9.2591068994536493E-2</v>
      </c>
    </row>
    <row r="8" spans="1:3" x14ac:dyDescent="0.25">
      <c r="A8">
        <v>2.5000038649844498</v>
      </c>
      <c r="B8">
        <v>2.3635726723298944E-3</v>
      </c>
      <c r="C8">
        <v>-0.11508847165130801</v>
      </c>
    </row>
    <row r="9" spans="1:3" x14ac:dyDescent="0.25">
      <c r="A9">
        <v>2.59998545159895</v>
      </c>
      <c r="B9">
        <v>2.323360133040353E-3</v>
      </c>
      <c r="C9">
        <v>-7.1138875202561404E-3</v>
      </c>
    </row>
    <row r="10" spans="1:3" x14ac:dyDescent="0.25">
      <c r="A10">
        <v>2.7000034747933102</v>
      </c>
      <c r="B10">
        <v>4.2716439429609565E-2</v>
      </c>
      <c r="C10">
        <v>0.15613213483912</v>
      </c>
    </row>
    <row r="11" spans="1:3" x14ac:dyDescent="0.25">
      <c r="A11">
        <v>2.8000094297281199</v>
      </c>
      <c r="B11">
        <v>-2.6198137416960421E-2</v>
      </c>
      <c r="C11">
        <v>9.1922077004891703E-2</v>
      </c>
    </row>
    <row r="12" spans="1:3" x14ac:dyDescent="0.25">
      <c r="A12">
        <v>2.89999824459179</v>
      </c>
      <c r="B12">
        <v>-2.8491746649169869E-2</v>
      </c>
      <c r="C12">
        <v>9.3816771248259004E-2</v>
      </c>
    </row>
    <row r="13" spans="1:3" x14ac:dyDescent="0.25">
      <c r="A13">
        <v>3.0000033070209802</v>
      </c>
      <c r="B13">
        <v>-7.5294724440198024E-3</v>
      </c>
      <c r="C13">
        <v>-0.10725682199540899</v>
      </c>
    </row>
    <row r="14" spans="1:3" x14ac:dyDescent="0.25">
      <c r="A14">
        <v>3.0999965084293399</v>
      </c>
      <c r="B14">
        <v>-5.6216876504690205E-2</v>
      </c>
      <c r="C14">
        <v>-0.18469278468476399</v>
      </c>
    </row>
    <row r="15" spans="1:3" x14ac:dyDescent="0.25">
      <c r="A15">
        <v>3.1999958894583198</v>
      </c>
      <c r="B15">
        <v>-6.8800841750800146E-3</v>
      </c>
      <c r="C15">
        <v>-0.42118951472732502</v>
      </c>
    </row>
    <row r="16" spans="1:3" x14ac:dyDescent="0.25">
      <c r="A16">
        <v>3.3000006898496199</v>
      </c>
      <c r="B16">
        <v>6.6826836548170121E-2</v>
      </c>
      <c r="C16">
        <v>0.13500416717171701</v>
      </c>
    </row>
    <row r="17" spans="1:3" x14ac:dyDescent="0.25">
      <c r="A17">
        <v>3.3999971792089401</v>
      </c>
      <c r="B17">
        <v>-3.1107653230529664E-2</v>
      </c>
      <c r="C17">
        <v>-0.154632829502272</v>
      </c>
    </row>
    <row r="18" spans="1:3" x14ac:dyDescent="0.25">
      <c r="A18">
        <v>3.4999974697896401</v>
      </c>
      <c r="B18">
        <v>-2.289141112481996E-2</v>
      </c>
      <c r="C18">
        <v>-0.20626145470764301</v>
      </c>
    </row>
    <row r="19" spans="1:3" x14ac:dyDescent="0.25">
      <c r="A19">
        <v>3.6000006915168998</v>
      </c>
      <c r="B19">
        <v>-3.8616279263399278E-3</v>
      </c>
      <c r="C19">
        <v>-4.7656059342652497E-2</v>
      </c>
    </row>
    <row r="20" spans="1:3" x14ac:dyDescent="0.25">
      <c r="A20">
        <v>3.6999994397055098</v>
      </c>
      <c r="B20">
        <v>2.6108157036290436E-2</v>
      </c>
      <c r="C20">
        <v>2.2525268026114698E-2</v>
      </c>
    </row>
    <row r="21" spans="1:3" x14ac:dyDescent="0.25">
      <c r="A21">
        <v>3.7999998142456999</v>
      </c>
      <c r="B21">
        <v>3.5842101587002517E-3</v>
      </c>
      <c r="C21">
        <v>-0.17746141087477901</v>
      </c>
    </row>
    <row r="22" spans="1:3" x14ac:dyDescent="0.25">
      <c r="A22">
        <v>3.9000007905714398</v>
      </c>
      <c r="B22">
        <v>-8.5416406393301614E-3</v>
      </c>
      <c r="C22">
        <v>-0.18827438951672601</v>
      </c>
    </row>
    <row r="23" spans="1:3" x14ac:dyDescent="0.25">
      <c r="A23">
        <v>3.9999992623503902</v>
      </c>
      <c r="B23">
        <v>2.4736318440689686E-2</v>
      </c>
      <c r="C23">
        <v>0.26198904442826398</v>
      </c>
    </row>
    <row r="24" spans="1:3" x14ac:dyDescent="0.25">
      <c r="A24">
        <v>4.0999997212488397</v>
      </c>
      <c r="B24">
        <v>6.4210280713972168E-4</v>
      </c>
      <c r="C24">
        <v>-0.127486458563392</v>
      </c>
    </row>
    <row r="25" spans="1:3" x14ac:dyDescent="0.25">
      <c r="A25">
        <v>4.19999971751092</v>
      </c>
      <c r="B25">
        <v>3.1039868397430226E-2</v>
      </c>
      <c r="C25">
        <v>-0.17067675099777799</v>
      </c>
    </row>
    <row r="26" spans="1:3" x14ac:dyDescent="0.25">
      <c r="A26">
        <v>4.2999996762784098</v>
      </c>
      <c r="B26">
        <v>6.8656727242899507E-3</v>
      </c>
      <c r="C26">
        <v>-0.10587538470591799</v>
      </c>
    </row>
    <row r="27" spans="1:3" x14ac:dyDescent="0.25">
      <c r="A27">
        <v>4.4000003996521704</v>
      </c>
      <c r="B27">
        <v>-6.0489897196500664E-3</v>
      </c>
      <c r="C27">
        <v>-0.31610453082462198</v>
      </c>
    </row>
    <row r="28" spans="1:3" x14ac:dyDescent="0.25">
      <c r="A28">
        <v>4.5000000278788601</v>
      </c>
      <c r="B28">
        <v>4.7091128038001528E-3</v>
      </c>
      <c r="C28">
        <v>8.0222424522983504E-2</v>
      </c>
    </row>
    <row r="29" spans="1:3" x14ac:dyDescent="0.25">
      <c r="A29">
        <v>4.60000018352825</v>
      </c>
      <c r="B29">
        <v>2.3269602958100322E-3</v>
      </c>
      <c r="C29">
        <v>-8.0620306236429004E-2</v>
      </c>
    </row>
    <row r="30" spans="1:3" x14ac:dyDescent="0.25">
      <c r="A30">
        <v>4.6999998432159797</v>
      </c>
      <c r="B30">
        <v>4.7920149789302258E-3</v>
      </c>
      <c r="C30">
        <v>0.37470034918248701</v>
      </c>
    </row>
    <row r="31" spans="1:3" x14ac:dyDescent="0.25">
      <c r="A31">
        <v>4.8000001347652104</v>
      </c>
      <c r="B31">
        <v>-3.3980661193740325E-2</v>
      </c>
      <c r="C31">
        <v>6.6193598931021294E-2</v>
      </c>
    </row>
    <row r="32" spans="1:3" x14ac:dyDescent="0.25">
      <c r="A32">
        <v>4.90000002677911</v>
      </c>
      <c r="B32">
        <v>2.3182050840829582E-2</v>
      </c>
      <c r="C32">
        <v>-0.49340518084447998</v>
      </c>
    </row>
    <row r="33" spans="1:3" x14ac:dyDescent="0.25">
      <c r="A33">
        <v>5.0000000712875199</v>
      </c>
      <c r="B33">
        <v>-8.7370407608000633E-3</v>
      </c>
      <c r="C33">
        <v>-0.183070034324435</v>
      </c>
    </row>
    <row r="34" spans="1:3" x14ac:dyDescent="0.25">
      <c r="A34">
        <v>5.10000004252948</v>
      </c>
      <c r="B34">
        <v>-3.8695314413430104E-2</v>
      </c>
      <c r="C34">
        <v>0.167110417701165</v>
      </c>
    </row>
    <row r="35" spans="1:3" x14ac:dyDescent="0.25">
      <c r="A35">
        <v>5.19999997271323</v>
      </c>
      <c r="B35">
        <v>-2.9894776432319858E-2</v>
      </c>
      <c r="C35">
        <v>0.109588213435847</v>
      </c>
    </row>
    <row r="36" spans="1:3" x14ac:dyDescent="0.25">
      <c r="A36">
        <v>5.2999999803500204</v>
      </c>
      <c r="B36">
        <v>-1.4752066000199626E-2</v>
      </c>
      <c r="C36">
        <v>-0.16015963627423399</v>
      </c>
    </row>
    <row r="37" spans="1:3" x14ac:dyDescent="0.25">
      <c r="A37">
        <v>5.3999999970980701</v>
      </c>
      <c r="B37">
        <v>-6.1850685578890285E-2</v>
      </c>
      <c r="C37">
        <v>9.7600515133902999E-2</v>
      </c>
    </row>
    <row r="38" spans="1:3" x14ac:dyDescent="0.25">
      <c r="A38">
        <v>5.5000000278788601</v>
      </c>
      <c r="B38">
        <v>-7.4696324644030199E-4</v>
      </c>
      <c r="C38">
        <v>-0.12781422714632201</v>
      </c>
    </row>
    <row r="39" spans="1:3" x14ac:dyDescent="0.25">
      <c r="A39">
        <v>5.5999999803326297</v>
      </c>
      <c r="B39">
        <v>-3.4323216922960142E-4</v>
      </c>
      <c r="C39">
        <v>0.15881421954211999</v>
      </c>
    </row>
    <row r="40" spans="1:3" x14ac:dyDescent="0.25">
      <c r="A40">
        <v>5.7000000046200601</v>
      </c>
      <c r="B40">
        <v>-1.2544876406169969E-2</v>
      </c>
      <c r="C40">
        <v>8.4092267449476593E-2</v>
      </c>
    </row>
    <row r="41" spans="1:3" x14ac:dyDescent="0.25">
      <c r="A41">
        <v>5.80000000655743</v>
      </c>
      <c r="B41">
        <v>-4.7560507449960099E-2</v>
      </c>
      <c r="C41">
        <v>-8.1147078018460397E-2</v>
      </c>
    </row>
    <row r="42" spans="1:3" x14ac:dyDescent="0.25">
      <c r="A42">
        <v>5.9000000013193397</v>
      </c>
      <c r="B42">
        <v>1.1670556820369882E-2</v>
      </c>
      <c r="C42">
        <v>-0.39769647420590698</v>
      </c>
    </row>
    <row r="43" spans="1:3" x14ac:dyDescent="0.25">
      <c r="A43">
        <v>5.9999999903938797</v>
      </c>
      <c r="B43">
        <v>2.0232886627110425E-2</v>
      </c>
      <c r="C43">
        <v>-0.20144904336303801</v>
      </c>
    </row>
    <row r="44" spans="1:3" x14ac:dyDescent="0.25">
      <c r="A44">
        <v>6.0999999943374004</v>
      </c>
      <c r="B44">
        <v>-3.3659946204529945E-2</v>
      </c>
      <c r="C44">
        <v>-0.13128024911070699</v>
      </c>
    </row>
    <row r="45" spans="1:3" x14ac:dyDescent="0.25">
      <c r="A45">
        <v>6.1999999982334497</v>
      </c>
      <c r="B45">
        <v>-2.4244771070719651E-2</v>
      </c>
      <c r="C45">
        <v>-0.28734361003037301</v>
      </c>
    </row>
    <row r="46" spans="1:3" x14ac:dyDescent="0.25">
      <c r="A46">
        <v>6.3000000006214503</v>
      </c>
      <c r="B46">
        <v>-5.6714350141300329E-3</v>
      </c>
      <c r="C46">
        <v>-0.39813753532405699</v>
      </c>
    </row>
    <row r="47" spans="1:3" x14ac:dyDescent="0.25">
      <c r="A47">
        <v>6.3999999970980701</v>
      </c>
      <c r="B47">
        <v>3.9707624340659997E-2</v>
      </c>
      <c r="C47">
        <v>-0.64986831360981301</v>
      </c>
    </row>
    <row r="48" spans="1:3" x14ac:dyDescent="0.25">
      <c r="A48">
        <v>6.50000000229804</v>
      </c>
      <c r="B48">
        <v>2.2612273174580366E-2</v>
      </c>
      <c r="C48">
        <v>-0.82598341482996995</v>
      </c>
    </row>
    <row r="49" spans="1:3" x14ac:dyDescent="0.25">
      <c r="A49">
        <v>6.6000000006521899</v>
      </c>
      <c r="B49">
        <v>-4.6033644648690419E-2</v>
      </c>
      <c r="C49">
        <v>-0.57710213526535403</v>
      </c>
    </row>
    <row r="50" spans="1:3" x14ac:dyDescent="0.25">
      <c r="A50">
        <v>6.7000000005849598</v>
      </c>
      <c r="B50">
        <v>3.671211671646013E-2</v>
      </c>
      <c r="C50">
        <v>-1.15837569195707</v>
      </c>
    </row>
    <row r="51" spans="1:3" x14ac:dyDescent="0.25">
      <c r="A51">
        <v>6.8000000001470404</v>
      </c>
      <c r="B51">
        <v>4.3562409520600198E-2</v>
      </c>
      <c r="C51">
        <v>-0.80182936411619199</v>
      </c>
    </row>
    <row r="52" spans="1:3" x14ac:dyDescent="0.25">
      <c r="A52">
        <v>6.8999999987733602</v>
      </c>
      <c r="B52">
        <v>8.6862880031270073E-2</v>
      </c>
      <c r="C52">
        <v>-2.1713876689110099</v>
      </c>
    </row>
    <row r="53" spans="1:3" x14ac:dyDescent="0.25">
      <c r="A53">
        <v>7.0000000005055796</v>
      </c>
      <c r="B53">
        <v>6.4308558583370257E-2</v>
      </c>
      <c r="C53">
        <v>-1.5843011515633401</v>
      </c>
    </row>
    <row r="54" spans="1:3" x14ac:dyDescent="0.25">
      <c r="A54">
        <v>7.1000000007630097</v>
      </c>
      <c r="B54">
        <v>6.7202370348700136E-2</v>
      </c>
      <c r="C54">
        <v>-2.93401042302296</v>
      </c>
    </row>
    <row r="55" spans="1:3" x14ac:dyDescent="0.25">
      <c r="A55">
        <v>7.1999999995094601</v>
      </c>
      <c r="B55">
        <v>0.17050857814516007</v>
      </c>
      <c r="C55">
        <v>-2.8426299721771802</v>
      </c>
    </row>
    <row r="56" spans="1:3" x14ac:dyDescent="0.25">
      <c r="A56">
        <v>7.2999999996078797</v>
      </c>
      <c r="B56">
        <v>-6.1250131828090026E-2</v>
      </c>
      <c r="C56">
        <v>-4.7593345722559297</v>
      </c>
    </row>
    <row r="57" spans="1:3" x14ac:dyDescent="0.25">
      <c r="A57">
        <v>7.3010299956639804</v>
      </c>
      <c r="B57">
        <v>6.5953709231170166E-2</v>
      </c>
      <c r="C57">
        <v>-5.6285101630478298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calculation</vt:lpstr>
      <vt:lpstr>raw data</vt:lpstr>
      <vt:lpstr>jig calibration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Wim</cp:lastModifiedBy>
  <dcterms:created xsi:type="dcterms:W3CDTF">2019-01-20T17:26:54Z</dcterms:created>
  <dcterms:modified xsi:type="dcterms:W3CDTF">2019-01-21T17:40:18Z</dcterms:modified>
</cp:coreProperties>
</file>