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Programming\GitHub\WimReddingius\MultiScaleTrajectories\Experiments\"/>
    </mc:Choice>
  </mc:AlternateContent>
  <bookViews>
    <workbookView xWindow="0" yWindow="0" windowWidth="28800" windowHeight="12300"/>
  </bookViews>
  <sheets>
    <sheet name="Results_12-01-201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2" i="1" l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11" i="1"/>
  <c r="AB331" i="1"/>
  <c r="AB332" i="1"/>
  <c r="AB333" i="1"/>
  <c r="AB334" i="1"/>
  <c r="AB335" i="1"/>
  <c r="AB336" i="1"/>
  <c r="AB337" i="1"/>
  <c r="AB338" i="1"/>
  <c r="AB339" i="1"/>
  <c r="AB340" i="1"/>
  <c r="AA332" i="1"/>
  <c r="AA333" i="1"/>
  <c r="AA334" i="1"/>
  <c r="AA335" i="1"/>
  <c r="AA336" i="1"/>
  <c r="AA337" i="1"/>
  <c r="AA338" i="1"/>
  <c r="AA339" i="1"/>
  <c r="AA340" i="1"/>
  <c r="AA331" i="1"/>
  <c r="Z331" i="1"/>
  <c r="Z332" i="1"/>
  <c r="Z333" i="1"/>
  <c r="Z334" i="1"/>
  <c r="Z335" i="1"/>
  <c r="Z336" i="1"/>
  <c r="Z337" i="1"/>
  <c r="Z338" i="1"/>
  <c r="Z339" i="1"/>
  <c r="Z340" i="1"/>
  <c r="P331" i="1"/>
  <c r="P332" i="1"/>
  <c r="P333" i="1"/>
  <c r="P334" i="1"/>
  <c r="P335" i="1"/>
  <c r="P336" i="1"/>
  <c r="P337" i="1"/>
  <c r="P338" i="1"/>
  <c r="P339" i="1"/>
  <c r="P340" i="1"/>
  <c r="O331" i="1"/>
  <c r="O332" i="1"/>
  <c r="O333" i="1"/>
  <c r="O334" i="1"/>
  <c r="O335" i="1"/>
  <c r="O336" i="1"/>
  <c r="O337" i="1"/>
  <c r="O338" i="1"/>
  <c r="O339" i="1"/>
  <c r="O340" i="1"/>
  <c r="N331" i="1"/>
  <c r="N332" i="1"/>
  <c r="N333" i="1"/>
  <c r="N334" i="1"/>
  <c r="N335" i="1"/>
  <c r="N336" i="1"/>
  <c r="N337" i="1"/>
  <c r="N338" i="1"/>
  <c r="N339" i="1"/>
  <c r="N340" i="1"/>
  <c r="AB330" i="1"/>
  <c r="AA330" i="1"/>
  <c r="Z330" i="1"/>
  <c r="P330" i="1"/>
  <c r="O330" i="1"/>
  <c r="N330" i="1"/>
  <c r="AB329" i="1"/>
  <c r="AA329" i="1"/>
  <c r="Z329" i="1"/>
  <c r="P329" i="1"/>
  <c r="O329" i="1"/>
  <c r="N329" i="1"/>
  <c r="AB328" i="1"/>
  <c r="AA328" i="1"/>
  <c r="Z328" i="1"/>
  <c r="P328" i="1"/>
  <c r="O328" i="1"/>
  <c r="N328" i="1"/>
  <c r="AB327" i="1"/>
  <c r="AA327" i="1"/>
  <c r="Z327" i="1"/>
  <c r="P327" i="1"/>
  <c r="O327" i="1"/>
  <c r="N327" i="1"/>
  <c r="AB326" i="1"/>
  <c r="AA326" i="1"/>
  <c r="Z326" i="1"/>
  <c r="P326" i="1"/>
  <c r="O326" i="1"/>
  <c r="N326" i="1"/>
  <c r="AB325" i="1"/>
  <c r="AA325" i="1"/>
  <c r="Z325" i="1"/>
  <c r="P325" i="1"/>
  <c r="O325" i="1"/>
  <c r="N325" i="1"/>
  <c r="AB324" i="1"/>
  <c r="AA324" i="1"/>
  <c r="Z324" i="1"/>
  <c r="P324" i="1"/>
  <c r="O324" i="1"/>
  <c r="N324" i="1"/>
  <c r="AB323" i="1"/>
  <c r="AA323" i="1"/>
  <c r="Z323" i="1"/>
  <c r="P323" i="1"/>
  <c r="O323" i="1"/>
  <c r="N323" i="1"/>
  <c r="AB322" i="1"/>
  <c r="AA322" i="1"/>
  <c r="Z322" i="1"/>
  <c r="P322" i="1"/>
  <c r="O322" i="1"/>
  <c r="N322" i="1"/>
  <c r="AB321" i="1"/>
  <c r="AA321" i="1"/>
  <c r="Z321" i="1"/>
  <c r="P321" i="1"/>
  <c r="O321" i="1"/>
  <c r="N321" i="1"/>
  <c r="AB320" i="1"/>
  <c r="AA320" i="1"/>
  <c r="Z320" i="1"/>
  <c r="P320" i="1"/>
  <c r="O320" i="1"/>
  <c r="N320" i="1"/>
  <c r="AB319" i="1"/>
  <c r="AA319" i="1"/>
  <c r="Z319" i="1"/>
  <c r="P319" i="1"/>
  <c r="O319" i="1"/>
  <c r="N319" i="1"/>
  <c r="AB318" i="1"/>
  <c r="AA318" i="1"/>
  <c r="Z318" i="1"/>
  <c r="P318" i="1"/>
  <c r="O318" i="1"/>
  <c r="N318" i="1"/>
  <c r="AB317" i="1"/>
  <c r="AA317" i="1"/>
  <c r="Z317" i="1"/>
  <c r="P317" i="1"/>
  <c r="O317" i="1"/>
  <c r="N317" i="1"/>
  <c r="AB316" i="1"/>
  <c r="AA316" i="1"/>
  <c r="Z316" i="1"/>
  <c r="P316" i="1"/>
  <c r="O316" i="1"/>
  <c r="N316" i="1"/>
  <c r="AB315" i="1"/>
  <c r="AA315" i="1"/>
  <c r="Z315" i="1"/>
  <c r="P315" i="1"/>
  <c r="O315" i="1"/>
  <c r="N315" i="1"/>
  <c r="AB314" i="1"/>
  <c r="AA314" i="1"/>
  <c r="Z314" i="1"/>
  <c r="P314" i="1"/>
  <c r="O314" i="1"/>
  <c r="N314" i="1"/>
  <c r="AB313" i="1"/>
  <c r="AA313" i="1"/>
  <c r="Z313" i="1"/>
  <c r="P313" i="1"/>
  <c r="O313" i="1"/>
  <c r="N313" i="1"/>
  <c r="AB312" i="1"/>
  <c r="AA312" i="1"/>
  <c r="Z312" i="1"/>
  <c r="P312" i="1"/>
  <c r="O312" i="1"/>
  <c r="N312" i="1"/>
  <c r="AB311" i="1"/>
  <c r="AA311" i="1"/>
  <c r="Z311" i="1"/>
  <c r="P311" i="1"/>
  <c r="O311" i="1"/>
  <c r="N311" i="1"/>
  <c r="BB28" i="1" l="1"/>
  <c r="BA28" i="1"/>
  <c r="CO28" i="1"/>
  <c r="CN28" i="1"/>
  <c r="CP28" i="1" s="1"/>
  <c r="CM28" i="1"/>
  <c r="CK28" i="1"/>
  <c r="CJ28" i="1"/>
  <c r="CI28" i="1"/>
  <c r="CO27" i="1"/>
  <c r="CN27" i="1"/>
  <c r="CM27" i="1"/>
  <c r="CK27" i="1"/>
  <c r="CJ27" i="1"/>
  <c r="CI27" i="1"/>
  <c r="CO26" i="1"/>
  <c r="CN26" i="1"/>
  <c r="CM26" i="1"/>
  <c r="CK26" i="1"/>
  <c r="CJ26" i="1"/>
  <c r="CI26" i="1"/>
  <c r="CO25" i="1"/>
  <c r="CN25" i="1"/>
  <c r="CM25" i="1"/>
  <c r="CK25" i="1"/>
  <c r="CJ25" i="1"/>
  <c r="CI25" i="1"/>
  <c r="CO24" i="1"/>
  <c r="CN24" i="1"/>
  <c r="CP24" i="1" s="1"/>
  <c r="CM24" i="1"/>
  <c r="CK24" i="1"/>
  <c r="CJ24" i="1"/>
  <c r="CI24" i="1"/>
  <c r="CO23" i="1"/>
  <c r="CN23" i="1"/>
  <c r="CM23" i="1"/>
  <c r="CK23" i="1"/>
  <c r="CJ23" i="1"/>
  <c r="CI23" i="1"/>
  <c r="CO22" i="1"/>
  <c r="CN22" i="1"/>
  <c r="CM22" i="1"/>
  <c r="CK22" i="1"/>
  <c r="CJ22" i="1"/>
  <c r="CI22" i="1"/>
  <c r="CO21" i="1"/>
  <c r="CN21" i="1"/>
  <c r="CM21" i="1"/>
  <c r="CK21" i="1"/>
  <c r="CJ21" i="1"/>
  <c r="CI21" i="1"/>
  <c r="CO20" i="1"/>
  <c r="CN20" i="1"/>
  <c r="CP20" i="1" s="1"/>
  <c r="CM20" i="1"/>
  <c r="CK20" i="1"/>
  <c r="CJ20" i="1"/>
  <c r="CI20" i="1"/>
  <c r="CB28" i="1"/>
  <c r="CA28" i="1"/>
  <c r="BZ28" i="1"/>
  <c r="BX28" i="1"/>
  <c r="BW28" i="1"/>
  <c r="BV28" i="1"/>
  <c r="CB27" i="1"/>
  <c r="CE27" i="1" s="1"/>
  <c r="CA27" i="1"/>
  <c r="BZ27" i="1"/>
  <c r="BX27" i="1"/>
  <c r="BW27" i="1"/>
  <c r="BV27" i="1"/>
  <c r="CB26" i="1"/>
  <c r="CA26" i="1"/>
  <c r="BZ26" i="1"/>
  <c r="BX26" i="1"/>
  <c r="BW26" i="1"/>
  <c r="BV26" i="1"/>
  <c r="CB25" i="1"/>
  <c r="CA25" i="1"/>
  <c r="BZ25" i="1"/>
  <c r="BX25" i="1"/>
  <c r="BW25" i="1"/>
  <c r="BV25" i="1"/>
  <c r="CB24" i="1"/>
  <c r="CA24" i="1"/>
  <c r="BZ24" i="1"/>
  <c r="BX24" i="1"/>
  <c r="BW24" i="1"/>
  <c r="BV24" i="1"/>
  <c r="CB23" i="1"/>
  <c r="CA23" i="1"/>
  <c r="BZ23" i="1"/>
  <c r="BX23" i="1"/>
  <c r="BW23" i="1"/>
  <c r="BV23" i="1"/>
  <c r="CB22" i="1"/>
  <c r="CA22" i="1"/>
  <c r="BZ22" i="1"/>
  <c r="BX22" i="1"/>
  <c r="BW22" i="1"/>
  <c r="BV22" i="1"/>
  <c r="CB21" i="1"/>
  <c r="CA21" i="1"/>
  <c r="BZ21" i="1"/>
  <c r="BX21" i="1"/>
  <c r="BW21" i="1"/>
  <c r="BV21" i="1"/>
  <c r="CB20" i="1"/>
  <c r="CA20" i="1"/>
  <c r="BZ20" i="1"/>
  <c r="BX20" i="1"/>
  <c r="BW20" i="1"/>
  <c r="BV20" i="1"/>
  <c r="BO28" i="1"/>
  <c r="BR28" i="1" s="1"/>
  <c r="BN28" i="1"/>
  <c r="BM28" i="1"/>
  <c r="BK28" i="1"/>
  <c r="BJ28" i="1"/>
  <c r="BI28" i="1"/>
  <c r="BO27" i="1"/>
  <c r="BN27" i="1"/>
  <c r="BM27" i="1"/>
  <c r="BK27" i="1"/>
  <c r="BJ27" i="1"/>
  <c r="BI27" i="1"/>
  <c r="BO26" i="1"/>
  <c r="BN26" i="1"/>
  <c r="BP26" i="1" s="1"/>
  <c r="BM26" i="1"/>
  <c r="BK26" i="1"/>
  <c r="BJ26" i="1"/>
  <c r="BI26" i="1"/>
  <c r="BO25" i="1"/>
  <c r="BN25" i="1"/>
  <c r="BP25" i="1" s="1"/>
  <c r="BM25" i="1"/>
  <c r="BK25" i="1"/>
  <c r="BJ25" i="1"/>
  <c r="BI25" i="1"/>
  <c r="BO24" i="1"/>
  <c r="BN24" i="1"/>
  <c r="BM24" i="1"/>
  <c r="BK24" i="1"/>
  <c r="BJ24" i="1"/>
  <c r="BI24" i="1"/>
  <c r="BO23" i="1"/>
  <c r="BN23" i="1"/>
  <c r="BM23" i="1"/>
  <c r="BK23" i="1"/>
  <c r="BJ23" i="1"/>
  <c r="BI23" i="1"/>
  <c r="BO22" i="1"/>
  <c r="BN22" i="1"/>
  <c r="BP22" i="1" s="1"/>
  <c r="BM22" i="1"/>
  <c r="BK22" i="1"/>
  <c r="BJ22" i="1"/>
  <c r="BI22" i="1"/>
  <c r="BO21" i="1"/>
  <c r="BN21" i="1"/>
  <c r="BP21" i="1" s="1"/>
  <c r="BM21" i="1"/>
  <c r="BK21" i="1"/>
  <c r="BJ21" i="1"/>
  <c r="BI21" i="1"/>
  <c r="BO20" i="1"/>
  <c r="BN20" i="1"/>
  <c r="BM20" i="1"/>
  <c r="BK20" i="1"/>
  <c r="BJ20" i="1"/>
  <c r="BI20" i="1"/>
  <c r="AZ28" i="1"/>
  <c r="AX28" i="1"/>
  <c r="AW28" i="1"/>
  <c r="AV28" i="1"/>
  <c r="BB27" i="1"/>
  <c r="BA27" i="1"/>
  <c r="BC27" i="1" s="1"/>
  <c r="AZ27" i="1"/>
  <c r="AX27" i="1"/>
  <c r="AW27" i="1"/>
  <c r="AV27" i="1"/>
  <c r="BB26" i="1"/>
  <c r="BA26" i="1"/>
  <c r="AZ26" i="1"/>
  <c r="AX26" i="1"/>
  <c r="AW26" i="1"/>
  <c r="AV26" i="1"/>
  <c r="BB25" i="1"/>
  <c r="BA25" i="1"/>
  <c r="AZ25" i="1"/>
  <c r="AX25" i="1"/>
  <c r="AW25" i="1"/>
  <c r="AV25" i="1"/>
  <c r="BB24" i="1"/>
  <c r="BA24" i="1"/>
  <c r="BC24" i="1" s="1"/>
  <c r="AZ24" i="1"/>
  <c r="AX24" i="1"/>
  <c r="AW24" i="1"/>
  <c r="AV24" i="1"/>
  <c r="BB23" i="1"/>
  <c r="BA23" i="1"/>
  <c r="BC23" i="1" s="1"/>
  <c r="AZ23" i="1"/>
  <c r="AX23" i="1"/>
  <c r="AW23" i="1"/>
  <c r="AV23" i="1"/>
  <c r="BB22" i="1"/>
  <c r="BA22" i="1"/>
  <c r="AZ22" i="1"/>
  <c r="AX22" i="1"/>
  <c r="AW22" i="1"/>
  <c r="AV22" i="1"/>
  <c r="BB21" i="1"/>
  <c r="BA21" i="1"/>
  <c r="AZ21" i="1"/>
  <c r="AX21" i="1"/>
  <c r="AW21" i="1"/>
  <c r="AV21" i="1"/>
  <c r="BB20" i="1"/>
  <c r="BA20" i="1"/>
  <c r="BC20" i="1" s="1"/>
  <c r="AZ20" i="1"/>
  <c r="AX20" i="1"/>
  <c r="AW20" i="1"/>
  <c r="AV20" i="1"/>
  <c r="AO28" i="1"/>
  <c r="AN28" i="1"/>
  <c r="AP28" i="1" s="1"/>
  <c r="AM28" i="1"/>
  <c r="AK28" i="1"/>
  <c r="AJ28" i="1"/>
  <c r="AI28" i="1"/>
  <c r="AO27" i="1"/>
  <c r="AR27" i="1" s="1"/>
  <c r="AN27" i="1"/>
  <c r="AM27" i="1"/>
  <c r="AK27" i="1"/>
  <c r="AJ27" i="1"/>
  <c r="AI27" i="1"/>
  <c r="AO26" i="1"/>
  <c r="AN26" i="1"/>
  <c r="AM26" i="1"/>
  <c r="AK26" i="1"/>
  <c r="AJ26" i="1"/>
  <c r="AI26" i="1"/>
  <c r="AO25" i="1"/>
  <c r="AN25" i="1"/>
  <c r="AP25" i="1" s="1"/>
  <c r="AM25" i="1"/>
  <c r="AK25" i="1"/>
  <c r="AJ25" i="1"/>
  <c r="AI25" i="1"/>
  <c r="AO24" i="1"/>
  <c r="AN24" i="1"/>
  <c r="AP24" i="1" s="1"/>
  <c r="AM24" i="1"/>
  <c r="AK24" i="1"/>
  <c r="AJ24" i="1"/>
  <c r="AI24" i="1"/>
  <c r="AO23" i="1"/>
  <c r="AN23" i="1"/>
  <c r="AM23" i="1"/>
  <c r="AK23" i="1"/>
  <c r="AJ23" i="1"/>
  <c r="AI23" i="1"/>
  <c r="AO22" i="1"/>
  <c r="AN22" i="1"/>
  <c r="AM22" i="1"/>
  <c r="AK22" i="1"/>
  <c r="AJ22" i="1"/>
  <c r="AI22" i="1"/>
  <c r="AO21" i="1"/>
  <c r="AN21" i="1"/>
  <c r="AP21" i="1" s="1"/>
  <c r="AM21" i="1"/>
  <c r="AK21" i="1"/>
  <c r="AJ21" i="1"/>
  <c r="AI21" i="1"/>
  <c r="AO20" i="1"/>
  <c r="AN20" i="1"/>
  <c r="AP20" i="1" s="1"/>
  <c r="AM20" i="1"/>
  <c r="AK20" i="1"/>
  <c r="AJ20" i="1"/>
  <c r="AI20" i="1"/>
  <c r="AB21" i="1"/>
  <c r="X20" i="1"/>
  <c r="W20" i="1"/>
  <c r="V20" i="1"/>
  <c r="AB28" i="1"/>
  <c r="AA28" i="1"/>
  <c r="AC28" i="1" s="1"/>
  <c r="Z28" i="1"/>
  <c r="X28" i="1"/>
  <c r="W28" i="1"/>
  <c r="V28" i="1"/>
  <c r="AB27" i="1"/>
  <c r="AA27" i="1"/>
  <c r="Z27" i="1"/>
  <c r="X27" i="1"/>
  <c r="W27" i="1"/>
  <c r="V27" i="1"/>
  <c r="AB26" i="1"/>
  <c r="AA26" i="1"/>
  <c r="Z26" i="1"/>
  <c r="X26" i="1"/>
  <c r="W26" i="1"/>
  <c r="V26" i="1"/>
  <c r="AB25" i="1"/>
  <c r="AA25" i="1"/>
  <c r="AC25" i="1" s="1"/>
  <c r="Z25" i="1"/>
  <c r="X25" i="1"/>
  <c r="W25" i="1"/>
  <c r="V25" i="1"/>
  <c r="AB24" i="1"/>
  <c r="AA24" i="1"/>
  <c r="Z24" i="1"/>
  <c r="X24" i="1"/>
  <c r="W24" i="1"/>
  <c r="V24" i="1"/>
  <c r="AB23" i="1"/>
  <c r="AA23" i="1"/>
  <c r="Z23" i="1"/>
  <c r="X23" i="1"/>
  <c r="W23" i="1"/>
  <c r="V23" i="1"/>
  <c r="AB22" i="1"/>
  <c r="AA22" i="1"/>
  <c r="Z22" i="1"/>
  <c r="X22" i="1"/>
  <c r="W22" i="1"/>
  <c r="V22" i="1"/>
  <c r="AA21" i="1"/>
  <c r="Z21" i="1"/>
  <c r="X21" i="1"/>
  <c r="W21" i="1"/>
  <c r="V21" i="1"/>
  <c r="AB20" i="1"/>
  <c r="AA20" i="1"/>
  <c r="Z20" i="1"/>
  <c r="O28" i="1"/>
  <c r="N28" i="1"/>
  <c r="P28" i="1" s="1"/>
  <c r="M28" i="1"/>
  <c r="K28" i="1"/>
  <c r="J28" i="1"/>
  <c r="I28" i="1"/>
  <c r="O27" i="1"/>
  <c r="N27" i="1"/>
  <c r="P27" i="1" s="1"/>
  <c r="M27" i="1"/>
  <c r="I27" i="1"/>
  <c r="J27" i="1"/>
  <c r="K27" i="1"/>
  <c r="AE27" i="1" l="1"/>
  <c r="BE27" i="1"/>
  <c r="CR27" i="1"/>
  <c r="BE28" i="1"/>
  <c r="CE28" i="1"/>
  <c r="AC21" i="1"/>
  <c r="CC20" i="1"/>
  <c r="CC24" i="1"/>
  <c r="CC28" i="1"/>
  <c r="AC20" i="1"/>
  <c r="AE28" i="1"/>
  <c r="CC23" i="1"/>
  <c r="CC27" i="1"/>
  <c r="CD27" i="1"/>
  <c r="CR28" i="1"/>
  <c r="AC23" i="1"/>
  <c r="AC27" i="1"/>
  <c r="AP23" i="1"/>
  <c r="AP27" i="1"/>
  <c r="BC22" i="1"/>
  <c r="BC26" i="1"/>
  <c r="BP20" i="1"/>
  <c r="BP24" i="1"/>
  <c r="BP28" i="1"/>
  <c r="CP23" i="1"/>
  <c r="CP27" i="1"/>
  <c r="BC28" i="1"/>
  <c r="AQ27" i="1"/>
  <c r="CC22" i="1"/>
  <c r="CC26" i="1"/>
  <c r="CQ28" i="1"/>
  <c r="AC22" i="1"/>
  <c r="AC26" i="1"/>
  <c r="AP22" i="1"/>
  <c r="AP26" i="1"/>
  <c r="BC21" i="1"/>
  <c r="BC25" i="1"/>
  <c r="BP23" i="1"/>
  <c r="BP27" i="1"/>
  <c r="CP22" i="1"/>
  <c r="CP26" i="1"/>
  <c r="CQ27" i="1"/>
  <c r="BD27" i="1"/>
  <c r="AC24" i="1"/>
  <c r="BR27" i="1"/>
  <c r="BQ27" i="1"/>
  <c r="CC21" i="1"/>
  <c r="CC25" i="1"/>
  <c r="BD28" i="1"/>
  <c r="AD27" i="1"/>
  <c r="CP21" i="1"/>
  <c r="CP25" i="1"/>
  <c r="BQ28" i="1"/>
  <c r="AD28" i="1"/>
  <c r="CD28" i="1"/>
  <c r="AQ28" i="1"/>
  <c r="AR28" i="1"/>
  <c r="AU266" i="1" l="1"/>
  <c r="AP266" i="1"/>
  <c r="AK266" i="1"/>
  <c r="AF266" i="1"/>
  <c r="W266" i="1"/>
  <c r="R266" i="1"/>
  <c r="N266" i="1"/>
  <c r="J266" i="1"/>
  <c r="AU265" i="1"/>
  <c r="AP265" i="1"/>
  <c r="AK265" i="1"/>
  <c r="AF265" i="1"/>
  <c r="W265" i="1"/>
  <c r="R265" i="1"/>
  <c r="N265" i="1"/>
  <c r="J265" i="1"/>
  <c r="AU264" i="1"/>
  <c r="AP264" i="1"/>
  <c r="AK264" i="1"/>
  <c r="AF264" i="1"/>
  <c r="W264" i="1"/>
  <c r="R264" i="1"/>
  <c r="N264" i="1"/>
  <c r="J264" i="1"/>
  <c r="AU263" i="1"/>
  <c r="AP263" i="1"/>
  <c r="AK263" i="1"/>
  <c r="AF263" i="1"/>
  <c r="W263" i="1"/>
  <c r="R263" i="1"/>
  <c r="N263" i="1"/>
  <c r="J263" i="1"/>
  <c r="AU262" i="1"/>
  <c r="AP262" i="1"/>
  <c r="AK262" i="1"/>
  <c r="AF262" i="1"/>
  <c r="W262" i="1"/>
  <c r="R262" i="1"/>
  <c r="N262" i="1"/>
  <c r="J262" i="1"/>
  <c r="AU261" i="1"/>
  <c r="AP261" i="1"/>
  <c r="AK261" i="1"/>
  <c r="AF261" i="1"/>
  <c r="W261" i="1"/>
  <c r="R261" i="1"/>
  <c r="N261" i="1"/>
  <c r="J261" i="1"/>
  <c r="AU260" i="1"/>
  <c r="AP260" i="1"/>
  <c r="AK260" i="1"/>
  <c r="AF260" i="1"/>
  <c r="W260" i="1"/>
  <c r="R260" i="1"/>
  <c r="N260" i="1"/>
  <c r="J260" i="1"/>
  <c r="AU259" i="1"/>
  <c r="AP259" i="1"/>
  <c r="AK259" i="1"/>
  <c r="AF259" i="1"/>
  <c r="W259" i="1"/>
  <c r="R259" i="1"/>
  <c r="N259" i="1"/>
  <c r="J259" i="1"/>
  <c r="AU258" i="1"/>
  <c r="AP258" i="1"/>
  <c r="AK258" i="1"/>
  <c r="AF258" i="1"/>
  <c r="W258" i="1"/>
  <c r="R258" i="1"/>
  <c r="N258" i="1"/>
  <c r="J258" i="1"/>
  <c r="AU257" i="1"/>
  <c r="AP257" i="1"/>
  <c r="AK257" i="1"/>
  <c r="AF257" i="1"/>
  <c r="W257" i="1"/>
  <c r="R257" i="1"/>
  <c r="N257" i="1"/>
  <c r="J257" i="1"/>
  <c r="Y209" i="1"/>
  <c r="X209" i="1"/>
  <c r="W209" i="1"/>
  <c r="O209" i="1"/>
  <c r="N209" i="1"/>
  <c r="M209" i="1"/>
  <c r="Y208" i="1"/>
  <c r="X208" i="1"/>
  <c r="W208" i="1"/>
  <c r="O208" i="1"/>
  <c r="N208" i="1"/>
  <c r="M208" i="1"/>
  <c r="Y207" i="1"/>
  <c r="X207" i="1"/>
  <c r="W207" i="1"/>
  <c r="O207" i="1"/>
  <c r="N207" i="1"/>
  <c r="M207" i="1"/>
  <c r="Y206" i="1"/>
  <c r="X206" i="1"/>
  <c r="W206" i="1"/>
  <c r="O206" i="1"/>
  <c r="N206" i="1"/>
  <c r="M206" i="1"/>
  <c r="Y205" i="1"/>
  <c r="X205" i="1"/>
  <c r="W205" i="1"/>
  <c r="O205" i="1"/>
  <c r="N205" i="1"/>
  <c r="M205" i="1"/>
  <c r="Y204" i="1"/>
  <c r="X204" i="1"/>
  <c r="W204" i="1"/>
  <c r="O204" i="1"/>
  <c r="N204" i="1"/>
  <c r="M204" i="1"/>
  <c r="Y203" i="1"/>
  <c r="X203" i="1"/>
  <c r="W203" i="1"/>
  <c r="O203" i="1"/>
  <c r="N203" i="1"/>
  <c r="M203" i="1"/>
  <c r="Y202" i="1"/>
  <c r="X202" i="1"/>
  <c r="W202" i="1"/>
  <c r="O202" i="1"/>
  <c r="N202" i="1"/>
  <c r="M202" i="1"/>
  <c r="Y201" i="1"/>
  <c r="X201" i="1"/>
  <c r="W201" i="1"/>
  <c r="O201" i="1"/>
  <c r="N201" i="1"/>
  <c r="M201" i="1"/>
  <c r="Y200" i="1"/>
  <c r="X200" i="1"/>
  <c r="W200" i="1"/>
  <c r="O200" i="1"/>
  <c r="N200" i="1"/>
  <c r="M200" i="1"/>
  <c r="AB159" i="1"/>
  <c r="AA159" i="1"/>
  <c r="Z159" i="1"/>
  <c r="O159" i="1"/>
  <c r="N159" i="1"/>
  <c r="M159" i="1"/>
  <c r="AB158" i="1"/>
  <c r="AA158" i="1"/>
  <c r="Z158" i="1"/>
  <c r="O158" i="1"/>
  <c r="N158" i="1"/>
  <c r="M158" i="1"/>
  <c r="AB157" i="1"/>
  <c r="AA157" i="1"/>
  <c r="Z157" i="1"/>
  <c r="O157" i="1"/>
  <c r="N157" i="1"/>
  <c r="M157" i="1"/>
  <c r="AB156" i="1"/>
  <c r="AA156" i="1"/>
  <c r="Z156" i="1"/>
  <c r="O156" i="1"/>
  <c r="N156" i="1"/>
  <c r="M156" i="1"/>
  <c r="AB155" i="1"/>
  <c r="AA155" i="1"/>
  <c r="Z155" i="1"/>
  <c r="O155" i="1"/>
  <c r="N155" i="1"/>
  <c r="M155" i="1"/>
  <c r="AB154" i="1"/>
  <c r="AA154" i="1"/>
  <c r="Z154" i="1"/>
  <c r="O154" i="1"/>
  <c r="N154" i="1"/>
  <c r="M154" i="1"/>
  <c r="AB153" i="1"/>
  <c r="AA153" i="1"/>
  <c r="Z153" i="1"/>
  <c r="O153" i="1"/>
  <c r="N153" i="1"/>
  <c r="M153" i="1"/>
  <c r="AB152" i="1"/>
  <c r="AA152" i="1"/>
  <c r="Z152" i="1"/>
  <c r="O152" i="1"/>
  <c r="N152" i="1"/>
  <c r="M152" i="1"/>
  <c r="AB151" i="1"/>
  <c r="AA151" i="1"/>
  <c r="Z151" i="1"/>
  <c r="O151" i="1"/>
  <c r="N151" i="1"/>
  <c r="M151" i="1"/>
  <c r="AB150" i="1"/>
  <c r="AA150" i="1"/>
  <c r="Z150" i="1"/>
  <c r="O150" i="1"/>
  <c r="N150" i="1"/>
  <c r="M150" i="1"/>
  <c r="AA104" i="1"/>
  <c r="Z104" i="1"/>
  <c r="Y104" i="1"/>
  <c r="O104" i="1"/>
  <c r="N104" i="1"/>
  <c r="M104" i="1"/>
  <c r="AA103" i="1"/>
  <c r="Z103" i="1"/>
  <c r="Y103" i="1"/>
  <c r="O103" i="1"/>
  <c r="N103" i="1"/>
  <c r="M103" i="1"/>
  <c r="AA102" i="1"/>
  <c r="Z102" i="1"/>
  <c r="Y102" i="1"/>
  <c r="O102" i="1"/>
  <c r="N102" i="1"/>
  <c r="M102" i="1"/>
  <c r="AA101" i="1"/>
  <c r="Z101" i="1"/>
  <c r="Y101" i="1"/>
  <c r="O101" i="1"/>
  <c r="N101" i="1"/>
  <c r="M101" i="1"/>
  <c r="AA100" i="1"/>
  <c r="Z100" i="1"/>
  <c r="Y100" i="1"/>
  <c r="O100" i="1"/>
  <c r="N100" i="1"/>
  <c r="M100" i="1"/>
  <c r="AA99" i="1"/>
  <c r="Z99" i="1"/>
  <c r="Y99" i="1"/>
  <c r="O99" i="1"/>
  <c r="N99" i="1"/>
  <c r="M99" i="1"/>
  <c r="AA98" i="1"/>
  <c r="Z98" i="1"/>
  <c r="Y98" i="1"/>
  <c r="O98" i="1"/>
  <c r="N98" i="1"/>
  <c r="M98" i="1"/>
  <c r="AA97" i="1"/>
  <c r="Z97" i="1"/>
  <c r="Y97" i="1"/>
  <c r="O97" i="1"/>
  <c r="N97" i="1"/>
  <c r="M97" i="1"/>
  <c r="AA96" i="1"/>
  <c r="Z96" i="1"/>
  <c r="Y96" i="1"/>
  <c r="O96" i="1"/>
  <c r="N96" i="1"/>
  <c r="M96" i="1"/>
  <c r="AA95" i="1"/>
  <c r="Z95" i="1"/>
  <c r="Y95" i="1"/>
  <c r="O95" i="1"/>
  <c r="N95" i="1"/>
  <c r="M95" i="1"/>
  <c r="O26" i="1"/>
  <c r="N26" i="1"/>
  <c r="M26" i="1"/>
  <c r="K26" i="1"/>
  <c r="J26" i="1"/>
  <c r="I26" i="1"/>
  <c r="O25" i="1"/>
  <c r="N25" i="1"/>
  <c r="M25" i="1"/>
  <c r="K25" i="1"/>
  <c r="J25" i="1"/>
  <c r="I25" i="1"/>
  <c r="O24" i="1"/>
  <c r="N24" i="1"/>
  <c r="M24" i="1"/>
  <c r="K24" i="1"/>
  <c r="J24" i="1"/>
  <c r="I24" i="1"/>
  <c r="O23" i="1"/>
  <c r="N23" i="1"/>
  <c r="M23" i="1"/>
  <c r="K23" i="1"/>
  <c r="J23" i="1"/>
  <c r="I23" i="1"/>
  <c r="O22" i="1"/>
  <c r="N22" i="1"/>
  <c r="M22" i="1"/>
  <c r="K22" i="1"/>
  <c r="J22" i="1"/>
  <c r="I22" i="1"/>
  <c r="O21" i="1"/>
  <c r="N21" i="1"/>
  <c r="M21" i="1"/>
  <c r="K21" i="1"/>
  <c r="J21" i="1"/>
  <c r="I21" i="1"/>
  <c r="O20" i="1"/>
  <c r="N20" i="1"/>
  <c r="M20" i="1"/>
  <c r="K20" i="1"/>
  <c r="J20" i="1"/>
  <c r="I20" i="1"/>
  <c r="P20" i="1" l="1"/>
  <c r="AD20" i="1"/>
  <c r="BD20" i="1"/>
  <c r="AQ20" i="1"/>
  <c r="CQ20" i="1"/>
  <c r="CD20" i="1"/>
  <c r="BQ20" i="1"/>
  <c r="P23" i="1"/>
  <c r="CQ23" i="1"/>
  <c r="CD23" i="1"/>
  <c r="BQ23" i="1"/>
  <c r="BD23" i="1"/>
  <c r="AQ23" i="1"/>
  <c r="AD23" i="1"/>
  <c r="P22" i="1"/>
  <c r="AQ22" i="1"/>
  <c r="AD22" i="1"/>
  <c r="BQ22" i="1"/>
  <c r="CQ22" i="1"/>
  <c r="CD22" i="1"/>
  <c r="BD22" i="1"/>
  <c r="P26" i="1"/>
  <c r="CQ26" i="1"/>
  <c r="AQ26" i="1"/>
  <c r="CD26" i="1"/>
  <c r="AD26" i="1"/>
  <c r="BD26" i="1"/>
  <c r="BQ26" i="1"/>
  <c r="CR22" i="1"/>
  <c r="AR22" i="1"/>
  <c r="BR22" i="1"/>
  <c r="CE22" i="1"/>
  <c r="AE22" i="1"/>
  <c r="BE22" i="1"/>
  <c r="CE26" i="1"/>
  <c r="BE26" i="1"/>
  <c r="BR26" i="1"/>
  <c r="CR26" i="1"/>
  <c r="AE26" i="1"/>
  <c r="AR26" i="1"/>
  <c r="P21" i="1"/>
  <c r="AD21" i="1"/>
  <c r="AQ21" i="1"/>
  <c r="BQ21" i="1"/>
  <c r="BD21" i="1"/>
  <c r="CD21" i="1"/>
  <c r="CQ21" i="1"/>
  <c r="P25" i="1"/>
  <c r="AQ25" i="1"/>
  <c r="AD25" i="1"/>
  <c r="CQ25" i="1"/>
  <c r="BD25" i="1"/>
  <c r="BQ25" i="1"/>
  <c r="CD25" i="1"/>
  <c r="BR21" i="1"/>
  <c r="AE21" i="1"/>
  <c r="CR21" i="1"/>
  <c r="AR21" i="1"/>
  <c r="CE21" i="1"/>
  <c r="BE21" i="1"/>
  <c r="CR25" i="1"/>
  <c r="AR25" i="1"/>
  <c r="BE25" i="1"/>
  <c r="BR25" i="1"/>
  <c r="CE25" i="1"/>
  <c r="AE25" i="1"/>
  <c r="P24" i="1"/>
  <c r="BQ24" i="1"/>
  <c r="CD24" i="1"/>
  <c r="AD24" i="1"/>
  <c r="AQ24" i="1"/>
  <c r="CQ24" i="1"/>
  <c r="BD24" i="1"/>
  <c r="BE23" i="1"/>
  <c r="AE23" i="1"/>
  <c r="BR23" i="1"/>
  <c r="CR23" i="1"/>
  <c r="CE23" i="1"/>
  <c r="AR23" i="1"/>
  <c r="CE20" i="1"/>
  <c r="BR20" i="1"/>
  <c r="CR20" i="1"/>
  <c r="AE20" i="1"/>
  <c r="BE20" i="1"/>
  <c r="AR20" i="1"/>
  <c r="BR24" i="1"/>
  <c r="CR24" i="1"/>
  <c r="AE24" i="1"/>
  <c r="CE24" i="1"/>
  <c r="BE24" i="1"/>
  <c r="AR24" i="1"/>
</calcChain>
</file>

<file path=xl/sharedStrings.xml><?xml version="1.0" encoding="utf-8"?>
<sst xmlns="http://schemas.openxmlformats.org/spreadsheetml/2006/main" count="429" uniqueCount="97">
  <si>
    <t>Lenovo P50</t>
  </si>
  <si>
    <t>Windows 10 Enterprise 64 bit, 10.0, Build 17763</t>
  </si>
  <si>
    <t>II TD</t>
  </si>
  <si>
    <t>II BU</t>
  </si>
  <si>
    <t>II BU Cao</t>
  </si>
  <si>
    <t>DP TD</t>
  </si>
  <si>
    <t>DP BU</t>
  </si>
  <si>
    <t>II Non Prog</t>
  </si>
  <si>
    <t>Intel Xeon E3-1505M v5 @ 2.80Ghz, 8M cache, 8 CPUs</t>
  </si>
  <si>
    <t>Russia</t>
  </si>
  <si>
    <t>Greenland</t>
  </si>
  <si>
    <t>Railway</t>
  </si>
  <si>
    <t>White Stork</t>
  </si>
  <si>
    <t>Pelagic bird</t>
  </si>
  <si>
    <t>Avg</t>
  </si>
  <si>
    <t>Avg contour</t>
  </si>
  <si>
    <t>Avg directional</t>
  </si>
  <si>
    <t>simp. size</t>
  </si>
  <si>
    <t>simp size contour</t>
  </si>
  <si>
    <t>simp size directional</t>
  </si>
  <si>
    <t>n</t>
  </si>
  <si>
    <t>time</t>
  </si>
  <si>
    <t>simp size</t>
  </si>
  <si>
    <t>Zoom aware error sampling</t>
  </si>
  <si>
    <t>m = 10</t>
  </si>
  <si>
    <t>10 measurements per fixed situation</t>
  </si>
  <si>
    <t>Eastern flyway spring migration of adult white storks (data from Rotics et al. 2018)</t>
  </si>
  <si>
    <t>http://dx.doi.org/10.5441/001/1.v8d24552</t>
  </si>
  <si>
    <t>Oceanic navigation in Cory's shearwaters (Gagliardo et al. 2013)</t>
  </si>
  <si>
    <t>http://dx.doi.org/10.5441/001/1.nf80477p</t>
  </si>
  <si>
    <t>II Prog</t>
  </si>
  <si>
    <t>m</t>
  </si>
  <si>
    <t>Stork</t>
  </si>
  <si>
    <t>Shortcuts</t>
  </si>
  <si>
    <t>Shortcut Intervals</t>
  </si>
  <si>
    <t>size</t>
  </si>
  <si>
    <t>avg. size</t>
  </si>
  <si>
    <t>avg. contours</t>
  </si>
  <si>
    <t>avg. directional</t>
  </si>
  <si>
    <t>Computed using Chin Chan</t>
  </si>
  <si>
    <t>avg. time</t>
  </si>
  <si>
    <t>avg. time contours</t>
  </si>
  <si>
    <t>avg. time directional</t>
  </si>
  <si>
    <t>avg time regular</t>
  </si>
  <si>
    <t>avg time contours</t>
  </si>
  <si>
    <t>shortcuts</t>
  </si>
  <si>
    <t>intervals</t>
  </si>
  <si>
    <t>see above</t>
  </si>
  <si>
    <t>Shortest path finding time</t>
  </si>
  <si>
    <t>100 measurements per fixed situation</t>
  </si>
  <si>
    <t>avg</t>
  </si>
  <si>
    <t>n = 1000</t>
  </si>
  <si>
    <t>n = 2500</t>
  </si>
  <si>
    <t>simp size diff contour</t>
  </si>
  <si>
    <t>simp size diff directional</t>
  </si>
  <si>
    <t>ConvexHullGraph</t>
  </si>
  <si>
    <t>ConvexHullIntervals</t>
  </si>
  <si>
    <t>delta = 0.005</t>
  </si>
  <si>
    <t>z_max = 32</t>
  </si>
  <si>
    <t>s_max = 10^6</t>
  </si>
  <si>
    <t>z_max = 512</t>
  </si>
  <si>
    <t>Shortcut Set Builder: Simple used for all experiments</t>
  </si>
  <si>
    <t>ChanChinGraph</t>
  </si>
  <si>
    <t>ChanChinIntervals</t>
  </si>
  <si>
    <t>RangeQueriesIntervals</t>
  </si>
  <si>
    <t>BFSGraph</t>
  </si>
  <si>
    <t>II Min</t>
  </si>
  <si>
    <t>simp size diff contour / directional</t>
  </si>
  <si>
    <t>Convex hulls - Optimized was used</t>
  </si>
  <si>
    <t>Datasets</t>
  </si>
  <si>
    <t>Algorithm configuration</t>
  </si>
  <si>
    <r>
      <rPr>
        <b/>
        <sz val="11"/>
        <color theme="1"/>
        <rFont val="Calibri"/>
        <family val="2"/>
        <scheme val="minor"/>
      </rPr>
      <t>Algorithm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configuration</t>
    </r>
  </si>
  <si>
    <t>Shortcut finder: Preprocess Chin Chan</t>
  </si>
  <si>
    <t>Shortcut finder: On demand Chin Chan</t>
  </si>
  <si>
    <t>Shortcut representation:  Intervals</t>
  </si>
  <si>
    <t>Shortcut representation: Graph</t>
  </si>
  <si>
    <t>Progressive simplification</t>
  </si>
  <si>
    <t>Shortcut graph construction time (n)</t>
  </si>
  <si>
    <t>Shortcut graph construction time (m)</t>
  </si>
  <si>
    <t>From beginning (p_1) to end (p_n)</t>
  </si>
  <si>
    <t>delta</t>
  </si>
  <si>
    <t>II TD / II BU / II BU Cao / II Non Prog</t>
  </si>
  <si>
    <t>Shortest path finding: Intervals - Range queries</t>
  </si>
  <si>
    <t>Shortest path finding: Graph - Dijkstra (pairing heap)</t>
  </si>
  <si>
    <t>Space complexity (n)</t>
  </si>
  <si>
    <t>Space complexity (delta)</t>
  </si>
  <si>
    <t>Range: 14000 - 27000 (exclusive)</t>
  </si>
  <si>
    <t>id: 2330/HH841</t>
  </si>
  <si>
    <t xml:space="preserve"> id: C4 (L045976</t>
  </si>
  <si>
    <t>Length: 13000</t>
  </si>
  <si>
    <t>Length: 24188</t>
  </si>
  <si>
    <t>https://www.naturalearthdata.com/downloads/10m-cultural-vectors/railroads</t>
  </si>
  <si>
    <t>https://www.naturalearthdata.com/downloads/10m-cultural-vectors/10m-admin-0-countries/</t>
  </si>
  <si>
    <t>https://www.sciencedirect.com/science/article/pii/S0925772120300146</t>
  </si>
  <si>
    <t>Environment / Hardware</t>
  </si>
  <si>
    <t>Experiments results as presented in:</t>
  </si>
  <si>
    <t>Sequence of features picked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</si>
</sst>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" fillId="2" borderId="2" xfId="2" applyAlignment="1">
      <alignment horizont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3953476570194"/>
          <c:y val="9.8113538917464646E-2"/>
          <c:w val="0.79008477715923531"/>
          <c:h val="0.7331395299145300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'Results_12-01-2019'!$H$147:$M$147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'Results_12-01-2019'!$G$150:$G$159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'Results_12-01-2019'!$N$150:$N$159</c:f>
              <c:numCache>
                <c:formatCode>General</c:formatCode>
                <c:ptCount val="10"/>
                <c:pt idx="0">
                  <c:v>1.6449999999999999E-2</c:v>
                </c:pt>
                <c:pt idx="1">
                  <c:v>9.7899999999999987E-2</c:v>
                </c:pt>
                <c:pt idx="2">
                  <c:v>0.23019999999999999</c:v>
                </c:pt>
                <c:pt idx="3">
                  <c:v>0.51819999999999999</c:v>
                </c:pt>
                <c:pt idx="4">
                  <c:v>0.84719999999999995</c:v>
                </c:pt>
                <c:pt idx="5">
                  <c:v>1.3532999999999999</c:v>
                </c:pt>
                <c:pt idx="6">
                  <c:v>1.9720999999999997</c:v>
                </c:pt>
                <c:pt idx="7">
                  <c:v>2.8865500000000002</c:v>
                </c:pt>
                <c:pt idx="8">
                  <c:v>3.5819000000000001</c:v>
                </c:pt>
                <c:pt idx="9">
                  <c:v>4.8136000000000001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68-42BD-B287-7FDAE249849C}"/>
            </c:ext>
          </c:extLst>
        </c:ser>
        <c:ser>
          <c:idx val="0"/>
          <c:order val="1"/>
          <c:tx>
            <c:strRef>
              <c:f>'Results_12-01-2019'!$U$147:$Z$147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'Results_12-01-2019'!$G$150:$G$159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'Results_12-01-2019'!$AA$150:$AA$159</c:f>
              <c:numCache>
                <c:formatCode>General</c:formatCode>
                <c:ptCount val="10"/>
                <c:pt idx="0">
                  <c:v>1.0800000000000001E-2</c:v>
                </c:pt>
                <c:pt idx="1">
                  <c:v>3.585E-2</c:v>
                </c:pt>
                <c:pt idx="2">
                  <c:v>9.1200000000000003E-2</c:v>
                </c:pt>
                <c:pt idx="3">
                  <c:v>0.1865</c:v>
                </c:pt>
                <c:pt idx="4">
                  <c:v>0.28625</c:v>
                </c:pt>
                <c:pt idx="5">
                  <c:v>0.45030000000000003</c:v>
                </c:pt>
                <c:pt idx="6">
                  <c:v>0.64424999999999999</c:v>
                </c:pt>
                <c:pt idx="7">
                  <c:v>0.92474999999999996</c:v>
                </c:pt>
                <c:pt idx="8">
                  <c:v>1.18215</c:v>
                </c:pt>
                <c:pt idx="9">
                  <c:v>1.5379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68-42BD-B287-7FDAE249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0690694444444444"/>
              <c:y val="0.93230299145299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7702521367521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9.0186256182660157E-2"/>
          <c:y val="0"/>
          <c:w val="0.9098137438173397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7581699346406"/>
          <c:y val="0.11498760683760684"/>
          <c:w val="0.82811601307189542"/>
          <c:h val="0.747484188034188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'Results_12-01-2019'!$CR$20:$CR$28</c:f>
              <c:numCache>
                <c:formatCode>General</c:formatCode>
                <c:ptCount val="9"/>
                <c:pt idx="0">
                  <c:v>-1.7549077929803756</c:v>
                </c:pt>
                <c:pt idx="1">
                  <c:v>-2.7863006882826107</c:v>
                </c:pt>
                <c:pt idx="2">
                  <c:v>-3.2245827010622157</c:v>
                </c:pt>
                <c:pt idx="3">
                  <c:v>-3.7263936003240432</c:v>
                </c:pt>
                <c:pt idx="4">
                  <c:v>-4.0193067134708285</c:v>
                </c:pt>
                <c:pt idx="5">
                  <c:v>-4.1948365160321082</c:v>
                </c:pt>
                <c:pt idx="6">
                  <c:v>-4.3971119133574001</c:v>
                </c:pt>
                <c:pt idx="7">
                  <c:v>-4.7205476652702565</c:v>
                </c:pt>
                <c:pt idx="8">
                  <c:v>-4.8663844637606237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4F88-8B2D-40AA4FD1FAE6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'Results_12-01-2019'!$AE$20:$AE$28</c:f>
              <c:numCache>
                <c:formatCode>General</c:formatCode>
                <c:ptCount val="9"/>
                <c:pt idx="0">
                  <c:v>8.3878643664485413</c:v>
                </c:pt>
                <c:pt idx="1">
                  <c:v>12.48859772783814</c:v>
                </c:pt>
                <c:pt idx="2">
                  <c:v>14.763530601922097</c:v>
                </c:pt>
                <c:pt idx="3">
                  <c:v>15.897929218773722</c:v>
                </c:pt>
                <c:pt idx="4">
                  <c:v>17.713909609477842</c:v>
                </c:pt>
                <c:pt idx="5">
                  <c:v>18.550587118965723</c:v>
                </c:pt>
                <c:pt idx="6">
                  <c:v>19.462093862815884</c:v>
                </c:pt>
                <c:pt idx="7">
                  <c:v>19.362419536119344</c:v>
                </c:pt>
                <c:pt idx="8">
                  <c:v>20.564190390021658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7-4F88-8B2D-40AA4FD1FAE6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7-4F88-8B2D-40AA4FD1FAE6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7-4F88-8B2D-40AA4FD1FAE6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'Results_12-01-2019'!$BR$20:$BR$28</c:f>
              <c:numCache>
                <c:formatCode>General</c:formatCode>
                <c:ptCount val="9"/>
                <c:pt idx="0">
                  <c:v>3.1231409875074356</c:v>
                </c:pt>
                <c:pt idx="1">
                  <c:v>4.0467700472675974</c:v>
                </c:pt>
                <c:pt idx="2">
                  <c:v>5.298431967627713</c:v>
                </c:pt>
                <c:pt idx="3">
                  <c:v>5.9794440787808121</c:v>
                </c:pt>
                <c:pt idx="4">
                  <c:v>7.2180781044317639</c:v>
                </c:pt>
                <c:pt idx="5">
                  <c:v>7.8559285177717237</c:v>
                </c:pt>
                <c:pt idx="6">
                  <c:v>8.2599277978339263</c:v>
                </c:pt>
                <c:pt idx="7">
                  <c:v>9.1550015326453451</c:v>
                </c:pt>
                <c:pt idx="8">
                  <c:v>9.8555595049601052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7-4F88-8B2D-40AA4FD1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494052287581699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009803921568628E-3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1.4767094017094017E-3"/>
          <c:w val="1"/>
          <c:h val="7.3182905982905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10000000000003"/>
          <c:y val="0.10413290598290598"/>
          <c:w val="0.85275882352941179"/>
          <c:h val="0.7637662393162392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1-4569-B209-DBF36178E18B}"/>
            </c:ext>
          </c:extLst>
        </c:ser>
        <c:ser>
          <c:idx val="3"/>
          <c:order val="1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1-4569-B209-DBF36178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86029411764705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07696078431371"/>
          <c:y val="1.2514957264957243E-3"/>
          <c:w val="0.83355833333333329"/>
          <c:h val="6.2328205128205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722222222223"/>
          <c:y val="9.5186500382150555E-2"/>
          <c:w val="0.78372326388888891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2-4A9A-BCCA-C4CBBA0B763E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2-4A9A-BCCA-C4CBBA0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75803819444444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102446121617E-3"/>
              <c:y val="0.2934021367521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467013888889"/>
          <c:y val="0"/>
          <c:w val="0.75499670138888886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4722222222221"/>
          <c:y val="9.5186500382150555E-2"/>
          <c:w val="0.77391163194444446"/>
          <c:h val="0.7494215830004102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95-4268-806F-F1E6AACEC0B3}"/>
            </c:ext>
          </c:extLst>
        </c:ser>
        <c:ser>
          <c:idx val="5"/>
          <c:order val="1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95-4268-806F-F1E6AAC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096579861111108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30697051282051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31579861111114"/>
          <c:y val="0"/>
          <c:w val="0.75340138888888886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4996527777778"/>
          <c:y val="9.5186500382150555E-2"/>
          <c:w val="0.75087083333333338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46-409F-B609-DE26C16EDEB0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46-409F-B609-DE26C16E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8604687500000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29611581196581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77100694444443"/>
          <c:y val="0"/>
          <c:w val="0.7594064236111111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8607638888889"/>
          <c:y val="9.5186500382150555E-2"/>
          <c:w val="0.76850972222222225"/>
          <c:h val="0.7494215830004102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4E-4CDF-8522-172DCA72D4C1}"/>
            </c:ext>
          </c:extLst>
        </c:ser>
        <c:ser>
          <c:idx val="3"/>
          <c:order val="1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4E-4CDF-8522-172DCA72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876093750000002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166471168648E-3"/>
              <c:y val="0.29068846153846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15642361111112"/>
          <c:y val="0"/>
          <c:w val="0.77765486111111115"/>
          <c:h val="7.761790156409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058136228973"/>
          <c:y val="0.1686690170940171"/>
          <c:w val="0.62034163102730777"/>
          <c:h val="0.67886602564102561"/>
        </c:manualLayout>
      </c:layout>
      <c:scatterChart>
        <c:scatterStyle val="smoothMarker"/>
        <c:varyColors val="0"/>
        <c:ser>
          <c:idx val="1"/>
          <c:order val="0"/>
          <c:tx>
            <c:v>Shortcuts (Contour)</c:v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'Results_12-01-2019'!$G$95:$G$104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'Results_12-01-2019'!$N$95:$N$104</c:f>
              <c:numCache>
                <c:formatCode>General</c:formatCode>
                <c:ptCount val="10"/>
                <c:pt idx="0">
                  <c:v>2447</c:v>
                </c:pt>
                <c:pt idx="1">
                  <c:v>13156</c:v>
                </c:pt>
                <c:pt idx="2">
                  <c:v>32629.5</c:v>
                </c:pt>
                <c:pt idx="3">
                  <c:v>71696</c:v>
                </c:pt>
                <c:pt idx="4">
                  <c:v>125796.5</c:v>
                </c:pt>
                <c:pt idx="5">
                  <c:v>195623.5</c:v>
                </c:pt>
                <c:pt idx="6">
                  <c:v>280414.5</c:v>
                </c:pt>
                <c:pt idx="7">
                  <c:v>380454.5</c:v>
                </c:pt>
                <c:pt idx="8">
                  <c:v>495886.5</c:v>
                </c:pt>
                <c:pt idx="9">
                  <c:v>628842.5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7-4EC7-8F74-4ECAF0F342E9}"/>
            </c:ext>
          </c:extLst>
        </c:ser>
        <c:ser>
          <c:idx val="2"/>
          <c:order val="1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'Results_12-01-2019'!$G$95:$G$104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'Results_12-01-2019'!$O$95:$O$104</c:f>
              <c:numCache>
                <c:formatCode>General</c:formatCode>
                <c:ptCount val="10"/>
                <c:pt idx="0">
                  <c:v>16912.666666666668</c:v>
                </c:pt>
                <c:pt idx="1">
                  <c:v>103967.33333333333</c:v>
                </c:pt>
                <c:pt idx="2">
                  <c:v>265382</c:v>
                </c:pt>
                <c:pt idx="3">
                  <c:v>594319.66666666663</c:v>
                </c:pt>
                <c:pt idx="4">
                  <c:v>1023414.6666666666</c:v>
                </c:pt>
                <c:pt idx="5">
                  <c:v>1649512.3333333333</c:v>
                </c:pt>
                <c:pt idx="6">
                  <c:v>2375327.6666666665</c:v>
                </c:pt>
                <c:pt idx="7">
                  <c:v>3231198</c:v>
                </c:pt>
                <c:pt idx="8">
                  <c:v>4221631.666666667</c:v>
                </c:pt>
                <c:pt idx="9">
                  <c:v>5340022.666666667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0"/>
          <c:order val="2"/>
          <c:tx>
            <c:v>Shortcut Intervals (Contour)</c:v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'Results_12-01-2019'!$G$95:$G$104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'Results_12-01-2019'!$Z$95:$Z$104</c:f>
              <c:numCache>
                <c:formatCode>General</c:formatCode>
                <c:ptCount val="10"/>
                <c:pt idx="0">
                  <c:v>675</c:v>
                </c:pt>
                <c:pt idx="1">
                  <c:v>1995.5</c:v>
                </c:pt>
                <c:pt idx="2">
                  <c:v>3511</c:v>
                </c:pt>
                <c:pt idx="3">
                  <c:v>5704</c:v>
                </c:pt>
                <c:pt idx="4">
                  <c:v>8087</c:v>
                </c:pt>
                <c:pt idx="5">
                  <c:v>10483.5</c:v>
                </c:pt>
                <c:pt idx="6">
                  <c:v>12739</c:v>
                </c:pt>
                <c:pt idx="7">
                  <c:v>15060</c:v>
                </c:pt>
                <c:pt idx="8">
                  <c:v>17341</c:v>
                </c:pt>
                <c:pt idx="9">
                  <c:v>20046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D7-4EC7-8F74-4ECAF0F342E9}"/>
            </c:ext>
          </c:extLst>
        </c:ser>
        <c:ser>
          <c:idx val="3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'Results_12-01-2019'!$G$95:$G$104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'Results_12-01-2019'!$AA$95:$AA$104</c:f>
              <c:numCache>
                <c:formatCode>General</c:formatCode>
                <c:ptCount val="10"/>
                <c:pt idx="0">
                  <c:v>760</c:v>
                </c:pt>
                <c:pt idx="1">
                  <c:v>1975.3333333333333</c:v>
                </c:pt>
                <c:pt idx="2">
                  <c:v>3238.6666666666665</c:v>
                </c:pt>
                <c:pt idx="3">
                  <c:v>4983.666666666667</c:v>
                </c:pt>
                <c:pt idx="4">
                  <c:v>6653</c:v>
                </c:pt>
                <c:pt idx="5">
                  <c:v>8699</c:v>
                </c:pt>
                <c:pt idx="6">
                  <c:v>10778</c:v>
                </c:pt>
                <c:pt idx="7">
                  <c:v>12633.666666666666</c:v>
                </c:pt>
                <c:pt idx="8">
                  <c:v>14703.333333333334</c:v>
                </c:pt>
                <c:pt idx="9">
                  <c:v>16620.333333333332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D7-4EC7-8F74-4ECAF0F3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2386396427164832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"/>
      </c:valAx>
      <c:valAx>
        <c:axId val="-1583833872"/>
        <c:scaling>
          <c:orientation val="minMax"/>
          <c:max val="5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7.9003267973856215E-5"/>
              <c:y val="0.28670851851851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  <c:majorUnit val="785714"/>
      </c:valAx>
      <c:valAx>
        <c:axId val="888950080"/>
        <c:scaling>
          <c:orientation val="minMax"/>
          <c:max val="2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7553413366334407"/>
              <c:y val="0.206298703703703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3000"/>
      </c:valAx>
      <c:valAx>
        <c:axId val="88894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1402606837606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9897032546526"/>
          <c:y val="0.17595692950899994"/>
          <c:w val="0.62105725218867036"/>
          <c:h val="0.62498247234256532"/>
        </c:manualLayout>
      </c:layout>
      <c:scatterChart>
        <c:scatterStyle val="smoothMarker"/>
        <c:varyColors val="0"/>
        <c:ser>
          <c:idx val="2"/>
          <c:order val="0"/>
          <c:tx>
            <c:v>Shortcuts (Contour)</c:v>
          </c:tx>
          <c:spPr>
            <a:ln w="25400">
              <a:solidFill>
                <a:schemeClr val="accent4"/>
              </a:solidFill>
            </a:ln>
          </c:spPr>
          <c:marker>
            <c:symbol val="triang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'Results_12-01-2019'!$H$311:$H$340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'Results_12-01-2019'!$O$311:$O$340</c:f>
              <c:numCache>
                <c:formatCode>General</c:formatCode>
                <c:ptCount val="30"/>
                <c:pt idx="0">
                  <c:v>2502</c:v>
                </c:pt>
                <c:pt idx="1">
                  <c:v>2504</c:v>
                </c:pt>
                <c:pt idx="2">
                  <c:v>2509</c:v>
                </c:pt>
                <c:pt idx="3">
                  <c:v>2513</c:v>
                </c:pt>
                <c:pt idx="4">
                  <c:v>2522</c:v>
                </c:pt>
                <c:pt idx="5">
                  <c:v>2536.5</c:v>
                </c:pt>
                <c:pt idx="6">
                  <c:v>2554</c:v>
                </c:pt>
                <c:pt idx="7">
                  <c:v>2591.5</c:v>
                </c:pt>
                <c:pt idx="8">
                  <c:v>2638</c:v>
                </c:pt>
                <c:pt idx="9">
                  <c:v>2741</c:v>
                </c:pt>
                <c:pt idx="10">
                  <c:v>2917.5</c:v>
                </c:pt>
                <c:pt idx="11">
                  <c:v>3240.5</c:v>
                </c:pt>
                <c:pt idx="12">
                  <c:v>3921</c:v>
                </c:pt>
                <c:pt idx="13">
                  <c:v>5263.5</c:v>
                </c:pt>
                <c:pt idx="14">
                  <c:v>7826.5</c:v>
                </c:pt>
                <c:pt idx="15">
                  <c:v>12521.5</c:v>
                </c:pt>
                <c:pt idx="16">
                  <c:v>19919.5</c:v>
                </c:pt>
                <c:pt idx="17">
                  <c:v>32238.5</c:v>
                </c:pt>
                <c:pt idx="18">
                  <c:v>53945.5</c:v>
                </c:pt>
                <c:pt idx="19">
                  <c:v>97899</c:v>
                </c:pt>
                <c:pt idx="20">
                  <c:v>172607</c:v>
                </c:pt>
                <c:pt idx="21">
                  <c:v>292247.5</c:v>
                </c:pt>
                <c:pt idx="22">
                  <c:v>533319.5</c:v>
                </c:pt>
                <c:pt idx="23">
                  <c:v>973560.5</c:v>
                </c:pt>
                <c:pt idx="24">
                  <c:v>1352110.5</c:v>
                </c:pt>
                <c:pt idx="25">
                  <c:v>1623188.5</c:v>
                </c:pt>
                <c:pt idx="26">
                  <c:v>1996599</c:v>
                </c:pt>
                <c:pt idx="27">
                  <c:v>2638089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4-4A16-8734-0F277AEDFC6E}"/>
            </c:ext>
          </c:extLst>
        </c:ser>
        <c:ser>
          <c:idx val="1"/>
          <c:order val="2"/>
          <c:tx>
            <c:v>Shortcuts (Directional)</c:v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'Results_12-01-2019'!$H$311:$H$340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'Results_12-01-2019'!$P$311:$P$340</c:f>
              <c:numCache>
                <c:formatCode>General</c:formatCode>
                <c:ptCount val="30"/>
                <c:pt idx="0">
                  <c:v>3172</c:v>
                </c:pt>
                <c:pt idx="1">
                  <c:v>3678</c:v>
                </c:pt>
                <c:pt idx="2">
                  <c:v>4213</c:v>
                </c:pt>
                <c:pt idx="3">
                  <c:v>4697.333333333333</c:v>
                </c:pt>
                <c:pt idx="4">
                  <c:v>5293.333333333333</c:v>
                </c:pt>
                <c:pt idx="5">
                  <c:v>6073.333333333333</c:v>
                </c:pt>
                <c:pt idx="6">
                  <c:v>7207.666666666667</c:v>
                </c:pt>
                <c:pt idx="7">
                  <c:v>8999</c:v>
                </c:pt>
                <c:pt idx="8">
                  <c:v>11643.666666666666</c:v>
                </c:pt>
                <c:pt idx="9">
                  <c:v>15339.666666666666</c:v>
                </c:pt>
                <c:pt idx="10">
                  <c:v>20239.666666666668</c:v>
                </c:pt>
                <c:pt idx="11">
                  <c:v>28843.333333333332</c:v>
                </c:pt>
                <c:pt idx="12">
                  <c:v>43261</c:v>
                </c:pt>
                <c:pt idx="13">
                  <c:v>60891.333333333336</c:v>
                </c:pt>
                <c:pt idx="14">
                  <c:v>90798</c:v>
                </c:pt>
                <c:pt idx="15">
                  <c:v>129479.66666666667</c:v>
                </c:pt>
                <c:pt idx="16">
                  <c:v>178861</c:v>
                </c:pt>
                <c:pt idx="17">
                  <c:v>291115.33333333331</c:v>
                </c:pt>
                <c:pt idx="18">
                  <c:v>437157</c:v>
                </c:pt>
                <c:pt idx="19">
                  <c:v>719903.66666666663</c:v>
                </c:pt>
                <c:pt idx="20">
                  <c:v>1082120</c:v>
                </c:pt>
                <c:pt idx="21">
                  <c:v>1591044.6666666667</c:v>
                </c:pt>
                <c:pt idx="22">
                  <c:v>1998654.6666666667</c:v>
                </c:pt>
                <c:pt idx="23">
                  <c:v>2441946.3333333335</c:v>
                </c:pt>
                <c:pt idx="24">
                  <c:v>2663715</c:v>
                </c:pt>
                <c:pt idx="25">
                  <c:v>2942881</c:v>
                </c:pt>
                <c:pt idx="26">
                  <c:v>3113443</c:v>
                </c:pt>
                <c:pt idx="27">
                  <c:v>3123750</c:v>
                </c:pt>
                <c:pt idx="28">
                  <c:v>3123750</c:v>
                </c:pt>
                <c:pt idx="29">
                  <c:v>3123750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scatterChart>
        <c:scatterStyle val="smoothMarker"/>
        <c:varyColors val="0"/>
        <c:ser>
          <c:idx val="3"/>
          <c:order val="1"/>
          <c:tx>
            <c:v>Shortcut Intervals (Contour)</c:v>
          </c:tx>
          <c:spPr>
            <a:ln w="25400">
              <a:solidFill>
                <a:schemeClr val="accent6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'Results_12-01-2019'!$H$311:$H$340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'Results_12-01-2019'!$AA$311:$AA$340</c:f>
              <c:numCache>
                <c:formatCode>General</c:formatCode>
                <c:ptCount val="30"/>
                <c:pt idx="0">
                  <c:v>2499</c:v>
                </c:pt>
                <c:pt idx="1">
                  <c:v>2499</c:v>
                </c:pt>
                <c:pt idx="2">
                  <c:v>2499</c:v>
                </c:pt>
                <c:pt idx="3">
                  <c:v>2499</c:v>
                </c:pt>
                <c:pt idx="4">
                  <c:v>2499</c:v>
                </c:pt>
                <c:pt idx="5">
                  <c:v>2499</c:v>
                </c:pt>
                <c:pt idx="6">
                  <c:v>2499</c:v>
                </c:pt>
                <c:pt idx="7">
                  <c:v>2500</c:v>
                </c:pt>
                <c:pt idx="8">
                  <c:v>2500.5</c:v>
                </c:pt>
                <c:pt idx="9">
                  <c:v>2501.5</c:v>
                </c:pt>
                <c:pt idx="10">
                  <c:v>2505.5</c:v>
                </c:pt>
                <c:pt idx="11">
                  <c:v>2523.5</c:v>
                </c:pt>
                <c:pt idx="12">
                  <c:v>2568</c:v>
                </c:pt>
                <c:pt idx="13">
                  <c:v>2687</c:v>
                </c:pt>
                <c:pt idx="14">
                  <c:v>2874</c:v>
                </c:pt>
                <c:pt idx="15">
                  <c:v>3169</c:v>
                </c:pt>
                <c:pt idx="16">
                  <c:v>3459.5</c:v>
                </c:pt>
                <c:pt idx="17">
                  <c:v>3785.5</c:v>
                </c:pt>
                <c:pt idx="18">
                  <c:v>4734.5</c:v>
                </c:pt>
                <c:pt idx="19">
                  <c:v>5931.5</c:v>
                </c:pt>
                <c:pt idx="20">
                  <c:v>5528.5</c:v>
                </c:pt>
                <c:pt idx="21">
                  <c:v>7316</c:v>
                </c:pt>
                <c:pt idx="22">
                  <c:v>11222.5</c:v>
                </c:pt>
                <c:pt idx="23">
                  <c:v>8760</c:v>
                </c:pt>
                <c:pt idx="24">
                  <c:v>5293</c:v>
                </c:pt>
                <c:pt idx="25">
                  <c:v>4139.5</c:v>
                </c:pt>
                <c:pt idx="26">
                  <c:v>3740</c:v>
                </c:pt>
                <c:pt idx="27">
                  <c:v>2741.5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4-4A16-8734-0F277AEDFC6E}"/>
            </c:ext>
          </c:extLst>
        </c:ser>
        <c:ser>
          <c:idx val="0"/>
          <c:order val="3"/>
          <c:tx>
            <c:v>Shortcut Intervals (Directional)</c:v>
          </c:tx>
          <c:spPr>
            <a:ln w="25400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'Results_12-01-2019'!$H$311:$H$340</c:f>
              <c:numCache>
                <c:formatCode>General</c:formatCode>
                <c:ptCount val="30"/>
                <c:pt idx="0">
                  <c:v>9.9999999999999868E-7</c:v>
                </c:pt>
                <c:pt idx="1">
                  <c:v>1.610262027560937E-6</c:v>
                </c:pt>
                <c:pt idx="2">
                  <c:v>2.5929437974046646E-6</c:v>
                </c:pt>
                <c:pt idx="3">
                  <c:v>4.1753189365603959E-6</c:v>
                </c:pt>
                <c:pt idx="4">
                  <c:v>6.7233575364993293E-6</c:v>
                </c:pt>
                <c:pt idx="5">
                  <c:v>1.0826367338740532E-5</c:v>
                </c:pt>
                <c:pt idx="6">
                  <c:v>1.7433288221999863E-5</c:v>
                </c:pt>
                <c:pt idx="7">
                  <c:v>2.807216203941174E-5</c:v>
                </c:pt>
                <c:pt idx="8">
                  <c:v>4.5203536563602381E-5</c:v>
                </c:pt>
                <c:pt idx="9">
                  <c:v>7.2789538439831442E-5</c:v>
                </c:pt>
                <c:pt idx="10">
                  <c:v>1.1721022975334791E-4</c:v>
                </c:pt>
                <c:pt idx="11">
                  <c:v>1.8873918221350955E-4</c:v>
                </c:pt>
                <c:pt idx="12">
                  <c:v>3.0391953823131947E-4</c:v>
                </c:pt>
                <c:pt idx="13">
                  <c:v>4.8939009184774894E-4</c:v>
                </c:pt>
                <c:pt idx="14">
                  <c:v>7.8804628156699068E-4</c:v>
                </c:pt>
                <c:pt idx="15">
                  <c:v>1.2689610031679215E-3</c:v>
                </c:pt>
                <c:pt idx="16">
                  <c:v>2.0433597178569408E-3</c:v>
                </c:pt>
                <c:pt idx="17">
                  <c:v>3.2903445623126666E-3</c:v>
                </c:pt>
                <c:pt idx="18">
                  <c:v>5.2983169062837069E-3</c:v>
                </c:pt>
                <c:pt idx="19">
                  <c:v>8.531678524172805E-3</c:v>
                </c:pt>
                <c:pt idx="20">
                  <c:v>1.3738237958832625E-2</c:v>
                </c:pt>
                <c:pt idx="21">
                  <c:v>2.2122162910704481E-2</c:v>
                </c:pt>
                <c:pt idx="22">
                  <c:v>3.5622478902624412E-2</c:v>
                </c:pt>
                <c:pt idx="23">
                  <c:v>5.7361525104486777E-2</c:v>
                </c:pt>
                <c:pt idx="24">
                  <c:v>9.2367085718738598E-2</c:v>
                </c:pt>
                <c:pt idx="25">
                  <c:v>0.14873521072935111</c:v>
                </c:pt>
                <c:pt idx="26">
                  <c:v>0.23950266199874853</c:v>
                </c:pt>
                <c:pt idx="27">
                  <c:v>0.38566204211634714</c:v>
                </c:pt>
                <c:pt idx="28">
                  <c:v>0.62101694189156154</c:v>
                </c:pt>
                <c:pt idx="29">
                  <c:v>1</c:v>
                </c:pt>
              </c:numCache>
            </c:numRef>
          </c:xVal>
          <c:yVal>
            <c:numRef>
              <c:f>'Results_12-01-2019'!$AB$311:$AB$340</c:f>
              <c:numCache>
                <c:formatCode>General</c:formatCode>
                <c:ptCount val="30"/>
                <c:pt idx="0">
                  <c:v>2552</c:v>
                </c:pt>
                <c:pt idx="1">
                  <c:v>2570.6666666666665</c:v>
                </c:pt>
                <c:pt idx="2">
                  <c:v>2550.6666666666665</c:v>
                </c:pt>
                <c:pt idx="3">
                  <c:v>2540</c:v>
                </c:pt>
                <c:pt idx="4">
                  <c:v>2551.6666666666665</c:v>
                </c:pt>
                <c:pt idx="5">
                  <c:v>2576.6666666666665</c:v>
                </c:pt>
                <c:pt idx="6">
                  <c:v>2628.3333333333335</c:v>
                </c:pt>
                <c:pt idx="7">
                  <c:v>2694</c:v>
                </c:pt>
                <c:pt idx="8">
                  <c:v>2748.3333333333335</c:v>
                </c:pt>
                <c:pt idx="9">
                  <c:v>2875.6666666666665</c:v>
                </c:pt>
                <c:pt idx="10">
                  <c:v>3032</c:v>
                </c:pt>
                <c:pt idx="11">
                  <c:v>3212.3333333333335</c:v>
                </c:pt>
                <c:pt idx="12">
                  <c:v>3508.6666666666665</c:v>
                </c:pt>
                <c:pt idx="13">
                  <c:v>3343.3333333333335</c:v>
                </c:pt>
                <c:pt idx="14">
                  <c:v>3598</c:v>
                </c:pt>
                <c:pt idx="15">
                  <c:v>3527</c:v>
                </c:pt>
                <c:pt idx="16">
                  <c:v>3977.6666666666665</c:v>
                </c:pt>
                <c:pt idx="17">
                  <c:v>4387.666666666667</c:v>
                </c:pt>
                <c:pt idx="18">
                  <c:v>4372</c:v>
                </c:pt>
                <c:pt idx="19">
                  <c:v>4537.333333333333</c:v>
                </c:pt>
                <c:pt idx="20">
                  <c:v>4852</c:v>
                </c:pt>
                <c:pt idx="21">
                  <c:v>3608</c:v>
                </c:pt>
                <c:pt idx="22">
                  <c:v>3267</c:v>
                </c:pt>
                <c:pt idx="23">
                  <c:v>2578.3333333333335</c:v>
                </c:pt>
                <c:pt idx="24">
                  <c:v>2641</c:v>
                </c:pt>
                <c:pt idx="25">
                  <c:v>2604.6666666666665</c:v>
                </c:pt>
                <c:pt idx="26">
                  <c:v>2509.3333333333335</c:v>
                </c:pt>
                <c:pt idx="27">
                  <c:v>2499</c:v>
                </c:pt>
                <c:pt idx="28">
                  <c:v>2499</c:v>
                </c:pt>
                <c:pt idx="29">
                  <c:v>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4-4A16-8734-0F277AE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5488"/>
        <c:axId val="888950080"/>
      </c:scatterChart>
      <c:valAx>
        <c:axId val="-1583821360"/>
        <c:scaling>
          <c:logBase val="10"/>
          <c:orientation val="minMax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Detail factor </a:t>
                </a:r>
                <a:r>
                  <a:rPr lang="el-GR" sz="1700" b="0" i="1" baseline="0">
                    <a:effectLst/>
                    <a:latin typeface="Latin Modern Math" panose="02000503000000000000" pitchFamily="50" charset="0"/>
                    <a:ea typeface="Latin Modern Math" panose="02000503000000000000" pitchFamily="50" charset="0"/>
                    <a:cs typeface="CMU Serif" panose="02000603000000000000" pitchFamily="2" charset="0"/>
                  </a:rPr>
                  <a:t>δ</a:t>
                </a:r>
                <a:endParaRPr lang="en-US" sz="1700" i="1">
                  <a:effectLst/>
                  <a:latin typeface="Latin Modern Math" panose="02000503000000000000" pitchFamily="50" charset="0"/>
                  <a:ea typeface="Latin Modern Math" panose="02000503000000000000" pitchFamily="50" charset="0"/>
                  <a:cs typeface="CMU Serif" panose="02000603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3890882840846453"/>
              <c:y val="0.840878486190623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At val="1.0000000000000004E-5"/>
        <c:crossBetween val="midCat"/>
        <c:majorUnit val="10"/>
      </c:valAx>
      <c:valAx>
        <c:axId val="-1583833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</a:t>
                </a:r>
                <a:r>
                  <a:rPr lang="nl-NL" sz="17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 of shortcuts</a:t>
                </a:r>
              </a:p>
            </c:rich>
          </c:tx>
          <c:layout>
            <c:manualLayout>
              <c:xMode val="edge"/>
              <c:yMode val="edge"/>
              <c:x val="1.1166530551928373E-3"/>
              <c:y val="0.274593116586724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At val="1.0000000000000004E-6"/>
        <c:crossBetween val="midCat"/>
      </c:valAx>
      <c:valAx>
        <c:axId val="888950080"/>
        <c:scaling>
          <c:orientation val="minMax"/>
          <c:max val="1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 sz="1700" b="0"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Number of shortcut intervals</a:t>
                </a:r>
              </a:p>
            </c:rich>
          </c:tx>
          <c:layout>
            <c:manualLayout>
              <c:xMode val="edge"/>
              <c:yMode val="edge"/>
              <c:x val="0.95270399719618892"/>
              <c:y val="0.20790078298261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88945488"/>
        <c:crosses val="max"/>
        <c:crossBetween val="midCat"/>
        <c:majorUnit val="1714.28"/>
      </c:valAx>
      <c:valAx>
        <c:axId val="888945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89500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"/>
          <c:y val="0"/>
          <c:w val="1"/>
          <c:h val="0.1288347290989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0196078431371"/>
          <c:y val="9.8705555555555546E-2"/>
          <c:w val="0.84425620915032684"/>
          <c:h val="0.7637662393162392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'Results_12-01-2019'!$AR$20:$AR$28</c:f>
              <c:numCache>
                <c:formatCode>General</c:formatCode>
                <c:ptCount val="9"/>
                <c:pt idx="0">
                  <c:v>0.34205829863176002</c:v>
                </c:pt>
                <c:pt idx="1">
                  <c:v>0.31511733974625517</c:v>
                </c:pt>
                <c:pt idx="2">
                  <c:v>0.53110773899848251</c:v>
                </c:pt>
                <c:pt idx="3">
                  <c:v>0.89109412181660763</c:v>
                </c:pt>
                <c:pt idx="4">
                  <c:v>1.1891180342255334</c:v>
                </c:pt>
                <c:pt idx="5">
                  <c:v>1.1544696160993233</c:v>
                </c:pt>
                <c:pt idx="6">
                  <c:v>1.2888086642599277</c:v>
                </c:pt>
                <c:pt idx="7">
                  <c:v>1.4951806818568911</c:v>
                </c:pt>
                <c:pt idx="8">
                  <c:v>1.5865835137493252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9-4219-BEDD-B9EC8306EB43}"/>
            </c:ext>
          </c:extLst>
        </c:ser>
        <c:ser>
          <c:idx val="3"/>
          <c:order val="1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'Results_12-01-2019'!$G$20:$G$28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'Results_12-01-2019'!$BE$20:$BE$28</c:f>
              <c:numCache>
                <c:formatCode>General</c:formatCode>
                <c:ptCount val="9"/>
                <c:pt idx="0">
                  <c:v>4.4616299821534797E-2</c:v>
                </c:pt>
                <c:pt idx="1">
                  <c:v>-0.14926610830085413</c:v>
                </c:pt>
                <c:pt idx="2">
                  <c:v>-1.2645422357112478E-2</c:v>
                </c:pt>
                <c:pt idx="3">
                  <c:v>0.11644980001011686</c:v>
                </c:pt>
                <c:pt idx="4">
                  <c:v>0.33786748573935138</c:v>
                </c:pt>
                <c:pt idx="5">
                  <c:v>0.24908077333649625</c:v>
                </c:pt>
                <c:pt idx="6">
                  <c:v>0.21660649819494585</c:v>
                </c:pt>
                <c:pt idx="7">
                  <c:v>0.17710568441130009</c:v>
                </c:pt>
                <c:pt idx="8">
                  <c:v>0.26496914078909695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9-4219-BEDD-B9EC8306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6588823529411763"/>
              <c:y val="0.9388066239316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 val="autoZero"/>
        <c:auto val="1"/>
        <c:lblAlgn val="ctr"/>
        <c:lblOffset val="0"/>
        <c:noMultiLvlLbl val="0"/>
      </c:catAx>
      <c:valAx>
        <c:axId val="790963600"/>
        <c:scaling>
          <c:orientation val="minMax"/>
          <c:max val="1.6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 difference from II Min 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4009803921568628E-3"/>
              <c:y val="0.1559301282051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5297385620915"/>
          <c:y val="1.4767094017094017E-3"/>
          <c:w val="0.848084477124183"/>
          <c:h val="5.6900854700854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29988611919523"/>
          <c:y val="0.14403269230769231"/>
          <c:w val="0.71892106717237991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'Results_12-01-2019'!$N$20:$N$28</c:f>
              <c:numCache>
                <c:formatCode>General</c:formatCode>
                <c:ptCount val="9"/>
                <c:pt idx="0">
                  <c:v>3982</c:v>
                </c:pt>
                <c:pt idx="1">
                  <c:v>8667.5</c:v>
                </c:pt>
                <c:pt idx="2">
                  <c:v>12884.5</c:v>
                </c:pt>
                <c:pt idx="3">
                  <c:v>17876</c:v>
                </c:pt>
                <c:pt idx="4">
                  <c:v>22549.5</c:v>
                </c:pt>
                <c:pt idx="5">
                  <c:v>26878</c:v>
                </c:pt>
                <c:pt idx="6">
                  <c:v>30832</c:v>
                </c:pt>
                <c:pt idx="7">
                  <c:v>34657.5</c:v>
                </c:pt>
                <c:pt idx="8">
                  <c:v>38117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E-4AB3-9579-F0703B182C99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'Results_12-01-2019'!$CA$20:$CA$28</c:f>
              <c:numCache>
                <c:formatCode>General</c:formatCode>
                <c:ptCount val="9"/>
                <c:pt idx="0">
                  <c:v>4049</c:v>
                </c:pt>
                <c:pt idx="1">
                  <c:v>8879.5</c:v>
                </c:pt>
                <c:pt idx="2">
                  <c:v>13220</c:v>
                </c:pt>
                <c:pt idx="3">
                  <c:v>18389.5</c:v>
                </c:pt>
                <c:pt idx="4">
                  <c:v>23255.5</c:v>
                </c:pt>
                <c:pt idx="5">
                  <c:v>27769</c:v>
                </c:pt>
                <c:pt idx="6">
                  <c:v>31891</c:v>
                </c:pt>
                <c:pt idx="7">
                  <c:v>35891.5</c:v>
                </c:pt>
                <c:pt idx="8">
                  <c:v>39590.5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E-4AB3-9579-F0703B182C99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'Results_12-01-2019'!$AA$20:$AA$28</c:f>
              <c:numCache>
                <c:formatCode>General</c:formatCode>
                <c:ptCount val="9"/>
                <c:pt idx="0">
                  <c:v>4099.5</c:v>
                </c:pt>
                <c:pt idx="1">
                  <c:v>9043.5</c:v>
                </c:pt>
                <c:pt idx="2">
                  <c:v>13579</c:v>
                </c:pt>
                <c:pt idx="3">
                  <c:v>18977</c:v>
                </c:pt>
                <c:pt idx="4">
                  <c:v>24061.5</c:v>
                </c:pt>
                <c:pt idx="5">
                  <c:v>28805</c:v>
                </c:pt>
                <c:pt idx="6">
                  <c:v>33211</c:v>
                </c:pt>
                <c:pt idx="7">
                  <c:v>37376</c:v>
                </c:pt>
                <c:pt idx="8">
                  <c:v>41223.5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EE-4AB3-9579-F0703B182C99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'Results_12-01-2019'!$AN$20:$AN$28</c:f>
              <c:numCache>
                <c:formatCode>General</c:formatCode>
                <c:ptCount val="9"/>
                <c:pt idx="0">
                  <c:v>3985</c:v>
                </c:pt>
                <c:pt idx="1">
                  <c:v>8686</c:v>
                </c:pt>
                <c:pt idx="2">
                  <c:v>12910</c:v>
                </c:pt>
                <c:pt idx="3">
                  <c:v>17931.5</c:v>
                </c:pt>
                <c:pt idx="4">
                  <c:v>22616.5</c:v>
                </c:pt>
                <c:pt idx="5">
                  <c:v>26915.5</c:v>
                </c:pt>
                <c:pt idx="6">
                  <c:v>30947</c:v>
                </c:pt>
                <c:pt idx="7">
                  <c:v>34807</c:v>
                </c:pt>
                <c:pt idx="8">
                  <c:v>38272.5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EE-4AB3-9579-F0703B182C99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'Results_12-01-2019'!$BA$20:$BA$28</c:f>
              <c:numCache>
                <c:formatCode>General</c:formatCode>
                <c:ptCount val="9"/>
                <c:pt idx="0">
                  <c:v>3978</c:v>
                </c:pt>
                <c:pt idx="1">
                  <c:v>8661</c:v>
                </c:pt>
                <c:pt idx="2">
                  <c:v>12868.5</c:v>
                </c:pt>
                <c:pt idx="3">
                  <c:v>17873.5</c:v>
                </c:pt>
                <c:pt idx="4">
                  <c:v>22535.5</c:v>
                </c:pt>
                <c:pt idx="5">
                  <c:v>26849.5</c:v>
                </c:pt>
                <c:pt idx="6">
                  <c:v>30798</c:v>
                </c:pt>
                <c:pt idx="7">
                  <c:v>34625</c:v>
                </c:pt>
                <c:pt idx="8">
                  <c:v>38089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EE-4AB3-9579-F0703B182C99}"/>
            </c:ext>
          </c:extLst>
        </c:ser>
        <c:ser>
          <c:idx val="6"/>
          <c:order val="5"/>
          <c:tx>
            <c:v>DP TD/BU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'Results_12-01-2019'!$CA$20:$CA$28</c:f>
              <c:numCache>
                <c:formatCode>General</c:formatCode>
                <c:ptCount val="9"/>
                <c:pt idx="0">
                  <c:v>4049</c:v>
                </c:pt>
                <c:pt idx="1">
                  <c:v>8879.5</c:v>
                </c:pt>
                <c:pt idx="2">
                  <c:v>13220</c:v>
                </c:pt>
                <c:pt idx="3">
                  <c:v>18389.5</c:v>
                </c:pt>
                <c:pt idx="4">
                  <c:v>23255.5</c:v>
                </c:pt>
                <c:pt idx="5">
                  <c:v>27769</c:v>
                </c:pt>
                <c:pt idx="6">
                  <c:v>31891</c:v>
                </c:pt>
                <c:pt idx="7">
                  <c:v>35891.5</c:v>
                </c:pt>
                <c:pt idx="8">
                  <c:v>39590.5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EE-4AB3-9579-F0703B18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2627025740016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Cumulative simplification size</a:t>
                </a:r>
              </a:p>
            </c:rich>
          </c:tx>
          <c:layout>
            <c:manualLayout>
              <c:xMode val="edge"/>
              <c:yMode val="edge"/>
              <c:x val="1.1165201483457274E-3"/>
              <c:y val="0.17942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033589454845724"/>
          <c:y val="0"/>
          <c:w val="0.78932139358480291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4079861111111"/>
          <c:y val="9.8113538917464646E-2"/>
          <c:w val="0.76599698525110271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'Results_12-01-2019'!$H$197:$M$197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'Results_12-01-2019'!$G$200:$G$209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'Results_12-01-2019'!$N$200:$N$209</c:f>
              <c:numCache>
                <c:formatCode>General</c:formatCode>
                <c:ptCount val="10"/>
                <c:pt idx="0">
                  <c:v>3.1199999999999999E-4</c:v>
                </c:pt>
                <c:pt idx="1">
                  <c:v>7.5350000000000005E-4</c:v>
                </c:pt>
                <c:pt idx="2">
                  <c:v>1.614E-3</c:v>
                </c:pt>
                <c:pt idx="3">
                  <c:v>3.1120000000000002E-3</c:v>
                </c:pt>
                <c:pt idx="4">
                  <c:v>7.1039999999999992E-3</c:v>
                </c:pt>
                <c:pt idx="5">
                  <c:v>1.02915E-2</c:v>
                </c:pt>
                <c:pt idx="6">
                  <c:v>1.5364000000000001E-2</c:v>
                </c:pt>
                <c:pt idx="7">
                  <c:v>2.0374E-2</c:v>
                </c:pt>
                <c:pt idx="8">
                  <c:v>2.7979500000000001E-2</c:v>
                </c:pt>
                <c:pt idx="9">
                  <c:v>3.2665E-2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9-44D9-8048-94DBD3209DCA}"/>
            </c:ext>
          </c:extLst>
        </c:ser>
        <c:ser>
          <c:idx val="0"/>
          <c:order val="1"/>
          <c:tx>
            <c:strRef>
              <c:f>'Results_12-01-2019'!$R$197:$W$197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'Results_12-01-2019'!$G$200:$G$209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'Results_12-01-2019'!$X$200:$X$209</c:f>
              <c:numCache>
                <c:formatCode>General</c:formatCode>
                <c:ptCount val="10"/>
                <c:pt idx="0">
                  <c:v>7.8600000000000002E-4</c:v>
                </c:pt>
                <c:pt idx="1">
                  <c:v>2.7520000000000001E-3</c:v>
                </c:pt>
                <c:pt idx="2">
                  <c:v>1.1924500000000001E-2</c:v>
                </c:pt>
                <c:pt idx="3">
                  <c:v>1.7224999999999997E-2</c:v>
                </c:pt>
                <c:pt idx="4">
                  <c:v>2.7020000000000002E-2</c:v>
                </c:pt>
                <c:pt idx="5">
                  <c:v>4.12135E-2</c:v>
                </c:pt>
                <c:pt idx="6">
                  <c:v>4.7361500000000001E-2</c:v>
                </c:pt>
                <c:pt idx="7">
                  <c:v>6.2077500000000001E-2</c:v>
                </c:pt>
                <c:pt idx="8">
                  <c:v>6.1946000000000001E-2</c:v>
                </c:pt>
                <c:pt idx="9">
                  <c:v>6.6602999999999996E-2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C9-44D9-8048-94DBD3209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6585804210923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30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6187511260095E-3"/>
              <c:y val="0.2851662393162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24252381922914"/>
          <c:y val="0"/>
          <c:w val="0.8628783130761776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24406655721453"/>
          <c:y val="0.14403269230769231"/>
          <c:w val="0.7211252008282738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'Results_12-01-2019'!$O$20:$O$28</c:f>
              <c:numCache>
                <c:formatCode>General</c:formatCode>
                <c:ptCount val="9"/>
                <c:pt idx="0">
                  <c:v>2241.3333333333335</c:v>
                </c:pt>
                <c:pt idx="1">
                  <c:v>4019.6666666666665</c:v>
                </c:pt>
                <c:pt idx="2">
                  <c:v>5272</c:v>
                </c:pt>
                <c:pt idx="3">
                  <c:v>6583.666666666667</c:v>
                </c:pt>
                <c:pt idx="4">
                  <c:v>7596.666666666667</c:v>
                </c:pt>
                <c:pt idx="5">
                  <c:v>8431</c:v>
                </c:pt>
                <c:pt idx="6">
                  <c:v>9233.3333333333339</c:v>
                </c:pt>
                <c:pt idx="7">
                  <c:v>9787</c:v>
                </c:pt>
                <c:pt idx="8">
                  <c:v>10315.666666666666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C-432E-939E-8AE8CDE72DD0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'Results_12-01-2019'!$CB$20:$CB$28</c:f>
              <c:numCache>
                <c:formatCode>General</c:formatCode>
                <c:ptCount val="9"/>
                <c:pt idx="0">
                  <c:v>2311.3333333333335</c:v>
                </c:pt>
                <c:pt idx="1">
                  <c:v>4182.333333333333</c:v>
                </c:pt>
                <c:pt idx="2">
                  <c:v>5551.333333333333</c:v>
                </c:pt>
                <c:pt idx="3">
                  <c:v>6977.333333333333</c:v>
                </c:pt>
                <c:pt idx="4">
                  <c:v>8145</c:v>
                </c:pt>
                <c:pt idx="5">
                  <c:v>9093.3333333333339</c:v>
                </c:pt>
                <c:pt idx="6">
                  <c:v>9996</c:v>
                </c:pt>
                <c:pt idx="7">
                  <c:v>10683</c:v>
                </c:pt>
                <c:pt idx="8">
                  <c:v>11332.333333333334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C-432E-939E-8AE8CDE72DD0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'Results_12-01-2019'!$AB$20:$AB$28</c:f>
              <c:numCache>
                <c:formatCode>General</c:formatCode>
                <c:ptCount val="9"/>
                <c:pt idx="0">
                  <c:v>2429.3333333333335</c:v>
                </c:pt>
                <c:pt idx="1">
                  <c:v>4521.666666666667</c:v>
                </c:pt>
                <c:pt idx="2">
                  <c:v>6050.333333333333</c:v>
                </c:pt>
                <c:pt idx="3">
                  <c:v>7630.333333333333</c:v>
                </c:pt>
                <c:pt idx="4">
                  <c:v>8942.3333333333339</c:v>
                </c:pt>
                <c:pt idx="5">
                  <c:v>9995</c:v>
                </c:pt>
                <c:pt idx="6">
                  <c:v>11030.333333333334</c:v>
                </c:pt>
                <c:pt idx="7">
                  <c:v>11682</c:v>
                </c:pt>
                <c:pt idx="8">
                  <c:v>12437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C-432E-939E-8AE8CDE72DD0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'Results_12-01-2019'!$AO$20:$AO$28</c:f>
              <c:numCache>
                <c:formatCode>General</c:formatCode>
                <c:ptCount val="9"/>
                <c:pt idx="0">
                  <c:v>2249</c:v>
                </c:pt>
                <c:pt idx="1">
                  <c:v>4032.3333333333335</c:v>
                </c:pt>
                <c:pt idx="2">
                  <c:v>5300</c:v>
                </c:pt>
                <c:pt idx="3">
                  <c:v>6642.333333333333</c:v>
                </c:pt>
                <c:pt idx="4">
                  <c:v>7687</c:v>
                </c:pt>
                <c:pt idx="5">
                  <c:v>8528.3333333333339</c:v>
                </c:pt>
                <c:pt idx="6">
                  <c:v>9352.3333333333339</c:v>
                </c:pt>
                <c:pt idx="7">
                  <c:v>9933.3333333333339</c:v>
                </c:pt>
                <c:pt idx="8">
                  <c:v>10479.333333333334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EC-432E-939E-8AE8CDE72DD0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'Results_12-01-2019'!$BB$20:$BB$28</c:f>
              <c:numCache>
                <c:formatCode>General</c:formatCode>
                <c:ptCount val="9"/>
                <c:pt idx="0">
                  <c:v>2242.3333333333335</c:v>
                </c:pt>
                <c:pt idx="1">
                  <c:v>4013.6666666666665</c:v>
                </c:pt>
                <c:pt idx="2">
                  <c:v>5271.333333333333</c:v>
                </c:pt>
                <c:pt idx="3">
                  <c:v>6591.333333333333</c:v>
                </c:pt>
                <c:pt idx="4">
                  <c:v>7622.333333333333</c:v>
                </c:pt>
                <c:pt idx="5">
                  <c:v>8452</c:v>
                </c:pt>
                <c:pt idx="6">
                  <c:v>9253.3333333333339</c:v>
                </c:pt>
                <c:pt idx="7">
                  <c:v>9804.3333333333339</c:v>
                </c:pt>
                <c:pt idx="8">
                  <c:v>10343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EC-432E-939E-8AE8CDE72DD0}"/>
            </c:ext>
          </c:extLst>
        </c:ser>
        <c:ser>
          <c:idx val="6"/>
          <c:order val="5"/>
          <c:tx>
            <c:v>DP TD/BU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'Results_12-01-2019'!$CB$20:$CB$28</c:f>
              <c:numCache>
                <c:formatCode>General</c:formatCode>
                <c:ptCount val="9"/>
                <c:pt idx="0">
                  <c:v>2311.3333333333335</c:v>
                </c:pt>
                <c:pt idx="1">
                  <c:v>4182.333333333333</c:v>
                </c:pt>
                <c:pt idx="2">
                  <c:v>5551.333333333333</c:v>
                </c:pt>
                <c:pt idx="3">
                  <c:v>6977.333333333333</c:v>
                </c:pt>
                <c:pt idx="4">
                  <c:v>8145</c:v>
                </c:pt>
                <c:pt idx="5">
                  <c:v>9093.3333333333339</c:v>
                </c:pt>
                <c:pt idx="6">
                  <c:v>9996</c:v>
                </c:pt>
                <c:pt idx="7">
                  <c:v>10683</c:v>
                </c:pt>
                <c:pt idx="8">
                  <c:v>11332.333333333334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EC-432E-939E-8AE8CDE7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262702574001601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Cumulative simplification size</a:t>
                </a:r>
              </a:p>
            </c:rich>
          </c:tx>
          <c:layout>
            <c:manualLayout>
              <c:xMode val="edge"/>
              <c:yMode val="edge"/>
              <c:x val="1.1165961862318896E-3"/>
              <c:y val="0.18214145299145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47824364495343"/>
          <c:y val="0"/>
          <c:w val="0.81199734667421408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6145833333333"/>
          <c:y val="9.8113538917464646E-2"/>
          <c:w val="0.80966284722222226"/>
          <c:h val="0.7385668803418804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'Results_12-01-2019'!$H$147:$M$147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'Results_12-01-2019'!$G$150:$G$159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'Results_12-01-2019'!$O$150:$O$159</c:f>
              <c:numCache>
                <c:formatCode>General</c:formatCode>
                <c:ptCount val="10"/>
                <c:pt idx="0">
                  <c:v>9.9333333333333329E-2</c:v>
                </c:pt>
                <c:pt idx="1">
                  <c:v>0.6172333333333333</c:v>
                </c:pt>
                <c:pt idx="2">
                  <c:v>1.6492333333333331</c:v>
                </c:pt>
                <c:pt idx="3">
                  <c:v>3.841366666666667</c:v>
                </c:pt>
                <c:pt idx="4">
                  <c:v>6.6143000000000001</c:v>
                </c:pt>
                <c:pt idx="5">
                  <c:v>10.414033333333334</c:v>
                </c:pt>
                <c:pt idx="6">
                  <c:v>15.702199999999999</c:v>
                </c:pt>
                <c:pt idx="7">
                  <c:v>21.719266666666666</c:v>
                </c:pt>
                <c:pt idx="8">
                  <c:v>28.429666666666666</c:v>
                </c:pt>
                <c:pt idx="9">
                  <c:v>40.515333333333331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3-4DD5-93A8-E78277F141B0}"/>
            </c:ext>
          </c:extLst>
        </c:ser>
        <c:ser>
          <c:idx val="0"/>
          <c:order val="1"/>
          <c:tx>
            <c:strRef>
              <c:f>'Results_12-01-2019'!$U$147:$Z$147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'Results_12-01-2019'!$G$150:$G$159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'Results_12-01-2019'!$AB$150:$AB$159</c:f>
              <c:numCache>
                <c:formatCode>General</c:formatCode>
                <c:ptCount val="10"/>
                <c:pt idx="0">
                  <c:v>3.49E-2</c:v>
                </c:pt>
                <c:pt idx="1">
                  <c:v>0.22166666666666668</c:v>
                </c:pt>
                <c:pt idx="2">
                  <c:v>0.52959999999999996</c:v>
                </c:pt>
                <c:pt idx="3">
                  <c:v>1.1016333333333332</c:v>
                </c:pt>
                <c:pt idx="4">
                  <c:v>1.9017666666666664</c:v>
                </c:pt>
                <c:pt idx="5">
                  <c:v>2.8491</c:v>
                </c:pt>
                <c:pt idx="6">
                  <c:v>4.2788666666666666</c:v>
                </c:pt>
                <c:pt idx="7">
                  <c:v>6.1572999999999993</c:v>
                </c:pt>
                <c:pt idx="8">
                  <c:v>8.0197999999999983</c:v>
                </c:pt>
                <c:pt idx="9">
                  <c:v>11.002333333333334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3-4DD5-93A8-E78277F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9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16041666666668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416.6666600000001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37492981454E-3"/>
              <c:y val="0.26617051282051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210238883413847E-2"/>
          <c:y val="0"/>
          <c:w val="0.93378976111658618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5104166666668"/>
          <c:y val="9.8113538917464646E-2"/>
          <c:w val="0.78026163194444442"/>
          <c:h val="0.749421583000410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'Results_12-01-2019'!$H$197:$M$197</c:f>
              <c:strCache>
                <c:ptCount val="1"/>
                <c:pt idx="0">
                  <c:v>BFSGraph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'Results_12-01-2019'!$G$200:$G$209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'Results_12-01-2019'!$O$200:$O$209</c:f>
              <c:numCache>
                <c:formatCode>General</c:formatCode>
                <c:ptCount val="10"/>
                <c:pt idx="0">
                  <c:v>7.9366666666666659E-4</c:v>
                </c:pt>
                <c:pt idx="1">
                  <c:v>3.4216666666666666E-3</c:v>
                </c:pt>
                <c:pt idx="2">
                  <c:v>8.123E-3</c:v>
                </c:pt>
                <c:pt idx="3">
                  <c:v>1.8038333333333333E-2</c:v>
                </c:pt>
                <c:pt idx="4">
                  <c:v>4.4986666666666668E-2</c:v>
                </c:pt>
                <c:pt idx="5">
                  <c:v>7.4397000000000005E-2</c:v>
                </c:pt>
                <c:pt idx="6">
                  <c:v>0.11699233333333332</c:v>
                </c:pt>
                <c:pt idx="7">
                  <c:v>0.16618733333333335</c:v>
                </c:pt>
                <c:pt idx="8">
                  <c:v>0.22915633333333332</c:v>
                </c:pt>
                <c:pt idx="9">
                  <c:v>0.27766933333333338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E-4E99-970E-6F5E384BE742}"/>
            </c:ext>
          </c:extLst>
        </c:ser>
        <c:ser>
          <c:idx val="0"/>
          <c:order val="1"/>
          <c:tx>
            <c:strRef>
              <c:f>'Results_12-01-2019'!$R$197:$W$197</c:f>
              <c:strCache>
                <c:ptCount val="1"/>
                <c:pt idx="0">
                  <c:v>RangeQueriesIntervals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'Results_12-01-2019'!$G$200:$G$209</c:f>
              <c:numCache>
                <c:formatCode>General</c:formatCode>
                <c:ptCount val="10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4500</c:v>
                </c:pt>
                <c:pt idx="5">
                  <c:v>6000</c:v>
                </c:pt>
                <c:pt idx="6">
                  <c:v>7500</c:v>
                </c:pt>
                <c:pt idx="7">
                  <c:v>9000</c:v>
                </c:pt>
                <c:pt idx="8">
                  <c:v>10500</c:v>
                </c:pt>
                <c:pt idx="9">
                  <c:v>12000</c:v>
                </c:pt>
              </c:numCache>
            </c:numRef>
          </c:xVal>
          <c:yVal>
            <c:numRef>
              <c:f>'Results_12-01-2019'!$Y$200:$Y$209</c:f>
              <c:numCache>
                <c:formatCode>General</c:formatCode>
                <c:ptCount val="10"/>
                <c:pt idx="0">
                  <c:v>9.9733333333333336E-4</c:v>
                </c:pt>
                <c:pt idx="1">
                  <c:v>3.4536666666666661E-3</c:v>
                </c:pt>
                <c:pt idx="2">
                  <c:v>1.0873333333333332E-2</c:v>
                </c:pt>
                <c:pt idx="3">
                  <c:v>1.7249E-2</c:v>
                </c:pt>
                <c:pt idx="4">
                  <c:v>2.5634666666666667E-2</c:v>
                </c:pt>
                <c:pt idx="5">
                  <c:v>3.7754000000000003E-2</c:v>
                </c:pt>
                <c:pt idx="6">
                  <c:v>4.7565000000000003E-2</c:v>
                </c:pt>
                <c:pt idx="7">
                  <c:v>6.1395999999999999E-2</c:v>
                </c:pt>
                <c:pt idx="8">
                  <c:v>6.8340999999999999E-2</c:v>
                </c:pt>
                <c:pt idx="9">
                  <c:v>6.6853666666666672E-2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E-4E99-970E-6F5E384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4000191532357926"/>
              <c:y val="0.9377303418803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300"/>
      </c:valAx>
      <c:valAx>
        <c:axId val="-158383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189358934942E-3"/>
              <c:y val="0.29059358974358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5773090277777774E-2"/>
          <c:y val="0"/>
          <c:w val="0.90702343750000003"/>
          <c:h val="7.0607286553597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42681460031192"/>
          <c:y val="0.14403269230769231"/>
          <c:w val="0.75915100630956145"/>
          <c:h val="0.70057542735042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'Results_12-01-2019'!$J$20:$J$28</c:f>
              <c:numCache>
                <c:formatCode>General</c:formatCode>
                <c:ptCount val="9"/>
                <c:pt idx="0">
                  <c:v>8.5650000000000004E-2</c:v>
                </c:pt>
                <c:pt idx="1">
                  <c:v>0.4415</c:v>
                </c:pt>
                <c:pt idx="2">
                  <c:v>0.89799999999999991</c:v>
                </c:pt>
                <c:pt idx="3">
                  <c:v>1.9035</c:v>
                </c:pt>
                <c:pt idx="4">
                  <c:v>2.5945</c:v>
                </c:pt>
                <c:pt idx="5">
                  <c:v>4.1715</c:v>
                </c:pt>
                <c:pt idx="6">
                  <c:v>7.3914999999999997</c:v>
                </c:pt>
                <c:pt idx="7">
                  <c:v>10.239899999999999</c:v>
                </c:pt>
                <c:pt idx="8">
                  <c:v>11.904500000000001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944-A1F2-52A6E4F30A6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'Results_12-01-2019'!$CJ$20:$CJ$28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0.11449999999999999</c:v>
                </c:pt>
                <c:pt idx="2">
                  <c:v>0.33199999999999996</c:v>
                </c:pt>
                <c:pt idx="3">
                  <c:v>0.59850000000000003</c:v>
                </c:pt>
                <c:pt idx="4">
                  <c:v>0.87850000000000006</c:v>
                </c:pt>
                <c:pt idx="5">
                  <c:v>1.2404999999999999</c:v>
                </c:pt>
                <c:pt idx="6">
                  <c:v>1.7250000000000001</c:v>
                </c:pt>
                <c:pt idx="7">
                  <c:v>2.5398455000000002</c:v>
                </c:pt>
                <c:pt idx="8">
                  <c:v>3.0598844999999999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8-4944-A1F2-52A6E4F30A6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'Results_12-01-2019'!$W$20:$W$28</c:f>
              <c:numCache>
                <c:formatCode>General</c:formatCode>
                <c:ptCount val="9"/>
                <c:pt idx="0">
                  <c:v>2.9700000000000001E-2</c:v>
                </c:pt>
                <c:pt idx="1">
                  <c:v>0.12</c:v>
                </c:pt>
                <c:pt idx="2">
                  <c:v>0.2155</c:v>
                </c:pt>
                <c:pt idx="3">
                  <c:v>0.41800000000000004</c:v>
                </c:pt>
                <c:pt idx="4">
                  <c:v>0.63349999999999995</c:v>
                </c:pt>
                <c:pt idx="5">
                  <c:v>0.97084999999999999</c:v>
                </c:pt>
                <c:pt idx="6">
                  <c:v>1.3639999999999999</c:v>
                </c:pt>
                <c:pt idx="7">
                  <c:v>1.951317</c:v>
                </c:pt>
                <c:pt idx="8">
                  <c:v>2.1713269999999998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8-4944-A1F2-52A6E4F30A6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'Results_12-01-2019'!$AJ$20:$AJ$28</c:f>
              <c:numCache>
                <c:formatCode>General</c:formatCode>
                <c:ptCount val="9"/>
                <c:pt idx="0">
                  <c:v>2.7549999999999998E-2</c:v>
                </c:pt>
                <c:pt idx="1">
                  <c:v>7.5000000000000011E-2</c:v>
                </c:pt>
                <c:pt idx="2">
                  <c:v>0.1895</c:v>
                </c:pt>
                <c:pt idx="3">
                  <c:v>0.36099999999999999</c:v>
                </c:pt>
                <c:pt idx="4">
                  <c:v>0.4355</c:v>
                </c:pt>
                <c:pt idx="5">
                  <c:v>0.52700000000000002</c:v>
                </c:pt>
                <c:pt idx="6">
                  <c:v>0.69900000000000007</c:v>
                </c:pt>
                <c:pt idx="7">
                  <c:v>0.95482200000000006</c:v>
                </c:pt>
                <c:pt idx="8">
                  <c:v>1.0200385000000001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C8-4944-A1F2-52A6E4F30A6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'Results_12-01-2019'!$AW$20:$AW$28</c:f>
              <c:numCache>
                <c:formatCode>General</c:formatCode>
                <c:ptCount val="9"/>
                <c:pt idx="0">
                  <c:v>2.8150000000000001E-2</c:v>
                </c:pt>
                <c:pt idx="1">
                  <c:v>5.7999999999999996E-2</c:v>
                </c:pt>
                <c:pt idx="2">
                  <c:v>0.13550000000000001</c:v>
                </c:pt>
                <c:pt idx="3">
                  <c:v>0.21100000000000002</c:v>
                </c:pt>
                <c:pt idx="4">
                  <c:v>0.24299999999999999</c:v>
                </c:pt>
                <c:pt idx="5">
                  <c:v>0.35749999999999998</c:v>
                </c:pt>
                <c:pt idx="6">
                  <c:v>0.46099999999999997</c:v>
                </c:pt>
                <c:pt idx="7">
                  <c:v>0.57667400000000002</c:v>
                </c:pt>
                <c:pt idx="8">
                  <c:v>0.58500600000000003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C8-4944-A1F2-52A6E4F30A6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'Results_12-01-2019'!$BW$20:$BW$28</c:f>
              <c:numCache>
                <c:formatCode>General</c:formatCode>
                <c:ptCount val="9"/>
                <c:pt idx="0">
                  <c:v>9.4999999999999998E-3</c:v>
                </c:pt>
                <c:pt idx="1">
                  <c:v>2.6000000000000002E-2</c:v>
                </c:pt>
                <c:pt idx="2">
                  <c:v>3.4500000000000003E-2</c:v>
                </c:pt>
                <c:pt idx="3">
                  <c:v>5.45E-2</c:v>
                </c:pt>
                <c:pt idx="4">
                  <c:v>7.1500000000000008E-2</c:v>
                </c:pt>
                <c:pt idx="5">
                  <c:v>9.0499999999999997E-2</c:v>
                </c:pt>
                <c:pt idx="6">
                  <c:v>0.11499999999999999</c:v>
                </c:pt>
                <c:pt idx="7">
                  <c:v>0.1458005</c:v>
                </c:pt>
                <c:pt idx="8">
                  <c:v>0.1508815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C8-4944-A1F2-52A6E4F30A6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'Results_12-01-2019'!$BJ$20:$BJ$28</c:f>
              <c:numCache>
                <c:formatCode>General</c:formatCode>
                <c:ptCount val="9"/>
                <c:pt idx="0">
                  <c:v>2.3E-3</c:v>
                </c:pt>
                <c:pt idx="1">
                  <c:v>4.5000000000000005E-3</c:v>
                </c:pt>
                <c:pt idx="2">
                  <c:v>9.0000000000000011E-3</c:v>
                </c:pt>
                <c:pt idx="3">
                  <c:v>1.2999999999999999E-2</c:v>
                </c:pt>
                <c:pt idx="4">
                  <c:v>2.0999999999999998E-2</c:v>
                </c:pt>
                <c:pt idx="5">
                  <c:v>3.2849500000000004E-2</c:v>
                </c:pt>
                <c:pt idx="6">
                  <c:v>3.6531000000000001E-2</c:v>
                </c:pt>
                <c:pt idx="7">
                  <c:v>4.4350000000000001E-2</c:v>
                </c:pt>
                <c:pt idx="8">
                  <c:v>4.1133000000000003E-2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C8-4944-A1F2-52A6E4F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102614064566685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5609571345244E-3"/>
              <c:y val="0.33139358974358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074683760683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54595663301686"/>
          <c:y val="0.165742094017094"/>
          <c:w val="0.75870115405512406"/>
          <c:h val="0.68972072649572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'Results_12-01-2019'!$I$2:$M$2</c:f>
              <c:strCache>
                <c:ptCount val="1"/>
                <c:pt idx="0">
                  <c:v>II Min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'Results_12-01-2019'!$K$20:$K$28</c:f>
              <c:numCache>
                <c:formatCode>General</c:formatCode>
                <c:ptCount val="9"/>
                <c:pt idx="0">
                  <c:v>0.3874333333333333</c:v>
                </c:pt>
                <c:pt idx="1">
                  <c:v>2.7993333333333332</c:v>
                </c:pt>
                <c:pt idx="2">
                  <c:v>7.9073333333333338</c:v>
                </c:pt>
                <c:pt idx="3">
                  <c:v>19.390333333333331</c:v>
                </c:pt>
                <c:pt idx="4">
                  <c:v>36.528333333333329</c:v>
                </c:pt>
                <c:pt idx="5">
                  <c:v>69.266333333333321</c:v>
                </c:pt>
                <c:pt idx="6">
                  <c:v>104.901</c:v>
                </c:pt>
                <c:pt idx="7">
                  <c:v>186.86533333333333</c:v>
                </c:pt>
                <c:pt idx="8">
                  <c:v>256.23633333333333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B-402C-80D5-87A773FEE38C}"/>
            </c:ext>
          </c:extLst>
        </c:ser>
        <c:ser>
          <c:idx val="4"/>
          <c:order val="1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ln w="25400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7"/>
            <c:spPr>
              <a:noFill/>
              <a:ln w="9525" cap="flat" cmpd="sng" algn="ctr">
                <a:solidFill>
                  <a:srgbClr val="925E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'Results_12-01-2019'!$CK$20:$CK$28</c:f>
              <c:numCache>
                <c:formatCode>General</c:formatCode>
                <c:ptCount val="9"/>
                <c:pt idx="0">
                  <c:v>8.7000000000000008E-2</c:v>
                </c:pt>
                <c:pt idx="1">
                  <c:v>0.4463333333333333</c:v>
                </c:pt>
                <c:pt idx="2">
                  <c:v>1.1216666666666668</c:v>
                </c:pt>
                <c:pt idx="3">
                  <c:v>2.5070000000000001</c:v>
                </c:pt>
                <c:pt idx="4">
                  <c:v>4.1653333333333329</c:v>
                </c:pt>
                <c:pt idx="5">
                  <c:v>6.376666666666666</c:v>
                </c:pt>
                <c:pt idx="6">
                  <c:v>9.0473333333333326</c:v>
                </c:pt>
                <c:pt idx="7">
                  <c:v>13.078000000000001</c:v>
                </c:pt>
                <c:pt idx="8">
                  <c:v>16.994333333333334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B-402C-80D5-87A773FEE38C}"/>
            </c:ext>
          </c:extLst>
        </c:ser>
        <c:ser>
          <c:idx val="1"/>
          <c:order val="2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7"/>
            <c:spPr>
              <a:noFill/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'Results_12-01-2019'!$X$20:$X$28</c:f>
              <c:numCache>
                <c:formatCode>General</c:formatCode>
                <c:ptCount val="9"/>
                <c:pt idx="0">
                  <c:v>6.4533333333333331E-2</c:v>
                </c:pt>
                <c:pt idx="1">
                  <c:v>0.35733333333333334</c:v>
                </c:pt>
                <c:pt idx="2">
                  <c:v>0.88</c:v>
                </c:pt>
                <c:pt idx="3">
                  <c:v>2.0013333333333332</c:v>
                </c:pt>
                <c:pt idx="4">
                  <c:v>3.3246666666666669</c:v>
                </c:pt>
                <c:pt idx="5">
                  <c:v>5.3053333333333335</c:v>
                </c:pt>
                <c:pt idx="6">
                  <c:v>7.6716666666666669</c:v>
                </c:pt>
                <c:pt idx="7">
                  <c:v>11.044666666666666</c:v>
                </c:pt>
                <c:pt idx="8">
                  <c:v>13.729666666666667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B-402C-80D5-87A773FEE38C}"/>
            </c:ext>
          </c:extLst>
        </c:ser>
        <c:ser>
          <c:idx val="2"/>
          <c:order val="3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6350" cap="flat" cmpd="sng" algn="ctr">
                <a:solidFill>
                  <a:srgbClr val="FFC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'Results_12-01-2019'!$AK$20:$AK$28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7.0999999999999994E-2</c:v>
                </c:pt>
                <c:pt idx="2">
                  <c:v>0.18866666666666668</c:v>
                </c:pt>
                <c:pt idx="3">
                  <c:v>0.33966666666666662</c:v>
                </c:pt>
                <c:pt idx="4">
                  <c:v>0.39733333333333332</c:v>
                </c:pt>
                <c:pt idx="5">
                  <c:v>0.55433333333333334</c:v>
                </c:pt>
                <c:pt idx="6">
                  <c:v>0.67560000000000009</c:v>
                </c:pt>
                <c:pt idx="7">
                  <c:v>0.90745933333333328</c:v>
                </c:pt>
                <c:pt idx="8">
                  <c:v>0.92351366666666668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1B-402C-80D5-87A773FEE38C}"/>
            </c:ext>
          </c:extLst>
        </c:ser>
        <c:ser>
          <c:idx val="5"/>
          <c:order val="4"/>
          <c:tx>
            <c:strRef>
              <c:f>'Results_12-01-2019'!$AV$2:$BH$2</c:f>
              <c:strCache>
                <c:ptCount val="1"/>
                <c:pt idx="0">
                  <c:v>II BU Cao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'Results_12-01-2019'!$AX$20:$AX$28</c:f>
              <c:numCache>
                <c:formatCode>General</c:formatCode>
                <c:ptCount val="9"/>
                <c:pt idx="0">
                  <c:v>1.5766666666666668E-2</c:v>
                </c:pt>
                <c:pt idx="1">
                  <c:v>3.4666666666666672E-2</c:v>
                </c:pt>
                <c:pt idx="2">
                  <c:v>5.3999999999999992E-2</c:v>
                </c:pt>
                <c:pt idx="3">
                  <c:v>0.11699999999999999</c:v>
                </c:pt>
                <c:pt idx="4">
                  <c:v>0.12466666666666666</c:v>
                </c:pt>
                <c:pt idx="5">
                  <c:v>0.14866666666666664</c:v>
                </c:pt>
                <c:pt idx="6">
                  <c:v>0.19666666666666668</c:v>
                </c:pt>
                <c:pt idx="7">
                  <c:v>0.27135300000000001</c:v>
                </c:pt>
                <c:pt idx="8">
                  <c:v>0.29241766666666663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1B-402C-80D5-87A773FEE38C}"/>
            </c:ext>
          </c:extLst>
        </c:ser>
        <c:ser>
          <c:idx val="6"/>
          <c:order val="5"/>
          <c:tx>
            <c:strRef>
              <c:f>'Results_12-01-2019'!$BV$2:$CH$2</c:f>
              <c:strCache>
                <c:ptCount val="1"/>
                <c:pt idx="0">
                  <c:v>DP BU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'Results_12-01-2019'!$BX$20:$BX$28</c:f>
              <c:numCache>
                <c:formatCode>General</c:formatCode>
                <c:ptCount val="9"/>
                <c:pt idx="0">
                  <c:v>6.000000000000001E-3</c:v>
                </c:pt>
                <c:pt idx="1">
                  <c:v>1.2333333333333333E-2</c:v>
                </c:pt>
                <c:pt idx="2">
                  <c:v>1.6333333333333335E-2</c:v>
                </c:pt>
                <c:pt idx="3">
                  <c:v>2.4000000000000004E-2</c:v>
                </c:pt>
                <c:pt idx="4">
                  <c:v>3.0333333333333334E-2</c:v>
                </c:pt>
                <c:pt idx="5">
                  <c:v>3.4666666666666672E-2</c:v>
                </c:pt>
                <c:pt idx="6">
                  <c:v>4.1699999999999994E-2</c:v>
                </c:pt>
                <c:pt idx="7">
                  <c:v>5.3731666666666671E-2</c:v>
                </c:pt>
                <c:pt idx="8">
                  <c:v>5.6100000000000004E-2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1B-402C-80D5-87A773FEE38C}"/>
            </c:ext>
          </c:extLst>
        </c:ser>
        <c:ser>
          <c:idx val="3"/>
          <c:order val="6"/>
          <c:tx>
            <c:strRef>
              <c:f>'Results_12-01-2019'!$BI$2:$BU$2</c:f>
              <c:strCache>
                <c:ptCount val="1"/>
                <c:pt idx="0">
                  <c:v>DP TD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6350" cap="flat" cmpd="sng" algn="ctr">
                <a:solidFill>
                  <a:srgbClr val="E91FDF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xVal>
          <c:yVal>
            <c:numRef>
              <c:f>'Results_12-01-2019'!$BK$20:$BK$28</c:f>
              <c:numCache>
                <c:formatCode>General</c:formatCode>
                <c:ptCount val="9"/>
                <c:pt idx="0">
                  <c:v>1.6666666666666668E-3</c:v>
                </c:pt>
                <c:pt idx="1">
                  <c:v>5.0000000000000001E-3</c:v>
                </c:pt>
                <c:pt idx="2">
                  <c:v>8.3333333333333332E-3</c:v>
                </c:pt>
                <c:pt idx="3">
                  <c:v>1.1666666666666667E-2</c:v>
                </c:pt>
                <c:pt idx="4">
                  <c:v>1.7333333333333336E-2</c:v>
                </c:pt>
                <c:pt idx="5">
                  <c:v>2.5659999999999999E-2</c:v>
                </c:pt>
                <c:pt idx="6">
                  <c:v>3.046666666666667E-2</c:v>
                </c:pt>
                <c:pt idx="7">
                  <c:v>3.7797333333333336E-2</c:v>
                </c:pt>
                <c:pt idx="8">
                  <c:v>4.4210333333333331E-2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1B-402C-80D5-87A773FE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8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122934027777778"/>
              <c:y val="0.93739615384615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1500"/>
      </c:valAx>
      <c:valAx>
        <c:axId val="-158383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1.1164930555555555E-3"/>
              <c:y val="0.33410726495726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1291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4660152820394"/>
          <c:y val="0.13420030716316933"/>
          <c:w val="0.81292888375044547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'Results_12-01-2019'!$AC$254:$AF$254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'Results_12-01-2019'!$AB$257:$AB$266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'Results_12-01-2019'!$AF$257:$AF$266</c:f>
              <c:numCache>
                <c:formatCode>General</c:formatCode>
                <c:ptCount val="10"/>
                <c:pt idx="0">
                  <c:v>0.40662366666666666</c:v>
                </c:pt>
                <c:pt idx="1">
                  <c:v>4.0686086666666661</c:v>
                </c:pt>
                <c:pt idx="2">
                  <c:v>9.1232666666666677</c:v>
                </c:pt>
                <c:pt idx="3">
                  <c:v>13.403933333333333</c:v>
                </c:pt>
                <c:pt idx="4">
                  <c:v>17.876300000000001</c:v>
                </c:pt>
                <c:pt idx="5">
                  <c:v>22.895433333333333</c:v>
                </c:pt>
                <c:pt idx="6">
                  <c:v>28.319500000000001</c:v>
                </c:pt>
                <c:pt idx="7">
                  <c:v>33.072800000000001</c:v>
                </c:pt>
                <c:pt idx="8">
                  <c:v>40.046500000000002</c:v>
                </c:pt>
                <c:pt idx="9">
                  <c:v>48.674666666666667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F-453E-BCDC-D94B86AE2A13}"/>
            </c:ext>
          </c:extLst>
        </c:ser>
        <c:ser>
          <c:idx val="2"/>
          <c:order val="1"/>
          <c:tx>
            <c:strRef>
              <c:f>'Results_12-01-2019'!$AH$254:$AK$254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'Results_12-01-2019'!$AB$257:$AB$266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'Results_12-01-2019'!$AK$257:$AK$266</c:f>
              <c:numCache>
                <c:formatCode>General</c:formatCode>
                <c:ptCount val="10"/>
                <c:pt idx="0">
                  <c:v>0.12467433333333333</c:v>
                </c:pt>
                <c:pt idx="1">
                  <c:v>0.90161399999999992</c:v>
                </c:pt>
                <c:pt idx="2">
                  <c:v>1.836775</c:v>
                </c:pt>
                <c:pt idx="3">
                  <c:v>2.6369033333333332</c:v>
                </c:pt>
                <c:pt idx="4">
                  <c:v>3.4902470000000001</c:v>
                </c:pt>
                <c:pt idx="5">
                  <c:v>4.4096133333333336</c:v>
                </c:pt>
                <c:pt idx="6">
                  <c:v>5.7545666666666664</c:v>
                </c:pt>
                <c:pt idx="7">
                  <c:v>6.212299999999999</c:v>
                </c:pt>
                <c:pt idx="8">
                  <c:v>7.7372333333333332</c:v>
                </c:pt>
                <c:pt idx="9">
                  <c:v>10.289699999999998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2F-453E-BCDC-D94B86AE2A13}"/>
            </c:ext>
          </c:extLst>
        </c:ser>
        <c:ser>
          <c:idx val="0"/>
          <c:order val="2"/>
          <c:tx>
            <c:strRef>
              <c:f>'Results_12-01-2019'!$AM$254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'Results_12-01-2019'!$AB$257:$AB$266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'Results_12-01-2019'!$AP$257:$AP$266</c:f>
              <c:numCache>
                <c:formatCode>General</c:formatCode>
                <c:ptCount val="10"/>
                <c:pt idx="0">
                  <c:v>6.0864333333333329</c:v>
                </c:pt>
                <c:pt idx="1">
                  <c:v>6.4473333333333329</c:v>
                </c:pt>
                <c:pt idx="2">
                  <c:v>8.0615333333333332</c:v>
                </c:pt>
                <c:pt idx="3">
                  <c:v>8.9299333333333326</c:v>
                </c:pt>
                <c:pt idx="4">
                  <c:v>9.8787333333333329</c:v>
                </c:pt>
                <c:pt idx="5">
                  <c:v>11.049333333333331</c:v>
                </c:pt>
                <c:pt idx="6">
                  <c:v>13.093833333333334</c:v>
                </c:pt>
                <c:pt idx="7">
                  <c:v>13.4779</c:v>
                </c:pt>
                <c:pt idx="8">
                  <c:v>15.366633333333334</c:v>
                </c:pt>
                <c:pt idx="9">
                  <c:v>17.818533333333331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2F-453E-BCDC-D94B86AE2A13}"/>
            </c:ext>
          </c:extLst>
        </c:ser>
        <c:ser>
          <c:idx val="3"/>
          <c:order val="3"/>
          <c:tx>
            <c:strRef>
              <c:f>'Results_12-01-2019'!$AR$254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'Results_12-01-2019'!$AB$257:$AB$266</c:f>
              <c:numCache>
                <c:formatCode>General</c:formatCode>
                <c:ptCount val="10"/>
                <c:pt idx="0">
                  <c:v>1</c:v>
                </c:pt>
                <c:pt idx="1">
                  <c:v>33</c:v>
                </c:pt>
                <c:pt idx="2">
                  <c:v>67</c:v>
                </c:pt>
                <c:pt idx="3">
                  <c:v>100</c:v>
                </c:pt>
                <c:pt idx="4">
                  <c:v>133</c:v>
                </c:pt>
                <c:pt idx="5">
                  <c:v>167</c:v>
                </c:pt>
                <c:pt idx="6">
                  <c:v>200</c:v>
                </c:pt>
                <c:pt idx="7">
                  <c:v>233</c:v>
                </c:pt>
                <c:pt idx="8">
                  <c:v>267</c:v>
                </c:pt>
                <c:pt idx="9">
                  <c:v>300</c:v>
                </c:pt>
              </c:numCache>
            </c:numRef>
          </c:xVal>
          <c:yVal>
            <c:numRef>
              <c:f>'Results_12-01-2019'!$AU$257:$AU$266</c:f>
              <c:numCache>
                <c:formatCode>General</c:formatCode>
                <c:ptCount val="10"/>
                <c:pt idx="0">
                  <c:v>5.8630666666666675</c:v>
                </c:pt>
                <c:pt idx="1">
                  <c:v>5.4143230000000004</c:v>
                </c:pt>
                <c:pt idx="2">
                  <c:v>5.8429333333333338</c:v>
                </c:pt>
                <c:pt idx="3">
                  <c:v>5.881545</c:v>
                </c:pt>
                <c:pt idx="4">
                  <c:v>6.0955666666666675</c:v>
                </c:pt>
                <c:pt idx="5">
                  <c:v>6.2607666666666679</c:v>
                </c:pt>
                <c:pt idx="6">
                  <c:v>6.1354666666666668</c:v>
                </c:pt>
                <c:pt idx="7">
                  <c:v>6.5101000000000004</c:v>
                </c:pt>
                <c:pt idx="8">
                  <c:v>7.0185000000000004</c:v>
                </c:pt>
                <c:pt idx="9">
                  <c:v>7.7101333333333342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F-453E-BCDC-D94B86AE2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8027730208541599"/>
              <c:y val="0.93465961538461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50"/>
      </c:valAx>
      <c:valAx>
        <c:axId val="-15838338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60724810278432"/>
          <c:y val="0"/>
          <c:w val="0.86419099941757871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6183008161978"/>
          <c:y val="0.13420030716316933"/>
          <c:w val="0.79447598684410825"/>
          <c:h val="0.713334806839748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'Results_12-01-2019'!$H$254</c:f>
              <c:strCache>
                <c:ptCount val="1"/>
                <c:pt idx="0">
                  <c:v>ChanChinGraph</c:v>
                </c:pt>
              </c:strCache>
            </c:strRef>
          </c:tx>
          <c:spPr>
            <a:ln w="254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'Results_12-01-2019'!$G$257:$G$266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'Results_12-01-2019'!$J$257:$J$266</c:f>
              <c:numCache>
                <c:formatCode>General</c:formatCode>
                <c:ptCount val="10"/>
                <c:pt idx="0">
                  <c:v>5.3310499999999997E-2</c:v>
                </c:pt>
                <c:pt idx="1">
                  <c:v>3.9348134999999997</c:v>
                </c:pt>
                <c:pt idx="2">
                  <c:v>7.8319000000000001</c:v>
                </c:pt>
                <c:pt idx="3">
                  <c:v>11.8612</c:v>
                </c:pt>
                <c:pt idx="4">
                  <c:v>16.45815</c:v>
                </c:pt>
                <c:pt idx="5">
                  <c:v>22.1629</c:v>
                </c:pt>
                <c:pt idx="6">
                  <c:v>25.657600000000002</c:v>
                </c:pt>
                <c:pt idx="7">
                  <c:v>31.22935</c:v>
                </c:pt>
                <c:pt idx="8">
                  <c:v>34.078199999999995</c:v>
                </c:pt>
                <c:pt idx="9">
                  <c:v>38.951499999999996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2-41AD-AE45-B67921E00BA3}"/>
            </c:ext>
          </c:extLst>
        </c:ser>
        <c:ser>
          <c:idx val="2"/>
          <c:order val="1"/>
          <c:tx>
            <c:strRef>
              <c:f>'Results_12-01-2019'!$L$254</c:f>
              <c:strCache>
                <c:ptCount val="1"/>
                <c:pt idx="0">
                  <c:v>ChanChinIntervals</c:v>
                </c:pt>
              </c:strCache>
            </c:strRef>
          </c:tx>
          <c:spPr>
            <a:ln w="2540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'Results_12-01-2019'!$G$257:$G$266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'Results_12-01-2019'!$N$257:$N$266</c:f>
              <c:numCache>
                <c:formatCode>General</c:formatCode>
                <c:ptCount val="10"/>
                <c:pt idx="0">
                  <c:v>2.1828E-2</c:v>
                </c:pt>
                <c:pt idx="1">
                  <c:v>1.4075120000000001</c:v>
                </c:pt>
                <c:pt idx="2">
                  <c:v>2.6484814999999999</c:v>
                </c:pt>
                <c:pt idx="3">
                  <c:v>3.9299189999999999</c:v>
                </c:pt>
                <c:pt idx="4">
                  <c:v>5.4593499999999997</c:v>
                </c:pt>
                <c:pt idx="5">
                  <c:v>7.3648499999999997</c:v>
                </c:pt>
                <c:pt idx="6">
                  <c:v>8.5442499999999999</c:v>
                </c:pt>
                <c:pt idx="7">
                  <c:v>10.254300000000001</c:v>
                </c:pt>
                <c:pt idx="8">
                  <c:v>12.248699999999999</c:v>
                </c:pt>
                <c:pt idx="9">
                  <c:v>13.396000000000001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2-41AD-AE45-B67921E00BA3}"/>
            </c:ext>
          </c:extLst>
        </c:ser>
        <c:ser>
          <c:idx val="0"/>
          <c:order val="2"/>
          <c:tx>
            <c:strRef>
              <c:f>'Results_12-01-2019'!$P$254</c:f>
              <c:strCache>
                <c:ptCount val="1"/>
                <c:pt idx="0">
                  <c:v>ConvexHullGraph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'Results_12-01-2019'!$G$257:$G$266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'Results_12-01-2019'!$R$257:$R$266</c:f>
              <c:numCache>
                <c:formatCode>General</c:formatCode>
                <c:ptCount val="10"/>
                <c:pt idx="0">
                  <c:v>5.1174730000000004</c:v>
                </c:pt>
                <c:pt idx="1">
                  <c:v>7.0327000000000002</c:v>
                </c:pt>
                <c:pt idx="2">
                  <c:v>8.0472999999999999</c:v>
                </c:pt>
                <c:pt idx="3">
                  <c:v>9.3019500000000015</c:v>
                </c:pt>
                <c:pt idx="4">
                  <c:v>11.242750000000001</c:v>
                </c:pt>
                <c:pt idx="5">
                  <c:v>13.446750000000002</c:v>
                </c:pt>
                <c:pt idx="6">
                  <c:v>14.98</c:v>
                </c:pt>
                <c:pt idx="7">
                  <c:v>16.706099999999999</c:v>
                </c:pt>
                <c:pt idx="8">
                  <c:v>18.637650000000001</c:v>
                </c:pt>
                <c:pt idx="9">
                  <c:v>19.814250000000001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2-41AD-AE45-B67921E00BA3}"/>
            </c:ext>
          </c:extLst>
        </c:ser>
        <c:ser>
          <c:idx val="3"/>
          <c:order val="3"/>
          <c:tx>
            <c:strRef>
              <c:f>'Results_12-01-2019'!$U$254</c:f>
              <c:strCache>
                <c:ptCount val="1"/>
                <c:pt idx="0">
                  <c:v>ConvexHullIntervals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'Results_12-01-2019'!$G$257:$G$266</c:f>
              <c:numCache>
                <c:formatCode>General</c:formatCode>
                <c:ptCount val="10"/>
                <c:pt idx="0">
                  <c:v>1</c:v>
                </c:pt>
                <c:pt idx="1">
                  <c:v>188</c:v>
                </c:pt>
                <c:pt idx="2">
                  <c:v>375</c:v>
                </c:pt>
                <c:pt idx="3">
                  <c:v>563</c:v>
                </c:pt>
                <c:pt idx="4">
                  <c:v>750</c:v>
                </c:pt>
                <c:pt idx="5">
                  <c:v>938</c:v>
                </c:pt>
                <c:pt idx="6">
                  <c:v>1125</c:v>
                </c:pt>
                <c:pt idx="7">
                  <c:v>1313</c:v>
                </c:pt>
                <c:pt idx="8">
                  <c:v>1500</c:v>
                </c:pt>
                <c:pt idx="9">
                  <c:v>1688</c:v>
                </c:pt>
              </c:numCache>
            </c:numRef>
          </c:xVal>
          <c:yVal>
            <c:numRef>
              <c:f>'Results_12-01-2019'!$W$257:$W$266</c:f>
              <c:numCache>
                <c:formatCode>General</c:formatCode>
                <c:ptCount val="10"/>
                <c:pt idx="0">
                  <c:v>5.0219555000000007</c:v>
                </c:pt>
                <c:pt idx="1">
                  <c:v>5.8998500000000007</c:v>
                </c:pt>
                <c:pt idx="2">
                  <c:v>6.2381000000000002</c:v>
                </c:pt>
                <c:pt idx="3">
                  <c:v>6.5292499999999993</c:v>
                </c:pt>
                <c:pt idx="4">
                  <c:v>7.4689499999999995</c:v>
                </c:pt>
                <c:pt idx="5">
                  <c:v>8.2806499999999996</c:v>
                </c:pt>
                <c:pt idx="6">
                  <c:v>9.4113000000000007</c:v>
                </c:pt>
                <c:pt idx="7">
                  <c:v>10.172750000000001</c:v>
                </c:pt>
                <c:pt idx="8">
                  <c:v>11.1532</c:v>
                </c:pt>
                <c:pt idx="9">
                  <c:v>10.40185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2-41AD-AE45-B67921E0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3821360"/>
        <c:axId val="-1583833872"/>
      </c:scatterChart>
      <c:valAx>
        <c:axId val="-1583821360"/>
        <c:scaling>
          <c:orientation val="minMax"/>
          <c:max val="1688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Number of scales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9352519340878817"/>
              <c:y val="0.93194592353232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33872"/>
        <c:crosses val="autoZero"/>
        <c:crossBetween val="midCat"/>
        <c:majorUnit val="281.33329999999995"/>
      </c:valAx>
      <c:valAx>
        <c:axId val="-158383387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defRPr>
                </a:pPr>
                <a:r>
                  <a:rPr lang="nl-NL" sz="1700" b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Running time (s)</a:t>
                </a:r>
              </a:p>
            </c:rich>
          </c:tx>
          <c:layout>
            <c:manualLayout>
              <c:xMode val="edge"/>
              <c:yMode val="edge"/>
              <c:x val="1.1165718955970477E-3"/>
              <c:y val="0.3204439278277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bg2">
                <a:lumMod val="9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-158382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50086334452273E-2"/>
          <c:y val="0"/>
          <c:w val="0.87872901768355749"/>
          <c:h val="0.11063394670574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3680555555557"/>
          <c:y val="0.10684658119658119"/>
          <c:w val="0.87129166666666669"/>
          <c:h val="0.75520576923076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'Results_12-01-2019'!$CI$2</c:f>
              <c:strCache>
                <c:ptCount val="1"/>
                <c:pt idx="0">
                  <c:v>II Non Prog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'Results_12-01-2019'!$CQ$20:$CQ$28</c:f>
              <c:numCache>
                <c:formatCode>General</c:formatCode>
                <c:ptCount val="9"/>
                <c:pt idx="0">
                  <c:v>-0.74083375188347567</c:v>
                </c:pt>
                <c:pt idx="1">
                  <c:v>-0.98644361119123158</c:v>
                </c:pt>
                <c:pt idx="2">
                  <c:v>-1.1215025806201249</c:v>
                </c:pt>
                <c:pt idx="3">
                  <c:v>-1.1831505929738197</c:v>
                </c:pt>
                <c:pt idx="4">
                  <c:v>-1.3215370629060512</c:v>
                </c:pt>
                <c:pt idx="5">
                  <c:v>-1.5012277699233574</c:v>
                </c:pt>
                <c:pt idx="6">
                  <c:v>-1.592501297353399</c:v>
                </c:pt>
                <c:pt idx="7">
                  <c:v>-1.6158118733318907</c:v>
                </c:pt>
                <c:pt idx="8">
                  <c:v>-1.739381378387596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DD-4118-A459-A636B9CF2207}"/>
            </c:ext>
          </c:extLst>
        </c:ser>
        <c:ser>
          <c:idx val="0"/>
          <c:order val="1"/>
          <c:tx>
            <c:strRef>
              <c:f>'Results_12-01-2019'!$V$2:$AH$2</c:f>
              <c:strCache>
                <c:ptCount val="1"/>
                <c:pt idx="0">
                  <c:v>II 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'Results_12-01-2019'!$G$5:$G$13</c:f>
              <c:numCache>
                <c:formatCode>General</c:formatCode>
                <c:ptCount val="9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cat>
          <c:val>
            <c:numRef>
              <c:f>'Results_12-01-2019'!$AD$20:$AD$28</c:f>
              <c:numCache>
                <c:formatCode>General</c:formatCode>
                <c:ptCount val="9"/>
                <c:pt idx="0">
                  <c:v>2.9507785032646909</c:v>
                </c:pt>
                <c:pt idx="1">
                  <c:v>4.3380444188058842</c:v>
                </c:pt>
                <c:pt idx="2">
                  <c:v>5.3901975241569327</c:v>
                </c:pt>
                <c:pt idx="3">
                  <c:v>6.1590959946296708</c:v>
                </c:pt>
                <c:pt idx="4">
                  <c:v>6.7052484534025147</c:v>
                </c:pt>
                <c:pt idx="5">
                  <c:v>7.1694322494233198</c:v>
                </c:pt>
                <c:pt idx="6">
                  <c:v>7.7160093409444732</c:v>
                </c:pt>
                <c:pt idx="7">
                  <c:v>7.8439010315227584</c:v>
                </c:pt>
                <c:pt idx="8">
                  <c:v>8.1499068657029667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DD-4118-A459-A636B9CF2207}"/>
            </c:ext>
          </c:extLst>
        </c:ser>
        <c:ser>
          <c:idx val="4"/>
          <c:order val="2"/>
          <c:tx>
            <c:strRef>
              <c:f>'Results_12-01-2019'!$AI$2:$AU$2</c:f>
              <c:strCache>
                <c:ptCount val="1"/>
                <c:pt idx="0">
                  <c:v>II BU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'Results_12-01-2019'!$AQ$20:$AQ$28</c:f>
              <c:numCache>
                <c:formatCode>General</c:formatCode>
                <c:ptCount val="9"/>
                <c:pt idx="0">
                  <c:v>7.5339025615268715E-2</c:v>
                </c:pt>
                <c:pt idx="1">
                  <c:v>0.21344101528699164</c:v>
                </c:pt>
                <c:pt idx="2">
                  <c:v>0.19791222010943382</c:v>
                </c:pt>
                <c:pt idx="3">
                  <c:v>0.31047214141866192</c:v>
                </c:pt>
                <c:pt idx="4">
                  <c:v>0.29712410474733364</c:v>
                </c:pt>
                <c:pt idx="5">
                  <c:v>0.13951930947243099</c:v>
                </c:pt>
                <c:pt idx="6">
                  <c:v>0.37298910223144782</c:v>
                </c:pt>
                <c:pt idx="7">
                  <c:v>0.4313640626127101</c:v>
                </c:pt>
                <c:pt idx="8">
                  <c:v>0.40795445601700031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D-4118-A459-A636B9CF2207}"/>
            </c:ext>
          </c:extLst>
        </c:ser>
        <c:ser>
          <c:idx val="3"/>
          <c:order val="3"/>
          <c:tx>
            <c:strRef>
              <c:f>'Results_12-01-2019'!$AV$2</c:f>
              <c:strCache>
                <c:ptCount val="1"/>
                <c:pt idx="0">
                  <c:v>II BU Cao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'Results_12-01-2019'!$BD$20:$BD$28</c:f>
              <c:numCache>
                <c:formatCode>General</c:formatCode>
                <c:ptCount val="9"/>
                <c:pt idx="0">
                  <c:v>-0.10045203415369161</c:v>
                </c:pt>
                <c:pt idx="1">
                  <c:v>-7.4992789154888953E-2</c:v>
                </c:pt>
                <c:pt idx="2">
                  <c:v>-0.1241802165392526</c:v>
                </c:pt>
                <c:pt idx="3">
                  <c:v>-1.3985231595435221E-2</c:v>
                </c:pt>
                <c:pt idx="4">
                  <c:v>-6.2085633827801058E-2</c:v>
                </c:pt>
                <c:pt idx="5">
                  <c:v>-0.10603467519904755</c:v>
                </c:pt>
                <c:pt idx="6">
                  <c:v>-0.11027503892060198</c:v>
                </c:pt>
                <c:pt idx="7">
                  <c:v>-9.3774796220154374E-2</c:v>
                </c:pt>
                <c:pt idx="8">
                  <c:v>-7.3458037096308729E-2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DD-4118-A459-A636B9CF2207}"/>
            </c:ext>
          </c:extLst>
        </c:ser>
        <c:ser>
          <c:idx val="2"/>
          <c:order val="4"/>
          <c:tx>
            <c:v>DP TD/BU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'Results_12-01-2019'!$CD$20:$CD$28</c:f>
              <c:numCache>
                <c:formatCode>General</c:formatCode>
                <c:ptCount val="9"/>
                <c:pt idx="0">
                  <c:v>1.6825715720743346</c:v>
                </c:pt>
                <c:pt idx="1">
                  <c:v>2.4459186616671476</c:v>
                </c:pt>
                <c:pt idx="2">
                  <c:v>2.6039039155574528</c:v>
                </c:pt>
                <c:pt idx="3">
                  <c:v>2.8725665697023941</c:v>
                </c:pt>
                <c:pt idx="4">
                  <c:v>3.1308898201733961</c:v>
                </c:pt>
                <c:pt idx="5">
                  <c:v>3.3149787930649603</c:v>
                </c:pt>
                <c:pt idx="6">
                  <c:v>3.4347431240269848</c:v>
                </c:pt>
                <c:pt idx="7">
                  <c:v>3.5605568780206305</c:v>
                </c:pt>
                <c:pt idx="8">
                  <c:v>3.865729202193247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DD-4118-A459-A636B9CF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4"/>
        <c:axId val="790963272"/>
        <c:axId val="790963600"/>
      </c:barChart>
      <c:catAx>
        <c:axId val="7909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70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Length of the input curve</a:t>
                </a:r>
              </a:p>
            </c:rich>
          </c:tx>
          <c:layout>
            <c:manualLayout>
              <c:xMode val="edge"/>
              <c:yMode val="edge"/>
              <c:x val="0.33994861111111113"/>
              <c:y val="0.9371559829059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600"/>
        <c:crossesAt val="0"/>
        <c:auto val="1"/>
        <c:lblAlgn val="ctr"/>
        <c:lblOffset val="0"/>
        <c:tickLblSkip val="1"/>
        <c:tickMarkSkip val="1"/>
        <c:noMultiLvlLbl val="0"/>
      </c:catAx>
      <c:valAx>
        <c:axId val="790963600"/>
        <c:scaling>
          <c:orientation val="minMax"/>
          <c:max val="9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7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CMU Serif" panose="02000603000000000000" pitchFamily="2" charset="0"/>
                    <a:cs typeface="Arial" panose="020B0604020202020204" pitchFamily="34" charset="0"/>
                  </a:rPr>
                  <a:t>Size difference from II Min (%)</a:t>
                </a:r>
                <a:endParaRPr lang="en-US" sz="17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CMU Serif" panose="02000603000000000000" pitchFamily="2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7100769230769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CMU Serif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790963272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1.4767094017094017E-3"/>
          <c:w val="1"/>
          <c:h val="6.50418803418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CMU Serif" panose="02000603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796430</xdr:colOff>
      <xdr:row>161</xdr:row>
      <xdr:rowOff>154007</xdr:rowOff>
    </xdr:from>
    <xdr:to>
      <xdr:col>13</xdr:col>
      <xdr:colOff>528466</xdr:colOff>
      <xdr:row>186</xdr:row>
      <xdr:rowOff>71507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969D02-C298-43DB-A35F-6E5F644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594530</xdr:colOff>
      <xdr:row>214</xdr:row>
      <xdr:rowOff>78979</xdr:rowOff>
    </xdr:from>
    <xdr:to>
      <xdr:col>13</xdr:col>
      <xdr:colOff>316161</xdr:colOff>
      <xdr:row>238</xdr:row>
      <xdr:rowOff>186979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0425A-C7CF-43CB-8892-CFA7E7C4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821498</xdr:colOff>
      <xdr:row>160</xdr:row>
      <xdr:rowOff>143276</xdr:rowOff>
    </xdr:from>
    <xdr:to>
      <xdr:col>20</xdr:col>
      <xdr:colOff>3645</xdr:colOff>
      <xdr:row>185</xdr:row>
      <xdr:rowOff>60776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98F3E8-3628-46E8-8B75-7BC919BF9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535209</xdr:colOff>
      <xdr:row>214</xdr:row>
      <xdr:rowOff>31452</xdr:rowOff>
    </xdr:from>
    <xdr:to>
      <xdr:col>19</xdr:col>
      <xdr:colOff>546591</xdr:colOff>
      <xdr:row>238</xdr:row>
      <xdr:rowOff>139452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DD2546-E630-46AA-9BC2-6981B2B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590241</xdr:colOff>
      <xdr:row>32</xdr:row>
      <xdr:rowOff>19235</xdr:rowOff>
    </xdr:from>
    <xdr:to>
      <xdr:col>60</xdr:col>
      <xdr:colOff>77348</xdr:colOff>
      <xdr:row>56</xdr:row>
      <xdr:rowOff>127235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470501</xdr:colOff>
      <xdr:row>32</xdr:row>
      <xdr:rowOff>83498</xdr:rowOff>
    </xdr:from>
    <xdr:to>
      <xdr:col>70</xdr:col>
      <xdr:colOff>169137</xdr:colOff>
      <xdr:row>57</xdr:row>
      <xdr:rowOff>998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CBF200-2D6D-471D-ACCD-EF791322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777861</xdr:colOff>
      <xdr:row>271</xdr:row>
      <xdr:rowOff>144919</xdr:rowOff>
    </xdr:from>
    <xdr:to>
      <xdr:col>21</xdr:col>
      <xdr:colOff>296040</xdr:colOff>
      <xdr:row>296</xdr:row>
      <xdr:rowOff>62419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4B26307-2C06-4726-B925-95A1D841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338941</xdr:colOff>
      <xdr:row>271</xdr:row>
      <xdr:rowOff>185346</xdr:rowOff>
    </xdr:from>
    <xdr:to>
      <xdr:col>14</xdr:col>
      <xdr:colOff>588048</xdr:colOff>
      <xdr:row>296</xdr:row>
      <xdr:rowOff>102846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FC0315-B549-44C6-9468-92EA67A90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603209</xdr:colOff>
      <xdr:row>31</xdr:row>
      <xdr:rowOff>38655</xdr:rowOff>
    </xdr:from>
    <xdr:to>
      <xdr:col>15</xdr:col>
      <xdr:colOff>178174</xdr:colOff>
      <xdr:row>55</xdr:row>
      <xdr:rowOff>146655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A8C54-CC4F-4A7E-B0BE-267D1369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459922</xdr:colOff>
      <xdr:row>31</xdr:row>
      <xdr:rowOff>54429</xdr:rowOff>
    </xdr:from>
    <xdr:to>
      <xdr:col>22</xdr:col>
      <xdr:colOff>456707</xdr:colOff>
      <xdr:row>55</xdr:row>
      <xdr:rowOff>162429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556657</xdr:colOff>
      <xdr:row>56</xdr:row>
      <xdr:rowOff>153141</xdr:rowOff>
    </xdr:from>
    <xdr:to>
      <xdr:col>15</xdr:col>
      <xdr:colOff>131622</xdr:colOff>
      <xdr:row>81</xdr:row>
      <xdr:rowOff>70641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CBA019C-8BC9-4F55-A1CD-A1730D67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242456</xdr:colOff>
      <xdr:row>30</xdr:row>
      <xdr:rowOff>173181</xdr:rowOff>
    </xdr:from>
    <xdr:to>
      <xdr:col>42</xdr:col>
      <xdr:colOff>512592</xdr:colOff>
      <xdr:row>55</xdr:row>
      <xdr:rowOff>90681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DCBEB6-7EC3-4E44-9F78-AD59A7EC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857251</xdr:colOff>
      <xdr:row>31</xdr:row>
      <xdr:rowOff>23812</xdr:rowOff>
    </xdr:from>
    <xdr:to>
      <xdr:col>51</xdr:col>
      <xdr:colOff>254551</xdr:colOff>
      <xdr:row>55</xdr:row>
      <xdr:rowOff>131812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2F04B17-B2AC-464C-88B9-2E23AB8E3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64079</xdr:colOff>
      <xdr:row>58</xdr:row>
      <xdr:rowOff>64510</xdr:rowOff>
    </xdr:from>
    <xdr:to>
      <xdr:col>42</xdr:col>
      <xdr:colOff>342874</xdr:colOff>
      <xdr:row>82</xdr:row>
      <xdr:rowOff>172510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37FADF8-23A1-4494-B423-0277E88FF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915883</xdr:colOff>
      <xdr:row>58</xdr:row>
      <xdr:rowOff>182583</xdr:rowOff>
    </xdr:from>
    <xdr:to>
      <xdr:col>51</xdr:col>
      <xdr:colOff>294133</xdr:colOff>
      <xdr:row>83</xdr:row>
      <xdr:rowOff>100083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B510470-D387-4604-9032-1BC0B9C53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662668</xdr:colOff>
      <xdr:row>108</xdr:row>
      <xdr:rowOff>176893</xdr:rowOff>
    </xdr:from>
    <xdr:to>
      <xdr:col>13</xdr:col>
      <xdr:colOff>703678</xdr:colOff>
      <xdr:row>133</xdr:row>
      <xdr:rowOff>94393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E34C601-B660-4A5D-BE32-B449DA64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251334</xdr:colOff>
      <xdr:row>341</xdr:row>
      <xdr:rowOff>97252</xdr:rowOff>
    </xdr:from>
    <xdr:to>
      <xdr:col>13</xdr:col>
      <xdr:colOff>678979</xdr:colOff>
      <xdr:row>367</xdr:row>
      <xdr:rowOff>107836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E4DFCF6-F40B-41F4-A79E-ADC9DD322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353786</xdr:colOff>
      <xdr:row>57</xdr:row>
      <xdr:rowOff>13606</xdr:rowOff>
    </xdr:from>
    <xdr:to>
      <xdr:col>22</xdr:col>
      <xdr:colOff>350571</xdr:colOff>
      <xdr:row>81</xdr:row>
      <xdr:rowOff>121606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4CEE7D0-9C83-4226-BA83-D1EA7649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190500</xdr:colOff>
      <xdr:row>57</xdr:row>
      <xdr:rowOff>95250</xdr:rowOff>
    </xdr:from>
    <xdr:to>
      <xdr:col>27</xdr:col>
      <xdr:colOff>1106357</xdr:colOff>
      <xdr:row>82</xdr:row>
      <xdr:rowOff>12750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1492250</xdr:colOff>
      <xdr:row>57</xdr:row>
      <xdr:rowOff>35718</xdr:rowOff>
    </xdr:from>
    <xdr:to>
      <xdr:col>33</xdr:col>
      <xdr:colOff>58607</xdr:colOff>
      <xdr:row>81</xdr:row>
      <xdr:rowOff>143718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942F2ED-BA9E-441B-9805-9670E7F6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alearthdata.com/downloads/10m-cultural-vectors/10m-admin-0-countries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naturalearthdata.com/downloads/10m-cultural-vectors/10m-admin-0-countries/" TargetMode="External"/><Relationship Id="rId1" Type="http://schemas.openxmlformats.org/officeDocument/2006/relationships/hyperlink" Target="http://dx.doi.org/10.5441/001/1.nf80477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ciencedirect.com/science/article/pii/S0925772120300146" TargetMode="External"/><Relationship Id="rId4" Type="http://schemas.openxmlformats.org/officeDocument/2006/relationships/hyperlink" Target="http://dx.doi.org/10.5441/001/1.v8d24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508"/>
  <sheetViews>
    <sheetView tabSelected="1" zoomScale="70" zoomScaleNormal="70" workbookViewId="0">
      <selection activeCell="E20" sqref="E20"/>
    </sheetView>
  </sheetViews>
  <sheetFormatPr defaultRowHeight="15" x14ac:dyDescent="0.25"/>
  <cols>
    <col min="1" max="1" width="6.85546875" style="1" customWidth="1"/>
    <col min="2" max="2" width="33.7109375" style="1" customWidth="1"/>
    <col min="3" max="3" width="18.5703125" style="1" customWidth="1"/>
    <col min="4" max="4" width="52" style="1" customWidth="1"/>
    <col min="5" max="5" width="35.28515625" style="1" customWidth="1"/>
    <col min="6" max="6" width="19.140625" style="1" customWidth="1"/>
    <col min="7" max="7" width="13.28515625" style="1" customWidth="1"/>
    <col min="8" max="8" width="11.140625" style="1" customWidth="1"/>
    <col min="9" max="9" width="12.7109375" style="1" customWidth="1"/>
    <col min="10" max="10" width="13.42578125" style="1" customWidth="1"/>
    <col min="11" max="11" width="13.5703125" style="1" customWidth="1"/>
    <col min="12" max="12" width="14" style="1" customWidth="1"/>
    <col min="13" max="13" width="12.5703125" style="1" customWidth="1"/>
    <col min="14" max="14" width="16.140625" style="1" customWidth="1"/>
    <col min="15" max="15" width="17" style="1" customWidth="1"/>
    <col min="16" max="16" width="12.7109375" style="1" customWidth="1"/>
    <col min="17" max="17" width="17.28515625" style="1" customWidth="1"/>
    <col min="18" max="18" width="14.42578125" style="1" customWidth="1"/>
    <col min="19" max="19" width="10" style="1" customWidth="1"/>
    <col min="20" max="20" width="13.5703125" style="1" customWidth="1"/>
    <col min="21" max="21" width="11" style="1" customWidth="1"/>
    <col min="22" max="22" width="12.5703125" style="1" customWidth="1"/>
    <col min="23" max="23" width="17.85546875" style="1" customWidth="1"/>
    <col min="24" max="24" width="14.42578125" style="1" customWidth="1"/>
    <col min="25" max="25" width="17.85546875" style="1" customWidth="1"/>
    <col min="26" max="26" width="18" style="1" customWidth="1"/>
    <col min="27" max="27" width="20.85546875" style="1" customWidth="1"/>
    <col min="28" max="28" width="23.42578125" style="1" customWidth="1"/>
    <col min="29" max="29" width="11.42578125" style="1" customWidth="1"/>
    <col min="30" max="30" width="24.28515625" style="1" customWidth="1"/>
    <col min="31" max="31" width="22.5703125" style="1" customWidth="1"/>
    <col min="32" max="32" width="13" style="1" customWidth="1"/>
    <col min="33" max="33" width="12" style="1" customWidth="1"/>
    <col min="34" max="34" width="12.140625" style="1" customWidth="1"/>
    <col min="35" max="35" width="13.42578125" style="1" customWidth="1"/>
    <col min="36" max="36" width="17.140625" style="1" customWidth="1"/>
    <col min="37" max="37" width="15.42578125" style="1" customWidth="1"/>
    <col min="38" max="38" width="9.140625" style="1"/>
    <col min="39" max="39" width="15.5703125" style="1" customWidth="1"/>
    <col min="40" max="40" width="13" style="1" customWidth="1"/>
    <col min="41" max="41" width="13.42578125" style="1" customWidth="1"/>
    <col min="42" max="42" width="15.85546875" style="1" customWidth="1"/>
    <col min="43" max="43" width="13.85546875" style="1" customWidth="1"/>
    <col min="44" max="44" width="9.140625" style="1"/>
    <col min="45" max="45" width="10.7109375" style="1" customWidth="1"/>
    <col min="46" max="46" width="12.5703125" style="1" customWidth="1"/>
    <col min="47" max="47" width="12.42578125" style="1" customWidth="1"/>
    <col min="48" max="52" width="9.140625" style="1"/>
    <col min="53" max="53" width="13" style="1" customWidth="1"/>
    <col min="54" max="54" width="25.5703125" style="1" customWidth="1"/>
    <col min="55" max="78" width="9.140625" style="1"/>
    <col min="79" max="79" width="16.7109375" style="1" customWidth="1"/>
    <col min="80" max="114" width="9.140625" style="1"/>
    <col min="115" max="115" width="13.7109375" style="1" customWidth="1"/>
    <col min="116" max="16384" width="9.140625" style="1"/>
  </cols>
  <sheetData>
    <row r="1" spans="1:134" x14ac:dyDescent="0.25">
      <c r="A1" s="1" t="s">
        <v>95</v>
      </c>
      <c r="C1" s="2" t="s">
        <v>93</v>
      </c>
      <c r="D1" s="2"/>
    </row>
    <row r="2" spans="1:134" x14ac:dyDescent="0.25">
      <c r="C2" s="2"/>
      <c r="I2" s="25" t="s">
        <v>66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 t="s">
        <v>2</v>
      </c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12" t="s">
        <v>3</v>
      </c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9" t="s">
        <v>4</v>
      </c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25" t="s">
        <v>5</v>
      </c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12" t="s">
        <v>6</v>
      </c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 t="s">
        <v>7</v>
      </c>
      <c r="CJ2" s="12"/>
      <c r="CK2" s="12"/>
      <c r="CL2" s="12"/>
      <c r="CM2" s="12"/>
      <c r="CN2" s="12"/>
      <c r="CO2" s="12"/>
      <c r="CP2" s="12"/>
      <c r="CQ2" s="12"/>
      <c r="CR2" s="12"/>
    </row>
    <row r="3" spans="1:134" x14ac:dyDescent="0.25">
      <c r="I3" s="25" t="s">
        <v>9</v>
      </c>
      <c r="J3" s="25"/>
      <c r="K3" s="25" t="s">
        <v>10</v>
      </c>
      <c r="L3" s="25"/>
      <c r="M3" s="25" t="s">
        <v>11</v>
      </c>
      <c r="N3" s="25"/>
      <c r="O3" s="25" t="s">
        <v>12</v>
      </c>
      <c r="P3" s="25"/>
      <c r="Q3" s="25" t="s">
        <v>13</v>
      </c>
      <c r="R3" s="25"/>
      <c r="V3" s="25" t="s">
        <v>9</v>
      </c>
      <c r="W3" s="25"/>
      <c r="X3" s="25" t="s">
        <v>10</v>
      </c>
      <c r="Y3" s="25"/>
      <c r="Z3" s="25" t="s">
        <v>11</v>
      </c>
      <c r="AA3" s="25"/>
      <c r="AB3" s="25" t="s">
        <v>12</v>
      </c>
      <c r="AC3" s="25"/>
      <c r="AD3" s="25" t="s">
        <v>13</v>
      </c>
      <c r="AE3" s="25"/>
      <c r="AI3" s="12" t="s">
        <v>9</v>
      </c>
      <c r="AJ3" s="12"/>
      <c r="AK3" s="12" t="s">
        <v>10</v>
      </c>
      <c r="AL3" s="12"/>
      <c r="AM3" s="12" t="s">
        <v>11</v>
      </c>
      <c r="AN3" s="12"/>
      <c r="AO3" s="12" t="s">
        <v>12</v>
      </c>
      <c r="AP3" s="12"/>
      <c r="AQ3" s="12" t="s">
        <v>13</v>
      </c>
      <c r="AR3" s="12"/>
      <c r="AS3" s="13"/>
      <c r="AT3" s="13"/>
      <c r="AU3" s="13"/>
      <c r="AV3" s="25" t="s">
        <v>9</v>
      </c>
      <c r="AW3" s="25"/>
      <c r="AX3" s="25" t="s">
        <v>10</v>
      </c>
      <c r="AY3" s="25"/>
      <c r="AZ3" s="25" t="s">
        <v>11</v>
      </c>
      <c r="BA3" s="25"/>
      <c r="BB3" s="25" t="s">
        <v>12</v>
      </c>
      <c r="BC3" s="25"/>
      <c r="BD3" s="25" t="s">
        <v>13</v>
      </c>
      <c r="BE3" s="25"/>
      <c r="BI3" s="25" t="s">
        <v>9</v>
      </c>
      <c r="BJ3" s="25"/>
      <c r="BK3" s="25" t="s">
        <v>10</v>
      </c>
      <c r="BL3" s="25"/>
      <c r="BM3" s="25" t="s">
        <v>11</v>
      </c>
      <c r="BN3" s="25"/>
      <c r="BO3" s="25" t="s">
        <v>12</v>
      </c>
      <c r="BP3" s="25"/>
      <c r="BQ3" s="25" t="s">
        <v>13</v>
      </c>
      <c r="BR3" s="25"/>
      <c r="BV3" s="12" t="s">
        <v>9</v>
      </c>
      <c r="BW3" s="12"/>
      <c r="BX3" s="12" t="s">
        <v>10</v>
      </c>
      <c r="BY3" s="12"/>
      <c r="BZ3" s="12" t="s">
        <v>11</v>
      </c>
      <c r="CA3" s="12"/>
      <c r="CB3" s="12" t="s">
        <v>12</v>
      </c>
      <c r="CC3" s="12"/>
      <c r="CD3" s="12" t="s">
        <v>13</v>
      </c>
      <c r="CE3" s="12"/>
      <c r="CF3" s="13"/>
      <c r="CG3" s="13"/>
      <c r="CH3" s="13"/>
      <c r="CI3" s="13" t="s">
        <v>9</v>
      </c>
      <c r="CJ3" s="13"/>
      <c r="CK3" s="13" t="s">
        <v>10</v>
      </c>
      <c r="CL3" s="13"/>
      <c r="CM3" s="13" t="s">
        <v>11</v>
      </c>
      <c r="CN3" s="13"/>
      <c r="CO3" s="13" t="s">
        <v>12</v>
      </c>
      <c r="CP3" s="13"/>
      <c r="CQ3" s="13" t="s">
        <v>13</v>
      </c>
      <c r="CR3" s="13"/>
      <c r="CS3" s="12"/>
      <c r="CT3" s="12"/>
      <c r="CU3" s="12"/>
    </row>
    <row r="4" spans="1:134" x14ac:dyDescent="0.25">
      <c r="E4" s="3" t="s">
        <v>76</v>
      </c>
      <c r="G4" s="3" t="s">
        <v>20</v>
      </c>
      <c r="I4" s="1" t="s">
        <v>21</v>
      </c>
      <c r="J4" s="1" t="s">
        <v>22</v>
      </c>
      <c r="K4" s="1" t="s">
        <v>21</v>
      </c>
      <c r="L4" s="1" t="s">
        <v>22</v>
      </c>
      <c r="M4" s="1" t="s">
        <v>21</v>
      </c>
      <c r="N4" s="1" t="s">
        <v>22</v>
      </c>
      <c r="O4" s="1" t="s">
        <v>21</v>
      </c>
      <c r="P4" s="1" t="s">
        <v>22</v>
      </c>
      <c r="Q4" s="1" t="s">
        <v>21</v>
      </c>
      <c r="R4" s="1" t="s">
        <v>22</v>
      </c>
      <c r="V4" s="1" t="s">
        <v>21</v>
      </c>
      <c r="W4" s="1" t="s">
        <v>22</v>
      </c>
      <c r="X4" s="1" t="s">
        <v>21</v>
      </c>
      <c r="Y4" s="1" t="s">
        <v>22</v>
      </c>
      <c r="Z4" s="1" t="s">
        <v>21</v>
      </c>
      <c r="AA4" s="1" t="s">
        <v>22</v>
      </c>
      <c r="AB4" s="1" t="s">
        <v>21</v>
      </c>
      <c r="AC4" s="1" t="s">
        <v>22</v>
      </c>
      <c r="AD4" s="1" t="s">
        <v>21</v>
      </c>
      <c r="AE4" s="1" t="s">
        <v>22</v>
      </c>
      <c r="AI4" s="13" t="s">
        <v>21</v>
      </c>
      <c r="AJ4" s="13" t="s">
        <v>22</v>
      </c>
      <c r="AK4" s="13" t="s">
        <v>21</v>
      </c>
      <c r="AL4" s="13" t="s">
        <v>22</v>
      </c>
      <c r="AM4" s="13" t="s">
        <v>21</v>
      </c>
      <c r="AN4" s="13" t="s">
        <v>22</v>
      </c>
      <c r="AO4" s="13" t="s">
        <v>21</v>
      </c>
      <c r="AP4" s="13" t="s">
        <v>22</v>
      </c>
      <c r="AQ4" s="13" t="s">
        <v>21</v>
      </c>
      <c r="AR4" s="13" t="s">
        <v>22</v>
      </c>
      <c r="AS4" s="13"/>
      <c r="AT4" s="13"/>
      <c r="AU4" s="13"/>
      <c r="AV4" s="1" t="s">
        <v>21</v>
      </c>
      <c r="AW4" s="1" t="s">
        <v>22</v>
      </c>
      <c r="AX4" s="1" t="s">
        <v>21</v>
      </c>
      <c r="AY4" s="1" t="s">
        <v>22</v>
      </c>
      <c r="AZ4" s="1" t="s">
        <v>21</v>
      </c>
      <c r="BA4" s="1" t="s">
        <v>22</v>
      </c>
      <c r="BB4" s="1" t="s">
        <v>21</v>
      </c>
      <c r="BC4" s="1" t="s">
        <v>22</v>
      </c>
      <c r="BD4" s="1" t="s">
        <v>21</v>
      </c>
      <c r="BE4" s="1" t="s">
        <v>22</v>
      </c>
      <c r="BI4" s="1" t="s">
        <v>21</v>
      </c>
      <c r="BJ4" s="1" t="s">
        <v>22</v>
      </c>
      <c r="BK4" s="1" t="s">
        <v>21</v>
      </c>
      <c r="BL4" s="1" t="s">
        <v>22</v>
      </c>
      <c r="BM4" s="1" t="s">
        <v>21</v>
      </c>
      <c r="BN4" s="1" t="s">
        <v>22</v>
      </c>
      <c r="BO4" s="1" t="s">
        <v>21</v>
      </c>
      <c r="BP4" s="1" t="s">
        <v>22</v>
      </c>
      <c r="BQ4" s="1" t="s">
        <v>21</v>
      </c>
      <c r="BR4" s="1" t="s">
        <v>22</v>
      </c>
      <c r="BV4" s="13" t="s">
        <v>21</v>
      </c>
      <c r="BW4" s="13" t="s">
        <v>22</v>
      </c>
      <c r="BX4" s="13" t="s">
        <v>21</v>
      </c>
      <c r="BY4" s="13" t="s">
        <v>22</v>
      </c>
      <c r="BZ4" s="13" t="s">
        <v>21</v>
      </c>
      <c r="CA4" s="13" t="s">
        <v>22</v>
      </c>
      <c r="CB4" s="13" t="s">
        <v>21</v>
      </c>
      <c r="CC4" s="13" t="s">
        <v>22</v>
      </c>
      <c r="CD4" s="13" t="s">
        <v>21</v>
      </c>
      <c r="CE4" s="13" t="s">
        <v>22</v>
      </c>
      <c r="CF4" s="13"/>
      <c r="CG4" s="13"/>
      <c r="CH4" s="13"/>
      <c r="CI4" s="13" t="s">
        <v>21</v>
      </c>
      <c r="CJ4" s="13" t="s">
        <v>22</v>
      </c>
      <c r="CK4" s="13" t="s">
        <v>21</v>
      </c>
      <c r="CL4" s="13" t="s">
        <v>22</v>
      </c>
      <c r="CM4" s="13" t="s">
        <v>21</v>
      </c>
      <c r="CN4" s="13" t="s">
        <v>22</v>
      </c>
      <c r="CO4" s="13" t="s">
        <v>21</v>
      </c>
      <c r="CP4" s="13" t="s">
        <v>22</v>
      </c>
      <c r="CQ4" s="13" t="s">
        <v>21</v>
      </c>
      <c r="CR4" s="13" t="s">
        <v>22</v>
      </c>
      <c r="CS4" s="13"/>
      <c r="CT4" s="13"/>
      <c r="CU4" s="13"/>
      <c r="DJ4" s="4"/>
      <c r="EB4" s="4"/>
    </row>
    <row r="5" spans="1:134" x14ac:dyDescent="0.25">
      <c r="E5" s="5" t="s">
        <v>23</v>
      </c>
      <c r="G5" s="4">
        <v>500</v>
      </c>
      <c r="I5" s="1">
        <v>7.6200000000000004E-2</v>
      </c>
      <c r="J5" s="1">
        <v>3841</v>
      </c>
      <c r="K5" s="1">
        <v>9.5100000000000004E-2</v>
      </c>
      <c r="L5" s="1">
        <v>4123</v>
      </c>
      <c r="M5" s="1">
        <v>0.40129999999999999</v>
      </c>
      <c r="N5" s="1">
        <v>2483</v>
      </c>
      <c r="O5" s="1">
        <v>0.38129999999999997</v>
      </c>
      <c r="P5" s="1">
        <v>2060</v>
      </c>
      <c r="Q5" s="1">
        <v>0.37969999999999998</v>
      </c>
      <c r="R5" s="1">
        <v>2181</v>
      </c>
      <c r="V5" s="1">
        <v>3.1800000000000002E-2</v>
      </c>
      <c r="W5" s="1">
        <v>3996</v>
      </c>
      <c r="X5" s="1">
        <v>2.76E-2</v>
      </c>
      <c r="Y5" s="1">
        <v>4203</v>
      </c>
      <c r="Z5" s="1">
        <v>7.4800000000000005E-2</v>
      </c>
      <c r="AA5" s="1">
        <v>2688</v>
      </c>
      <c r="AB5" s="1">
        <v>5.7500000000000002E-2</v>
      </c>
      <c r="AC5" s="1">
        <v>2173</v>
      </c>
      <c r="AD5" s="1">
        <v>6.13E-2</v>
      </c>
      <c r="AE5" s="1">
        <v>2427</v>
      </c>
      <c r="AI5" s="13">
        <v>2.8799999999999999E-2</v>
      </c>
      <c r="AJ5" s="13">
        <v>3843</v>
      </c>
      <c r="AK5" s="13">
        <v>2.63E-2</v>
      </c>
      <c r="AL5" s="13">
        <v>4127</v>
      </c>
      <c r="AM5" s="13">
        <v>2.69E-2</v>
      </c>
      <c r="AN5" s="13">
        <v>2492</v>
      </c>
      <c r="AO5" s="13">
        <v>2.47E-2</v>
      </c>
      <c r="AP5" s="13">
        <v>2068</v>
      </c>
      <c r="AQ5" s="13">
        <v>2.8500000000000001E-2</v>
      </c>
      <c r="AR5" s="13">
        <v>2187</v>
      </c>
      <c r="AS5" s="13"/>
      <c r="AT5" s="13"/>
      <c r="AU5" s="13"/>
      <c r="AV5" s="1">
        <v>0.03</v>
      </c>
      <c r="AW5" s="1">
        <v>3832</v>
      </c>
      <c r="AX5" s="1">
        <v>2.63E-2</v>
      </c>
      <c r="AY5" s="1">
        <v>4124</v>
      </c>
      <c r="AZ5" s="1">
        <v>1.6899999999999998E-2</v>
      </c>
      <c r="BA5" s="1">
        <v>2488</v>
      </c>
      <c r="BB5" s="1">
        <v>1.5100000000000001E-2</v>
      </c>
      <c r="BC5" s="1">
        <v>2060</v>
      </c>
      <c r="BD5" s="1">
        <v>1.5299999999999999E-2</v>
      </c>
      <c r="BE5" s="1">
        <v>2179</v>
      </c>
      <c r="BG5" s="13"/>
      <c r="BH5" s="13"/>
      <c r="BI5" s="1">
        <v>1.5E-3</v>
      </c>
      <c r="BJ5" s="1">
        <v>3893</v>
      </c>
      <c r="BK5" s="1">
        <v>3.0999999999999999E-3</v>
      </c>
      <c r="BL5" s="1">
        <v>4205</v>
      </c>
      <c r="BM5" s="1">
        <v>1.5E-3</v>
      </c>
      <c r="BN5" s="1">
        <v>2534</v>
      </c>
      <c r="BO5" s="1">
        <v>6.9999999999999999E-4</v>
      </c>
      <c r="BP5" s="1">
        <v>2140</v>
      </c>
      <c r="BQ5" s="1">
        <v>2.8E-3</v>
      </c>
      <c r="BR5" s="1">
        <v>2260</v>
      </c>
      <c r="BT5" s="13"/>
      <c r="BU5" s="13"/>
      <c r="BV5" s="13">
        <v>8.9999999999999993E-3</v>
      </c>
      <c r="BW5" s="13">
        <v>3893</v>
      </c>
      <c r="BX5" s="13">
        <v>0.01</v>
      </c>
      <c r="BY5" s="13">
        <v>4205</v>
      </c>
      <c r="BZ5" s="13">
        <v>7.0000000000000001E-3</v>
      </c>
      <c r="CA5" s="13">
        <v>2534</v>
      </c>
      <c r="CB5" s="13">
        <v>5.0000000000000001E-3</v>
      </c>
      <c r="CC5" s="13">
        <v>2140</v>
      </c>
      <c r="CD5" s="13">
        <v>6.0000000000000001E-3</v>
      </c>
      <c r="CE5" s="13">
        <v>2260</v>
      </c>
      <c r="CF5" s="13"/>
      <c r="CG5" s="13"/>
      <c r="CH5" s="13"/>
      <c r="CI5" s="13">
        <v>3.4000000000000002E-2</v>
      </c>
      <c r="CJ5" s="13">
        <v>3807</v>
      </c>
      <c r="CK5" s="13">
        <v>3.2000000000000001E-2</v>
      </c>
      <c r="CL5" s="13">
        <v>4098</v>
      </c>
      <c r="CM5" s="13">
        <v>9.4E-2</v>
      </c>
      <c r="CN5" s="13">
        <v>2437</v>
      </c>
      <c r="CO5" s="13">
        <v>8.4000000000000005E-2</v>
      </c>
      <c r="CP5" s="13">
        <v>2026</v>
      </c>
      <c r="CQ5" s="13">
        <v>8.3000000000000004E-2</v>
      </c>
      <c r="CR5" s="13">
        <v>2143</v>
      </c>
      <c r="CS5" s="13"/>
      <c r="CT5" s="13"/>
      <c r="CU5" s="13"/>
      <c r="DI5" s="13"/>
      <c r="DJ5" s="13"/>
      <c r="DK5" s="13"/>
      <c r="DL5" s="13"/>
      <c r="EA5" s="13"/>
      <c r="EB5" s="13"/>
      <c r="EC5" s="13"/>
      <c r="ED5" s="13"/>
    </row>
    <row r="6" spans="1:134" x14ac:dyDescent="0.25">
      <c r="E6" s="1" t="s">
        <v>24</v>
      </c>
      <c r="G6" s="4">
        <v>1250</v>
      </c>
      <c r="I6" s="1">
        <v>0.47199999999999998</v>
      </c>
      <c r="J6" s="1">
        <v>8237</v>
      </c>
      <c r="K6" s="1">
        <v>0.41099999999999998</v>
      </c>
      <c r="L6" s="1">
        <v>9098</v>
      </c>
      <c r="M6" s="1">
        <v>3.2480000000000002</v>
      </c>
      <c r="N6" s="1">
        <v>4505</v>
      </c>
      <c r="O6" s="1">
        <v>2.516</v>
      </c>
      <c r="P6" s="1">
        <v>3614</v>
      </c>
      <c r="Q6" s="1">
        <v>2.6339999999999999</v>
      </c>
      <c r="R6" s="1">
        <v>3940</v>
      </c>
      <c r="V6" s="1">
        <v>0.122</v>
      </c>
      <c r="W6" s="1">
        <v>8681</v>
      </c>
      <c r="X6" s="1">
        <v>0.11799999999999999</v>
      </c>
      <c r="Y6" s="1">
        <v>9406</v>
      </c>
      <c r="Z6" s="1">
        <v>0.44600000000000001</v>
      </c>
      <c r="AA6" s="1">
        <v>5089</v>
      </c>
      <c r="AB6" s="1">
        <v>0.29899999999999999</v>
      </c>
      <c r="AC6" s="1">
        <v>3959</v>
      </c>
      <c r="AD6" s="1">
        <v>0.32700000000000001</v>
      </c>
      <c r="AE6" s="1">
        <v>4517</v>
      </c>
      <c r="AI6" s="13">
        <v>7.0000000000000007E-2</v>
      </c>
      <c r="AJ6" s="13">
        <v>8254</v>
      </c>
      <c r="AK6" s="13">
        <v>0.08</v>
      </c>
      <c r="AL6" s="13">
        <v>9118</v>
      </c>
      <c r="AM6" s="13">
        <v>7.0999999999999994E-2</v>
      </c>
      <c r="AN6" s="13">
        <v>4520</v>
      </c>
      <c r="AO6" s="13">
        <v>7.2999999999999995E-2</v>
      </c>
      <c r="AP6" s="13">
        <v>3625</v>
      </c>
      <c r="AQ6" s="13">
        <v>6.9000000000000006E-2</v>
      </c>
      <c r="AR6" s="13">
        <v>3952</v>
      </c>
      <c r="AS6" s="13"/>
      <c r="AT6" s="13"/>
      <c r="AU6" s="13"/>
      <c r="AV6" s="1">
        <v>5.5E-2</v>
      </c>
      <c r="AW6" s="1">
        <v>8237</v>
      </c>
      <c r="AX6" s="1">
        <v>6.0999999999999999E-2</v>
      </c>
      <c r="AY6" s="1">
        <v>9085</v>
      </c>
      <c r="AZ6" s="1">
        <v>3.3000000000000002E-2</v>
      </c>
      <c r="BA6" s="1">
        <v>4503</v>
      </c>
      <c r="BB6" s="1">
        <v>3.5000000000000003E-2</v>
      </c>
      <c r="BC6" s="1">
        <v>3605</v>
      </c>
      <c r="BD6" s="1">
        <v>3.5999999999999997E-2</v>
      </c>
      <c r="BE6" s="1">
        <v>3933</v>
      </c>
      <c r="BG6" s="13"/>
      <c r="BH6" s="13"/>
      <c r="BI6" s="1">
        <v>4.0000000000000001E-3</v>
      </c>
      <c r="BJ6" s="1">
        <v>8437</v>
      </c>
      <c r="BK6" s="1">
        <v>5.0000000000000001E-3</v>
      </c>
      <c r="BL6" s="1">
        <v>9322</v>
      </c>
      <c r="BM6" s="1">
        <v>6.0000000000000001E-3</v>
      </c>
      <c r="BN6" s="1">
        <v>4645</v>
      </c>
      <c r="BO6" s="1">
        <v>3.0000000000000001E-3</v>
      </c>
      <c r="BP6" s="1">
        <v>3789</v>
      </c>
      <c r="BQ6" s="1">
        <v>6.0000000000000001E-3</v>
      </c>
      <c r="BR6" s="1">
        <v>4113</v>
      </c>
      <c r="BT6" s="13"/>
      <c r="BU6" s="13"/>
      <c r="BV6" s="13">
        <v>2.4E-2</v>
      </c>
      <c r="BW6" s="13">
        <v>8437</v>
      </c>
      <c r="BX6" s="13">
        <v>2.8000000000000001E-2</v>
      </c>
      <c r="BY6" s="13">
        <v>9322</v>
      </c>
      <c r="BZ6" s="13">
        <v>1.2999999999999999E-2</v>
      </c>
      <c r="CA6" s="13">
        <v>4645</v>
      </c>
      <c r="CB6" s="13">
        <v>1.0999999999999999E-2</v>
      </c>
      <c r="CC6" s="13">
        <v>3789</v>
      </c>
      <c r="CD6" s="13">
        <v>1.2999999999999999E-2</v>
      </c>
      <c r="CE6" s="13">
        <v>4113</v>
      </c>
      <c r="CF6" s="13"/>
      <c r="CG6" s="13"/>
      <c r="CH6" s="13"/>
      <c r="CI6" s="13">
        <v>0.121</v>
      </c>
      <c r="CJ6" s="13">
        <v>8154</v>
      </c>
      <c r="CK6" s="13">
        <v>0.108</v>
      </c>
      <c r="CL6" s="13">
        <v>9010</v>
      </c>
      <c r="CM6" s="13">
        <v>0.5</v>
      </c>
      <c r="CN6" s="13">
        <v>4373</v>
      </c>
      <c r="CO6" s="13">
        <v>0.39500000000000002</v>
      </c>
      <c r="CP6" s="13">
        <v>3527</v>
      </c>
      <c r="CQ6" s="13">
        <v>0.44400000000000001</v>
      </c>
      <c r="CR6" s="13">
        <v>3823</v>
      </c>
      <c r="CS6" s="13"/>
      <c r="CT6" s="13"/>
      <c r="CU6" s="13"/>
      <c r="DI6" s="13"/>
      <c r="DJ6" s="13"/>
      <c r="DK6" s="13"/>
      <c r="DL6" s="13"/>
      <c r="EA6" s="13"/>
      <c r="EB6" s="13"/>
      <c r="EC6" s="13"/>
      <c r="ED6" s="13"/>
    </row>
    <row r="7" spans="1:134" x14ac:dyDescent="0.25">
      <c r="A7" s="3" t="s">
        <v>69</v>
      </c>
      <c r="E7" s="1" t="s">
        <v>57</v>
      </c>
      <c r="G7" s="4">
        <v>2000</v>
      </c>
      <c r="I7" s="1">
        <v>1.0329999999999999</v>
      </c>
      <c r="J7" s="1">
        <v>12130</v>
      </c>
      <c r="K7" s="1">
        <v>0.76300000000000001</v>
      </c>
      <c r="L7" s="1">
        <v>13639</v>
      </c>
      <c r="M7" s="1">
        <v>9.49</v>
      </c>
      <c r="N7" s="1">
        <v>5881</v>
      </c>
      <c r="O7" s="1">
        <v>6.7350000000000003</v>
      </c>
      <c r="P7" s="1">
        <v>4721</v>
      </c>
      <c r="Q7" s="1">
        <v>7.4969999999999999</v>
      </c>
      <c r="R7" s="1">
        <v>5214</v>
      </c>
      <c r="V7" s="1">
        <v>0.23699999999999999</v>
      </c>
      <c r="W7" s="1">
        <v>12963</v>
      </c>
      <c r="X7" s="1">
        <v>0.19400000000000001</v>
      </c>
      <c r="Y7" s="1">
        <v>14195</v>
      </c>
      <c r="Z7" s="1">
        <v>1.0980000000000001</v>
      </c>
      <c r="AA7" s="1">
        <v>6798</v>
      </c>
      <c r="AB7" s="1">
        <v>0.7</v>
      </c>
      <c r="AC7" s="1">
        <v>5309</v>
      </c>
      <c r="AD7" s="1">
        <v>0.84199999999999997</v>
      </c>
      <c r="AE7" s="1">
        <v>6044</v>
      </c>
      <c r="AI7" s="13">
        <v>0.187</v>
      </c>
      <c r="AJ7" s="13">
        <v>12156</v>
      </c>
      <c r="AK7" s="13">
        <v>0.192</v>
      </c>
      <c r="AL7" s="13">
        <v>13664</v>
      </c>
      <c r="AM7" s="13">
        <v>0.17799999999999999</v>
      </c>
      <c r="AN7" s="13">
        <v>5913</v>
      </c>
      <c r="AO7" s="13">
        <v>0.218</v>
      </c>
      <c r="AP7" s="13">
        <v>4744</v>
      </c>
      <c r="AQ7" s="13">
        <v>0.17</v>
      </c>
      <c r="AR7" s="13">
        <v>5243</v>
      </c>
      <c r="AS7" s="13"/>
      <c r="AT7" s="13"/>
      <c r="AU7" s="13"/>
      <c r="AV7" s="1">
        <v>0.15</v>
      </c>
      <c r="AW7" s="1">
        <v>12120</v>
      </c>
      <c r="AX7" s="1">
        <v>0.121</v>
      </c>
      <c r="AY7" s="1">
        <v>13617</v>
      </c>
      <c r="AZ7" s="1">
        <v>5.8999999999999997E-2</v>
      </c>
      <c r="BA7" s="1">
        <v>5890</v>
      </c>
      <c r="BB7" s="1">
        <v>5.1999999999999998E-2</v>
      </c>
      <c r="BC7" s="1">
        <v>4713</v>
      </c>
      <c r="BD7" s="1">
        <v>5.0999999999999997E-2</v>
      </c>
      <c r="BE7" s="1">
        <v>5211</v>
      </c>
      <c r="BG7" s="13"/>
      <c r="BH7" s="13"/>
      <c r="BI7" s="1">
        <v>8.0000000000000002E-3</v>
      </c>
      <c r="BJ7" s="1">
        <v>12428</v>
      </c>
      <c r="BK7" s="1">
        <v>0.01</v>
      </c>
      <c r="BL7" s="1">
        <v>14012</v>
      </c>
      <c r="BM7" s="1">
        <v>8.0000000000000002E-3</v>
      </c>
      <c r="BN7" s="1">
        <v>6109</v>
      </c>
      <c r="BO7" s="1">
        <v>8.0000000000000002E-3</v>
      </c>
      <c r="BP7" s="1">
        <v>5003</v>
      </c>
      <c r="BQ7" s="1">
        <v>8.9999999999999993E-3</v>
      </c>
      <c r="BR7" s="1">
        <v>5542</v>
      </c>
      <c r="BT7" s="13"/>
      <c r="BU7" s="13"/>
      <c r="BV7" s="13">
        <v>3.1E-2</v>
      </c>
      <c r="BW7" s="13">
        <v>12428</v>
      </c>
      <c r="BX7" s="13">
        <v>3.7999999999999999E-2</v>
      </c>
      <c r="BY7" s="13">
        <v>14012</v>
      </c>
      <c r="BZ7" s="13">
        <v>1.7999999999999999E-2</v>
      </c>
      <c r="CA7" s="13">
        <v>6109</v>
      </c>
      <c r="CB7" s="13">
        <v>1.4999999999999999E-2</v>
      </c>
      <c r="CC7" s="13">
        <v>5003</v>
      </c>
      <c r="CD7" s="13">
        <v>1.6E-2</v>
      </c>
      <c r="CE7" s="13">
        <v>5542</v>
      </c>
      <c r="CF7" s="13"/>
      <c r="CG7" s="13"/>
      <c r="CH7" s="13"/>
      <c r="CI7" s="13">
        <v>0.34499999999999997</v>
      </c>
      <c r="CJ7" s="13">
        <v>11963</v>
      </c>
      <c r="CK7" s="13">
        <v>0.31900000000000001</v>
      </c>
      <c r="CL7" s="13">
        <v>13517</v>
      </c>
      <c r="CM7" s="13">
        <v>1.2310000000000001</v>
      </c>
      <c r="CN7" s="13">
        <v>5664</v>
      </c>
      <c r="CO7" s="13">
        <v>0.9</v>
      </c>
      <c r="CP7" s="13">
        <v>4603</v>
      </c>
      <c r="CQ7" s="13">
        <v>1.234</v>
      </c>
      <c r="CR7" s="13">
        <v>5039</v>
      </c>
      <c r="CS7" s="13"/>
      <c r="CT7" s="13"/>
      <c r="CU7" s="13"/>
      <c r="DI7" s="13"/>
      <c r="DJ7" s="13"/>
      <c r="DK7" s="13"/>
      <c r="DL7" s="13"/>
      <c r="EA7" s="13"/>
      <c r="EB7" s="13"/>
      <c r="EC7" s="13"/>
      <c r="ED7" s="13"/>
    </row>
    <row r="8" spans="1:134" ht="15.75" thickBot="1" x14ac:dyDescent="0.3">
      <c r="E8" s="1" t="s">
        <v>60</v>
      </c>
      <c r="G8" s="1">
        <v>3000</v>
      </c>
      <c r="I8" s="1">
        <v>2.15</v>
      </c>
      <c r="J8" s="1">
        <v>16772</v>
      </c>
      <c r="K8" s="1">
        <v>1.657</v>
      </c>
      <c r="L8" s="1">
        <v>18980</v>
      </c>
      <c r="M8" s="1">
        <v>23.87</v>
      </c>
      <c r="N8" s="1">
        <v>6908</v>
      </c>
      <c r="O8" s="1">
        <v>16.152999999999999</v>
      </c>
      <c r="P8" s="1">
        <v>6054</v>
      </c>
      <c r="Q8" s="1">
        <v>18.148</v>
      </c>
      <c r="R8" s="1">
        <v>6789</v>
      </c>
      <c r="V8" s="1">
        <v>0.45100000000000001</v>
      </c>
      <c r="W8" s="1">
        <v>17958</v>
      </c>
      <c r="X8" s="1">
        <v>0.38500000000000001</v>
      </c>
      <c r="Y8" s="1">
        <v>19996</v>
      </c>
      <c r="Z8" s="1">
        <v>2.375</v>
      </c>
      <c r="AA8" s="1">
        <v>8260</v>
      </c>
      <c r="AB8" s="1">
        <v>1.6859999999999999</v>
      </c>
      <c r="AC8" s="1">
        <v>6801</v>
      </c>
      <c r="AD8" s="1">
        <v>1.9430000000000001</v>
      </c>
      <c r="AE8" s="1">
        <v>7830</v>
      </c>
      <c r="AI8" s="13">
        <v>0.35799999999999998</v>
      </c>
      <c r="AJ8" s="13">
        <v>16834</v>
      </c>
      <c r="AK8" s="13">
        <v>0.36399999999999999</v>
      </c>
      <c r="AL8" s="13">
        <v>19029</v>
      </c>
      <c r="AM8" s="13">
        <v>0.379</v>
      </c>
      <c r="AN8" s="13">
        <v>6967</v>
      </c>
      <c r="AO8" s="13">
        <v>0.34300000000000003</v>
      </c>
      <c r="AP8" s="13">
        <v>6100</v>
      </c>
      <c r="AQ8" s="13">
        <v>0.29699999999999999</v>
      </c>
      <c r="AR8" s="13">
        <v>6860</v>
      </c>
      <c r="AS8" s="13"/>
      <c r="AT8" s="13"/>
      <c r="AU8" s="13"/>
      <c r="AV8" s="1">
        <v>0.19700000000000001</v>
      </c>
      <c r="AW8" s="1">
        <v>16793</v>
      </c>
      <c r="AX8" s="1">
        <v>0.22500000000000001</v>
      </c>
      <c r="AY8" s="1">
        <v>18954</v>
      </c>
      <c r="AZ8" s="1">
        <v>0.10100000000000001</v>
      </c>
      <c r="BA8" s="1">
        <v>6908</v>
      </c>
      <c r="BB8" s="1">
        <v>9.5000000000000001E-2</v>
      </c>
      <c r="BC8" s="1">
        <v>6059</v>
      </c>
      <c r="BD8" s="1">
        <v>0.155</v>
      </c>
      <c r="BE8" s="1">
        <v>6807</v>
      </c>
      <c r="BG8" s="13"/>
      <c r="BH8" s="13"/>
      <c r="BI8" s="1">
        <v>1.2999999999999999E-2</v>
      </c>
      <c r="BJ8" s="1">
        <v>17238</v>
      </c>
      <c r="BK8" s="1">
        <v>1.2999999999999999E-2</v>
      </c>
      <c r="BL8" s="1">
        <v>19541</v>
      </c>
      <c r="BM8" s="1">
        <v>1.0999999999999999E-2</v>
      </c>
      <c r="BN8" s="1">
        <v>7252</v>
      </c>
      <c r="BO8" s="1">
        <v>1.2999999999999999E-2</v>
      </c>
      <c r="BP8" s="1">
        <v>6425</v>
      </c>
      <c r="BQ8" s="1">
        <v>1.0999999999999999E-2</v>
      </c>
      <c r="BR8" s="1">
        <v>7255</v>
      </c>
      <c r="BT8" s="13"/>
      <c r="BU8" s="13"/>
      <c r="BV8" s="13">
        <v>4.7E-2</v>
      </c>
      <c r="BW8" s="13">
        <v>17238</v>
      </c>
      <c r="BX8" s="13">
        <v>6.2E-2</v>
      </c>
      <c r="BY8" s="13">
        <v>19541</v>
      </c>
      <c r="BZ8" s="13">
        <v>2.5000000000000001E-2</v>
      </c>
      <c r="CA8" s="13">
        <v>7252</v>
      </c>
      <c r="CB8" s="13">
        <v>2.3E-2</v>
      </c>
      <c r="CC8" s="13">
        <v>6425</v>
      </c>
      <c r="CD8" s="13">
        <v>2.4E-2</v>
      </c>
      <c r="CE8" s="13">
        <v>7255</v>
      </c>
      <c r="CF8" s="13"/>
      <c r="CG8" s="13"/>
      <c r="CH8" s="13"/>
      <c r="CI8" s="13">
        <v>0.64200000000000002</v>
      </c>
      <c r="CJ8" s="13">
        <v>16536</v>
      </c>
      <c r="CK8" s="13">
        <v>0.55500000000000005</v>
      </c>
      <c r="CL8" s="13">
        <v>18793</v>
      </c>
      <c r="CM8" s="13">
        <v>2.9889999999999999</v>
      </c>
      <c r="CN8" s="13">
        <v>6595</v>
      </c>
      <c r="CO8" s="13">
        <v>2.117</v>
      </c>
      <c r="CP8" s="13">
        <v>5880</v>
      </c>
      <c r="CQ8" s="13">
        <v>2.415</v>
      </c>
      <c r="CR8" s="13">
        <v>6540</v>
      </c>
      <c r="CS8" s="13"/>
      <c r="CT8" s="13"/>
      <c r="CU8" s="13"/>
      <c r="DI8" s="13"/>
      <c r="DJ8" s="13"/>
      <c r="DK8" s="13"/>
      <c r="DL8" s="13"/>
      <c r="EA8" s="13"/>
      <c r="EB8" s="13"/>
      <c r="EC8" s="13"/>
      <c r="ED8" s="13"/>
    </row>
    <row r="9" spans="1:134" ht="16.5" thickTop="1" thickBot="1" x14ac:dyDescent="0.3">
      <c r="A9" s="31" t="s">
        <v>12</v>
      </c>
      <c r="B9" s="31"/>
      <c r="C9" s="31"/>
      <c r="E9" s="1" t="s">
        <v>25</v>
      </c>
      <c r="G9" s="4">
        <v>4000</v>
      </c>
      <c r="I9" s="1">
        <v>3.109</v>
      </c>
      <c r="J9" s="1">
        <v>21084</v>
      </c>
      <c r="K9" s="1">
        <v>2.08</v>
      </c>
      <c r="L9" s="1">
        <v>24015</v>
      </c>
      <c r="M9" s="1">
        <v>44.71</v>
      </c>
      <c r="N9" s="1">
        <v>7435</v>
      </c>
      <c r="O9" s="1">
        <v>30.460999999999999</v>
      </c>
      <c r="P9" s="1">
        <v>7117</v>
      </c>
      <c r="Q9" s="1">
        <v>34.414000000000001</v>
      </c>
      <c r="R9" s="1">
        <v>8238</v>
      </c>
      <c r="V9" s="1">
        <v>0.66700000000000004</v>
      </c>
      <c r="W9" s="1">
        <v>22729</v>
      </c>
      <c r="X9" s="1">
        <v>0.6</v>
      </c>
      <c r="Y9" s="1">
        <v>25394</v>
      </c>
      <c r="Z9" s="1">
        <v>4.0350000000000001</v>
      </c>
      <c r="AA9" s="1">
        <v>9169</v>
      </c>
      <c r="AB9" s="1">
        <v>2.7909999999999999</v>
      </c>
      <c r="AC9" s="1">
        <v>8082</v>
      </c>
      <c r="AD9" s="1">
        <v>3.1480000000000001</v>
      </c>
      <c r="AE9" s="1">
        <v>9576</v>
      </c>
      <c r="AI9" s="13">
        <v>0.43</v>
      </c>
      <c r="AJ9" s="13">
        <v>21158</v>
      </c>
      <c r="AK9" s="13">
        <v>0.441</v>
      </c>
      <c r="AL9" s="13">
        <v>24075</v>
      </c>
      <c r="AM9" s="13">
        <v>0.40100000000000002</v>
      </c>
      <c r="AN9" s="13">
        <v>7547</v>
      </c>
      <c r="AO9" s="13">
        <v>0.373</v>
      </c>
      <c r="AP9" s="13">
        <v>7183</v>
      </c>
      <c r="AQ9" s="13">
        <v>0.41799999999999998</v>
      </c>
      <c r="AR9" s="13">
        <v>8331</v>
      </c>
      <c r="AS9" s="13"/>
      <c r="AT9" s="13"/>
      <c r="AU9" s="13"/>
      <c r="AV9" s="1">
        <v>0.23400000000000001</v>
      </c>
      <c r="AW9" s="1">
        <v>21079</v>
      </c>
      <c r="AX9" s="1">
        <v>0.252</v>
      </c>
      <c r="AY9" s="1">
        <v>23992</v>
      </c>
      <c r="AZ9" s="1">
        <v>0.106</v>
      </c>
      <c r="BA9" s="1">
        <v>7475</v>
      </c>
      <c r="BB9" s="1">
        <v>0.108</v>
      </c>
      <c r="BC9" s="1">
        <v>7135</v>
      </c>
      <c r="BD9" s="1">
        <v>0.16</v>
      </c>
      <c r="BE9" s="1">
        <v>8257</v>
      </c>
      <c r="BG9" s="13"/>
      <c r="BH9" s="13"/>
      <c r="BI9" s="1">
        <v>0.02</v>
      </c>
      <c r="BJ9" s="1">
        <v>21706</v>
      </c>
      <c r="BK9" s="1">
        <v>2.1999999999999999E-2</v>
      </c>
      <c r="BL9" s="1">
        <v>24805</v>
      </c>
      <c r="BM9" s="1">
        <v>1.7000000000000001E-2</v>
      </c>
      <c r="BN9" s="1">
        <v>7894</v>
      </c>
      <c r="BO9" s="1">
        <v>1.7999999999999999E-2</v>
      </c>
      <c r="BP9" s="1">
        <v>7627</v>
      </c>
      <c r="BQ9" s="1">
        <v>1.7000000000000001E-2</v>
      </c>
      <c r="BR9" s="1">
        <v>8914</v>
      </c>
      <c r="BT9" s="13"/>
      <c r="BU9" s="13"/>
      <c r="BV9" s="13">
        <v>6.4000000000000001E-2</v>
      </c>
      <c r="BW9" s="13">
        <v>21706</v>
      </c>
      <c r="BX9" s="13">
        <v>7.9000000000000001E-2</v>
      </c>
      <c r="BY9" s="13">
        <v>24805</v>
      </c>
      <c r="BZ9" s="13">
        <v>3.1E-2</v>
      </c>
      <c r="CA9" s="13">
        <v>7894</v>
      </c>
      <c r="CB9" s="13">
        <v>0.03</v>
      </c>
      <c r="CC9" s="13">
        <v>7627</v>
      </c>
      <c r="CD9" s="13">
        <v>0.03</v>
      </c>
      <c r="CE9" s="13">
        <v>8914</v>
      </c>
      <c r="CF9" s="13"/>
      <c r="CG9" s="13"/>
      <c r="CH9" s="13"/>
      <c r="CI9" s="13">
        <v>0.96499999999999997</v>
      </c>
      <c r="CJ9" s="13">
        <v>20734</v>
      </c>
      <c r="CK9" s="13">
        <v>0.79200000000000004</v>
      </c>
      <c r="CL9" s="13">
        <v>23769</v>
      </c>
      <c r="CM9" s="13">
        <v>4.7850000000000001</v>
      </c>
      <c r="CN9" s="13">
        <v>7042</v>
      </c>
      <c r="CO9" s="13">
        <v>3.5979999999999999</v>
      </c>
      <c r="CP9" s="13">
        <v>6899</v>
      </c>
      <c r="CQ9" s="13">
        <v>4.1130000000000004</v>
      </c>
      <c r="CR9" s="13">
        <v>7933</v>
      </c>
      <c r="CS9" s="13"/>
      <c r="CT9" s="13"/>
      <c r="CU9" s="13"/>
      <c r="DI9" s="13"/>
      <c r="DJ9" s="13"/>
      <c r="DK9" s="13"/>
      <c r="DL9" s="13"/>
      <c r="EA9" s="13"/>
      <c r="EB9" s="13"/>
      <c r="EC9" s="13"/>
      <c r="ED9" s="13"/>
    </row>
    <row r="10" spans="1:134" ht="15.75" thickTop="1" x14ac:dyDescent="0.25">
      <c r="B10" s="1" t="s">
        <v>26</v>
      </c>
      <c r="G10" s="4">
        <v>5000</v>
      </c>
      <c r="I10" s="13">
        <v>5.085</v>
      </c>
      <c r="J10" s="13">
        <v>25023</v>
      </c>
      <c r="K10" s="13">
        <v>3.258</v>
      </c>
      <c r="L10" s="13">
        <v>28733</v>
      </c>
      <c r="M10" s="1">
        <v>85.524000000000001</v>
      </c>
      <c r="N10" s="1">
        <v>7690</v>
      </c>
      <c r="O10" s="1">
        <v>54.728999999999999</v>
      </c>
      <c r="P10" s="1">
        <v>8113</v>
      </c>
      <c r="Q10" s="1">
        <v>67.546000000000006</v>
      </c>
      <c r="R10" s="1">
        <v>9490</v>
      </c>
      <c r="V10" s="1">
        <v>1.147</v>
      </c>
      <c r="W10" s="1">
        <v>27104</v>
      </c>
      <c r="X10" s="1">
        <v>0.79469999999999996</v>
      </c>
      <c r="Y10" s="1">
        <v>30506</v>
      </c>
      <c r="Z10" s="1">
        <v>6.3</v>
      </c>
      <c r="AA10" s="1">
        <v>9751</v>
      </c>
      <c r="AB10" s="1">
        <v>4.6139999999999999</v>
      </c>
      <c r="AC10" s="6">
        <v>9174</v>
      </c>
      <c r="AD10" s="1">
        <v>5.0019999999999998</v>
      </c>
      <c r="AE10" s="1">
        <v>11060</v>
      </c>
      <c r="AI10" s="13">
        <v>0.505</v>
      </c>
      <c r="AJ10" s="13">
        <v>25018</v>
      </c>
      <c r="AK10" s="13">
        <v>0.54900000000000004</v>
      </c>
      <c r="AL10" s="13">
        <v>28813</v>
      </c>
      <c r="AM10" s="13">
        <v>0.57699999999999996</v>
      </c>
      <c r="AN10" s="13">
        <v>7801</v>
      </c>
      <c r="AO10" s="13">
        <v>0.56200000000000006</v>
      </c>
      <c r="AP10" s="13">
        <v>8204</v>
      </c>
      <c r="AQ10" s="13">
        <v>0.52400000000000002</v>
      </c>
      <c r="AR10" s="13">
        <v>9580</v>
      </c>
      <c r="AS10" s="13"/>
      <c r="AT10" s="13"/>
      <c r="AU10" s="13"/>
      <c r="AV10" s="1">
        <v>0.35599999999999998</v>
      </c>
      <c r="AW10" s="1">
        <v>25018</v>
      </c>
      <c r="AX10" s="1">
        <v>0.35899999999999999</v>
      </c>
      <c r="AY10" s="1">
        <v>28681</v>
      </c>
      <c r="AZ10" s="1">
        <v>0.14499999999999999</v>
      </c>
      <c r="BA10" s="1">
        <v>7738</v>
      </c>
      <c r="BB10" s="1">
        <v>0.15</v>
      </c>
      <c r="BC10" s="1">
        <v>8125</v>
      </c>
      <c r="BD10" s="1">
        <v>0.151</v>
      </c>
      <c r="BE10" s="1">
        <v>9493</v>
      </c>
      <c r="BG10" s="13"/>
      <c r="BH10" s="13"/>
      <c r="BI10" s="18">
        <v>3.2199999999999999E-2</v>
      </c>
      <c r="BJ10" s="1">
        <v>25825</v>
      </c>
      <c r="BK10" s="18">
        <v>3.3499000000000001E-2</v>
      </c>
      <c r="BL10" s="1">
        <v>29713</v>
      </c>
      <c r="BM10" s="13">
        <v>2.3E-2</v>
      </c>
      <c r="BN10" s="1">
        <v>8277</v>
      </c>
      <c r="BO10" s="18">
        <v>2.6702E-2</v>
      </c>
      <c r="BP10" s="1">
        <v>8663</v>
      </c>
      <c r="BQ10" s="18">
        <v>2.7278E-2</v>
      </c>
      <c r="BR10" s="1">
        <v>10340</v>
      </c>
      <c r="BT10" s="13"/>
      <c r="BU10" s="13"/>
      <c r="BV10" s="13">
        <v>7.9000000000000001E-2</v>
      </c>
      <c r="BW10" s="13">
        <v>25825</v>
      </c>
      <c r="BX10" s="13">
        <v>0.10199999999999999</v>
      </c>
      <c r="BY10" s="13">
        <v>29713</v>
      </c>
      <c r="BZ10" s="13">
        <v>3.1E-2</v>
      </c>
      <c r="CA10" s="13">
        <v>8277</v>
      </c>
      <c r="CB10" s="13">
        <v>3.4000000000000002E-2</v>
      </c>
      <c r="CC10" s="13">
        <v>8663</v>
      </c>
      <c r="CD10" s="13">
        <v>3.9E-2</v>
      </c>
      <c r="CE10" s="13">
        <v>10340</v>
      </c>
      <c r="CF10" s="13"/>
      <c r="CG10" s="13"/>
      <c r="CH10" s="13"/>
      <c r="CI10" s="13">
        <v>1.385</v>
      </c>
      <c r="CJ10" s="13">
        <v>24591</v>
      </c>
      <c r="CK10" s="13">
        <v>1.0960000000000001</v>
      </c>
      <c r="CL10" s="13">
        <v>28358</v>
      </c>
      <c r="CM10" s="13">
        <v>7.5650000000000004</v>
      </c>
      <c r="CN10" s="13">
        <v>7228</v>
      </c>
      <c r="CO10" s="13">
        <v>5.4569999999999999</v>
      </c>
      <c r="CP10" s="13">
        <v>7858</v>
      </c>
      <c r="CQ10" s="13">
        <v>6.1079999999999997</v>
      </c>
      <c r="CR10" s="13">
        <v>9146</v>
      </c>
      <c r="CS10" s="13"/>
      <c r="CT10" s="13"/>
      <c r="CU10" s="13"/>
      <c r="DI10" s="13"/>
      <c r="DJ10" s="13"/>
      <c r="DK10" s="13"/>
      <c r="DL10" s="13"/>
      <c r="EA10" s="13"/>
      <c r="EB10" s="13"/>
      <c r="EC10" s="13"/>
      <c r="ED10" s="13"/>
    </row>
    <row r="11" spans="1:134" x14ac:dyDescent="0.25">
      <c r="B11" s="2" t="s">
        <v>27</v>
      </c>
      <c r="G11" s="1">
        <v>6000</v>
      </c>
      <c r="I11" s="13">
        <v>8.9629999999999992</v>
      </c>
      <c r="J11" s="13">
        <v>28773</v>
      </c>
      <c r="K11" s="13">
        <v>5.82</v>
      </c>
      <c r="L11" s="13">
        <v>32891</v>
      </c>
      <c r="M11" s="1">
        <v>137.172</v>
      </c>
      <c r="N11" s="1">
        <v>7947</v>
      </c>
      <c r="O11" s="1">
        <v>68.994</v>
      </c>
      <c r="P11" s="1">
        <v>9055</v>
      </c>
      <c r="Q11" s="1">
        <v>108.53700000000001</v>
      </c>
      <c r="R11" s="1">
        <v>10698</v>
      </c>
      <c r="V11" s="1">
        <v>1.478</v>
      </c>
      <c r="W11" s="1">
        <v>31312</v>
      </c>
      <c r="X11" s="1">
        <v>1.25</v>
      </c>
      <c r="Y11" s="1">
        <v>35110</v>
      </c>
      <c r="Z11" s="1">
        <v>9.202</v>
      </c>
      <c r="AA11" s="1">
        <v>10234</v>
      </c>
      <c r="AB11" s="1">
        <v>6.2290000000000001</v>
      </c>
      <c r="AC11" s="1">
        <v>10390</v>
      </c>
      <c r="AD11" s="1">
        <v>7.5839999999999996</v>
      </c>
      <c r="AE11" s="1">
        <v>12467</v>
      </c>
      <c r="AI11" s="13">
        <v>0.67500000000000004</v>
      </c>
      <c r="AJ11" s="13">
        <v>28912</v>
      </c>
      <c r="AK11" s="13">
        <v>0.72299999999999998</v>
      </c>
      <c r="AL11" s="13">
        <v>32982</v>
      </c>
      <c r="AM11" s="13">
        <v>0.65629999999999999</v>
      </c>
      <c r="AN11" s="13">
        <v>8093</v>
      </c>
      <c r="AO11" s="13">
        <v>0.6754</v>
      </c>
      <c r="AP11" s="13">
        <v>9165</v>
      </c>
      <c r="AQ11" s="13">
        <v>0.69510000000000005</v>
      </c>
      <c r="AR11" s="13">
        <v>10799</v>
      </c>
      <c r="AS11" s="13"/>
      <c r="AT11" s="13"/>
      <c r="AU11" s="13"/>
      <c r="AV11" s="1">
        <v>0.41899999999999998</v>
      </c>
      <c r="AW11" s="1">
        <v>28779</v>
      </c>
      <c r="AX11" s="1">
        <v>0.503</v>
      </c>
      <c r="AY11" s="1">
        <v>32817</v>
      </c>
      <c r="AZ11" s="1">
        <v>0.16400000000000001</v>
      </c>
      <c r="BA11" s="1">
        <v>7999</v>
      </c>
      <c r="BB11" s="1">
        <v>0.22800000000000001</v>
      </c>
      <c r="BC11" s="1">
        <v>9078</v>
      </c>
      <c r="BD11" s="1">
        <v>0.19800000000000001</v>
      </c>
      <c r="BE11" s="1">
        <v>10683</v>
      </c>
      <c r="BG11" s="13"/>
      <c r="BH11" s="13"/>
      <c r="BI11" s="18">
        <v>3.6162E-2</v>
      </c>
      <c r="BJ11" s="1">
        <v>29808</v>
      </c>
      <c r="BK11" s="1">
        <v>3.6900000000000002E-2</v>
      </c>
      <c r="BL11" s="1">
        <v>33974</v>
      </c>
      <c r="BM11" s="1">
        <v>3.04E-2</v>
      </c>
      <c r="BN11" s="1">
        <v>8595</v>
      </c>
      <c r="BO11" s="1">
        <v>2.7900000000000001E-2</v>
      </c>
      <c r="BP11" s="1">
        <v>9658</v>
      </c>
      <c r="BQ11" s="1">
        <v>3.3099999999999997E-2</v>
      </c>
      <c r="BR11" s="1">
        <v>11735</v>
      </c>
      <c r="BT11" s="13"/>
      <c r="BU11" s="13"/>
      <c r="BV11" s="13">
        <v>0.111</v>
      </c>
      <c r="BW11" s="13">
        <v>29808</v>
      </c>
      <c r="BX11" s="13">
        <v>0.11899999999999999</v>
      </c>
      <c r="BY11" s="13">
        <v>33974</v>
      </c>
      <c r="BZ11" s="13">
        <v>3.5999999999999997E-2</v>
      </c>
      <c r="CA11" s="13">
        <v>8595</v>
      </c>
      <c r="CB11" s="13">
        <v>4.1000000000000002E-2</v>
      </c>
      <c r="CC11" s="13">
        <v>9658</v>
      </c>
      <c r="CD11" s="13">
        <v>4.8099999999999997E-2</v>
      </c>
      <c r="CE11" s="13">
        <v>11735</v>
      </c>
      <c r="CF11" s="13"/>
      <c r="CG11" s="13"/>
      <c r="CH11" s="13"/>
      <c r="CI11" s="13">
        <v>1.9339999999999999</v>
      </c>
      <c r="CJ11" s="13">
        <v>28247</v>
      </c>
      <c r="CK11" s="13">
        <v>1.516</v>
      </c>
      <c r="CL11" s="13">
        <v>32435</v>
      </c>
      <c r="CM11" s="13">
        <v>10.863</v>
      </c>
      <c r="CN11" s="13">
        <v>7412</v>
      </c>
      <c r="CO11" s="13">
        <v>7.4560000000000004</v>
      </c>
      <c r="CP11" s="13">
        <v>8755</v>
      </c>
      <c r="CQ11" s="13">
        <v>8.8230000000000004</v>
      </c>
      <c r="CR11" s="13">
        <v>10315</v>
      </c>
      <c r="CS11" s="13"/>
      <c r="CT11" s="13"/>
      <c r="CU11" s="13"/>
      <c r="DI11" s="13"/>
      <c r="DJ11" s="13"/>
      <c r="DK11" s="13"/>
      <c r="DL11" s="13"/>
      <c r="EA11" s="13"/>
      <c r="EB11" s="13"/>
      <c r="EC11" s="13"/>
      <c r="ED11" s="13"/>
    </row>
    <row r="12" spans="1:134" x14ac:dyDescent="0.25">
      <c r="B12" s="10" t="s">
        <v>87</v>
      </c>
      <c r="E12" s="30" t="s">
        <v>70</v>
      </c>
      <c r="G12" s="4">
        <v>7000</v>
      </c>
      <c r="I12" s="15">
        <v>12.788399999999999</v>
      </c>
      <c r="J12" s="15">
        <v>32275</v>
      </c>
      <c r="K12" s="15">
        <v>7.6913999999999998</v>
      </c>
      <c r="L12" s="13">
        <v>37040</v>
      </c>
      <c r="M12" s="13">
        <v>218.643</v>
      </c>
      <c r="N12" s="15">
        <v>7966</v>
      </c>
      <c r="O12" s="1">
        <v>156.86000000000001</v>
      </c>
      <c r="P12" s="1">
        <v>9862</v>
      </c>
      <c r="Q12" s="1">
        <v>185.09299999999999</v>
      </c>
      <c r="R12" s="1">
        <v>11533</v>
      </c>
      <c r="V12" s="18">
        <v>2.1518030000000001</v>
      </c>
      <c r="W12" s="18">
        <v>35107</v>
      </c>
      <c r="X12" s="18">
        <v>1.750831</v>
      </c>
      <c r="Y12" s="18">
        <v>39645</v>
      </c>
      <c r="Z12" s="18">
        <v>13.754</v>
      </c>
      <c r="AA12" s="18">
        <v>10308</v>
      </c>
      <c r="AB12" s="18">
        <v>9.2579999999999991</v>
      </c>
      <c r="AC12" s="18">
        <v>11345</v>
      </c>
      <c r="AD12" s="18">
        <v>10.122</v>
      </c>
      <c r="AE12" s="18">
        <v>13393</v>
      </c>
      <c r="AG12" s="13"/>
      <c r="AH12" s="13"/>
      <c r="AI12" s="18">
        <v>0.92485300000000004</v>
      </c>
      <c r="AJ12" s="18">
        <v>32430</v>
      </c>
      <c r="AK12" s="18">
        <v>0.98479099999999997</v>
      </c>
      <c r="AL12" s="18">
        <v>37184</v>
      </c>
      <c r="AM12" s="18">
        <v>0.85753100000000004</v>
      </c>
      <c r="AN12" s="18">
        <v>8147</v>
      </c>
      <c r="AO12" s="18">
        <v>0.94567599999999996</v>
      </c>
      <c r="AP12" s="18">
        <v>9962</v>
      </c>
      <c r="AQ12" s="18">
        <v>0.91917099999999996</v>
      </c>
      <c r="AR12" s="18">
        <v>11691</v>
      </c>
      <c r="AS12" s="13"/>
      <c r="AT12" s="13"/>
      <c r="AU12" s="13"/>
      <c r="AV12" s="18">
        <v>0.56758200000000003</v>
      </c>
      <c r="AW12" s="18">
        <v>32276</v>
      </c>
      <c r="AX12" s="18">
        <v>0.58576600000000001</v>
      </c>
      <c r="AY12" s="18">
        <v>36974</v>
      </c>
      <c r="AZ12" s="18">
        <v>0.22831899999999999</v>
      </c>
      <c r="BA12" s="18">
        <v>8024</v>
      </c>
      <c r="BB12" s="18">
        <v>0.29423100000000002</v>
      </c>
      <c r="BC12" s="18">
        <v>9860</v>
      </c>
      <c r="BD12" s="18">
        <v>0.29150900000000002</v>
      </c>
      <c r="BE12" s="18">
        <v>11529</v>
      </c>
      <c r="BG12" s="13"/>
      <c r="BH12" s="13"/>
      <c r="BI12" s="18">
        <v>4.5900999999999997E-2</v>
      </c>
      <c r="BJ12" s="18">
        <v>33394</v>
      </c>
      <c r="BK12" s="18">
        <v>4.2798999999999997E-2</v>
      </c>
      <c r="BL12" s="18">
        <v>38389</v>
      </c>
      <c r="BM12" s="18">
        <v>3.6201999999999998E-2</v>
      </c>
      <c r="BN12" s="18">
        <v>8707</v>
      </c>
      <c r="BO12" s="18">
        <v>3.4876999999999998E-2</v>
      </c>
      <c r="BP12" s="18">
        <v>10549</v>
      </c>
      <c r="BQ12" s="18">
        <v>4.2313000000000003E-2</v>
      </c>
      <c r="BR12" s="18">
        <v>12793</v>
      </c>
      <c r="BT12" s="13"/>
      <c r="BU12" s="13"/>
      <c r="BV12" s="18">
        <v>0.13090199999999999</v>
      </c>
      <c r="BW12" s="18">
        <v>33394</v>
      </c>
      <c r="BX12" s="18">
        <v>0.16069900000000001</v>
      </c>
      <c r="BY12" s="18">
        <v>38389</v>
      </c>
      <c r="BZ12" s="18">
        <v>4.3492999999999997E-2</v>
      </c>
      <c r="CA12" s="18">
        <v>8707</v>
      </c>
      <c r="CB12" s="18">
        <v>5.1200000000000002E-2</v>
      </c>
      <c r="CC12" s="18">
        <v>10549</v>
      </c>
      <c r="CD12" s="18">
        <v>6.6502000000000006E-2</v>
      </c>
      <c r="CE12" s="18">
        <v>12793</v>
      </c>
      <c r="CF12" s="13"/>
      <c r="CG12" s="13"/>
      <c r="CH12" s="13"/>
      <c r="CI12" s="18">
        <v>2.7322220000000002</v>
      </c>
      <c r="CJ12" s="18">
        <v>31671</v>
      </c>
      <c r="CK12" s="18">
        <v>2.3474689999999998</v>
      </c>
      <c r="CL12" s="18">
        <v>36524</v>
      </c>
      <c r="CM12" s="18">
        <v>15.611000000000001</v>
      </c>
      <c r="CN12" s="18">
        <v>7368</v>
      </c>
      <c r="CO12" s="18">
        <v>10.864000000000001</v>
      </c>
      <c r="CP12" s="18">
        <v>9510</v>
      </c>
      <c r="CQ12" s="18">
        <v>12.759</v>
      </c>
      <c r="CR12" s="18">
        <v>11097</v>
      </c>
      <c r="CS12" s="13"/>
      <c r="CT12" s="13"/>
      <c r="CU12" s="13"/>
      <c r="DI12" s="13"/>
      <c r="DJ12" s="13"/>
      <c r="DK12" s="13"/>
      <c r="DL12" s="13"/>
      <c r="EA12" s="13"/>
      <c r="EB12" s="13"/>
      <c r="EC12" s="13"/>
      <c r="ED12" s="13"/>
    </row>
    <row r="13" spans="1:134" x14ac:dyDescent="0.25">
      <c r="B13" s="1" t="s">
        <v>86</v>
      </c>
      <c r="E13" s="3" t="s">
        <v>30</v>
      </c>
      <c r="G13" s="4">
        <v>8000</v>
      </c>
      <c r="I13" s="15">
        <v>14.5753</v>
      </c>
      <c r="J13" s="15">
        <v>35382</v>
      </c>
      <c r="K13" s="13">
        <v>9.2337000000000007</v>
      </c>
      <c r="L13" s="13">
        <v>40852</v>
      </c>
      <c r="M13" s="13">
        <v>311.08199999999999</v>
      </c>
      <c r="N13" s="13">
        <v>7966</v>
      </c>
      <c r="O13" s="1">
        <v>208.834</v>
      </c>
      <c r="P13" s="1">
        <v>10477</v>
      </c>
      <c r="Q13" s="1">
        <v>248.79300000000001</v>
      </c>
      <c r="R13" s="1">
        <v>12504</v>
      </c>
      <c r="V13" s="18">
        <v>2.443486</v>
      </c>
      <c r="W13" s="18">
        <v>38656</v>
      </c>
      <c r="X13" s="18">
        <v>1.899168</v>
      </c>
      <c r="Y13" s="18">
        <v>43791</v>
      </c>
      <c r="Z13" s="18">
        <v>17.242999999999999</v>
      </c>
      <c r="AA13" s="18">
        <v>10594</v>
      </c>
      <c r="AB13" s="18">
        <v>11.528</v>
      </c>
      <c r="AC13" s="18">
        <v>12165</v>
      </c>
      <c r="AD13" s="18">
        <v>12.417999999999999</v>
      </c>
      <c r="AE13" s="18">
        <v>14552</v>
      </c>
      <c r="AI13" s="18">
        <v>1.060894</v>
      </c>
      <c r="AJ13" s="18">
        <v>35539</v>
      </c>
      <c r="AK13" s="18">
        <v>0.97918300000000003</v>
      </c>
      <c r="AL13" s="18">
        <v>41006</v>
      </c>
      <c r="AM13" s="18">
        <v>0.87188600000000005</v>
      </c>
      <c r="AN13" s="18">
        <v>8162</v>
      </c>
      <c r="AO13" s="18">
        <v>0.95310700000000004</v>
      </c>
      <c r="AP13" s="18">
        <v>10580</v>
      </c>
      <c r="AQ13" s="18">
        <v>0.94554800000000006</v>
      </c>
      <c r="AR13" s="18">
        <v>12696</v>
      </c>
      <c r="AS13" s="13"/>
      <c r="AT13" s="13"/>
      <c r="AU13" s="13"/>
      <c r="AV13" s="18">
        <v>0.55155600000000005</v>
      </c>
      <c r="AW13" s="18">
        <v>35369</v>
      </c>
      <c r="AX13" s="18">
        <v>0.61845600000000001</v>
      </c>
      <c r="AY13" s="18">
        <v>40809</v>
      </c>
      <c r="AZ13" s="18">
        <v>0.242203</v>
      </c>
      <c r="BA13" s="18">
        <v>8027</v>
      </c>
      <c r="BB13" s="18">
        <v>0.33851100000000001</v>
      </c>
      <c r="BC13" s="18">
        <v>10475</v>
      </c>
      <c r="BD13" s="18">
        <v>0.296539</v>
      </c>
      <c r="BE13" s="18">
        <v>12527</v>
      </c>
      <c r="BF13" s="13"/>
      <c r="BG13" s="13"/>
      <c r="BI13" s="18">
        <v>4.0201000000000001E-2</v>
      </c>
      <c r="BJ13" s="18">
        <v>36780</v>
      </c>
      <c r="BK13" s="18">
        <v>4.2064999999999998E-2</v>
      </c>
      <c r="BL13" s="18">
        <v>42401</v>
      </c>
      <c r="BM13" s="18">
        <v>4.8068E-2</v>
      </c>
      <c r="BN13" s="18">
        <v>8756</v>
      </c>
      <c r="BO13" s="18">
        <v>4.2809E-2</v>
      </c>
      <c r="BP13" s="18">
        <v>11253</v>
      </c>
      <c r="BQ13" s="18">
        <v>4.1753999999999999E-2</v>
      </c>
      <c r="BR13" s="18">
        <v>13988</v>
      </c>
      <c r="BU13" s="13"/>
      <c r="BV13" s="18">
        <v>0.138767</v>
      </c>
      <c r="BW13" s="18">
        <v>36780</v>
      </c>
      <c r="BX13" s="18">
        <v>0.162996</v>
      </c>
      <c r="BY13" s="18">
        <v>42401</v>
      </c>
      <c r="BZ13" s="18">
        <v>4.6897000000000001E-2</v>
      </c>
      <c r="CA13" s="18">
        <v>8756</v>
      </c>
      <c r="CB13" s="18">
        <v>5.5199999999999999E-2</v>
      </c>
      <c r="CC13" s="18">
        <v>11253</v>
      </c>
      <c r="CD13" s="18">
        <v>6.6202999999999998E-2</v>
      </c>
      <c r="CE13" s="18">
        <v>13988</v>
      </c>
      <c r="CG13" s="13"/>
      <c r="CH13" s="13"/>
      <c r="CI13" s="18">
        <v>3.3964699999999999</v>
      </c>
      <c r="CJ13" s="18">
        <v>34666</v>
      </c>
      <c r="CK13" s="18">
        <v>2.7232989999999999</v>
      </c>
      <c r="CL13" s="18">
        <v>40242</v>
      </c>
      <c r="CM13" s="18">
        <v>19.829000000000001</v>
      </c>
      <c r="CN13" s="1">
        <v>7335</v>
      </c>
      <c r="CO13" s="18">
        <v>14.680999999999999</v>
      </c>
      <c r="CP13" s="18">
        <v>10084</v>
      </c>
      <c r="CQ13" s="18">
        <v>16.472999999999999</v>
      </c>
      <c r="CR13" s="18">
        <v>12022</v>
      </c>
      <c r="CS13" s="13"/>
      <c r="CT13" s="13"/>
      <c r="CU13" s="13"/>
      <c r="DI13" s="13"/>
      <c r="DJ13" s="13"/>
      <c r="DK13" s="13"/>
      <c r="DL13" s="13"/>
      <c r="DY13" s="13"/>
      <c r="DZ13" s="13"/>
      <c r="EA13" s="13"/>
      <c r="EB13" s="13"/>
      <c r="EC13" s="13"/>
      <c r="ED13" s="13"/>
    </row>
    <row r="14" spans="1:134" x14ac:dyDescent="0.25">
      <c r="B14" s="1" t="s">
        <v>89</v>
      </c>
      <c r="E14" s="1" t="s">
        <v>72</v>
      </c>
      <c r="G14" s="4"/>
      <c r="I14" s="13"/>
      <c r="J14" s="13"/>
      <c r="K14" s="13"/>
      <c r="L14" s="13"/>
      <c r="R14" s="7"/>
      <c r="AJ14" s="7"/>
      <c r="AM14" s="13"/>
      <c r="AQ14" s="13"/>
      <c r="BA14" s="7"/>
      <c r="BS14" s="7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DE14" s="7"/>
      <c r="DW14" s="7"/>
    </row>
    <row r="15" spans="1:134" ht="15.75" thickBot="1" x14ac:dyDescent="0.3">
      <c r="E15" s="1" t="s">
        <v>75</v>
      </c>
      <c r="G15" s="4"/>
      <c r="I15" s="7"/>
      <c r="AA15" s="7"/>
      <c r="AR15" s="7"/>
      <c r="BJ15" s="7"/>
      <c r="BY15" s="7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DN15" s="7"/>
    </row>
    <row r="16" spans="1:134" ht="16.5" thickTop="1" thickBot="1" x14ac:dyDescent="0.3">
      <c r="A16" s="31" t="s">
        <v>13</v>
      </c>
      <c r="B16" s="31"/>
      <c r="C16" s="31"/>
      <c r="D16" s="8"/>
      <c r="E16" s="1" t="s">
        <v>83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9"/>
      <c r="AB16" s="16"/>
      <c r="AC16" s="16"/>
      <c r="AD16" s="16"/>
      <c r="AE16" s="16"/>
      <c r="AF16" s="16"/>
      <c r="AG16" s="16"/>
      <c r="AH16" s="16"/>
      <c r="AI16" s="16"/>
      <c r="AJ16" s="16"/>
      <c r="AK16" s="9"/>
      <c r="AL16" s="16"/>
      <c r="AM16" s="16"/>
      <c r="AN16" s="16"/>
      <c r="AO16" s="16"/>
      <c r="AP16" s="16"/>
      <c r="AQ16" s="16"/>
      <c r="AR16" s="16"/>
      <c r="AS16" s="16"/>
      <c r="AT16" s="16"/>
      <c r="AU16" s="9"/>
      <c r="AV16" s="16"/>
      <c r="AW16" s="16"/>
      <c r="AX16" s="16"/>
      <c r="AY16" s="16"/>
      <c r="AZ16" s="16"/>
      <c r="BA16" s="16"/>
      <c r="BB16" s="16"/>
      <c r="BC16" s="16"/>
      <c r="BD16" s="16"/>
      <c r="BE16" s="9"/>
      <c r="BF16" s="16"/>
      <c r="BG16" s="16"/>
      <c r="BH16" s="16"/>
      <c r="BI16" s="16"/>
      <c r="BJ16" s="16"/>
      <c r="BK16" s="16"/>
      <c r="BL16" s="16"/>
      <c r="BM16" s="16"/>
      <c r="BN16" s="16"/>
      <c r="BO16" s="9"/>
      <c r="BP16" s="16"/>
      <c r="BQ16" s="16"/>
      <c r="BR16" s="16"/>
      <c r="BS16" s="16"/>
      <c r="BT16" s="16"/>
      <c r="BU16" s="16"/>
      <c r="BV16" s="9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3"/>
      <c r="CJ16" s="13"/>
      <c r="CK16" s="13"/>
      <c r="CL16" s="13"/>
      <c r="CM16" s="13"/>
      <c r="CN16" s="13"/>
      <c r="CO16" s="13"/>
      <c r="CP16" s="7"/>
      <c r="CQ16" s="13"/>
      <c r="CR16" s="13"/>
      <c r="CS16" s="13"/>
      <c r="CT16" s="13"/>
      <c r="CU16" s="13"/>
    </row>
    <row r="17" spans="1:105" ht="15.75" thickTop="1" x14ac:dyDescent="0.25">
      <c r="B17" s="22" t="s">
        <v>28</v>
      </c>
      <c r="S17" s="4"/>
      <c r="Y17" s="4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3"/>
    </row>
    <row r="18" spans="1:105" x14ac:dyDescent="0.25">
      <c r="B18" s="2" t="s">
        <v>29</v>
      </c>
      <c r="G18" s="8"/>
      <c r="H18" s="8"/>
      <c r="I18" s="1" t="s">
        <v>14</v>
      </c>
      <c r="J18" s="1" t="s">
        <v>15</v>
      </c>
      <c r="K18" s="1" t="s">
        <v>16</v>
      </c>
      <c r="M18" s="1" t="s">
        <v>17</v>
      </c>
      <c r="N18" s="1" t="s">
        <v>18</v>
      </c>
      <c r="O18" s="1" t="s">
        <v>19</v>
      </c>
      <c r="P18" s="4" t="s">
        <v>67</v>
      </c>
      <c r="V18" s="13" t="s">
        <v>14</v>
      </c>
      <c r="W18" s="13" t="s">
        <v>15</v>
      </c>
      <c r="X18" s="13" t="s">
        <v>16</v>
      </c>
      <c r="Y18" s="13"/>
      <c r="Z18" s="13" t="s">
        <v>17</v>
      </c>
      <c r="AA18" s="13" t="s">
        <v>18</v>
      </c>
      <c r="AB18" s="13" t="s">
        <v>19</v>
      </c>
      <c r="AC18" s="14" t="s">
        <v>67</v>
      </c>
      <c r="AD18" s="1" t="s">
        <v>53</v>
      </c>
      <c r="AE18" s="13" t="s">
        <v>54</v>
      </c>
      <c r="AI18" s="13" t="s">
        <v>14</v>
      </c>
      <c r="AJ18" s="13" t="s">
        <v>15</v>
      </c>
      <c r="AK18" s="13" t="s">
        <v>16</v>
      </c>
      <c r="AL18" s="13"/>
      <c r="AM18" s="13" t="s">
        <v>17</v>
      </c>
      <c r="AN18" s="13" t="s">
        <v>18</v>
      </c>
      <c r="AO18" s="13" t="s">
        <v>19</v>
      </c>
      <c r="AP18" s="14" t="s">
        <v>67</v>
      </c>
      <c r="AQ18" s="13" t="s">
        <v>53</v>
      </c>
      <c r="AR18" s="13" t="s">
        <v>54</v>
      </c>
      <c r="AV18" s="13" t="s">
        <v>14</v>
      </c>
      <c r="AW18" s="13" t="s">
        <v>15</v>
      </c>
      <c r="AX18" s="13" t="s">
        <v>16</v>
      </c>
      <c r="AY18" s="13"/>
      <c r="AZ18" s="13" t="s">
        <v>17</v>
      </c>
      <c r="BA18" s="13" t="s">
        <v>18</v>
      </c>
      <c r="BB18" s="13" t="s">
        <v>19</v>
      </c>
      <c r="BC18" s="14" t="s">
        <v>67</v>
      </c>
      <c r="BD18" s="13" t="s">
        <v>53</v>
      </c>
      <c r="BE18" s="13" t="s">
        <v>54</v>
      </c>
      <c r="BI18" s="13" t="s">
        <v>14</v>
      </c>
      <c r="BJ18" s="13" t="s">
        <v>15</v>
      </c>
      <c r="BK18" s="13" t="s">
        <v>16</v>
      </c>
      <c r="BL18" s="13"/>
      <c r="BM18" s="13" t="s">
        <v>17</v>
      </c>
      <c r="BN18" s="13" t="s">
        <v>18</v>
      </c>
      <c r="BO18" s="13" t="s">
        <v>19</v>
      </c>
      <c r="BP18" s="14" t="s">
        <v>67</v>
      </c>
      <c r="BQ18" s="13" t="s">
        <v>53</v>
      </c>
      <c r="BR18" s="13" t="s">
        <v>54</v>
      </c>
      <c r="BV18" s="13" t="s">
        <v>14</v>
      </c>
      <c r="BW18" s="13" t="s">
        <v>15</v>
      </c>
      <c r="BX18" s="13" t="s">
        <v>16</v>
      </c>
      <c r="BY18" s="13"/>
      <c r="BZ18" s="13" t="s">
        <v>17</v>
      </c>
      <c r="CA18" s="13" t="s">
        <v>18</v>
      </c>
      <c r="CB18" s="13" t="s">
        <v>19</v>
      </c>
      <c r="CC18" s="14" t="s">
        <v>67</v>
      </c>
      <c r="CD18" s="13" t="s">
        <v>53</v>
      </c>
      <c r="CE18" s="13" t="s">
        <v>54</v>
      </c>
      <c r="CI18" s="13" t="s">
        <v>14</v>
      </c>
      <c r="CJ18" s="13" t="s">
        <v>15</v>
      </c>
      <c r="CK18" s="13" t="s">
        <v>16</v>
      </c>
      <c r="CL18" s="13"/>
      <c r="CM18" s="13" t="s">
        <v>17</v>
      </c>
      <c r="CN18" s="13" t="s">
        <v>18</v>
      </c>
      <c r="CO18" s="13" t="s">
        <v>19</v>
      </c>
      <c r="CP18" s="14" t="s">
        <v>67</v>
      </c>
      <c r="CQ18" s="13" t="s">
        <v>53</v>
      </c>
      <c r="CR18" s="13" t="s">
        <v>54</v>
      </c>
      <c r="CS18" s="13"/>
      <c r="CT18" s="13"/>
      <c r="CU18" s="13"/>
    </row>
    <row r="19" spans="1:105" x14ac:dyDescent="0.25">
      <c r="B19" s="22" t="s">
        <v>88</v>
      </c>
      <c r="E19" s="3" t="s">
        <v>81</v>
      </c>
      <c r="M19" s="4"/>
      <c r="V19" s="13"/>
      <c r="W19" s="13"/>
      <c r="X19" s="13"/>
      <c r="Y19" s="13"/>
      <c r="Z19" s="14"/>
      <c r="AA19" s="13"/>
      <c r="AB19" s="13"/>
      <c r="AC19" s="20"/>
      <c r="AI19" s="13"/>
      <c r="AJ19" s="13"/>
      <c r="AK19" s="13"/>
      <c r="AL19" s="13"/>
      <c r="AM19" s="14"/>
      <c r="AN19" s="13"/>
      <c r="AO19" s="13"/>
      <c r="AP19" s="20"/>
      <c r="AQ19" s="13"/>
      <c r="AR19" s="13"/>
      <c r="AV19" s="13"/>
      <c r="AW19" s="13"/>
      <c r="AX19" s="13"/>
      <c r="AY19" s="13"/>
      <c r="AZ19" s="14"/>
      <c r="BA19" s="13"/>
      <c r="BB19" s="13"/>
      <c r="BC19" s="20"/>
      <c r="BD19" s="13"/>
      <c r="BE19" s="13"/>
      <c r="BI19" s="13"/>
      <c r="BJ19" s="13"/>
      <c r="BK19" s="13"/>
      <c r="BL19" s="13"/>
      <c r="BM19" s="14"/>
      <c r="BN19" s="13"/>
      <c r="BO19" s="13"/>
      <c r="BP19" s="20"/>
      <c r="BQ19" s="13"/>
      <c r="BR19" s="13"/>
      <c r="BV19" s="13"/>
      <c r="BW19" s="13"/>
      <c r="BX19" s="13"/>
      <c r="BY19" s="13"/>
      <c r="BZ19" s="14"/>
      <c r="CA19" s="13"/>
      <c r="CB19" s="13"/>
      <c r="CC19" s="20"/>
      <c r="CD19" s="13"/>
      <c r="CE19" s="13"/>
      <c r="CF19" s="13"/>
      <c r="CG19" s="13"/>
      <c r="CH19" s="13"/>
      <c r="CI19" s="13"/>
      <c r="CJ19" s="13"/>
      <c r="CK19" s="13"/>
      <c r="CL19" s="13"/>
      <c r="CM19" s="14"/>
      <c r="CN19" s="13"/>
      <c r="CO19" s="13"/>
      <c r="CP19" s="20"/>
      <c r="CQ19" s="13"/>
      <c r="CR19" s="13"/>
      <c r="CS19" s="13"/>
      <c r="CT19" s="13"/>
      <c r="CU19" s="13"/>
    </row>
    <row r="20" spans="1:105" x14ac:dyDescent="0.25">
      <c r="B20" s="1" t="s">
        <v>90</v>
      </c>
      <c r="E20" s="1" t="s">
        <v>73</v>
      </c>
      <c r="G20" s="14">
        <v>500</v>
      </c>
      <c r="H20" s="8"/>
      <c r="I20" s="1">
        <f t="shared" ref="I20:I28" si="0">SUM(I5, K5, M5, O5, Q5) / 5</f>
        <v>0.26671999999999996</v>
      </c>
      <c r="J20" s="1">
        <f t="shared" ref="J20:J28" si="1">SUM(I5, K5) / 2</f>
        <v>8.5650000000000004E-2</v>
      </c>
      <c r="K20" s="1">
        <f t="shared" ref="K20:K28" si="2">SUM(M5, O5, Q5) / 3</f>
        <v>0.3874333333333333</v>
      </c>
      <c r="M20" s="1">
        <f t="shared" ref="M20:M28" si="3">SUM(J5, L5, N5, P5, R5) / 5</f>
        <v>2937.6</v>
      </c>
      <c r="N20" s="1">
        <f t="shared" ref="N20:N28" si="4">SUM(J5,L5)/2</f>
        <v>3982</v>
      </c>
      <c r="O20" s="1">
        <f t="shared" ref="O20:O28" si="5">SUM(N5, P5, R5) / 3</f>
        <v>2241.3333333333335</v>
      </c>
      <c r="P20" s="1">
        <f>((N20 - O20)/O20) * 100</f>
        <v>77.662105889351565</v>
      </c>
      <c r="V20" s="13">
        <f t="shared" ref="V20:V28" si="6">SUM(V5, X5, Z5, AB5, AD5) / 5</f>
        <v>5.0599999999999999E-2</v>
      </c>
      <c r="W20" s="13">
        <f t="shared" ref="W20:W28" si="7">SUM(V5, X5) / 2</f>
        <v>2.9700000000000001E-2</v>
      </c>
      <c r="X20" s="13">
        <f t="shared" ref="X20:X28" si="8">SUM(Z5, AB5, AD5) / 3</f>
        <v>6.4533333333333331E-2</v>
      </c>
      <c r="Y20" s="13"/>
      <c r="Z20" s="13">
        <f t="shared" ref="Z20:Z28" si="9">SUM(W5, Y5, AA5, AC5, AE5) / 5</f>
        <v>3097.4</v>
      </c>
      <c r="AA20" s="13">
        <f t="shared" ref="AA20:AA28" si="10">SUM(W5,Y5)/2</f>
        <v>4099.5</v>
      </c>
      <c r="AB20" s="13">
        <f t="shared" ref="AB20:AB28" si="11">SUM(AA5, AC5, AE5) / 3</f>
        <v>2429.3333333333335</v>
      </c>
      <c r="AC20" s="20">
        <f>((AA20 - AB20)/AB20) * 100</f>
        <v>68.749999999999986</v>
      </c>
      <c r="AD20" s="1">
        <f>100 * (AA20 - N20) / N20</f>
        <v>2.9507785032646909</v>
      </c>
      <c r="AE20" s="13">
        <f>100 * (AB20 - O20) / O20</f>
        <v>8.3878643664485413</v>
      </c>
      <c r="AI20" s="13">
        <f t="shared" ref="AI20:AI28" si="12">SUM(AI5, AK5, AM5, AO5, AQ5) / 5</f>
        <v>2.7039999999999998E-2</v>
      </c>
      <c r="AJ20" s="13">
        <f t="shared" ref="AJ20:AJ28" si="13">SUM(AI5, AK5) / 2</f>
        <v>2.7549999999999998E-2</v>
      </c>
      <c r="AK20" s="13">
        <f t="shared" ref="AK20:AK28" si="14">SUM(AM5, AO5, AQ5) / 3</f>
        <v>2.6700000000000002E-2</v>
      </c>
      <c r="AL20" s="13"/>
      <c r="AM20" s="13">
        <f t="shared" ref="AM20:AM28" si="15">SUM(AJ5, AL5, AN5, AP5, AR5) / 5</f>
        <v>2943.4</v>
      </c>
      <c r="AN20" s="13">
        <f t="shared" ref="AN20:AN28" si="16">SUM(AJ5,AL5)/2</f>
        <v>3985</v>
      </c>
      <c r="AO20" s="13">
        <f t="shared" ref="AO20:AO28" si="17">SUM(AN5, AP5, AR5) / 3</f>
        <v>2249</v>
      </c>
      <c r="AP20" s="20">
        <f>((AN20 - AO20)/AO20) * 100</f>
        <v>77.189862160960431</v>
      </c>
      <c r="AQ20" s="13">
        <f>100 * (AN20 - N20) / N20</f>
        <v>7.5339025615268715E-2</v>
      </c>
      <c r="AR20" s="13">
        <f>100 * (AO20 - O20) / O20</f>
        <v>0.34205829863176002</v>
      </c>
      <c r="AV20" s="13">
        <f t="shared" ref="AV20:AV28" si="18">SUM(AV5, AX5, AZ5, BB5, BD5) / 5</f>
        <v>2.0719999999999999E-2</v>
      </c>
      <c r="AW20" s="13">
        <f t="shared" ref="AW20:AW28" si="19">SUM(AV5, AX5) / 2</f>
        <v>2.8150000000000001E-2</v>
      </c>
      <c r="AX20" s="13">
        <f t="shared" ref="AX20:AX28" si="20">SUM(AZ5, BB5, BD5) / 3</f>
        <v>1.5766666666666668E-2</v>
      </c>
      <c r="AY20" s="13"/>
      <c r="AZ20" s="13">
        <f t="shared" ref="AZ20:AZ28" si="21">SUM(AW5, AY5, BA5, BC5, BE5) / 5</f>
        <v>2936.6</v>
      </c>
      <c r="BA20" s="13">
        <f t="shared" ref="BA20:BA28" si="22">SUM(AW5,AY5)/2</f>
        <v>3978</v>
      </c>
      <c r="BB20" s="13">
        <f t="shared" ref="BB20:BB28" si="23">SUM(BA5, BC5, BE5) / 3</f>
        <v>2242.3333333333335</v>
      </c>
      <c r="BC20" s="20">
        <f>((BA20 - BB20)/BB20) * 100</f>
        <v>77.404489371190706</v>
      </c>
      <c r="BD20" s="13">
        <f>100 * (BA20 - N20) / N20</f>
        <v>-0.10045203415369161</v>
      </c>
      <c r="BE20" s="13">
        <f>100 * (BB20 - O20) / O20</f>
        <v>4.4616299821534797E-2</v>
      </c>
      <c r="BI20" s="13">
        <f t="shared" ref="BI20:BI28" si="24">SUM(BI5, BK5, BM5, BO5, BQ5) / 5</f>
        <v>1.9199999999999998E-3</v>
      </c>
      <c r="BJ20" s="13">
        <f t="shared" ref="BJ20:BJ28" si="25">SUM(BI5, BK5) / 2</f>
        <v>2.3E-3</v>
      </c>
      <c r="BK20" s="13">
        <f t="shared" ref="BK20:BK28" si="26">SUM(BM5, BO5, BQ5) / 3</f>
        <v>1.6666666666666668E-3</v>
      </c>
      <c r="BL20" s="13"/>
      <c r="BM20" s="13">
        <f t="shared" ref="BM20:BM28" si="27">SUM(BJ5, BL5, BN5, BP5, BR5) / 5</f>
        <v>3006.4</v>
      </c>
      <c r="BN20" s="13">
        <f t="shared" ref="BN20:BN28" si="28">SUM(BJ5,BL5)/2</f>
        <v>4049</v>
      </c>
      <c r="BO20" s="13">
        <f t="shared" ref="BO20:BO28" si="29">SUM(BN5, BP5, BR5) / 3</f>
        <v>2311.3333333333335</v>
      </c>
      <c r="BP20" s="20">
        <f>((BN20 - BO20)/BO20) * 100</f>
        <v>75.180271127776166</v>
      </c>
      <c r="BQ20" s="13">
        <f>100 * (BN20 - N20) / N20</f>
        <v>1.6825715720743346</v>
      </c>
      <c r="BR20" s="13">
        <f>100 * (BO20 - O20) / O20</f>
        <v>3.1231409875074356</v>
      </c>
      <c r="BV20" s="13">
        <f t="shared" ref="BV20:BV28" si="30">SUM(BV5, BX5, BZ5, CB5, CD5) / 5</f>
        <v>7.3999999999999995E-3</v>
      </c>
      <c r="BW20" s="13">
        <f t="shared" ref="BW20:BW28" si="31">SUM(BV5, BX5) / 2</f>
        <v>9.4999999999999998E-3</v>
      </c>
      <c r="BX20" s="13">
        <f t="shared" ref="BX20:BX28" si="32">SUM(BZ5, CB5, CD5) / 3</f>
        <v>6.000000000000001E-3</v>
      </c>
      <c r="BY20" s="13"/>
      <c r="BZ20" s="13">
        <f t="shared" ref="BZ20:BZ28" si="33">SUM(BW5, BY5, CA5, CC5, CE5) / 5</f>
        <v>3006.4</v>
      </c>
      <c r="CA20" s="13">
        <f t="shared" ref="CA20:CA28" si="34">SUM(BW5,BY5)/2</f>
        <v>4049</v>
      </c>
      <c r="CB20" s="13">
        <f t="shared" ref="CB20:CB28" si="35">SUM(CA5, CC5, CE5) / 3</f>
        <v>2311.3333333333335</v>
      </c>
      <c r="CC20" s="20">
        <f>((CA20 - CB20)/CB20) * 100</f>
        <v>75.180271127776166</v>
      </c>
      <c r="CD20" s="13">
        <f t="shared" ref="CD20:CD28" si="36">100 * (CA20 - N20) / N20</f>
        <v>1.6825715720743346</v>
      </c>
      <c r="CE20" s="13">
        <f t="shared" ref="CE20:CE28" si="37">100 * (CB20 - O20) / O20</f>
        <v>3.1231409875074356</v>
      </c>
      <c r="CI20" s="13">
        <f t="shared" ref="CI20:CI28" si="38">SUM(CI5, CK5, CM5, CO5, CQ5) / 5</f>
        <v>6.54E-2</v>
      </c>
      <c r="CJ20" s="13">
        <f t="shared" ref="CJ20:CJ28" si="39">SUM(CI5, CK5) / 2</f>
        <v>3.3000000000000002E-2</v>
      </c>
      <c r="CK20" s="13">
        <f t="shared" ref="CK20:CK28" si="40">SUM(CM5, CO5, CQ5) / 3</f>
        <v>8.7000000000000008E-2</v>
      </c>
      <c r="CL20" s="13"/>
      <c r="CM20" s="13">
        <f t="shared" ref="CM20:CM28" si="41">SUM(CJ5, CL5, CN5, CP5, CR5) / 5</f>
        <v>2902.2</v>
      </c>
      <c r="CN20" s="13">
        <f t="shared" ref="CN20:CN28" si="42">SUM(CJ5,CL5)/2</f>
        <v>3952.5</v>
      </c>
      <c r="CO20" s="13">
        <f t="shared" ref="CO20:CO28" si="43">SUM(CN5, CP5, CR5) / 3</f>
        <v>2202</v>
      </c>
      <c r="CP20" s="20">
        <f>((CN20 - CO20)/CO20) * 100</f>
        <v>79.495912806539508</v>
      </c>
      <c r="CQ20" s="13">
        <f>100 * (CN20 - N20) / N20</f>
        <v>-0.74083375188347567</v>
      </c>
      <c r="CR20" s="13">
        <f>100 * (CO20 - O20) / O20</f>
        <v>-1.7549077929803756</v>
      </c>
      <c r="CS20" s="13"/>
      <c r="CT20" s="13"/>
      <c r="CU20" s="13"/>
    </row>
    <row r="21" spans="1:105" ht="15.75" thickBot="1" x14ac:dyDescent="0.3">
      <c r="E21" s="1" t="s">
        <v>74</v>
      </c>
      <c r="G21" s="14">
        <v>1250</v>
      </c>
      <c r="I21" s="1">
        <f t="shared" si="0"/>
        <v>1.8562000000000001</v>
      </c>
      <c r="J21" s="1">
        <f t="shared" si="1"/>
        <v>0.4415</v>
      </c>
      <c r="K21" s="1">
        <f t="shared" si="2"/>
        <v>2.7993333333333332</v>
      </c>
      <c r="M21" s="1">
        <f t="shared" si="3"/>
        <v>5878.8</v>
      </c>
      <c r="N21" s="1">
        <f t="shared" si="4"/>
        <v>8667.5</v>
      </c>
      <c r="O21" s="1">
        <f t="shared" si="5"/>
        <v>4019.6666666666665</v>
      </c>
      <c r="P21" s="20">
        <f t="shared" ref="P21:P28" si="44">((N21 - O21)/O21) * 100</f>
        <v>115.62733228294222</v>
      </c>
      <c r="V21" s="13">
        <f t="shared" si="6"/>
        <v>0.26239999999999997</v>
      </c>
      <c r="W21" s="13">
        <f t="shared" si="7"/>
        <v>0.12</v>
      </c>
      <c r="X21" s="13">
        <f t="shared" si="8"/>
        <v>0.35733333333333334</v>
      </c>
      <c r="Y21" s="13"/>
      <c r="Z21" s="13">
        <f t="shared" si="9"/>
        <v>6330.4</v>
      </c>
      <c r="AA21" s="13">
        <f t="shared" si="10"/>
        <v>9043.5</v>
      </c>
      <c r="AB21" s="13">
        <f t="shared" si="11"/>
        <v>4521.666666666667</v>
      </c>
      <c r="AC21" s="20">
        <f t="shared" ref="AC21:AC28" si="45">((AA21 - AB21)/AB21) * 100</f>
        <v>100.00368595650571</v>
      </c>
      <c r="AD21" s="13">
        <f t="shared" ref="AD21:AD28" si="46">100 * (AA21 - N21) / N21</f>
        <v>4.3380444188058842</v>
      </c>
      <c r="AE21" s="13">
        <f>100 * (AB21 - O21) / O21</f>
        <v>12.48859772783814</v>
      </c>
      <c r="AI21" s="13">
        <f t="shared" si="12"/>
        <v>7.2600000000000012E-2</v>
      </c>
      <c r="AJ21" s="13">
        <f t="shared" si="13"/>
        <v>7.5000000000000011E-2</v>
      </c>
      <c r="AK21" s="13">
        <f t="shared" si="14"/>
        <v>7.0999999999999994E-2</v>
      </c>
      <c r="AL21" s="13"/>
      <c r="AM21" s="13">
        <f t="shared" si="15"/>
        <v>5893.8</v>
      </c>
      <c r="AN21" s="13">
        <f t="shared" si="16"/>
        <v>8686</v>
      </c>
      <c r="AO21" s="13">
        <f t="shared" si="17"/>
        <v>4032.3333333333335</v>
      </c>
      <c r="AP21" s="20">
        <f t="shared" ref="AP21:AP28" si="47">((AN21 - AO21)/AO21) * 100</f>
        <v>115.40877903612463</v>
      </c>
      <c r="AQ21" s="13">
        <f t="shared" ref="AQ21:AQ28" si="48">100 * (AN21 - N21) / N21</f>
        <v>0.21344101528699164</v>
      </c>
      <c r="AR21" s="13">
        <f t="shared" ref="AR21:AR28" si="49">100 * (AO21 - O21) / O21</f>
        <v>0.31511733974625517</v>
      </c>
      <c r="AV21" s="13">
        <f t="shared" si="18"/>
        <v>4.3999999999999997E-2</v>
      </c>
      <c r="AW21" s="13">
        <f t="shared" si="19"/>
        <v>5.7999999999999996E-2</v>
      </c>
      <c r="AX21" s="13">
        <f t="shared" si="20"/>
        <v>3.4666666666666672E-2</v>
      </c>
      <c r="AY21" s="13"/>
      <c r="AZ21" s="13">
        <f t="shared" si="21"/>
        <v>5872.6</v>
      </c>
      <c r="BA21" s="13">
        <f t="shared" si="22"/>
        <v>8661</v>
      </c>
      <c r="BB21" s="13">
        <f t="shared" si="23"/>
        <v>4013.6666666666665</v>
      </c>
      <c r="BC21" s="20">
        <f t="shared" ref="BC21:BC28" si="50">((BA21 - BB21)/BB21) * 100</f>
        <v>115.7877252719874</v>
      </c>
      <c r="BD21" s="13">
        <f t="shared" ref="BD21:BD26" si="51">100 * (BA21 - N21) / N21</f>
        <v>-7.4992789154888953E-2</v>
      </c>
      <c r="BE21" s="13">
        <f t="shared" ref="BE21:BE27" si="52">100 * (BB21 - O21) / O21</f>
        <v>-0.14926610830085413</v>
      </c>
      <c r="BI21" s="13">
        <f t="shared" si="24"/>
        <v>4.8000000000000004E-3</v>
      </c>
      <c r="BJ21" s="13">
        <f t="shared" si="25"/>
        <v>4.5000000000000005E-3</v>
      </c>
      <c r="BK21" s="13">
        <f t="shared" si="26"/>
        <v>5.0000000000000001E-3</v>
      </c>
      <c r="BL21" s="13"/>
      <c r="BM21" s="13">
        <f t="shared" si="27"/>
        <v>6061.2</v>
      </c>
      <c r="BN21" s="13">
        <f t="shared" si="28"/>
        <v>8879.5</v>
      </c>
      <c r="BO21" s="13">
        <f t="shared" si="29"/>
        <v>4182.333333333333</v>
      </c>
      <c r="BP21" s="20">
        <f t="shared" ref="BP21:BP28" si="53">((BN21 - BO21)/BO21) * 100</f>
        <v>112.30971546983344</v>
      </c>
      <c r="BQ21" s="13">
        <f t="shared" ref="BQ21:BQ28" si="54">100 * (BN21 - N21) / N21</f>
        <v>2.4459186616671476</v>
      </c>
      <c r="BR21" s="13">
        <f t="shared" ref="BR21:BR28" si="55">100 * (BO21 - O21) / O21</f>
        <v>4.0467700472675974</v>
      </c>
      <c r="BV21" s="13">
        <f t="shared" si="30"/>
        <v>1.78E-2</v>
      </c>
      <c r="BW21" s="13">
        <f t="shared" si="31"/>
        <v>2.6000000000000002E-2</v>
      </c>
      <c r="BX21" s="13">
        <f t="shared" si="32"/>
        <v>1.2333333333333333E-2</v>
      </c>
      <c r="BY21" s="13"/>
      <c r="BZ21" s="13">
        <f t="shared" si="33"/>
        <v>6061.2</v>
      </c>
      <c r="CA21" s="13">
        <f t="shared" si="34"/>
        <v>8879.5</v>
      </c>
      <c r="CB21" s="13">
        <f t="shared" si="35"/>
        <v>4182.333333333333</v>
      </c>
      <c r="CC21" s="20">
        <f t="shared" ref="CC21:CC28" si="56">((CA21 - CB21)/CB21) * 100</f>
        <v>112.30971546983344</v>
      </c>
      <c r="CD21" s="13">
        <f t="shared" si="36"/>
        <v>2.4459186616671476</v>
      </c>
      <c r="CE21" s="13">
        <f t="shared" si="37"/>
        <v>4.0467700472675974</v>
      </c>
      <c r="CI21" s="13">
        <f t="shared" si="38"/>
        <v>0.31359999999999999</v>
      </c>
      <c r="CJ21" s="13">
        <f t="shared" si="39"/>
        <v>0.11449999999999999</v>
      </c>
      <c r="CK21" s="13">
        <f t="shared" si="40"/>
        <v>0.4463333333333333</v>
      </c>
      <c r="CL21" s="13"/>
      <c r="CM21" s="13">
        <f t="shared" si="41"/>
        <v>5777.4</v>
      </c>
      <c r="CN21" s="13">
        <f t="shared" si="42"/>
        <v>8582</v>
      </c>
      <c r="CO21" s="13">
        <f t="shared" si="43"/>
        <v>3907.6666666666665</v>
      </c>
      <c r="CP21" s="20">
        <f t="shared" ref="CP21:CP28" si="57">((CN21 - CO21)/CO21) * 100</f>
        <v>119.61955130939181</v>
      </c>
      <c r="CQ21" s="13">
        <f t="shared" ref="CQ21:CQ28" si="58">100 * (CN21 - N21) / N21</f>
        <v>-0.98644361119123158</v>
      </c>
      <c r="CR21" s="13">
        <f t="shared" ref="CR21:CR28" si="59">100 * (CO21 - O21) / O21</f>
        <v>-2.7863006882826107</v>
      </c>
      <c r="CS21" s="13"/>
      <c r="CT21" s="13"/>
      <c r="CU21" s="13"/>
    </row>
    <row r="22" spans="1:105" ht="16.5" thickTop="1" thickBot="1" x14ac:dyDescent="0.3">
      <c r="A22" s="31" t="s">
        <v>10</v>
      </c>
      <c r="B22" s="31"/>
      <c r="C22" s="31"/>
      <c r="E22" s="1" t="s">
        <v>82</v>
      </c>
      <c r="G22" s="14">
        <v>2000</v>
      </c>
      <c r="I22" s="1">
        <f t="shared" si="0"/>
        <v>5.1036000000000001</v>
      </c>
      <c r="J22" s="1">
        <f t="shared" si="1"/>
        <v>0.89799999999999991</v>
      </c>
      <c r="K22" s="1">
        <f t="shared" si="2"/>
        <v>7.9073333333333338</v>
      </c>
      <c r="M22" s="1">
        <f t="shared" si="3"/>
        <v>8317</v>
      </c>
      <c r="N22" s="1">
        <f t="shared" si="4"/>
        <v>12884.5</v>
      </c>
      <c r="O22" s="1">
        <f t="shared" si="5"/>
        <v>5272</v>
      </c>
      <c r="P22" s="20">
        <f t="shared" si="44"/>
        <v>144.39491654021245</v>
      </c>
      <c r="V22" s="13">
        <f t="shared" si="6"/>
        <v>0.61420000000000008</v>
      </c>
      <c r="W22" s="13">
        <f t="shared" si="7"/>
        <v>0.2155</v>
      </c>
      <c r="X22" s="13">
        <f t="shared" si="8"/>
        <v>0.88</v>
      </c>
      <c r="Y22" s="13"/>
      <c r="Z22" s="13">
        <f t="shared" si="9"/>
        <v>9061.7999999999993</v>
      </c>
      <c r="AA22" s="13">
        <f t="shared" si="10"/>
        <v>13579</v>
      </c>
      <c r="AB22" s="13">
        <f t="shared" si="11"/>
        <v>6050.333333333333</v>
      </c>
      <c r="AC22" s="20">
        <f t="shared" si="45"/>
        <v>124.43391548675005</v>
      </c>
      <c r="AD22" s="13">
        <f t="shared" si="46"/>
        <v>5.3901975241569327</v>
      </c>
      <c r="AE22" s="13">
        <f t="shared" ref="AE22:AE28" si="60">100 * (AB22 - O22) / O22</f>
        <v>14.763530601922097</v>
      </c>
      <c r="AI22" s="13">
        <f t="shared" si="12"/>
        <v>0.189</v>
      </c>
      <c r="AJ22" s="13">
        <f t="shared" si="13"/>
        <v>0.1895</v>
      </c>
      <c r="AK22" s="13">
        <f t="shared" si="14"/>
        <v>0.18866666666666668</v>
      </c>
      <c r="AL22" s="13"/>
      <c r="AM22" s="13">
        <f t="shared" si="15"/>
        <v>8344</v>
      </c>
      <c r="AN22" s="13">
        <f t="shared" si="16"/>
        <v>12910</v>
      </c>
      <c r="AO22" s="13">
        <f t="shared" si="17"/>
        <v>5300</v>
      </c>
      <c r="AP22" s="20">
        <f t="shared" si="47"/>
        <v>143.58490566037736</v>
      </c>
      <c r="AQ22" s="13">
        <f t="shared" si="48"/>
        <v>0.19791222010943382</v>
      </c>
      <c r="AR22" s="13">
        <f t="shared" si="49"/>
        <v>0.53110773899848251</v>
      </c>
      <c r="AV22" s="13">
        <f t="shared" si="18"/>
        <v>8.6599999999999996E-2</v>
      </c>
      <c r="AW22" s="13">
        <f t="shared" si="19"/>
        <v>0.13550000000000001</v>
      </c>
      <c r="AX22" s="13">
        <f t="shared" si="20"/>
        <v>5.3999999999999992E-2</v>
      </c>
      <c r="AY22" s="13"/>
      <c r="AZ22" s="13">
        <f t="shared" si="21"/>
        <v>8310.2000000000007</v>
      </c>
      <c r="BA22" s="13">
        <f t="shared" si="22"/>
        <v>12868.5</v>
      </c>
      <c r="BB22" s="13">
        <f t="shared" si="23"/>
        <v>5271.333333333333</v>
      </c>
      <c r="BC22" s="20">
        <f t="shared" si="50"/>
        <v>144.12229669912736</v>
      </c>
      <c r="BD22" s="13">
        <f t="shared" si="51"/>
        <v>-0.1241802165392526</v>
      </c>
      <c r="BE22" s="13">
        <f t="shared" si="52"/>
        <v>-1.2645422357112478E-2</v>
      </c>
      <c r="BI22" s="13">
        <f t="shared" si="24"/>
        <v>8.6E-3</v>
      </c>
      <c r="BJ22" s="13">
        <f t="shared" si="25"/>
        <v>9.0000000000000011E-3</v>
      </c>
      <c r="BK22" s="13">
        <f t="shared" si="26"/>
        <v>8.3333333333333332E-3</v>
      </c>
      <c r="BL22" s="13"/>
      <c r="BM22" s="13">
        <f t="shared" si="27"/>
        <v>8618.7999999999993</v>
      </c>
      <c r="BN22" s="13">
        <f t="shared" si="28"/>
        <v>13220</v>
      </c>
      <c r="BO22" s="13">
        <f t="shared" si="29"/>
        <v>5551.333333333333</v>
      </c>
      <c r="BP22" s="20">
        <f t="shared" si="53"/>
        <v>138.1409871502342</v>
      </c>
      <c r="BQ22" s="13">
        <f t="shared" si="54"/>
        <v>2.6039039155574528</v>
      </c>
      <c r="BR22" s="13">
        <f t="shared" si="55"/>
        <v>5.298431967627713</v>
      </c>
      <c r="BV22" s="13">
        <f t="shared" si="30"/>
        <v>2.3600000000000003E-2</v>
      </c>
      <c r="BW22" s="13">
        <f t="shared" si="31"/>
        <v>3.4500000000000003E-2</v>
      </c>
      <c r="BX22" s="13">
        <f t="shared" si="32"/>
        <v>1.6333333333333335E-2</v>
      </c>
      <c r="BY22" s="13"/>
      <c r="BZ22" s="13">
        <f t="shared" si="33"/>
        <v>8618.7999999999993</v>
      </c>
      <c r="CA22" s="13">
        <f t="shared" si="34"/>
        <v>13220</v>
      </c>
      <c r="CB22" s="13">
        <f t="shared" si="35"/>
        <v>5551.333333333333</v>
      </c>
      <c r="CC22" s="20">
        <f t="shared" si="56"/>
        <v>138.1409871502342</v>
      </c>
      <c r="CD22" s="13">
        <f t="shared" si="36"/>
        <v>2.6039039155574528</v>
      </c>
      <c r="CE22" s="13">
        <f t="shared" si="37"/>
        <v>5.298431967627713</v>
      </c>
      <c r="CI22" s="13">
        <f t="shared" si="38"/>
        <v>0.80579999999999996</v>
      </c>
      <c r="CJ22" s="13">
        <f t="shared" si="39"/>
        <v>0.33199999999999996</v>
      </c>
      <c r="CK22" s="13">
        <f t="shared" si="40"/>
        <v>1.1216666666666668</v>
      </c>
      <c r="CL22" s="13"/>
      <c r="CM22" s="13">
        <f t="shared" si="41"/>
        <v>8157.2</v>
      </c>
      <c r="CN22" s="13">
        <f t="shared" si="42"/>
        <v>12740</v>
      </c>
      <c r="CO22" s="13">
        <f t="shared" si="43"/>
        <v>5102</v>
      </c>
      <c r="CP22" s="20">
        <f t="shared" si="57"/>
        <v>149.70599764798118</v>
      </c>
      <c r="CQ22" s="13">
        <f t="shared" si="58"/>
        <v>-1.1215025806201249</v>
      </c>
      <c r="CR22" s="13">
        <f t="shared" si="59"/>
        <v>-3.2245827010622157</v>
      </c>
      <c r="CS22" s="13"/>
      <c r="CT22" s="13"/>
      <c r="CU22" s="13"/>
    </row>
    <row r="23" spans="1:105" ht="15.75" thickTop="1" x14ac:dyDescent="0.25">
      <c r="B23" s="11" t="s">
        <v>92</v>
      </c>
      <c r="G23" s="13">
        <v>3000</v>
      </c>
      <c r="I23" s="1">
        <f t="shared" si="0"/>
        <v>12.395599999999998</v>
      </c>
      <c r="J23" s="1">
        <f t="shared" si="1"/>
        <v>1.9035</v>
      </c>
      <c r="K23" s="1">
        <f t="shared" si="2"/>
        <v>19.390333333333331</v>
      </c>
      <c r="M23" s="1">
        <f t="shared" si="3"/>
        <v>11100.6</v>
      </c>
      <c r="N23" s="1">
        <f t="shared" si="4"/>
        <v>17876</v>
      </c>
      <c r="O23" s="1">
        <f t="shared" si="5"/>
        <v>6583.666666666667</v>
      </c>
      <c r="P23" s="20">
        <f t="shared" si="44"/>
        <v>171.52042934534956</v>
      </c>
      <c r="V23" s="13">
        <f t="shared" si="6"/>
        <v>1.3679999999999999</v>
      </c>
      <c r="W23" s="13">
        <f t="shared" si="7"/>
        <v>0.41800000000000004</v>
      </c>
      <c r="X23" s="13">
        <f t="shared" si="8"/>
        <v>2.0013333333333332</v>
      </c>
      <c r="Y23" s="13"/>
      <c r="Z23" s="13">
        <f t="shared" si="9"/>
        <v>12169</v>
      </c>
      <c r="AA23" s="13">
        <f t="shared" si="10"/>
        <v>18977</v>
      </c>
      <c r="AB23" s="13">
        <f t="shared" si="11"/>
        <v>7630.333333333333</v>
      </c>
      <c r="AC23" s="20">
        <f t="shared" si="45"/>
        <v>148.70473111703291</v>
      </c>
      <c r="AD23" s="13">
        <f t="shared" si="46"/>
        <v>6.1590959946296708</v>
      </c>
      <c r="AE23" s="13">
        <f t="shared" si="60"/>
        <v>15.897929218773722</v>
      </c>
      <c r="AI23" s="13">
        <f t="shared" si="12"/>
        <v>0.34819999999999995</v>
      </c>
      <c r="AJ23" s="13">
        <f t="shared" si="13"/>
        <v>0.36099999999999999</v>
      </c>
      <c r="AK23" s="13">
        <f t="shared" si="14"/>
        <v>0.33966666666666662</v>
      </c>
      <c r="AL23" s="13"/>
      <c r="AM23" s="13">
        <f t="shared" si="15"/>
        <v>11158</v>
      </c>
      <c r="AN23" s="13">
        <f t="shared" si="16"/>
        <v>17931.5</v>
      </c>
      <c r="AO23" s="13">
        <f t="shared" si="17"/>
        <v>6642.333333333333</v>
      </c>
      <c r="AP23" s="20">
        <f t="shared" si="47"/>
        <v>169.95784613840522</v>
      </c>
      <c r="AQ23" s="13">
        <f t="shared" si="48"/>
        <v>0.31047214141866192</v>
      </c>
      <c r="AR23" s="13">
        <f t="shared" si="49"/>
        <v>0.89109412181660763</v>
      </c>
      <c r="AV23" s="13">
        <f t="shared" si="18"/>
        <v>0.15460000000000002</v>
      </c>
      <c r="AW23" s="13">
        <f t="shared" si="19"/>
        <v>0.21100000000000002</v>
      </c>
      <c r="AX23" s="13">
        <f t="shared" si="20"/>
        <v>0.11699999999999999</v>
      </c>
      <c r="AY23" s="13"/>
      <c r="AZ23" s="13">
        <f t="shared" si="21"/>
        <v>11104.2</v>
      </c>
      <c r="BA23" s="13">
        <f t="shared" si="22"/>
        <v>17873.5</v>
      </c>
      <c r="BB23" s="13">
        <f t="shared" si="23"/>
        <v>6591.333333333333</v>
      </c>
      <c r="BC23" s="20">
        <f t="shared" si="50"/>
        <v>171.16668352381919</v>
      </c>
      <c r="BD23" s="13">
        <f t="shared" si="51"/>
        <v>-1.3985231595435221E-2</v>
      </c>
      <c r="BE23" s="13">
        <f t="shared" si="52"/>
        <v>0.11644980001011686</v>
      </c>
      <c r="BI23" s="13">
        <f t="shared" si="24"/>
        <v>1.2199999999999999E-2</v>
      </c>
      <c r="BJ23" s="13">
        <f t="shared" si="25"/>
        <v>1.2999999999999999E-2</v>
      </c>
      <c r="BK23" s="13">
        <f t="shared" si="26"/>
        <v>1.1666666666666667E-2</v>
      </c>
      <c r="BL23" s="13"/>
      <c r="BM23" s="13">
        <f t="shared" si="27"/>
        <v>11542.2</v>
      </c>
      <c r="BN23" s="13">
        <f t="shared" si="28"/>
        <v>18389.5</v>
      </c>
      <c r="BO23" s="13">
        <f t="shared" si="29"/>
        <v>6977.333333333333</v>
      </c>
      <c r="BP23" s="20">
        <f t="shared" si="53"/>
        <v>163.56057710682214</v>
      </c>
      <c r="BQ23" s="13">
        <f t="shared" si="54"/>
        <v>2.8725665697023941</v>
      </c>
      <c r="BR23" s="13">
        <f t="shared" si="55"/>
        <v>5.9794440787808121</v>
      </c>
      <c r="BV23" s="13">
        <f t="shared" si="30"/>
        <v>3.6199999999999996E-2</v>
      </c>
      <c r="BW23" s="13">
        <f t="shared" si="31"/>
        <v>5.45E-2</v>
      </c>
      <c r="BX23" s="13">
        <f t="shared" si="32"/>
        <v>2.4000000000000004E-2</v>
      </c>
      <c r="BY23" s="13"/>
      <c r="BZ23" s="13">
        <f t="shared" si="33"/>
        <v>11542.2</v>
      </c>
      <c r="CA23" s="13">
        <f t="shared" si="34"/>
        <v>18389.5</v>
      </c>
      <c r="CB23" s="13">
        <f t="shared" si="35"/>
        <v>6977.333333333333</v>
      </c>
      <c r="CC23" s="20">
        <f t="shared" si="56"/>
        <v>163.56057710682214</v>
      </c>
      <c r="CD23" s="13">
        <f t="shared" si="36"/>
        <v>2.8725665697023941</v>
      </c>
      <c r="CE23" s="13">
        <f t="shared" si="37"/>
        <v>5.9794440787808121</v>
      </c>
      <c r="CI23" s="13">
        <f t="shared" si="38"/>
        <v>1.7436</v>
      </c>
      <c r="CJ23" s="13">
        <f t="shared" si="39"/>
        <v>0.59850000000000003</v>
      </c>
      <c r="CK23" s="13">
        <f t="shared" si="40"/>
        <v>2.5070000000000001</v>
      </c>
      <c r="CL23" s="13"/>
      <c r="CM23" s="13">
        <f t="shared" si="41"/>
        <v>10868.8</v>
      </c>
      <c r="CN23" s="13">
        <f t="shared" si="42"/>
        <v>17664.5</v>
      </c>
      <c r="CO23" s="13">
        <f t="shared" si="43"/>
        <v>6338.333333333333</v>
      </c>
      <c r="CP23" s="20">
        <f t="shared" si="57"/>
        <v>178.69313699710759</v>
      </c>
      <c r="CQ23" s="13">
        <f t="shared" si="58"/>
        <v>-1.1831505929738197</v>
      </c>
      <c r="CR23" s="13">
        <f t="shared" si="59"/>
        <v>-3.7263936003240432</v>
      </c>
      <c r="CS23" s="13"/>
      <c r="CT23" s="13"/>
      <c r="CU23" s="13"/>
    </row>
    <row r="24" spans="1:105" ht="15.75" thickBot="1" x14ac:dyDescent="0.3">
      <c r="G24" s="14">
        <v>4000</v>
      </c>
      <c r="I24" s="1">
        <f t="shared" si="0"/>
        <v>22.954799999999999</v>
      </c>
      <c r="J24" s="1">
        <f t="shared" si="1"/>
        <v>2.5945</v>
      </c>
      <c r="K24" s="1">
        <f t="shared" si="2"/>
        <v>36.528333333333329</v>
      </c>
      <c r="M24" s="1">
        <f t="shared" si="3"/>
        <v>13577.8</v>
      </c>
      <c r="N24" s="1">
        <f t="shared" si="4"/>
        <v>22549.5</v>
      </c>
      <c r="O24" s="1">
        <f t="shared" si="5"/>
        <v>7596.666666666667</v>
      </c>
      <c r="P24" s="20">
        <f t="shared" si="44"/>
        <v>196.83413777972794</v>
      </c>
      <c r="V24" s="13">
        <f t="shared" si="6"/>
        <v>2.2481999999999998</v>
      </c>
      <c r="W24" s="13">
        <f t="shared" si="7"/>
        <v>0.63349999999999995</v>
      </c>
      <c r="X24" s="13">
        <f t="shared" si="8"/>
        <v>3.3246666666666669</v>
      </c>
      <c r="Y24" s="13"/>
      <c r="Z24" s="13">
        <f t="shared" si="9"/>
        <v>14990</v>
      </c>
      <c r="AA24" s="13">
        <f t="shared" si="10"/>
        <v>24061.5</v>
      </c>
      <c r="AB24" s="13">
        <f t="shared" si="11"/>
        <v>8942.3333333333339</v>
      </c>
      <c r="AC24" s="20">
        <f t="shared" si="45"/>
        <v>169.07406717113355</v>
      </c>
      <c r="AD24" s="13">
        <f t="shared" si="46"/>
        <v>6.7052484534025147</v>
      </c>
      <c r="AE24" s="13">
        <f t="shared" si="60"/>
        <v>17.713909609477842</v>
      </c>
      <c r="AI24" s="13">
        <f t="shared" si="12"/>
        <v>0.41260000000000002</v>
      </c>
      <c r="AJ24" s="13">
        <f t="shared" si="13"/>
        <v>0.4355</v>
      </c>
      <c r="AK24" s="13">
        <f t="shared" si="14"/>
        <v>0.39733333333333332</v>
      </c>
      <c r="AL24" s="13"/>
      <c r="AM24" s="13">
        <f t="shared" si="15"/>
        <v>13658.8</v>
      </c>
      <c r="AN24" s="13">
        <f t="shared" si="16"/>
        <v>22616.5</v>
      </c>
      <c r="AO24" s="13">
        <f t="shared" si="17"/>
        <v>7687</v>
      </c>
      <c r="AP24" s="20">
        <f t="shared" si="47"/>
        <v>194.21751008195656</v>
      </c>
      <c r="AQ24" s="13">
        <f t="shared" si="48"/>
        <v>0.29712410474733364</v>
      </c>
      <c r="AR24" s="13">
        <f t="shared" si="49"/>
        <v>1.1891180342255334</v>
      </c>
      <c r="AV24" s="13">
        <f t="shared" si="18"/>
        <v>0.17199999999999999</v>
      </c>
      <c r="AW24" s="13">
        <f t="shared" si="19"/>
        <v>0.24299999999999999</v>
      </c>
      <c r="AX24" s="13">
        <f t="shared" si="20"/>
        <v>0.12466666666666666</v>
      </c>
      <c r="AY24" s="13"/>
      <c r="AZ24" s="13">
        <f t="shared" si="21"/>
        <v>13587.6</v>
      </c>
      <c r="BA24" s="13">
        <f t="shared" si="22"/>
        <v>22535.5</v>
      </c>
      <c r="BB24" s="13">
        <f t="shared" si="23"/>
        <v>7622.333333333333</v>
      </c>
      <c r="BC24" s="20">
        <f t="shared" si="50"/>
        <v>195.6509380329733</v>
      </c>
      <c r="BD24" s="13">
        <f t="shared" si="51"/>
        <v>-6.2085633827801058E-2</v>
      </c>
      <c r="BE24" s="13">
        <f t="shared" si="52"/>
        <v>0.33786748573935138</v>
      </c>
      <c r="BI24" s="13">
        <f t="shared" si="24"/>
        <v>1.8800000000000001E-2</v>
      </c>
      <c r="BJ24" s="13">
        <f t="shared" si="25"/>
        <v>2.0999999999999998E-2</v>
      </c>
      <c r="BK24" s="13">
        <f t="shared" si="26"/>
        <v>1.7333333333333336E-2</v>
      </c>
      <c r="BL24" s="13"/>
      <c r="BM24" s="13">
        <f t="shared" si="27"/>
        <v>14189.2</v>
      </c>
      <c r="BN24" s="13">
        <f t="shared" si="28"/>
        <v>23255.5</v>
      </c>
      <c r="BO24" s="13">
        <f t="shared" si="29"/>
        <v>8145</v>
      </c>
      <c r="BP24" s="20">
        <f t="shared" si="53"/>
        <v>185.51872314303253</v>
      </c>
      <c r="BQ24" s="13">
        <f t="shared" si="54"/>
        <v>3.1308898201733961</v>
      </c>
      <c r="BR24" s="13">
        <f t="shared" si="55"/>
        <v>7.2180781044317639</v>
      </c>
      <c r="BV24" s="13">
        <f t="shared" si="30"/>
        <v>4.6800000000000001E-2</v>
      </c>
      <c r="BW24" s="13">
        <f t="shared" si="31"/>
        <v>7.1500000000000008E-2</v>
      </c>
      <c r="BX24" s="13">
        <f t="shared" si="32"/>
        <v>3.0333333333333334E-2</v>
      </c>
      <c r="BY24" s="13"/>
      <c r="BZ24" s="13">
        <f t="shared" si="33"/>
        <v>14189.2</v>
      </c>
      <c r="CA24" s="13">
        <f t="shared" si="34"/>
        <v>23255.5</v>
      </c>
      <c r="CB24" s="13">
        <f t="shared" si="35"/>
        <v>8145</v>
      </c>
      <c r="CC24" s="20">
        <f t="shared" si="56"/>
        <v>185.51872314303253</v>
      </c>
      <c r="CD24" s="13">
        <f t="shared" si="36"/>
        <v>3.1308898201733961</v>
      </c>
      <c r="CE24" s="13">
        <f t="shared" si="37"/>
        <v>7.2180781044317639</v>
      </c>
      <c r="CI24" s="13">
        <f t="shared" si="38"/>
        <v>2.8506</v>
      </c>
      <c r="CJ24" s="13">
        <f t="shared" si="39"/>
        <v>0.87850000000000006</v>
      </c>
      <c r="CK24" s="13">
        <f t="shared" si="40"/>
        <v>4.1653333333333329</v>
      </c>
      <c r="CL24" s="13"/>
      <c r="CM24" s="13">
        <f t="shared" si="41"/>
        <v>13275.4</v>
      </c>
      <c r="CN24" s="13">
        <f t="shared" si="42"/>
        <v>22251.5</v>
      </c>
      <c r="CO24" s="13">
        <f t="shared" si="43"/>
        <v>7291.333333333333</v>
      </c>
      <c r="CP24" s="20">
        <f t="shared" si="57"/>
        <v>205.1773795373503</v>
      </c>
      <c r="CQ24" s="13">
        <f t="shared" si="58"/>
        <v>-1.3215370629060512</v>
      </c>
      <c r="CR24" s="13">
        <f t="shared" si="59"/>
        <v>-4.0193067134708285</v>
      </c>
      <c r="CS24" s="13"/>
      <c r="CT24" s="13"/>
      <c r="CU24" s="13"/>
    </row>
    <row r="25" spans="1:105" ht="16.5" thickTop="1" thickBot="1" x14ac:dyDescent="0.3">
      <c r="A25" s="31" t="s">
        <v>9</v>
      </c>
      <c r="B25" s="31"/>
      <c r="C25" s="31"/>
      <c r="G25" s="14">
        <v>5000</v>
      </c>
      <c r="I25" s="1">
        <f t="shared" si="0"/>
        <v>43.228400000000001</v>
      </c>
      <c r="J25" s="1">
        <f t="shared" si="1"/>
        <v>4.1715</v>
      </c>
      <c r="K25" s="1">
        <f t="shared" si="2"/>
        <v>69.266333333333321</v>
      </c>
      <c r="M25" s="1">
        <f t="shared" si="3"/>
        <v>15809.8</v>
      </c>
      <c r="N25" s="1">
        <f t="shared" si="4"/>
        <v>26878</v>
      </c>
      <c r="O25" s="1">
        <f t="shared" si="5"/>
        <v>8431</v>
      </c>
      <c r="P25" s="20">
        <f t="shared" si="44"/>
        <v>218.79966789230224</v>
      </c>
      <c r="V25" s="13">
        <f t="shared" si="6"/>
        <v>3.5715399999999997</v>
      </c>
      <c r="W25" s="13">
        <f t="shared" si="7"/>
        <v>0.97084999999999999</v>
      </c>
      <c r="X25" s="13">
        <f t="shared" si="8"/>
        <v>5.3053333333333335</v>
      </c>
      <c r="Y25" s="13"/>
      <c r="Z25" s="13">
        <f t="shared" si="9"/>
        <v>17519</v>
      </c>
      <c r="AA25" s="13">
        <f t="shared" si="10"/>
        <v>28805</v>
      </c>
      <c r="AB25" s="13">
        <f t="shared" si="11"/>
        <v>9995</v>
      </c>
      <c r="AC25" s="20">
        <f t="shared" si="45"/>
        <v>188.19409704852427</v>
      </c>
      <c r="AD25" s="13">
        <f t="shared" si="46"/>
        <v>7.1694322494233198</v>
      </c>
      <c r="AE25" s="13">
        <f t="shared" si="60"/>
        <v>18.550587118965723</v>
      </c>
      <c r="AI25" s="13">
        <f t="shared" si="12"/>
        <v>0.54339999999999999</v>
      </c>
      <c r="AJ25" s="13">
        <f t="shared" si="13"/>
        <v>0.52700000000000002</v>
      </c>
      <c r="AK25" s="13">
        <f t="shared" si="14"/>
        <v>0.55433333333333334</v>
      </c>
      <c r="AL25" s="13"/>
      <c r="AM25" s="13">
        <f t="shared" si="15"/>
        <v>15883.2</v>
      </c>
      <c r="AN25" s="13">
        <f t="shared" si="16"/>
        <v>26915.5</v>
      </c>
      <c r="AO25" s="13">
        <f t="shared" si="17"/>
        <v>8528.3333333333339</v>
      </c>
      <c r="AP25" s="20">
        <f t="shared" si="47"/>
        <v>215.60093804963842</v>
      </c>
      <c r="AQ25" s="13">
        <f t="shared" si="48"/>
        <v>0.13951930947243099</v>
      </c>
      <c r="AR25" s="13">
        <f t="shared" si="49"/>
        <v>1.1544696160993233</v>
      </c>
      <c r="AV25" s="13">
        <f t="shared" si="18"/>
        <v>0.23220000000000002</v>
      </c>
      <c r="AW25" s="13">
        <f t="shared" si="19"/>
        <v>0.35749999999999998</v>
      </c>
      <c r="AX25" s="13">
        <f t="shared" si="20"/>
        <v>0.14866666666666664</v>
      </c>
      <c r="AY25" s="13"/>
      <c r="AZ25" s="13">
        <f t="shared" si="21"/>
        <v>15811</v>
      </c>
      <c r="BA25" s="13">
        <f t="shared" si="22"/>
        <v>26849.5</v>
      </c>
      <c r="BB25" s="13">
        <f t="shared" si="23"/>
        <v>8452</v>
      </c>
      <c r="BC25" s="20">
        <f t="shared" si="50"/>
        <v>217.6703738760057</v>
      </c>
      <c r="BD25" s="13">
        <f t="shared" si="51"/>
        <v>-0.10603467519904755</v>
      </c>
      <c r="BE25" s="13">
        <f t="shared" si="52"/>
        <v>0.24908077333649625</v>
      </c>
      <c r="BI25" s="13">
        <f t="shared" si="24"/>
        <v>2.85358E-2</v>
      </c>
      <c r="BJ25" s="13">
        <f t="shared" si="25"/>
        <v>3.2849500000000004E-2</v>
      </c>
      <c r="BK25" s="13">
        <f t="shared" si="26"/>
        <v>2.5659999999999999E-2</v>
      </c>
      <c r="BL25" s="13"/>
      <c r="BM25" s="13">
        <f t="shared" si="27"/>
        <v>16563.599999999999</v>
      </c>
      <c r="BN25" s="13">
        <f t="shared" si="28"/>
        <v>27769</v>
      </c>
      <c r="BO25" s="13">
        <f t="shared" si="29"/>
        <v>9093.3333333333339</v>
      </c>
      <c r="BP25" s="20">
        <f t="shared" si="53"/>
        <v>205.37756598240463</v>
      </c>
      <c r="BQ25" s="13">
        <f t="shared" si="54"/>
        <v>3.3149787930649603</v>
      </c>
      <c r="BR25" s="13">
        <f t="shared" si="55"/>
        <v>7.8559285177717237</v>
      </c>
      <c r="BV25" s="13">
        <f t="shared" si="30"/>
        <v>5.6999999999999995E-2</v>
      </c>
      <c r="BW25" s="13">
        <f t="shared" si="31"/>
        <v>9.0499999999999997E-2</v>
      </c>
      <c r="BX25" s="13">
        <f t="shared" si="32"/>
        <v>3.4666666666666672E-2</v>
      </c>
      <c r="BY25" s="13"/>
      <c r="BZ25" s="13">
        <f t="shared" si="33"/>
        <v>16563.599999999999</v>
      </c>
      <c r="CA25" s="13">
        <f t="shared" si="34"/>
        <v>27769</v>
      </c>
      <c r="CB25" s="13">
        <f t="shared" si="35"/>
        <v>9093.3333333333339</v>
      </c>
      <c r="CC25" s="20">
        <f t="shared" si="56"/>
        <v>205.37756598240463</v>
      </c>
      <c r="CD25" s="13">
        <f t="shared" si="36"/>
        <v>3.3149787930649603</v>
      </c>
      <c r="CE25" s="13">
        <f t="shared" si="37"/>
        <v>7.8559285177717237</v>
      </c>
      <c r="CI25" s="13">
        <f t="shared" si="38"/>
        <v>4.3222000000000005</v>
      </c>
      <c r="CJ25" s="13">
        <f t="shared" si="39"/>
        <v>1.2404999999999999</v>
      </c>
      <c r="CK25" s="13">
        <f t="shared" si="40"/>
        <v>6.376666666666666</v>
      </c>
      <c r="CL25" s="13"/>
      <c r="CM25" s="13">
        <f t="shared" si="41"/>
        <v>15436.2</v>
      </c>
      <c r="CN25" s="13">
        <f t="shared" si="42"/>
        <v>26474.5</v>
      </c>
      <c r="CO25" s="13">
        <f t="shared" si="43"/>
        <v>8077.333333333333</v>
      </c>
      <c r="CP25" s="20">
        <f t="shared" si="57"/>
        <v>227.76287553648072</v>
      </c>
      <c r="CQ25" s="13">
        <f t="shared" si="58"/>
        <v>-1.5012277699233574</v>
      </c>
      <c r="CR25" s="13">
        <f t="shared" si="59"/>
        <v>-4.1948365160321082</v>
      </c>
      <c r="CS25" s="13"/>
      <c r="CT25" s="13"/>
      <c r="CU25" s="13"/>
    </row>
    <row r="26" spans="1:105" ht="15.75" thickTop="1" x14ac:dyDescent="0.25">
      <c r="A26" s="22"/>
      <c r="B26" s="11" t="s">
        <v>92</v>
      </c>
      <c r="G26" s="13">
        <v>6000</v>
      </c>
      <c r="I26" s="1">
        <f t="shared" si="0"/>
        <v>65.897199999999998</v>
      </c>
      <c r="J26" s="1">
        <f t="shared" si="1"/>
        <v>7.3914999999999997</v>
      </c>
      <c r="K26" s="1">
        <f t="shared" si="2"/>
        <v>104.901</v>
      </c>
      <c r="M26" s="1">
        <f t="shared" si="3"/>
        <v>17872.8</v>
      </c>
      <c r="N26" s="1">
        <f t="shared" si="4"/>
        <v>30832</v>
      </c>
      <c r="O26" s="1">
        <f t="shared" si="5"/>
        <v>9233.3333333333339</v>
      </c>
      <c r="P26" s="20">
        <f t="shared" si="44"/>
        <v>233.92057761732849</v>
      </c>
      <c r="Q26" s="8"/>
      <c r="R26" s="8"/>
      <c r="S26" s="8"/>
      <c r="T26" s="8"/>
      <c r="U26" s="8"/>
      <c r="V26" s="13">
        <f t="shared" si="6"/>
        <v>5.1486000000000001</v>
      </c>
      <c r="W26" s="13">
        <f t="shared" si="7"/>
        <v>1.3639999999999999</v>
      </c>
      <c r="X26" s="13">
        <f t="shared" si="8"/>
        <v>7.6716666666666669</v>
      </c>
      <c r="Y26" s="13"/>
      <c r="Z26" s="13">
        <f t="shared" si="9"/>
        <v>19902.599999999999</v>
      </c>
      <c r="AA26" s="13">
        <f t="shared" si="10"/>
        <v>33211</v>
      </c>
      <c r="AB26" s="13">
        <f t="shared" si="11"/>
        <v>11030.333333333334</v>
      </c>
      <c r="AC26" s="20">
        <f t="shared" si="45"/>
        <v>201.08790909915078</v>
      </c>
      <c r="AD26" s="13">
        <f t="shared" si="46"/>
        <v>7.7160093409444732</v>
      </c>
      <c r="AE26" s="13">
        <f t="shared" si="60"/>
        <v>19.462093862815884</v>
      </c>
      <c r="AI26" s="13">
        <f t="shared" si="12"/>
        <v>0.68496000000000001</v>
      </c>
      <c r="AJ26" s="13">
        <f t="shared" si="13"/>
        <v>0.69900000000000007</v>
      </c>
      <c r="AK26" s="13">
        <f t="shared" si="14"/>
        <v>0.67560000000000009</v>
      </c>
      <c r="AL26" s="13"/>
      <c r="AM26" s="13">
        <f t="shared" si="15"/>
        <v>17990.2</v>
      </c>
      <c r="AN26" s="13">
        <f t="shared" si="16"/>
        <v>30947</v>
      </c>
      <c r="AO26" s="13">
        <f t="shared" si="17"/>
        <v>9352.3333333333339</v>
      </c>
      <c r="AP26" s="20">
        <f t="shared" si="47"/>
        <v>230.90137933492528</v>
      </c>
      <c r="AQ26" s="13">
        <f t="shared" si="48"/>
        <v>0.37298910223144782</v>
      </c>
      <c r="AR26" s="13">
        <f t="shared" si="49"/>
        <v>1.2888086642599277</v>
      </c>
      <c r="AS26" s="8"/>
      <c r="AV26" s="13">
        <f t="shared" si="18"/>
        <v>0.30239999999999995</v>
      </c>
      <c r="AW26" s="13">
        <f t="shared" si="19"/>
        <v>0.46099999999999997</v>
      </c>
      <c r="AX26" s="13">
        <f t="shared" si="20"/>
        <v>0.19666666666666668</v>
      </c>
      <c r="AY26" s="13"/>
      <c r="AZ26" s="13">
        <f t="shared" si="21"/>
        <v>17871.2</v>
      </c>
      <c r="BA26" s="13">
        <f t="shared" si="22"/>
        <v>30798</v>
      </c>
      <c r="BB26" s="13">
        <f t="shared" si="23"/>
        <v>9253.3333333333339</v>
      </c>
      <c r="BC26" s="20">
        <f t="shared" si="50"/>
        <v>232.83141210374635</v>
      </c>
      <c r="BD26" s="13">
        <f t="shared" si="51"/>
        <v>-0.11027503892060198</v>
      </c>
      <c r="BE26" s="13">
        <f t="shared" si="52"/>
        <v>0.21660649819494585</v>
      </c>
      <c r="BI26" s="13">
        <f t="shared" si="24"/>
        <v>3.2892400000000002E-2</v>
      </c>
      <c r="BJ26" s="13">
        <f t="shared" si="25"/>
        <v>3.6531000000000001E-2</v>
      </c>
      <c r="BK26" s="13">
        <f t="shared" si="26"/>
        <v>3.046666666666667E-2</v>
      </c>
      <c r="BL26" s="13"/>
      <c r="BM26" s="13">
        <f t="shared" si="27"/>
        <v>18754</v>
      </c>
      <c r="BN26" s="13">
        <f t="shared" si="28"/>
        <v>31891</v>
      </c>
      <c r="BO26" s="13">
        <f t="shared" si="29"/>
        <v>9996</v>
      </c>
      <c r="BP26" s="20">
        <f t="shared" si="53"/>
        <v>219.0376150460184</v>
      </c>
      <c r="BQ26" s="13">
        <f t="shared" si="54"/>
        <v>3.4347431240269848</v>
      </c>
      <c r="BR26" s="13">
        <f t="shared" si="55"/>
        <v>8.2599277978339263</v>
      </c>
      <c r="BV26" s="13">
        <f t="shared" si="30"/>
        <v>7.1019999999999986E-2</v>
      </c>
      <c r="BW26" s="13">
        <f t="shared" si="31"/>
        <v>0.11499999999999999</v>
      </c>
      <c r="BX26" s="13">
        <f t="shared" si="32"/>
        <v>4.1699999999999994E-2</v>
      </c>
      <c r="BY26" s="13"/>
      <c r="BZ26" s="13">
        <f t="shared" si="33"/>
        <v>18754</v>
      </c>
      <c r="CA26" s="13">
        <f t="shared" si="34"/>
        <v>31891</v>
      </c>
      <c r="CB26" s="13">
        <f t="shared" si="35"/>
        <v>9996</v>
      </c>
      <c r="CC26" s="20">
        <f t="shared" si="56"/>
        <v>219.0376150460184</v>
      </c>
      <c r="CD26" s="13">
        <f t="shared" si="36"/>
        <v>3.4347431240269848</v>
      </c>
      <c r="CE26" s="13">
        <f t="shared" si="37"/>
        <v>8.2599277978339263</v>
      </c>
      <c r="CI26" s="13">
        <f t="shared" si="38"/>
        <v>6.1183999999999994</v>
      </c>
      <c r="CJ26" s="13">
        <f t="shared" si="39"/>
        <v>1.7250000000000001</v>
      </c>
      <c r="CK26" s="13">
        <f t="shared" si="40"/>
        <v>9.0473333333333326</v>
      </c>
      <c r="CL26" s="13"/>
      <c r="CM26" s="13">
        <f t="shared" si="41"/>
        <v>17432.8</v>
      </c>
      <c r="CN26" s="13">
        <f t="shared" si="42"/>
        <v>30341</v>
      </c>
      <c r="CO26" s="13">
        <f t="shared" si="43"/>
        <v>8827.3333333333339</v>
      </c>
      <c r="CP26" s="20">
        <f t="shared" si="57"/>
        <v>243.71648667019105</v>
      </c>
      <c r="CQ26" s="13">
        <f t="shared" si="58"/>
        <v>-1.592501297353399</v>
      </c>
      <c r="CR26" s="13">
        <f t="shared" si="59"/>
        <v>-4.3971119133574001</v>
      </c>
      <c r="CS26" s="13"/>
      <c r="CT26" s="13"/>
      <c r="CU26" s="13"/>
    </row>
    <row r="27" spans="1:105" ht="15.75" thickBot="1" x14ac:dyDescent="0.3">
      <c r="D27" s="8"/>
      <c r="G27" s="14">
        <v>7000</v>
      </c>
      <c r="I27" s="13">
        <f t="shared" si="0"/>
        <v>116.21516</v>
      </c>
      <c r="J27" s="13">
        <f t="shared" si="1"/>
        <v>10.239899999999999</v>
      </c>
      <c r="K27" s="1">
        <f t="shared" si="2"/>
        <v>186.86533333333333</v>
      </c>
      <c r="M27" s="13">
        <f t="shared" si="3"/>
        <v>19735.2</v>
      </c>
      <c r="N27" s="13">
        <f t="shared" si="4"/>
        <v>34657.5</v>
      </c>
      <c r="O27" s="13">
        <f t="shared" si="5"/>
        <v>9787</v>
      </c>
      <c r="P27" s="20">
        <f t="shared" si="44"/>
        <v>254.11770716256257</v>
      </c>
      <c r="Q27" s="8"/>
      <c r="R27" s="8"/>
      <c r="S27" s="8"/>
      <c r="T27" s="8"/>
      <c r="U27" s="8"/>
      <c r="V27" s="13">
        <f t="shared" si="6"/>
        <v>7.4073267999999999</v>
      </c>
      <c r="W27" s="13">
        <f t="shared" si="7"/>
        <v>1.951317</v>
      </c>
      <c r="X27" s="13">
        <f t="shared" si="8"/>
        <v>11.044666666666666</v>
      </c>
      <c r="Y27" s="13"/>
      <c r="Z27" s="13">
        <f t="shared" si="9"/>
        <v>21959.599999999999</v>
      </c>
      <c r="AA27" s="13">
        <f t="shared" si="10"/>
        <v>37376</v>
      </c>
      <c r="AB27" s="13">
        <f t="shared" si="11"/>
        <v>11682</v>
      </c>
      <c r="AC27" s="20">
        <f t="shared" si="45"/>
        <v>219.94521486046912</v>
      </c>
      <c r="AD27" s="13">
        <f t="shared" si="46"/>
        <v>7.8439010315227584</v>
      </c>
      <c r="AE27" s="13">
        <f t="shared" si="60"/>
        <v>19.362419536119344</v>
      </c>
      <c r="AI27" s="13">
        <f t="shared" si="12"/>
        <v>0.92640439999999979</v>
      </c>
      <c r="AJ27" s="13">
        <f t="shared" si="13"/>
        <v>0.95482200000000006</v>
      </c>
      <c r="AK27" s="13">
        <f t="shared" si="14"/>
        <v>0.90745933333333328</v>
      </c>
      <c r="AL27" s="13"/>
      <c r="AM27" s="13">
        <f t="shared" si="15"/>
        <v>19882.8</v>
      </c>
      <c r="AN27" s="13">
        <f t="shared" si="16"/>
        <v>34807</v>
      </c>
      <c r="AO27" s="13">
        <f t="shared" si="17"/>
        <v>9933.3333333333339</v>
      </c>
      <c r="AP27" s="20">
        <f t="shared" si="47"/>
        <v>250.40604026845634</v>
      </c>
      <c r="AQ27" s="13">
        <f t="shared" si="48"/>
        <v>0.4313640626127101</v>
      </c>
      <c r="AR27" s="13">
        <f t="shared" si="49"/>
        <v>1.4951806818568911</v>
      </c>
      <c r="AS27" s="8"/>
      <c r="AV27" s="13">
        <f t="shared" si="18"/>
        <v>0.39348140000000004</v>
      </c>
      <c r="AW27" s="13">
        <f t="shared" si="19"/>
        <v>0.57667400000000002</v>
      </c>
      <c r="AX27" s="13">
        <f t="shared" si="20"/>
        <v>0.27135300000000001</v>
      </c>
      <c r="AY27" s="13"/>
      <c r="AZ27" s="13">
        <f t="shared" si="21"/>
        <v>19732.599999999999</v>
      </c>
      <c r="BA27" s="13">
        <f t="shared" si="22"/>
        <v>34625</v>
      </c>
      <c r="BB27" s="13">
        <f t="shared" si="23"/>
        <v>9804.3333333333339</v>
      </c>
      <c r="BC27" s="20">
        <f t="shared" si="50"/>
        <v>253.16016727297449</v>
      </c>
      <c r="BD27" s="13">
        <f>100 * (BA27 - N27) / N27</f>
        <v>-9.3774796220154374E-2</v>
      </c>
      <c r="BE27" s="13">
        <f t="shared" si="52"/>
        <v>0.17710568441130009</v>
      </c>
      <c r="BI27" s="13">
        <f t="shared" si="24"/>
        <v>4.04184E-2</v>
      </c>
      <c r="BJ27" s="13">
        <f t="shared" si="25"/>
        <v>4.4350000000000001E-2</v>
      </c>
      <c r="BK27" s="13">
        <f t="shared" si="26"/>
        <v>3.7797333333333336E-2</v>
      </c>
      <c r="BL27" s="13"/>
      <c r="BM27" s="13">
        <f t="shared" si="27"/>
        <v>20766.400000000001</v>
      </c>
      <c r="BN27" s="13">
        <f t="shared" si="28"/>
        <v>35891.5</v>
      </c>
      <c r="BO27" s="13">
        <f t="shared" si="29"/>
        <v>10683</v>
      </c>
      <c r="BP27" s="20">
        <f t="shared" si="53"/>
        <v>235.96836094729943</v>
      </c>
      <c r="BQ27" s="13">
        <f t="shared" si="54"/>
        <v>3.5605568780206305</v>
      </c>
      <c r="BR27" s="13">
        <f t="shared" si="55"/>
        <v>9.1550015326453451</v>
      </c>
      <c r="BV27" s="13">
        <f t="shared" si="30"/>
        <v>9.0559200000000006E-2</v>
      </c>
      <c r="BW27" s="13">
        <f t="shared" si="31"/>
        <v>0.1458005</v>
      </c>
      <c r="BX27" s="13">
        <f t="shared" si="32"/>
        <v>5.3731666666666671E-2</v>
      </c>
      <c r="BY27" s="13"/>
      <c r="BZ27" s="13">
        <f t="shared" si="33"/>
        <v>20766.400000000001</v>
      </c>
      <c r="CA27" s="13">
        <f t="shared" si="34"/>
        <v>35891.5</v>
      </c>
      <c r="CB27" s="13">
        <f t="shared" si="35"/>
        <v>10683</v>
      </c>
      <c r="CC27" s="20">
        <f t="shared" si="56"/>
        <v>235.96836094729943</v>
      </c>
      <c r="CD27" s="13">
        <f t="shared" si="36"/>
        <v>3.5605568780206305</v>
      </c>
      <c r="CE27" s="13">
        <f t="shared" si="37"/>
        <v>9.1550015326453451</v>
      </c>
      <c r="CI27" s="13">
        <f t="shared" si="38"/>
        <v>8.8627382000000008</v>
      </c>
      <c r="CJ27" s="13">
        <f t="shared" si="39"/>
        <v>2.5398455000000002</v>
      </c>
      <c r="CK27" s="13">
        <f t="shared" si="40"/>
        <v>13.078000000000001</v>
      </c>
      <c r="CL27" s="13"/>
      <c r="CM27" s="13">
        <f t="shared" si="41"/>
        <v>19234</v>
      </c>
      <c r="CN27" s="13">
        <f t="shared" si="42"/>
        <v>34097.5</v>
      </c>
      <c r="CO27" s="13">
        <f t="shared" si="43"/>
        <v>9325</v>
      </c>
      <c r="CP27" s="20">
        <f t="shared" si="57"/>
        <v>265.65683646112598</v>
      </c>
      <c r="CQ27" s="13">
        <f t="shared" si="58"/>
        <v>-1.6158118733318907</v>
      </c>
      <c r="CR27" s="13">
        <f t="shared" si="59"/>
        <v>-4.7205476652702565</v>
      </c>
      <c r="CS27" s="13"/>
      <c r="CT27" s="13"/>
      <c r="CU27" s="13"/>
    </row>
    <row r="28" spans="1:105" ht="16.5" thickTop="1" thickBot="1" x14ac:dyDescent="0.3">
      <c r="A28" s="31" t="s">
        <v>11</v>
      </c>
      <c r="B28" s="31"/>
      <c r="C28" s="31"/>
      <c r="D28" s="8"/>
      <c r="G28" s="14">
        <v>8000</v>
      </c>
      <c r="I28" s="13">
        <f t="shared" si="0"/>
        <v>158.50360000000001</v>
      </c>
      <c r="J28" s="13">
        <f t="shared" si="1"/>
        <v>11.904500000000001</v>
      </c>
      <c r="K28" s="13">
        <f t="shared" si="2"/>
        <v>256.23633333333333</v>
      </c>
      <c r="M28" s="13">
        <f t="shared" si="3"/>
        <v>21436.2</v>
      </c>
      <c r="N28" s="13">
        <f t="shared" si="4"/>
        <v>38117</v>
      </c>
      <c r="O28" s="13">
        <f t="shared" si="5"/>
        <v>10315.666666666666</v>
      </c>
      <c r="P28" s="20">
        <f t="shared" si="44"/>
        <v>269.50592949235795</v>
      </c>
      <c r="Q28" s="8"/>
      <c r="R28" s="8"/>
      <c r="S28" s="8"/>
      <c r="T28" s="8"/>
      <c r="U28" s="8"/>
      <c r="V28" s="13">
        <f t="shared" si="6"/>
        <v>9.1063307999999985</v>
      </c>
      <c r="W28" s="13">
        <f t="shared" si="7"/>
        <v>2.1713269999999998</v>
      </c>
      <c r="X28" s="13">
        <f t="shared" si="8"/>
        <v>13.729666666666667</v>
      </c>
      <c r="Y28" s="13"/>
      <c r="Z28" s="13">
        <f t="shared" si="9"/>
        <v>23951.599999999999</v>
      </c>
      <c r="AA28" s="13">
        <f t="shared" si="10"/>
        <v>41223.5</v>
      </c>
      <c r="AB28" s="13">
        <f t="shared" si="11"/>
        <v>12437</v>
      </c>
      <c r="AC28" s="20">
        <f t="shared" si="45"/>
        <v>231.45855109753154</v>
      </c>
      <c r="AD28" s="13">
        <f t="shared" si="46"/>
        <v>8.1499068657029667</v>
      </c>
      <c r="AE28" s="13">
        <f t="shared" si="60"/>
        <v>20.564190390021658</v>
      </c>
      <c r="AI28" s="13">
        <f t="shared" si="12"/>
        <v>0.96212359999999997</v>
      </c>
      <c r="AJ28" s="13">
        <f t="shared" si="13"/>
        <v>1.0200385000000001</v>
      </c>
      <c r="AK28" s="13">
        <f t="shared" si="14"/>
        <v>0.92351366666666668</v>
      </c>
      <c r="AL28" s="13"/>
      <c r="AM28" s="13">
        <f t="shared" si="15"/>
        <v>21596.6</v>
      </c>
      <c r="AN28" s="13">
        <f t="shared" si="16"/>
        <v>38272.5</v>
      </c>
      <c r="AO28" s="13">
        <f t="shared" si="17"/>
        <v>10479.333333333334</v>
      </c>
      <c r="AP28" s="20">
        <f t="shared" si="47"/>
        <v>265.21884343787769</v>
      </c>
      <c r="AQ28" s="13">
        <f t="shared" si="48"/>
        <v>0.40795445601700031</v>
      </c>
      <c r="AR28" s="13">
        <f t="shared" si="49"/>
        <v>1.5865835137493252</v>
      </c>
      <c r="AS28" s="8"/>
      <c r="AV28" s="13">
        <f t="shared" si="18"/>
        <v>0.40945299999999996</v>
      </c>
      <c r="AW28" s="13">
        <f t="shared" si="19"/>
        <v>0.58500600000000003</v>
      </c>
      <c r="AX28" s="13">
        <f t="shared" si="20"/>
        <v>0.29241766666666663</v>
      </c>
      <c r="AY28" s="13"/>
      <c r="AZ28" s="13">
        <f t="shared" si="21"/>
        <v>21441.4</v>
      </c>
      <c r="BA28" s="13">
        <f t="shared" si="22"/>
        <v>38089</v>
      </c>
      <c r="BB28" s="13">
        <f t="shared" si="23"/>
        <v>10343</v>
      </c>
      <c r="BC28" s="20">
        <f t="shared" si="50"/>
        <v>268.25872570820843</v>
      </c>
      <c r="BD28" s="13">
        <f>100 * (BA28 - N28) / N28</f>
        <v>-7.3458037096308729E-2</v>
      </c>
      <c r="BE28" s="13">
        <f>100 * (BB28 - O28) / O28</f>
        <v>0.26496914078909695</v>
      </c>
      <c r="BI28" s="13">
        <f t="shared" si="24"/>
        <v>4.2979400000000001E-2</v>
      </c>
      <c r="BJ28" s="13">
        <f t="shared" si="25"/>
        <v>4.1133000000000003E-2</v>
      </c>
      <c r="BK28" s="13">
        <f t="shared" si="26"/>
        <v>4.4210333333333331E-2</v>
      </c>
      <c r="BL28" s="13"/>
      <c r="BM28" s="13">
        <f t="shared" si="27"/>
        <v>22635.599999999999</v>
      </c>
      <c r="BN28" s="13">
        <f t="shared" si="28"/>
        <v>39590.5</v>
      </c>
      <c r="BO28" s="13">
        <f t="shared" si="29"/>
        <v>11332.333333333334</v>
      </c>
      <c r="BP28" s="20">
        <f t="shared" si="53"/>
        <v>249.35876695002497</v>
      </c>
      <c r="BQ28" s="13">
        <f t="shared" si="54"/>
        <v>3.865729202193247</v>
      </c>
      <c r="BR28" s="13">
        <f t="shared" si="55"/>
        <v>9.8555595049601052</v>
      </c>
      <c r="BV28" s="13">
        <f t="shared" si="30"/>
        <v>9.4012600000000002E-2</v>
      </c>
      <c r="BW28" s="13">
        <f t="shared" si="31"/>
        <v>0.1508815</v>
      </c>
      <c r="BX28" s="13">
        <f t="shared" si="32"/>
        <v>5.6100000000000004E-2</v>
      </c>
      <c r="BY28" s="13"/>
      <c r="BZ28" s="13">
        <f t="shared" si="33"/>
        <v>22635.599999999999</v>
      </c>
      <c r="CA28" s="13">
        <f t="shared" si="34"/>
        <v>39590.5</v>
      </c>
      <c r="CB28" s="13">
        <f t="shared" si="35"/>
        <v>11332.333333333334</v>
      </c>
      <c r="CC28" s="20">
        <f t="shared" si="56"/>
        <v>249.35876695002497</v>
      </c>
      <c r="CD28" s="13">
        <f t="shared" si="36"/>
        <v>3.865729202193247</v>
      </c>
      <c r="CE28" s="13">
        <f t="shared" si="37"/>
        <v>9.8555595049601052</v>
      </c>
      <c r="CI28" s="13">
        <f t="shared" si="38"/>
        <v>11.420553799999999</v>
      </c>
      <c r="CJ28" s="13">
        <f t="shared" si="39"/>
        <v>3.0598844999999999</v>
      </c>
      <c r="CK28" s="13">
        <f t="shared" si="40"/>
        <v>16.994333333333334</v>
      </c>
      <c r="CL28" s="13"/>
      <c r="CM28" s="13">
        <f t="shared" si="41"/>
        <v>20869.8</v>
      </c>
      <c r="CN28" s="13">
        <f t="shared" si="42"/>
        <v>37454</v>
      </c>
      <c r="CO28" s="13">
        <f t="shared" si="43"/>
        <v>9813.6666666666661</v>
      </c>
      <c r="CP28" s="20">
        <f t="shared" si="57"/>
        <v>281.65143847016071</v>
      </c>
      <c r="CQ28" s="13">
        <f t="shared" si="58"/>
        <v>-1.739381378387596</v>
      </c>
      <c r="CR28" s="13">
        <f t="shared" si="59"/>
        <v>-4.8663844637606237</v>
      </c>
      <c r="CS28" s="13"/>
      <c r="CT28" s="13"/>
      <c r="CU28" s="13"/>
    </row>
    <row r="29" spans="1:105" ht="15.75" thickTop="1" x14ac:dyDescent="0.25">
      <c r="A29" s="22"/>
      <c r="B29" s="11" t="s">
        <v>91</v>
      </c>
      <c r="D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O29" s="8"/>
      <c r="AP29" s="8"/>
      <c r="AQ29" s="8"/>
      <c r="AR29" s="8"/>
      <c r="AS29" s="8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</row>
    <row r="30" spans="1:105" x14ac:dyDescent="0.25">
      <c r="B30" s="1" t="s">
        <v>96</v>
      </c>
      <c r="C30" s="8"/>
      <c r="D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O30" s="8"/>
      <c r="AP30" s="8"/>
      <c r="AQ30" s="8"/>
      <c r="AR30" s="8"/>
      <c r="AS30" s="8"/>
    </row>
    <row r="31" spans="1:105" x14ac:dyDescent="0.25">
      <c r="P31" s="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O31" s="8"/>
      <c r="AP31" s="8"/>
      <c r="AQ31" s="8"/>
      <c r="AR31" s="8"/>
      <c r="AS31" s="8"/>
    </row>
    <row r="32" spans="1:105" x14ac:dyDescent="0.25">
      <c r="P32" s="9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O32" s="8"/>
      <c r="AP32" s="8"/>
      <c r="AQ32" s="8"/>
      <c r="AR32" s="8"/>
      <c r="AS32" s="8"/>
    </row>
    <row r="33" spans="1:45" x14ac:dyDescent="0.25">
      <c r="A33" s="1" t="s">
        <v>71</v>
      </c>
      <c r="P33" s="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x14ac:dyDescent="0.25">
      <c r="A34" s="1" t="s">
        <v>61</v>
      </c>
      <c r="P34" s="9"/>
      <c r="Q34" s="8"/>
      <c r="R34" s="8"/>
      <c r="S34" s="8"/>
      <c r="T34" s="8"/>
      <c r="U34" s="8"/>
      <c r="V34" s="8"/>
      <c r="W34" s="8"/>
      <c r="X34" s="8"/>
      <c r="Y34" s="9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x14ac:dyDescent="0.25">
      <c r="P35" s="9"/>
      <c r="Q35" s="8"/>
      <c r="R35" s="8"/>
      <c r="S35" s="8"/>
      <c r="T35" s="8"/>
      <c r="U35" s="8"/>
      <c r="V35" s="8"/>
      <c r="W35" s="8"/>
      <c r="X35" s="8"/>
      <c r="Y35" s="9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x14ac:dyDescent="0.25">
      <c r="P36" s="9"/>
      <c r="Q36" s="8"/>
      <c r="R36" s="8"/>
      <c r="S36" s="8"/>
      <c r="T36" s="8"/>
      <c r="U36" s="8"/>
      <c r="V36" s="8"/>
      <c r="W36" s="8"/>
      <c r="X36" s="8"/>
      <c r="Y36" s="9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 x14ac:dyDescent="0.25">
      <c r="A37" s="3" t="s">
        <v>94</v>
      </c>
      <c r="C37" s="11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 x14ac:dyDescent="0.25">
      <c r="A38" s="1" t="s"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x14ac:dyDescent="0.25">
      <c r="A39" s="1" t="s">
        <v>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x14ac:dyDescent="0.25">
      <c r="A40" s="1" t="s">
        <v>8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x14ac:dyDescent="0.25"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 x14ac:dyDescent="0.25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 x14ac:dyDescent="0.25">
      <c r="D43" s="6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x14ac:dyDescent="0.25">
      <c r="C44" s="10"/>
      <c r="D44" s="5"/>
      <c r="M44" s="8"/>
      <c r="N44" s="8"/>
      <c r="O44" s="8"/>
      <c r="P44" s="8"/>
      <c r="Q44" s="8"/>
      <c r="R44" s="8"/>
      <c r="S44" s="8"/>
      <c r="T44" s="8"/>
      <c r="U44" s="26"/>
      <c r="V44" s="26"/>
      <c r="W44" s="26"/>
      <c r="X44" s="26"/>
      <c r="Y44" s="26"/>
      <c r="Z44" s="26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x14ac:dyDescent="0.25"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x14ac:dyDescent="0.25"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x14ac:dyDescent="0.25"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x14ac:dyDescent="0.25"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7:45" x14ac:dyDescent="0.25"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7:45" x14ac:dyDescent="0.2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7:45" x14ac:dyDescent="0.25"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7:45" x14ac:dyDescent="0.2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7:45" x14ac:dyDescent="0.25"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7:45" x14ac:dyDescent="0.25"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7:45" x14ac:dyDescent="0.2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7:45" x14ac:dyDescent="0.25"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7:45" x14ac:dyDescent="0.25"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7:45" x14ac:dyDescent="0.25"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7:45" x14ac:dyDescent="0.25"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7:45" x14ac:dyDescent="0.25"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7:45" x14ac:dyDescent="0.25">
      <c r="G61" s="8"/>
      <c r="H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7:45" x14ac:dyDescent="0.25">
      <c r="G62" s="8"/>
      <c r="H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7:45" x14ac:dyDescent="0.25">
      <c r="G63" s="8"/>
      <c r="H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7:45" x14ac:dyDescent="0.25">
      <c r="H64" s="25"/>
      <c r="I64" s="25"/>
      <c r="J64" s="25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9:45" x14ac:dyDescent="0.25">
      <c r="J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9:45" x14ac:dyDescent="0.25"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9:45" x14ac:dyDescent="0.25"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9:45" x14ac:dyDescent="0.25"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9:45" x14ac:dyDescent="0.25"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9:45" x14ac:dyDescent="0.25"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9:45" x14ac:dyDescent="0.25">
      <c r="I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9:45" x14ac:dyDescent="0.25">
      <c r="I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9:4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9:4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9:45" x14ac:dyDescent="0.25"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88" spans="4:83" x14ac:dyDescent="0.25"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</row>
    <row r="89" spans="4:83" x14ac:dyDescent="0.25"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</row>
    <row r="90" spans="4:83" x14ac:dyDescent="0.25"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</row>
    <row r="91" spans="4:83" x14ac:dyDescent="0.25">
      <c r="D91" s="22"/>
      <c r="E91" s="22"/>
      <c r="F91" s="2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</row>
    <row r="92" spans="4:83" x14ac:dyDescent="0.25">
      <c r="D92" s="22"/>
      <c r="E92" s="22"/>
      <c r="F92" s="22"/>
      <c r="G92" s="22"/>
      <c r="H92" s="22" t="s">
        <v>33</v>
      </c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 t="s">
        <v>34</v>
      </c>
      <c r="U92" s="22"/>
      <c r="V92" s="22"/>
      <c r="W92" s="22"/>
      <c r="X92" s="22"/>
      <c r="Y92" s="22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</row>
    <row r="93" spans="4:83" x14ac:dyDescent="0.25">
      <c r="D93" s="22"/>
      <c r="E93" s="22"/>
      <c r="F93" s="22"/>
      <c r="G93" s="22" t="s">
        <v>20</v>
      </c>
      <c r="H93" s="22" t="s">
        <v>9</v>
      </c>
      <c r="I93" s="22" t="s">
        <v>10</v>
      </c>
      <c r="J93" s="22" t="s">
        <v>32</v>
      </c>
      <c r="K93" s="22" t="s">
        <v>11</v>
      </c>
      <c r="L93" s="22" t="s">
        <v>13</v>
      </c>
      <c r="M93" s="22"/>
      <c r="N93" s="22"/>
      <c r="O93" s="22"/>
      <c r="P93" s="22"/>
      <c r="Q93" s="22"/>
      <c r="R93" s="22"/>
      <c r="S93" s="22"/>
      <c r="T93" s="22" t="s">
        <v>9</v>
      </c>
      <c r="U93" s="22" t="s">
        <v>10</v>
      </c>
      <c r="V93" s="22" t="s">
        <v>32</v>
      </c>
      <c r="W93" s="22" t="s">
        <v>11</v>
      </c>
      <c r="X93" s="22" t="s">
        <v>13</v>
      </c>
      <c r="Y93" s="22"/>
      <c r="Z93" s="23"/>
      <c r="AA93" s="23"/>
      <c r="AB93" s="22"/>
      <c r="AC93" s="22"/>
      <c r="AD93" s="22"/>
      <c r="AE93" s="23"/>
      <c r="AF93" s="23"/>
      <c r="AG93" s="23"/>
      <c r="AH93" s="22"/>
      <c r="AI93" s="22"/>
      <c r="AJ93" s="22"/>
      <c r="AK93" s="23"/>
      <c r="AL93" s="23"/>
      <c r="AM93" s="23"/>
      <c r="AN93" s="22"/>
      <c r="AO93" s="22"/>
      <c r="AP93" s="22"/>
      <c r="AQ93" s="23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4"/>
      <c r="BX93" s="24"/>
      <c r="BY93" s="24"/>
      <c r="BZ93" s="24"/>
      <c r="CA93" s="24"/>
      <c r="CB93" s="24"/>
      <c r="CC93" s="24"/>
      <c r="CD93" s="24"/>
      <c r="CE93" s="24"/>
    </row>
    <row r="94" spans="4:83" x14ac:dyDescent="0.25">
      <c r="D94" s="22"/>
      <c r="E94" s="22"/>
      <c r="F94" s="22"/>
      <c r="G94" s="22"/>
      <c r="H94" s="22" t="s">
        <v>35</v>
      </c>
      <c r="I94" s="22" t="s">
        <v>35</v>
      </c>
      <c r="J94" s="22" t="s">
        <v>35</v>
      </c>
      <c r="K94" s="22" t="s">
        <v>35</v>
      </c>
      <c r="L94" s="22" t="s">
        <v>35</v>
      </c>
      <c r="M94" s="22" t="s">
        <v>36</v>
      </c>
      <c r="N94" s="22" t="s">
        <v>37</v>
      </c>
      <c r="O94" s="22" t="s">
        <v>38</v>
      </c>
      <c r="P94" s="22"/>
      <c r="Q94" s="22"/>
      <c r="R94" s="22"/>
      <c r="S94" s="22"/>
      <c r="T94" s="22" t="s">
        <v>35</v>
      </c>
      <c r="U94" s="22" t="s">
        <v>35</v>
      </c>
      <c r="V94" s="22" t="s">
        <v>35</v>
      </c>
      <c r="W94" s="22" t="s">
        <v>35</v>
      </c>
      <c r="X94" s="22" t="s">
        <v>35</v>
      </c>
      <c r="Y94" s="22" t="s">
        <v>36</v>
      </c>
      <c r="Z94" s="22" t="s">
        <v>37</v>
      </c>
      <c r="AA94" s="22" t="s">
        <v>38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4"/>
      <c r="BX94" s="24"/>
      <c r="BY94" s="24"/>
      <c r="BZ94" s="24"/>
      <c r="CA94" s="24"/>
      <c r="CB94" s="24"/>
      <c r="CC94" s="24"/>
      <c r="CD94" s="24"/>
      <c r="CE94" s="24"/>
    </row>
    <row r="95" spans="4:83" x14ac:dyDescent="0.25">
      <c r="D95" s="22"/>
      <c r="E95" s="3" t="s">
        <v>84</v>
      </c>
      <c r="F95" s="22"/>
      <c r="G95" s="14">
        <v>500</v>
      </c>
      <c r="H95" s="15">
        <v>2699</v>
      </c>
      <c r="I95" s="15">
        <v>2195</v>
      </c>
      <c r="J95" s="15">
        <v>14392</v>
      </c>
      <c r="K95" s="15">
        <v>20699</v>
      </c>
      <c r="L95" s="15">
        <v>15647</v>
      </c>
      <c r="M95" s="22">
        <f>SUM(H95:L95) / 5</f>
        <v>11126.4</v>
      </c>
      <c r="N95" s="22">
        <f>SUM(H95:I95)/2</f>
        <v>2447</v>
      </c>
      <c r="O95" s="22">
        <f>SUM(J95:L95)/3</f>
        <v>16912.666666666668</v>
      </c>
      <c r="P95" s="22"/>
      <c r="Q95" s="22"/>
      <c r="R95" s="22"/>
      <c r="S95" s="22"/>
      <c r="T95" s="15">
        <v>616</v>
      </c>
      <c r="U95" s="15">
        <v>734</v>
      </c>
      <c r="V95" s="15">
        <v>688</v>
      </c>
      <c r="W95" s="15">
        <v>746</v>
      </c>
      <c r="X95" s="15">
        <v>846</v>
      </c>
      <c r="Y95" s="22">
        <f>SUM(T95:X95) / 5</f>
        <v>726</v>
      </c>
      <c r="Z95" s="22">
        <f>SUM(T95:U95)/2</f>
        <v>675</v>
      </c>
      <c r="AA95" s="22">
        <f>SUM(V95:X95)/3</f>
        <v>760</v>
      </c>
      <c r="AB95" s="18"/>
      <c r="AC95" s="18"/>
      <c r="AD95" s="18"/>
      <c r="AE95" s="22"/>
      <c r="AF95" s="18"/>
      <c r="AG95" s="18"/>
      <c r="AH95" s="18"/>
      <c r="AI95" s="18"/>
      <c r="AJ95" s="18"/>
      <c r="AK95" s="22"/>
      <c r="AL95" s="18"/>
      <c r="AM95" s="18"/>
      <c r="AN95" s="18"/>
      <c r="AO95" s="18"/>
      <c r="AP95" s="18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4"/>
      <c r="BX95" s="24"/>
      <c r="BY95" s="24"/>
      <c r="BZ95" s="24"/>
      <c r="CA95" s="24"/>
      <c r="CB95" s="24"/>
      <c r="CC95" s="24"/>
      <c r="CD95" s="24"/>
      <c r="CE95" s="24"/>
    </row>
    <row r="96" spans="4:83" x14ac:dyDescent="0.25">
      <c r="D96" s="22"/>
      <c r="E96" s="22" t="s">
        <v>39</v>
      </c>
      <c r="F96" s="22"/>
      <c r="G96" s="14">
        <v>1250</v>
      </c>
      <c r="H96" s="15">
        <v>15550</v>
      </c>
      <c r="I96" s="15">
        <v>10762</v>
      </c>
      <c r="J96" s="15">
        <v>87590</v>
      </c>
      <c r="K96" s="15">
        <v>129334</v>
      </c>
      <c r="L96" s="15">
        <v>94978</v>
      </c>
      <c r="M96" s="22">
        <f t="shared" ref="M96:M104" si="61">SUM(H96:L96) / 5</f>
        <v>67642.8</v>
      </c>
      <c r="N96" s="22">
        <f t="shared" ref="N96:N104" si="62">SUM(H96:I96)/2</f>
        <v>13156</v>
      </c>
      <c r="O96" s="22">
        <f>SUM(J96:L96)/3</f>
        <v>103967.33333333333</v>
      </c>
      <c r="P96" s="22"/>
      <c r="Q96" s="22"/>
      <c r="R96" s="22"/>
      <c r="S96" s="22"/>
      <c r="T96" s="15">
        <v>1879</v>
      </c>
      <c r="U96" s="15">
        <v>2112</v>
      </c>
      <c r="V96" s="15">
        <v>1837</v>
      </c>
      <c r="W96" s="15">
        <v>2020</v>
      </c>
      <c r="X96" s="15">
        <v>2069</v>
      </c>
      <c r="Y96" s="22">
        <f>SUM(T96:X96) / 5</f>
        <v>1983.4</v>
      </c>
      <c r="Z96" s="22">
        <f t="shared" ref="Z96:Z104" si="63">SUM(T96:U96)/2</f>
        <v>1995.5</v>
      </c>
      <c r="AA96" s="22">
        <f>SUM(V96:X96)/3</f>
        <v>1975.3333333333333</v>
      </c>
      <c r="AB96" s="18"/>
      <c r="AC96" s="18"/>
      <c r="AD96" s="18"/>
      <c r="AE96" s="22"/>
      <c r="AF96" s="18"/>
      <c r="AG96" s="18"/>
      <c r="AH96" s="18"/>
      <c r="AI96" s="18"/>
      <c r="AJ96" s="18"/>
      <c r="AK96" s="22"/>
      <c r="AL96" s="18"/>
      <c r="AM96" s="18"/>
      <c r="AN96" s="18"/>
      <c r="AO96" s="18"/>
      <c r="AP96" s="18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4"/>
      <c r="BX96" s="24"/>
      <c r="BY96" s="24"/>
      <c r="BZ96" s="24"/>
      <c r="CA96" s="24"/>
      <c r="CB96" s="24"/>
      <c r="CC96" s="24"/>
      <c r="CD96" s="24"/>
      <c r="CE96" s="24"/>
    </row>
    <row r="97" spans="4:83" x14ac:dyDescent="0.25">
      <c r="D97" s="22"/>
      <c r="E97" s="22" t="s">
        <v>23</v>
      </c>
      <c r="F97" s="22"/>
      <c r="G97" s="14">
        <v>2000</v>
      </c>
      <c r="H97" s="15">
        <v>39066</v>
      </c>
      <c r="I97" s="15">
        <v>26193</v>
      </c>
      <c r="J97" s="15">
        <v>223015</v>
      </c>
      <c r="K97" s="15">
        <v>330912</v>
      </c>
      <c r="L97" s="15">
        <v>242219</v>
      </c>
      <c r="M97" s="22">
        <f t="shared" si="61"/>
        <v>172281</v>
      </c>
      <c r="N97" s="22">
        <f t="shared" si="62"/>
        <v>32629.5</v>
      </c>
      <c r="O97" s="22">
        <f t="shared" ref="O97:O104" si="64">SUM(J97:L97)/3</f>
        <v>265382</v>
      </c>
      <c r="P97" s="22"/>
      <c r="Q97" s="22"/>
      <c r="R97" s="22"/>
      <c r="S97" s="22"/>
      <c r="T97" s="15">
        <v>3262</v>
      </c>
      <c r="U97" s="15">
        <v>3760</v>
      </c>
      <c r="V97" s="15">
        <v>3013</v>
      </c>
      <c r="W97" s="15">
        <v>3324</v>
      </c>
      <c r="X97" s="15">
        <v>3379</v>
      </c>
      <c r="Y97" s="22">
        <f>SUM(T97:X97) / 5</f>
        <v>3347.6</v>
      </c>
      <c r="Z97" s="22">
        <f t="shared" si="63"/>
        <v>3511</v>
      </c>
      <c r="AA97" s="22">
        <f t="shared" ref="AA97:AA104" si="65">SUM(V97:X97)/3</f>
        <v>3238.6666666666665</v>
      </c>
      <c r="AB97" s="18"/>
      <c r="AC97" s="18"/>
      <c r="AD97" s="18"/>
      <c r="AE97" s="22"/>
      <c r="AF97" s="18"/>
      <c r="AG97" s="18"/>
      <c r="AH97" s="18"/>
      <c r="AI97" s="18"/>
      <c r="AJ97" s="18"/>
      <c r="AK97" s="22"/>
      <c r="AL97" s="18"/>
      <c r="AM97" s="18"/>
      <c r="AN97" s="18"/>
      <c r="AO97" s="18"/>
      <c r="AP97" s="18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4"/>
      <c r="BX97" s="24"/>
      <c r="BY97" s="24"/>
      <c r="BZ97" s="24"/>
      <c r="CA97" s="24"/>
      <c r="CB97" s="24"/>
      <c r="CC97" s="24"/>
      <c r="CD97" s="24"/>
      <c r="CE97" s="24"/>
    </row>
    <row r="98" spans="4:83" x14ac:dyDescent="0.25">
      <c r="D98" s="22"/>
      <c r="E98" s="22" t="s">
        <v>57</v>
      </c>
      <c r="F98" s="22"/>
      <c r="G98" s="22">
        <v>3000</v>
      </c>
      <c r="H98" s="15">
        <v>86239</v>
      </c>
      <c r="I98" s="15">
        <v>57153</v>
      </c>
      <c r="J98" s="15">
        <v>500227</v>
      </c>
      <c r="K98" s="15">
        <v>744516</v>
      </c>
      <c r="L98" s="15">
        <v>538216</v>
      </c>
      <c r="M98" s="22">
        <f t="shared" si="61"/>
        <v>385270.2</v>
      </c>
      <c r="N98" s="22">
        <f t="shared" si="62"/>
        <v>71696</v>
      </c>
      <c r="O98" s="22">
        <f t="shared" si="64"/>
        <v>594319.66666666663</v>
      </c>
      <c r="P98" s="22"/>
      <c r="Q98" s="22"/>
      <c r="R98" s="22"/>
      <c r="S98" s="22"/>
      <c r="T98" s="15">
        <v>5226</v>
      </c>
      <c r="U98" s="15">
        <v>6182</v>
      </c>
      <c r="V98" s="15">
        <v>4596</v>
      </c>
      <c r="W98" s="15">
        <v>5049</v>
      </c>
      <c r="X98" s="15">
        <v>5306</v>
      </c>
      <c r="Y98" s="22">
        <f>SUM(T98:X98) / 5</f>
        <v>5271.8</v>
      </c>
      <c r="Z98" s="22">
        <f t="shared" si="63"/>
        <v>5704</v>
      </c>
      <c r="AA98" s="22">
        <f t="shared" si="65"/>
        <v>4983.666666666667</v>
      </c>
      <c r="AB98" s="18"/>
      <c r="AC98" s="18"/>
      <c r="AD98" s="18"/>
      <c r="AE98" s="22"/>
      <c r="AF98" s="18"/>
      <c r="AG98" s="18"/>
      <c r="AH98" s="18"/>
      <c r="AI98" s="18"/>
      <c r="AJ98" s="18"/>
      <c r="AK98" s="22"/>
      <c r="AL98" s="18"/>
      <c r="AM98" s="18"/>
      <c r="AN98" s="18"/>
      <c r="AO98" s="18"/>
      <c r="AP98" s="18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4"/>
      <c r="BX98" s="24"/>
      <c r="BY98" s="24"/>
      <c r="BZ98" s="24"/>
      <c r="CA98" s="24"/>
      <c r="CB98" s="24"/>
      <c r="CC98" s="24"/>
      <c r="CD98" s="24"/>
      <c r="CE98" s="24"/>
    </row>
    <row r="99" spans="4:83" x14ac:dyDescent="0.25">
      <c r="D99" s="22"/>
      <c r="E99" s="22"/>
      <c r="F99" s="22"/>
      <c r="G99" s="14">
        <v>4000</v>
      </c>
      <c r="H99" s="15">
        <v>152136</v>
      </c>
      <c r="I99" s="15">
        <v>99457</v>
      </c>
      <c r="J99" s="15">
        <v>887440</v>
      </c>
      <c r="K99" s="15">
        <v>1323344</v>
      </c>
      <c r="L99" s="15">
        <v>859460</v>
      </c>
      <c r="M99" s="22">
        <f t="shared" si="61"/>
        <v>664367.4</v>
      </c>
      <c r="N99" s="22">
        <f t="shared" si="62"/>
        <v>125796.5</v>
      </c>
      <c r="O99" s="22">
        <f t="shared" si="64"/>
        <v>1023414.6666666666</v>
      </c>
      <c r="P99" s="22"/>
      <c r="Q99" s="22"/>
      <c r="R99" s="22"/>
      <c r="S99" s="22"/>
      <c r="T99" s="15">
        <v>7267</v>
      </c>
      <c r="U99" s="15">
        <v>8907</v>
      </c>
      <c r="V99" s="15">
        <v>5990</v>
      </c>
      <c r="W99" s="15">
        <v>6809</v>
      </c>
      <c r="X99" s="15">
        <v>7160</v>
      </c>
      <c r="Y99" s="22">
        <f t="shared" ref="Y99:Y104" si="66">SUM(T99:X99) / 5</f>
        <v>7226.6</v>
      </c>
      <c r="Z99" s="22">
        <f t="shared" si="63"/>
        <v>8087</v>
      </c>
      <c r="AA99" s="22">
        <f t="shared" si="65"/>
        <v>6653</v>
      </c>
      <c r="AB99" s="18"/>
      <c r="AC99" s="18"/>
      <c r="AD99" s="18"/>
      <c r="AE99" s="22"/>
      <c r="AF99" s="18"/>
      <c r="AG99" s="18"/>
      <c r="AH99" s="18"/>
      <c r="AI99" s="18"/>
      <c r="AJ99" s="18"/>
      <c r="AK99" s="22"/>
      <c r="AL99" s="18"/>
      <c r="AM99" s="18"/>
      <c r="AN99" s="18"/>
      <c r="AO99" s="18"/>
      <c r="AP99" s="18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4"/>
      <c r="BX99" s="24"/>
      <c r="BY99" s="24"/>
      <c r="BZ99" s="24"/>
      <c r="CA99" s="24"/>
      <c r="CB99" s="24"/>
      <c r="CC99" s="24"/>
      <c r="CD99" s="24"/>
      <c r="CE99" s="24"/>
    </row>
    <row r="100" spans="4:83" x14ac:dyDescent="0.25">
      <c r="D100" s="22"/>
      <c r="E100" s="22"/>
      <c r="F100" s="22"/>
      <c r="G100" s="14">
        <v>5000</v>
      </c>
      <c r="H100" s="15">
        <v>236897</v>
      </c>
      <c r="I100" s="15">
        <v>154350</v>
      </c>
      <c r="J100" s="15">
        <v>1386192</v>
      </c>
      <c r="K100" s="15">
        <v>2066806</v>
      </c>
      <c r="L100" s="15">
        <v>1495539</v>
      </c>
      <c r="M100" s="22">
        <f t="shared" si="61"/>
        <v>1067956.8</v>
      </c>
      <c r="N100" s="22">
        <f t="shared" si="62"/>
        <v>195623.5</v>
      </c>
      <c r="O100" s="22">
        <f t="shared" si="64"/>
        <v>1649512.3333333333</v>
      </c>
      <c r="P100" s="22"/>
      <c r="Q100" s="22"/>
      <c r="R100" s="22"/>
      <c r="S100" s="22"/>
      <c r="T100" s="15">
        <v>9238</v>
      </c>
      <c r="U100" s="15">
        <v>11729</v>
      </c>
      <c r="V100" s="15">
        <v>7939</v>
      </c>
      <c r="W100" s="15">
        <v>8607</v>
      </c>
      <c r="X100" s="15">
        <v>9551</v>
      </c>
      <c r="Y100" s="22">
        <f t="shared" si="66"/>
        <v>9412.7999999999993</v>
      </c>
      <c r="Z100" s="22">
        <f t="shared" si="63"/>
        <v>10483.5</v>
      </c>
      <c r="AA100" s="22">
        <f t="shared" si="65"/>
        <v>8699</v>
      </c>
      <c r="AB100" s="18"/>
      <c r="AC100" s="18"/>
      <c r="AD100" s="18"/>
      <c r="AE100" s="22"/>
      <c r="AF100" s="18"/>
      <c r="AG100" s="18"/>
      <c r="AH100" s="18"/>
      <c r="AI100" s="18"/>
      <c r="AJ100" s="18"/>
      <c r="AK100" s="22"/>
      <c r="AL100" s="18"/>
      <c r="AM100" s="18"/>
      <c r="AN100" s="18"/>
      <c r="AO100" s="18"/>
      <c r="AP100" s="18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4"/>
      <c r="BX100" s="24"/>
      <c r="BY100" s="24"/>
      <c r="BZ100" s="24"/>
      <c r="CA100" s="24"/>
      <c r="CB100" s="24"/>
      <c r="CC100" s="24"/>
      <c r="CD100" s="24"/>
      <c r="CE100" s="24"/>
    </row>
    <row r="101" spans="4:83" x14ac:dyDescent="0.25">
      <c r="D101" s="22"/>
      <c r="E101" s="22"/>
      <c r="F101" s="22"/>
      <c r="G101" s="22">
        <v>6000</v>
      </c>
      <c r="H101" s="15">
        <v>339617</v>
      </c>
      <c r="I101" s="15">
        <v>221212</v>
      </c>
      <c r="J101" s="22">
        <v>1996774</v>
      </c>
      <c r="K101" s="15">
        <v>2976432</v>
      </c>
      <c r="L101" s="15">
        <v>2152777</v>
      </c>
      <c r="M101" s="22">
        <f t="shared" si="61"/>
        <v>1537362.4</v>
      </c>
      <c r="N101" s="22">
        <f t="shared" si="62"/>
        <v>280414.5</v>
      </c>
      <c r="O101" s="22">
        <f t="shared" si="64"/>
        <v>2375327.6666666665</v>
      </c>
      <c r="P101" s="22"/>
      <c r="Q101" s="22"/>
      <c r="R101" s="22"/>
      <c r="S101" s="22"/>
      <c r="T101" s="15">
        <v>11395</v>
      </c>
      <c r="U101" s="15">
        <v>14083</v>
      </c>
      <c r="V101" s="15">
        <v>9592</v>
      </c>
      <c r="W101" s="15">
        <v>10349</v>
      </c>
      <c r="X101" s="15">
        <v>12393</v>
      </c>
      <c r="Y101" s="22">
        <f t="shared" si="66"/>
        <v>11562.4</v>
      </c>
      <c r="Z101" s="22">
        <f t="shared" si="63"/>
        <v>12739</v>
      </c>
      <c r="AA101" s="22">
        <f t="shared" si="65"/>
        <v>10778</v>
      </c>
      <c r="AB101" s="18"/>
      <c r="AC101" s="18"/>
      <c r="AD101" s="18"/>
      <c r="AE101" s="22"/>
      <c r="AF101" s="18"/>
      <c r="AG101" s="18"/>
      <c r="AH101" s="18"/>
      <c r="AI101" s="18"/>
      <c r="AJ101" s="18"/>
      <c r="AK101" s="22"/>
      <c r="AL101" s="18"/>
      <c r="AM101" s="18"/>
      <c r="AN101" s="18"/>
      <c r="AO101" s="18"/>
      <c r="AP101" s="18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4"/>
      <c r="BX101" s="24"/>
      <c r="BY101" s="24"/>
      <c r="BZ101" s="24"/>
      <c r="CA101" s="24"/>
      <c r="CB101" s="24"/>
      <c r="CC101" s="24"/>
      <c r="CD101" s="24"/>
      <c r="CE101" s="24"/>
    </row>
    <row r="102" spans="4:83" x14ac:dyDescent="0.25">
      <c r="D102" s="22"/>
      <c r="E102" s="22"/>
      <c r="F102" s="22"/>
      <c r="G102" s="22">
        <v>7000</v>
      </c>
      <c r="H102" s="15">
        <v>462106</v>
      </c>
      <c r="I102" s="15">
        <v>298803</v>
      </c>
      <c r="J102" s="15">
        <v>2713735</v>
      </c>
      <c r="K102" s="15">
        <v>4051258</v>
      </c>
      <c r="L102" s="15">
        <v>2928601</v>
      </c>
      <c r="M102" s="22">
        <f t="shared" si="61"/>
        <v>2090900.6</v>
      </c>
      <c r="N102" s="22">
        <f t="shared" si="62"/>
        <v>380454.5</v>
      </c>
      <c r="O102" s="22">
        <f t="shared" si="64"/>
        <v>3231198</v>
      </c>
      <c r="P102" s="22"/>
      <c r="Q102" s="22"/>
      <c r="R102" s="22"/>
      <c r="S102" s="22"/>
      <c r="T102" s="15">
        <v>13341</v>
      </c>
      <c r="U102" s="15">
        <v>16779</v>
      </c>
      <c r="V102" s="15">
        <v>11373</v>
      </c>
      <c r="W102" s="15">
        <v>12114</v>
      </c>
      <c r="X102" s="15">
        <v>14414</v>
      </c>
      <c r="Y102" s="22">
        <f t="shared" si="66"/>
        <v>13604.2</v>
      </c>
      <c r="Z102" s="22">
        <f t="shared" si="63"/>
        <v>15060</v>
      </c>
      <c r="AA102" s="22">
        <f t="shared" si="65"/>
        <v>12633.666666666666</v>
      </c>
      <c r="AB102" s="18"/>
      <c r="AC102" s="18"/>
      <c r="AD102" s="18"/>
      <c r="AE102" s="22"/>
      <c r="AF102" s="18"/>
      <c r="AG102" s="18"/>
      <c r="AH102" s="18"/>
      <c r="AI102" s="18"/>
      <c r="AJ102" s="18"/>
      <c r="AK102" s="22"/>
      <c r="AL102" s="18"/>
      <c r="AM102" s="18"/>
      <c r="AN102" s="18"/>
      <c r="AO102" s="18"/>
      <c r="AP102" s="18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4"/>
      <c r="BX102" s="24"/>
      <c r="BY102" s="24"/>
      <c r="BZ102" s="24"/>
      <c r="CA102" s="24"/>
      <c r="CB102" s="24"/>
      <c r="CC102" s="24"/>
      <c r="CD102" s="24"/>
      <c r="CE102" s="24"/>
    </row>
    <row r="103" spans="4:83" x14ac:dyDescent="0.25">
      <c r="D103" s="22"/>
      <c r="E103" s="22"/>
      <c r="F103" s="22"/>
      <c r="G103" s="22">
        <v>8000</v>
      </c>
      <c r="H103" s="15">
        <v>601553</v>
      </c>
      <c r="I103" s="15">
        <v>390220</v>
      </c>
      <c r="J103" s="15">
        <v>3550538</v>
      </c>
      <c r="K103" s="15">
        <v>5291004</v>
      </c>
      <c r="L103" s="15">
        <v>3823353</v>
      </c>
      <c r="M103" s="22">
        <f t="shared" si="61"/>
        <v>2731333.6</v>
      </c>
      <c r="N103" s="22">
        <f t="shared" si="62"/>
        <v>495886.5</v>
      </c>
      <c r="O103" s="22">
        <f t="shared" si="64"/>
        <v>4221631.666666667</v>
      </c>
      <c r="P103" s="22"/>
      <c r="Q103" s="22"/>
      <c r="R103" s="22"/>
      <c r="S103" s="22"/>
      <c r="T103" s="15">
        <v>15301</v>
      </c>
      <c r="U103" s="15">
        <v>19381</v>
      </c>
      <c r="V103" s="15">
        <v>13207</v>
      </c>
      <c r="W103" s="15">
        <v>13831</v>
      </c>
      <c r="X103" s="15">
        <v>17072</v>
      </c>
      <c r="Y103" s="22">
        <f t="shared" si="66"/>
        <v>15758.4</v>
      </c>
      <c r="Z103" s="22">
        <f t="shared" si="63"/>
        <v>17341</v>
      </c>
      <c r="AA103" s="22">
        <f t="shared" si="65"/>
        <v>14703.333333333334</v>
      </c>
      <c r="AB103" s="18"/>
      <c r="AC103" s="18"/>
      <c r="AD103" s="18"/>
      <c r="AE103" s="22"/>
      <c r="AF103" s="18"/>
      <c r="AG103" s="18"/>
      <c r="AH103" s="18"/>
      <c r="AI103" s="18"/>
      <c r="AJ103" s="18"/>
      <c r="AK103" s="22"/>
      <c r="AL103" s="18"/>
      <c r="AM103" s="18"/>
      <c r="AN103" s="18"/>
      <c r="AO103" s="18"/>
      <c r="AP103" s="18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4"/>
      <c r="BX103" s="24"/>
      <c r="BY103" s="24"/>
      <c r="BZ103" s="24"/>
      <c r="CA103" s="24"/>
      <c r="CB103" s="24"/>
      <c r="CC103" s="24"/>
      <c r="CD103" s="24"/>
      <c r="CE103" s="24"/>
    </row>
    <row r="104" spans="4:83" x14ac:dyDescent="0.25">
      <c r="D104" s="22"/>
      <c r="E104" s="22"/>
      <c r="F104" s="22"/>
      <c r="G104" s="22">
        <v>9000</v>
      </c>
      <c r="H104" s="15">
        <v>763121</v>
      </c>
      <c r="I104" s="15">
        <v>494564</v>
      </c>
      <c r="J104" s="15">
        <v>4485253</v>
      </c>
      <c r="K104" s="15">
        <v>6696867</v>
      </c>
      <c r="L104" s="22">
        <v>4837948</v>
      </c>
      <c r="M104" s="22">
        <f t="shared" si="61"/>
        <v>3455550.6</v>
      </c>
      <c r="N104" s="22">
        <f t="shared" si="62"/>
        <v>628842.5</v>
      </c>
      <c r="O104" s="22">
        <f t="shared" si="64"/>
        <v>5340022.666666667</v>
      </c>
      <c r="P104" s="22"/>
      <c r="Q104" s="22"/>
      <c r="R104" s="22"/>
      <c r="S104" s="22"/>
      <c r="T104" s="15">
        <v>17796</v>
      </c>
      <c r="U104" s="15">
        <v>22296</v>
      </c>
      <c r="V104" s="15">
        <v>14811</v>
      </c>
      <c r="W104" s="15">
        <v>15598</v>
      </c>
      <c r="X104" s="15">
        <v>19452</v>
      </c>
      <c r="Y104" s="22">
        <f t="shared" si="66"/>
        <v>17990.599999999999</v>
      </c>
      <c r="Z104" s="22">
        <f t="shared" si="63"/>
        <v>20046</v>
      </c>
      <c r="AA104" s="22">
        <f t="shared" si="65"/>
        <v>16620.333333333332</v>
      </c>
      <c r="AB104" s="18"/>
      <c r="AC104" s="18"/>
      <c r="AD104" s="18"/>
      <c r="AE104" s="22"/>
      <c r="AF104" s="18"/>
      <c r="AG104" s="18"/>
      <c r="AH104" s="18"/>
      <c r="AI104" s="18"/>
      <c r="AJ104" s="18"/>
      <c r="AK104" s="22"/>
      <c r="AL104" s="18"/>
      <c r="AM104" s="18"/>
      <c r="AN104" s="18"/>
      <c r="AO104" s="18"/>
      <c r="AP104" s="18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</row>
    <row r="105" spans="4:83" x14ac:dyDescent="0.25">
      <c r="D105" s="22"/>
      <c r="E105" s="22"/>
      <c r="F105" s="22"/>
      <c r="G105" s="22"/>
      <c r="H105" s="18"/>
      <c r="I105" s="18"/>
      <c r="J105" s="18"/>
      <c r="K105" s="18"/>
      <c r="L105" s="18"/>
      <c r="M105" s="22"/>
      <c r="N105" s="18"/>
      <c r="O105" s="18"/>
      <c r="P105" s="18"/>
      <c r="Q105" s="18"/>
      <c r="R105" s="18"/>
      <c r="S105" s="22"/>
      <c r="T105" s="18"/>
      <c r="U105" s="18"/>
      <c r="V105" s="18"/>
      <c r="W105" s="18"/>
      <c r="X105" s="18"/>
      <c r="Y105" s="22"/>
      <c r="Z105" s="18"/>
      <c r="AA105" s="18"/>
      <c r="AB105" s="18"/>
      <c r="AC105" s="18"/>
      <c r="AD105" s="18"/>
      <c r="AE105" s="22"/>
      <c r="AF105" s="18"/>
      <c r="AG105" s="18"/>
      <c r="AH105" s="18"/>
      <c r="AI105" s="18"/>
      <c r="AJ105" s="18"/>
      <c r="AK105" s="22"/>
      <c r="AL105" s="18"/>
      <c r="AM105" s="18"/>
      <c r="AN105" s="18"/>
      <c r="AO105" s="18"/>
      <c r="AP105" s="18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</row>
    <row r="106" spans="4:83" x14ac:dyDescent="0.25">
      <c r="D106" s="22"/>
      <c r="E106" s="22"/>
      <c r="F106" s="22"/>
      <c r="G106" s="22"/>
      <c r="H106" s="18"/>
      <c r="I106" s="18"/>
      <c r="J106" s="18"/>
      <c r="K106" s="18"/>
      <c r="L106" s="18"/>
      <c r="M106" s="22"/>
      <c r="N106" s="18"/>
      <c r="O106" s="18"/>
      <c r="P106" s="18"/>
      <c r="Q106" s="18"/>
      <c r="R106" s="18"/>
      <c r="S106" s="22"/>
      <c r="T106" s="18"/>
      <c r="U106" s="18"/>
      <c r="V106" s="18"/>
      <c r="W106" s="18"/>
      <c r="X106" s="18"/>
      <c r="Y106" s="22"/>
      <c r="Z106" s="18"/>
      <c r="AA106" s="18"/>
      <c r="AB106" s="18"/>
      <c r="AC106" s="18"/>
      <c r="AD106" s="18"/>
      <c r="AE106" s="22"/>
      <c r="AF106" s="18"/>
      <c r="AG106" s="18"/>
      <c r="AH106" s="18"/>
      <c r="AI106" s="18"/>
      <c r="AJ106" s="18"/>
      <c r="AK106" s="22"/>
      <c r="AL106" s="18"/>
      <c r="AM106" s="18"/>
      <c r="AN106" s="18"/>
      <c r="AO106" s="18"/>
      <c r="AP106" s="18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</row>
    <row r="107" spans="4:83" x14ac:dyDescent="0.25">
      <c r="D107" s="22"/>
      <c r="E107" s="22"/>
      <c r="F107" s="22"/>
      <c r="G107" s="22"/>
      <c r="H107" s="18"/>
      <c r="I107" s="18"/>
      <c r="J107" s="18"/>
      <c r="K107" s="18"/>
      <c r="L107" s="18"/>
      <c r="M107" s="22"/>
      <c r="N107" s="18"/>
      <c r="O107" s="18"/>
      <c r="P107" s="18"/>
      <c r="Q107" s="18"/>
      <c r="R107" s="18"/>
      <c r="S107" s="22"/>
      <c r="T107" s="18"/>
      <c r="U107" s="18"/>
      <c r="V107" s="18"/>
      <c r="W107" s="18"/>
      <c r="X107" s="18"/>
      <c r="Y107" s="22"/>
      <c r="Z107" s="18"/>
      <c r="AA107" s="18"/>
      <c r="AB107" s="18"/>
      <c r="AC107" s="18"/>
      <c r="AD107" s="18"/>
      <c r="AE107" s="22"/>
      <c r="AF107" s="18"/>
      <c r="AG107" s="18"/>
      <c r="AH107" s="18"/>
      <c r="AI107" s="18"/>
      <c r="AJ107" s="18"/>
      <c r="AK107" s="22"/>
      <c r="AL107" s="18"/>
      <c r="AM107" s="18"/>
      <c r="AN107" s="18"/>
      <c r="AO107" s="18"/>
      <c r="AP107" s="18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</row>
    <row r="108" spans="4:83" x14ac:dyDescent="0.25">
      <c r="D108" s="22"/>
      <c r="E108" s="22"/>
      <c r="F108" s="22"/>
      <c r="G108" s="22"/>
      <c r="H108" s="18"/>
      <c r="I108" s="18"/>
      <c r="J108" s="18"/>
      <c r="K108" s="18"/>
      <c r="L108" s="18"/>
      <c r="M108" s="22"/>
      <c r="N108" s="18"/>
      <c r="O108" s="18"/>
      <c r="P108" s="18"/>
      <c r="Q108" s="18"/>
      <c r="R108" s="18"/>
      <c r="S108" s="22"/>
      <c r="T108" s="18"/>
      <c r="U108" s="18"/>
      <c r="V108" s="18"/>
      <c r="W108" s="18"/>
      <c r="X108" s="18"/>
      <c r="Y108" s="22"/>
      <c r="Z108" s="18"/>
      <c r="AA108" s="18"/>
      <c r="AB108" s="18"/>
      <c r="AC108" s="18"/>
      <c r="AD108" s="18"/>
      <c r="AE108" s="22"/>
      <c r="AF108" s="18"/>
      <c r="AG108" s="18"/>
      <c r="AH108" s="18"/>
      <c r="AI108" s="18"/>
      <c r="AJ108" s="18"/>
      <c r="AK108" s="22"/>
      <c r="AL108" s="18"/>
      <c r="AM108" s="18"/>
      <c r="AN108" s="18"/>
      <c r="AO108" s="18"/>
      <c r="AP108" s="18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</row>
    <row r="109" spans="4:83" x14ac:dyDescent="0.25">
      <c r="D109" s="22"/>
      <c r="E109" s="22"/>
      <c r="F109" s="22"/>
      <c r="G109" s="22"/>
      <c r="H109" s="18"/>
      <c r="I109" s="18"/>
      <c r="J109" s="18"/>
      <c r="K109" s="18"/>
      <c r="L109" s="18"/>
      <c r="M109" s="22"/>
      <c r="N109" s="18"/>
      <c r="O109" s="18"/>
      <c r="P109" s="18"/>
      <c r="Q109" s="18"/>
      <c r="R109" s="18"/>
      <c r="S109" s="22"/>
      <c r="T109" s="18"/>
      <c r="U109" s="18"/>
      <c r="V109" s="18"/>
      <c r="W109" s="18"/>
      <c r="X109" s="18"/>
      <c r="Y109" s="22"/>
      <c r="Z109" s="18"/>
      <c r="AA109" s="18"/>
      <c r="AB109" s="18"/>
      <c r="AC109" s="18"/>
      <c r="AD109" s="18"/>
      <c r="AE109" s="22"/>
      <c r="AF109" s="18"/>
      <c r="AG109" s="18"/>
      <c r="AH109" s="18"/>
      <c r="AI109" s="18"/>
      <c r="AJ109" s="18"/>
      <c r="AK109" s="22"/>
      <c r="AL109" s="18"/>
      <c r="AM109" s="18"/>
      <c r="AN109" s="18"/>
      <c r="AO109" s="18"/>
      <c r="AP109" s="18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</row>
    <row r="110" spans="4:83" x14ac:dyDescent="0.25"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</row>
    <row r="111" spans="4:83" x14ac:dyDescent="0.25"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</row>
    <row r="112" spans="4:83" x14ac:dyDescent="0.25"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</row>
    <row r="113" spans="4:74" x14ac:dyDescent="0.25"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</row>
    <row r="114" spans="4:74" x14ac:dyDescent="0.25"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</row>
    <row r="115" spans="4:74" x14ac:dyDescent="0.25"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</row>
    <row r="116" spans="4:74" x14ac:dyDescent="0.25"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</row>
    <row r="117" spans="4:74" x14ac:dyDescent="0.25"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</row>
    <row r="118" spans="4:74" x14ac:dyDescent="0.25"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</row>
    <row r="119" spans="4:74" x14ac:dyDescent="0.25"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</row>
    <row r="120" spans="4:74" x14ac:dyDescent="0.25"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</row>
    <row r="121" spans="4:74" x14ac:dyDescent="0.25"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</row>
    <row r="122" spans="4:74" x14ac:dyDescent="0.25"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</row>
    <row r="123" spans="4:74" x14ac:dyDescent="0.25"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</row>
    <row r="124" spans="4:74" x14ac:dyDescent="0.25"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</row>
    <row r="125" spans="4:74" x14ac:dyDescent="0.25"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</row>
    <row r="126" spans="4:74" x14ac:dyDescent="0.25"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</row>
    <row r="127" spans="4:74" x14ac:dyDescent="0.25"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</row>
    <row r="128" spans="4:74" x14ac:dyDescent="0.25"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</row>
    <row r="129" spans="4:74" x14ac:dyDescent="0.25"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</row>
    <row r="130" spans="4:74" x14ac:dyDescent="0.25"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</row>
    <row r="131" spans="4:74" x14ac:dyDescent="0.25"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</row>
    <row r="132" spans="4:74" x14ac:dyDescent="0.25"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</row>
    <row r="133" spans="4:74" x14ac:dyDescent="0.25"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</row>
    <row r="134" spans="4:74" x14ac:dyDescent="0.25"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</row>
    <row r="135" spans="4:74" x14ac:dyDescent="0.25"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</row>
    <row r="136" spans="4:74" x14ac:dyDescent="0.25"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</row>
    <row r="137" spans="4:74" x14ac:dyDescent="0.25"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</row>
    <row r="138" spans="4:74" x14ac:dyDescent="0.25"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</row>
    <row r="139" spans="4:74" x14ac:dyDescent="0.25"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</row>
    <row r="140" spans="4:74" x14ac:dyDescent="0.25"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</row>
    <row r="141" spans="4:74" x14ac:dyDescent="0.25"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</row>
    <row r="142" spans="4:74" x14ac:dyDescent="0.25"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</row>
    <row r="143" spans="4:74" x14ac:dyDescent="0.25"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</row>
    <row r="144" spans="4:74" x14ac:dyDescent="0.25">
      <c r="D144" s="22"/>
      <c r="E144" s="22"/>
      <c r="F144" s="22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</row>
    <row r="145" spans="4:74" x14ac:dyDescent="0.25"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</row>
    <row r="146" spans="4:74" x14ac:dyDescent="0.25"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</row>
    <row r="147" spans="4:74" x14ac:dyDescent="0.25">
      <c r="D147" s="22"/>
      <c r="E147" s="22"/>
      <c r="F147" s="22"/>
      <c r="G147" s="22"/>
      <c r="H147" s="22" t="s">
        <v>62</v>
      </c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 t="s">
        <v>63</v>
      </c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</row>
    <row r="148" spans="4:74" x14ac:dyDescent="0.25">
      <c r="D148" s="22"/>
      <c r="E148" s="22"/>
      <c r="F148" s="22"/>
      <c r="G148" s="22" t="s">
        <v>20</v>
      </c>
      <c r="H148" s="22" t="s">
        <v>9</v>
      </c>
      <c r="I148" s="22" t="s">
        <v>10</v>
      </c>
      <c r="J148" s="22" t="s">
        <v>32</v>
      </c>
      <c r="K148" s="22" t="s">
        <v>11</v>
      </c>
      <c r="L148" s="22" t="s">
        <v>13</v>
      </c>
      <c r="M148" s="22"/>
      <c r="N148" s="22"/>
      <c r="O148" s="22"/>
      <c r="P148" s="22"/>
      <c r="Q148" s="22"/>
      <c r="R148" s="22"/>
      <c r="S148" s="22"/>
      <c r="T148" s="22"/>
      <c r="U148" s="22" t="s">
        <v>9</v>
      </c>
      <c r="V148" s="22" t="s">
        <v>10</v>
      </c>
      <c r="W148" s="22" t="s">
        <v>32</v>
      </c>
      <c r="X148" s="22" t="s">
        <v>11</v>
      </c>
      <c r="Y148" s="22" t="s">
        <v>13</v>
      </c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</row>
    <row r="149" spans="4:74" x14ac:dyDescent="0.25">
      <c r="D149" s="22"/>
      <c r="E149" s="22"/>
      <c r="F149" s="22"/>
      <c r="G149" s="22"/>
      <c r="H149" s="22" t="s">
        <v>21</v>
      </c>
      <c r="I149" s="22" t="s">
        <v>21</v>
      </c>
      <c r="J149" s="22" t="s">
        <v>21</v>
      </c>
      <c r="K149" s="22" t="s">
        <v>21</v>
      </c>
      <c r="L149" s="22" t="s">
        <v>21</v>
      </c>
      <c r="M149" s="22" t="s">
        <v>40</v>
      </c>
      <c r="N149" s="22" t="s">
        <v>41</v>
      </c>
      <c r="O149" s="22" t="s">
        <v>42</v>
      </c>
      <c r="P149" s="22"/>
      <c r="Q149" s="22"/>
      <c r="R149" s="22"/>
      <c r="S149" s="22"/>
      <c r="T149" s="22"/>
      <c r="U149" s="22" t="s">
        <v>21</v>
      </c>
      <c r="V149" s="22" t="s">
        <v>21</v>
      </c>
      <c r="W149" s="22" t="s">
        <v>21</v>
      </c>
      <c r="X149" s="22" t="s">
        <v>21</v>
      </c>
      <c r="Y149" s="22" t="s">
        <v>21</v>
      </c>
      <c r="Z149" s="22" t="s">
        <v>40</v>
      </c>
      <c r="AA149" s="22" t="s">
        <v>41</v>
      </c>
      <c r="AB149" s="22" t="s">
        <v>42</v>
      </c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</row>
    <row r="150" spans="4:74" x14ac:dyDescent="0.25">
      <c r="D150" s="22"/>
      <c r="E150" s="3" t="s">
        <v>77</v>
      </c>
      <c r="F150" s="22"/>
      <c r="G150" s="14">
        <v>500</v>
      </c>
      <c r="H150" s="15">
        <v>1.66E-2</v>
      </c>
      <c r="I150" s="15">
        <v>1.6299999999999999E-2</v>
      </c>
      <c r="J150" s="15">
        <v>8.3099999999999993E-2</v>
      </c>
      <c r="K150" s="15">
        <v>0.1237</v>
      </c>
      <c r="L150" s="15">
        <v>9.1200000000000003E-2</v>
      </c>
      <c r="M150" s="22">
        <f>SUM(H150:L150) / 5</f>
        <v>6.6179999999999989E-2</v>
      </c>
      <c r="N150" s="22">
        <f>SUM(H150:I150)/2</f>
        <v>1.6449999999999999E-2</v>
      </c>
      <c r="O150" s="22">
        <f>SUM(J150:L150)/3</f>
        <v>9.9333333333333329E-2</v>
      </c>
      <c r="P150" s="22"/>
      <c r="Q150" s="22"/>
      <c r="R150" s="22"/>
      <c r="S150" s="22"/>
      <c r="T150" s="22"/>
      <c r="U150" s="15">
        <v>1.3899999999999999E-2</v>
      </c>
      <c r="V150" s="15">
        <v>7.7000000000000002E-3</v>
      </c>
      <c r="W150" s="15">
        <v>2.9100000000000001E-2</v>
      </c>
      <c r="X150" s="15">
        <v>4.6899999999999997E-2</v>
      </c>
      <c r="Y150" s="15">
        <v>2.87E-2</v>
      </c>
      <c r="Z150" s="22">
        <f>SUM(U150:Y150) / 5</f>
        <v>2.5259999999999998E-2</v>
      </c>
      <c r="AA150" s="22">
        <f>SUM(U150:V150)/2</f>
        <v>1.0800000000000001E-2</v>
      </c>
      <c r="AB150" s="22">
        <f>SUM(W150:Y150)/3</f>
        <v>3.49E-2</v>
      </c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</row>
    <row r="151" spans="4:74" x14ac:dyDescent="0.25">
      <c r="D151" s="22"/>
      <c r="E151" s="22" t="s">
        <v>23</v>
      </c>
      <c r="F151" s="22"/>
      <c r="G151" s="14">
        <v>1250</v>
      </c>
      <c r="H151" s="15">
        <v>0.10979999999999999</v>
      </c>
      <c r="I151" s="15">
        <v>8.5999999999999993E-2</v>
      </c>
      <c r="J151" s="15">
        <v>0.52529999999999999</v>
      </c>
      <c r="K151" s="15">
        <v>0.76800000000000002</v>
      </c>
      <c r="L151" s="15">
        <v>0.55840000000000001</v>
      </c>
      <c r="M151" s="22">
        <f t="shared" ref="M151:M159" si="67">SUM(H151:L151) / 5</f>
        <v>0.40950000000000009</v>
      </c>
      <c r="N151" s="22">
        <f t="shared" ref="N151:N159" si="68">SUM(H151:I151)/2</f>
        <v>9.7899999999999987E-2</v>
      </c>
      <c r="O151" s="22">
        <f>SUM(J151:L151)/3</f>
        <v>0.6172333333333333</v>
      </c>
      <c r="P151" s="22"/>
      <c r="Q151" s="22"/>
      <c r="R151" s="22"/>
      <c r="S151" s="22"/>
      <c r="T151" s="22"/>
      <c r="U151" s="15">
        <v>3.6499999999999998E-2</v>
      </c>
      <c r="V151" s="15">
        <v>3.5200000000000002E-2</v>
      </c>
      <c r="W151" s="15">
        <v>0.16239999999999999</v>
      </c>
      <c r="X151" s="15">
        <v>0.27739999999999998</v>
      </c>
      <c r="Y151" s="15">
        <v>0.22520000000000001</v>
      </c>
      <c r="Z151" s="22">
        <f>SUM(U151:Y151) / 5</f>
        <v>0.14733999999999997</v>
      </c>
      <c r="AA151" s="22">
        <f t="shared" ref="AA151:AA159" si="69">SUM(U151:V151)/2</f>
        <v>3.585E-2</v>
      </c>
      <c r="AB151" s="22">
        <f>SUM(W151:Y151)/3</f>
        <v>0.22166666666666668</v>
      </c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</row>
    <row r="152" spans="4:74" x14ac:dyDescent="0.25">
      <c r="D152" s="22"/>
      <c r="E152" s="22" t="s">
        <v>57</v>
      </c>
      <c r="F152" s="22"/>
      <c r="G152" s="14">
        <v>2000</v>
      </c>
      <c r="H152" s="15">
        <v>0.26229999999999998</v>
      </c>
      <c r="I152" s="15">
        <v>0.1981</v>
      </c>
      <c r="J152" s="15">
        <v>1.3501000000000001</v>
      </c>
      <c r="K152" s="15">
        <v>2.0653999999999999</v>
      </c>
      <c r="L152" s="22">
        <v>1.5322</v>
      </c>
      <c r="M152" s="22">
        <f>SUM(H152:L152) / 5</f>
        <v>1.0816199999999998</v>
      </c>
      <c r="N152" s="22">
        <f t="shared" si="68"/>
        <v>0.23019999999999999</v>
      </c>
      <c r="O152" s="22">
        <f t="shared" ref="O152:O159" si="70">SUM(J152:L152)/3</f>
        <v>1.6492333333333331</v>
      </c>
      <c r="P152" s="22"/>
      <c r="Q152" s="22"/>
      <c r="R152" s="22"/>
      <c r="S152" s="22"/>
      <c r="T152" s="22"/>
      <c r="U152" s="15">
        <v>0.10489999999999999</v>
      </c>
      <c r="V152" s="15">
        <v>7.7499999999999999E-2</v>
      </c>
      <c r="W152" s="15">
        <v>0.40820000000000001</v>
      </c>
      <c r="X152" s="15">
        <v>0.72099999999999997</v>
      </c>
      <c r="Y152" s="15">
        <v>0.45960000000000001</v>
      </c>
      <c r="Z152" s="22">
        <f>SUM(U152:Y152) / 5</f>
        <v>0.35424</v>
      </c>
      <c r="AA152" s="22">
        <f t="shared" si="69"/>
        <v>9.1200000000000003E-2</v>
      </c>
      <c r="AB152" s="22">
        <f t="shared" ref="AB152:AB159" si="71">SUM(W152:Y152)/3</f>
        <v>0.52959999999999996</v>
      </c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</row>
    <row r="153" spans="4:74" x14ac:dyDescent="0.25">
      <c r="D153" s="22"/>
      <c r="E153" s="22" t="s">
        <v>25</v>
      </c>
      <c r="F153" s="22"/>
      <c r="G153" s="22">
        <v>3000</v>
      </c>
      <c r="H153" s="15">
        <v>0.55810000000000004</v>
      </c>
      <c r="I153" s="15">
        <v>0.4783</v>
      </c>
      <c r="J153" s="15">
        <v>3.1474000000000002</v>
      </c>
      <c r="K153" s="15">
        <v>4.91</v>
      </c>
      <c r="L153" s="15">
        <v>3.4666999999999999</v>
      </c>
      <c r="M153" s="22">
        <f t="shared" si="67"/>
        <v>2.5120999999999998</v>
      </c>
      <c r="N153" s="22">
        <f t="shared" si="68"/>
        <v>0.51819999999999999</v>
      </c>
      <c r="O153" s="22">
        <f t="shared" si="70"/>
        <v>3.841366666666667</v>
      </c>
      <c r="P153" s="22"/>
      <c r="Q153" s="22"/>
      <c r="R153" s="22"/>
      <c r="S153" s="22"/>
      <c r="T153" s="22"/>
      <c r="U153" s="15">
        <v>0.21199999999999999</v>
      </c>
      <c r="V153" s="15">
        <v>0.161</v>
      </c>
      <c r="W153" s="15">
        <v>0.87370000000000003</v>
      </c>
      <c r="X153" s="15">
        <v>1.4477</v>
      </c>
      <c r="Y153" s="15">
        <v>0.98350000000000004</v>
      </c>
      <c r="Z153" s="22">
        <f>SUM(U153:Y153) / 5</f>
        <v>0.73558000000000001</v>
      </c>
      <c r="AA153" s="22">
        <f t="shared" si="69"/>
        <v>0.1865</v>
      </c>
      <c r="AB153" s="22">
        <f t="shared" si="71"/>
        <v>1.1016333333333332</v>
      </c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</row>
    <row r="154" spans="4:74" x14ac:dyDescent="0.25">
      <c r="D154" s="22"/>
      <c r="F154" s="22"/>
      <c r="G154" s="14">
        <v>4000</v>
      </c>
      <c r="H154" s="15">
        <v>0.94779999999999998</v>
      </c>
      <c r="I154" s="15">
        <v>0.74660000000000004</v>
      </c>
      <c r="J154" s="15">
        <v>5.5534999999999997</v>
      </c>
      <c r="K154" s="15">
        <v>8.5275999999999996</v>
      </c>
      <c r="L154" s="15">
        <v>5.7618</v>
      </c>
      <c r="M154" s="22">
        <f t="shared" si="67"/>
        <v>4.3074599999999998</v>
      </c>
      <c r="N154" s="22">
        <f t="shared" si="68"/>
        <v>0.84719999999999995</v>
      </c>
      <c r="O154" s="22">
        <f t="shared" si="70"/>
        <v>6.6143000000000001</v>
      </c>
      <c r="P154" s="22"/>
      <c r="Q154" s="22"/>
      <c r="R154" s="22"/>
      <c r="S154" s="22"/>
      <c r="T154" s="22"/>
      <c r="U154" s="15">
        <v>0.32929999999999998</v>
      </c>
      <c r="V154" s="15">
        <v>0.2432</v>
      </c>
      <c r="W154" s="15">
        <v>1.5455000000000001</v>
      </c>
      <c r="X154" s="15">
        <v>2.5407000000000002</v>
      </c>
      <c r="Y154" s="15">
        <v>1.6191</v>
      </c>
      <c r="Z154" s="22">
        <f t="shared" ref="Z154:Z159" si="72">SUM(U154:Y154) / 5</f>
        <v>1.2555600000000002</v>
      </c>
      <c r="AA154" s="22">
        <f t="shared" si="69"/>
        <v>0.28625</v>
      </c>
      <c r="AB154" s="22">
        <f t="shared" si="71"/>
        <v>1.9017666666666664</v>
      </c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</row>
    <row r="155" spans="4:74" x14ac:dyDescent="0.25">
      <c r="D155" s="22"/>
      <c r="F155" s="22"/>
      <c r="G155" s="14">
        <v>5000</v>
      </c>
      <c r="H155" s="15">
        <v>1.6668000000000001</v>
      </c>
      <c r="I155" s="15">
        <v>1.0398000000000001</v>
      </c>
      <c r="J155" s="15">
        <v>8.2127999999999997</v>
      </c>
      <c r="K155" s="22">
        <v>13.1883</v>
      </c>
      <c r="L155" s="15">
        <v>9.8409999999999993</v>
      </c>
      <c r="M155" s="22">
        <f t="shared" si="67"/>
        <v>6.7897400000000001</v>
      </c>
      <c r="N155" s="22">
        <f t="shared" si="68"/>
        <v>1.3532999999999999</v>
      </c>
      <c r="O155" s="22">
        <f t="shared" si="70"/>
        <v>10.414033333333334</v>
      </c>
      <c r="P155" s="22"/>
      <c r="Q155" s="22"/>
      <c r="R155" s="22"/>
      <c r="S155" s="22"/>
      <c r="T155" s="22"/>
      <c r="U155" s="15">
        <v>0.50600000000000001</v>
      </c>
      <c r="V155" s="22">
        <v>0.39460000000000001</v>
      </c>
      <c r="W155" s="15">
        <v>2.4062000000000001</v>
      </c>
      <c r="X155" s="15">
        <v>3.7296</v>
      </c>
      <c r="Y155" s="15">
        <v>2.4115000000000002</v>
      </c>
      <c r="Z155" s="22">
        <f>SUM(U155:Y155) / 5</f>
        <v>1.88958</v>
      </c>
      <c r="AA155" s="22">
        <f t="shared" si="69"/>
        <v>0.45030000000000003</v>
      </c>
      <c r="AB155" s="22">
        <f t="shared" si="71"/>
        <v>2.8491</v>
      </c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</row>
    <row r="156" spans="4:74" x14ac:dyDescent="0.25">
      <c r="D156" s="22"/>
      <c r="E156" s="22"/>
      <c r="F156" s="22"/>
      <c r="G156" s="22">
        <v>6000</v>
      </c>
      <c r="H156" s="15">
        <v>2.4129999999999998</v>
      </c>
      <c r="I156" s="15">
        <v>1.5311999999999999</v>
      </c>
      <c r="J156" s="22">
        <v>12.5783</v>
      </c>
      <c r="K156" s="15">
        <v>20.714099999999998</v>
      </c>
      <c r="L156" s="15">
        <v>13.8142</v>
      </c>
      <c r="M156" s="22">
        <f t="shared" si="67"/>
        <v>10.210159999999998</v>
      </c>
      <c r="N156" s="22">
        <f t="shared" si="68"/>
        <v>1.9720999999999997</v>
      </c>
      <c r="O156" s="22">
        <f t="shared" si="70"/>
        <v>15.702199999999999</v>
      </c>
      <c r="P156" s="22"/>
      <c r="Q156" s="22"/>
      <c r="R156" s="22"/>
      <c r="S156" s="22"/>
      <c r="T156" s="22"/>
      <c r="U156" s="15">
        <v>0.751</v>
      </c>
      <c r="V156" s="15">
        <v>0.53749999999999998</v>
      </c>
      <c r="W156" s="15">
        <v>3.3694999999999999</v>
      </c>
      <c r="X156" s="15">
        <v>5.6924000000000001</v>
      </c>
      <c r="Y156" s="15">
        <v>3.7747000000000002</v>
      </c>
      <c r="Z156" s="22">
        <f t="shared" si="72"/>
        <v>2.8250199999999999</v>
      </c>
      <c r="AA156" s="22">
        <f t="shared" si="69"/>
        <v>0.64424999999999999</v>
      </c>
      <c r="AB156" s="22">
        <f t="shared" si="71"/>
        <v>4.2788666666666666</v>
      </c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</row>
    <row r="157" spans="4:74" x14ac:dyDescent="0.25">
      <c r="D157" s="22"/>
      <c r="E157" s="22"/>
      <c r="F157" s="22"/>
      <c r="G157" s="22">
        <v>7000</v>
      </c>
      <c r="H157" s="15">
        <v>3.5792000000000002</v>
      </c>
      <c r="I157" s="15">
        <v>2.1939000000000002</v>
      </c>
      <c r="J157" s="15">
        <v>17.666</v>
      </c>
      <c r="K157" s="15">
        <v>28.452999999999999</v>
      </c>
      <c r="L157" s="15">
        <v>19.038799999999998</v>
      </c>
      <c r="M157" s="22">
        <f t="shared" si="67"/>
        <v>14.186179999999998</v>
      </c>
      <c r="N157" s="22">
        <f t="shared" si="68"/>
        <v>2.8865500000000002</v>
      </c>
      <c r="O157" s="22">
        <f t="shared" si="70"/>
        <v>21.719266666666666</v>
      </c>
      <c r="P157" s="22"/>
      <c r="Q157" s="22"/>
      <c r="R157" s="22"/>
      <c r="S157" s="22"/>
      <c r="T157" s="22"/>
      <c r="U157" s="15">
        <v>1.1116999999999999</v>
      </c>
      <c r="V157" s="15">
        <v>0.73780000000000001</v>
      </c>
      <c r="W157" s="15">
        <v>5.0614999999999997</v>
      </c>
      <c r="X157" s="15">
        <v>8.3553999999999995</v>
      </c>
      <c r="Y157" s="15">
        <v>5.0549999999999997</v>
      </c>
      <c r="Z157" s="22">
        <f t="shared" si="72"/>
        <v>4.0642799999999992</v>
      </c>
      <c r="AA157" s="22">
        <f t="shared" si="69"/>
        <v>0.92474999999999996</v>
      </c>
      <c r="AB157" s="22">
        <f t="shared" si="71"/>
        <v>6.1572999999999993</v>
      </c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</row>
    <row r="158" spans="4:74" x14ac:dyDescent="0.25">
      <c r="D158" s="22"/>
      <c r="E158" s="22"/>
      <c r="F158" s="22"/>
      <c r="G158" s="22">
        <v>8000</v>
      </c>
      <c r="H158" s="15">
        <v>4.4931000000000001</v>
      </c>
      <c r="I158" s="15">
        <v>2.6707000000000001</v>
      </c>
      <c r="J158" s="15">
        <v>23.053000000000001</v>
      </c>
      <c r="K158" s="22">
        <v>36.774999999999999</v>
      </c>
      <c r="L158" s="15">
        <v>25.460999999999999</v>
      </c>
      <c r="M158" s="22">
        <f t="shared" si="67"/>
        <v>18.490559999999999</v>
      </c>
      <c r="N158" s="22">
        <f t="shared" si="68"/>
        <v>3.5819000000000001</v>
      </c>
      <c r="O158" s="22">
        <f t="shared" si="70"/>
        <v>28.429666666666666</v>
      </c>
      <c r="P158" s="22"/>
      <c r="Q158" s="22"/>
      <c r="R158" s="22"/>
      <c r="S158" s="22"/>
      <c r="T158" s="22"/>
      <c r="U158" s="15">
        <v>1.4174</v>
      </c>
      <c r="V158" s="15">
        <v>0.94689999999999996</v>
      </c>
      <c r="W158" s="15">
        <v>6.2069999999999999</v>
      </c>
      <c r="X158" s="15">
        <v>11.305999999999999</v>
      </c>
      <c r="Y158" s="15">
        <v>6.5464000000000002</v>
      </c>
      <c r="Z158" s="22">
        <f t="shared" si="72"/>
        <v>5.2847399999999993</v>
      </c>
      <c r="AA158" s="22">
        <f t="shared" si="69"/>
        <v>1.18215</v>
      </c>
      <c r="AB158" s="22">
        <f t="shared" si="71"/>
        <v>8.0197999999999983</v>
      </c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</row>
    <row r="159" spans="4:74" x14ac:dyDescent="0.25">
      <c r="D159" s="22"/>
      <c r="E159" s="22"/>
      <c r="F159" s="22"/>
      <c r="G159" s="22">
        <v>9000</v>
      </c>
      <c r="H159" s="15">
        <v>5.5922999999999998</v>
      </c>
      <c r="I159" s="15">
        <v>4.0349000000000004</v>
      </c>
      <c r="J159" s="15">
        <v>35.113999999999997</v>
      </c>
      <c r="K159" s="15">
        <v>51.076000000000001</v>
      </c>
      <c r="L159" s="22">
        <v>35.356000000000002</v>
      </c>
      <c r="M159" s="22">
        <f t="shared" si="67"/>
        <v>26.234640000000002</v>
      </c>
      <c r="N159" s="22">
        <f t="shared" si="68"/>
        <v>4.8136000000000001</v>
      </c>
      <c r="O159" s="22">
        <f t="shared" si="70"/>
        <v>40.515333333333331</v>
      </c>
      <c r="P159" s="22"/>
      <c r="Q159" s="22"/>
      <c r="R159" s="22"/>
      <c r="S159" s="22"/>
      <c r="T159" s="22"/>
      <c r="U159" s="15">
        <v>1.7444</v>
      </c>
      <c r="V159" s="15">
        <v>1.3313999999999999</v>
      </c>
      <c r="W159" s="15">
        <v>8.8680000000000003</v>
      </c>
      <c r="X159" s="15">
        <v>15.287000000000001</v>
      </c>
      <c r="Y159" s="15">
        <v>8.8520000000000003</v>
      </c>
      <c r="Z159" s="22">
        <f t="shared" si="72"/>
        <v>7.2165600000000012</v>
      </c>
      <c r="AA159" s="22">
        <f t="shared" si="69"/>
        <v>1.5379</v>
      </c>
      <c r="AB159" s="22">
        <f t="shared" si="71"/>
        <v>11.002333333333334</v>
      </c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</row>
    <row r="160" spans="4:74" x14ac:dyDescent="0.25"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</row>
    <row r="161" spans="4:74" x14ac:dyDescent="0.25"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</row>
    <row r="162" spans="4:74" x14ac:dyDescent="0.25"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</row>
    <row r="163" spans="4:74" x14ac:dyDescent="0.25"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</row>
    <row r="164" spans="4:74" x14ac:dyDescent="0.25"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</row>
    <row r="165" spans="4:74" x14ac:dyDescent="0.25"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</row>
    <row r="166" spans="4:74" x14ac:dyDescent="0.25"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</row>
    <row r="167" spans="4:74" x14ac:dyDescent="0.25"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</row>
    <row r="168" spans="4:74" x14ac:dyDescent="0.25"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</row>
    <row r="169" spans="4:74" x14ac:dyDescent="0.25"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</row>
    <row r="170" spans="4:74" x14ac:dyDescent="0.25"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</row>
    <row r="171" spans="4:74" x14ac:dyDescent="0.25"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</row>
    <row r="172" spans="4:74" x14ac:dyDescent="0.25"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</row>
    <row r="173" spans="4:74" x14ac:dyDescent="0.25"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</row>
    <row r="174" spans="4:74" x14ac:dyDescent="0.25"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</row>
    <row r="175" spans="4:74" x14ac:dyDescent="0.25"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</row>
    <row r="176" spans="4:74" x14ac:dyDescent="0.25"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</row>
    <row r="177" spans="4:99" x14ac:dyDescent="0.25"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</row>
    <row r="178" spans="4:99" x14ac:dyDescent="0.25"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</row>
    <row r="179" spans="4:99" x14ac:dyDescent="0.25"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</row>
    <row r="180" spans="4:99" x14ac:dyDescent="0.25"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</row>
    <row r="181" spans="4:99" x14ac:dyDescent="0.25"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</row>
    <row r="182" spans="4:99" x14ac:dyDescent="0.25"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</row>
    <row r="183" spans="4:99" x14ac:dyDescent="0.25"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</row>
    <row r="184" spans="4:99" x14ac:dyDescent="0.25"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</row>
    <row r="185" spans="4:99" x14ac:dyDescent="0.25"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</row>
    <row r="186" spans="4:99" x14ac:dyDescent="0.25"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</row>
    <row r="187" spans="4:99" x14ac:dyDescent="0.25"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</row>
    <row r="188" spans="4:99" x14ac:dyDescent="0.25"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</row>
    <row r="189" spans="4:99" x14ac:dyDescent="0.25"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</row>
    <row r="190" spans="4:99" x14ac:dyDescent="0.25"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</row>
    <row r="191" spans="4:99" x14ac:dyDescent="0.25"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</row>
    <row r="192" spans="4:99" x14ac:dyDescent="0.25"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</row>
    <row r="193" spans="4:99" x14ac:dyDescent="0.25">
      <c r="D193" s="22"/>
      <c r="E193" s="22"/>
      <c r="F193" s="22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</row>
    <row r="194" spans="4:99" x14ac:dyDescent="0.25"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</row>
    <row r="195" spans="4:99" x14ac:dyDescent="0.25"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</row>
    <row r="196" spans="4:99" x14ac:dyDescent="0.25"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</row>
    <row r="197" spans="4:99" x14ac:dyDescent="0.25">
      <c r="D197" s="22"/>
      <c r="E197" s="22"/>
      <c r="F197" s="22"/>
      <c r="G197" s="22"/>
      <c r="H197" s="22" t="s">
        <v>65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3" t="s">
        <v>64</v>
      </c>
      <c r="S197" s="23"/>
      <c r="T197" s="23"/>
      <c r="U197" s="23"/>
      <c r="V197" s="23"/>
      <c r="W197" s="23"/>
      <c r="X197" s="23"/>
      <c r="Y197" s="23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</row>
    <row r="198" spans="4:99" x14ac:dyDescent="0.25">
      <c r="D198" s="22"/>
      <c r="E198" s="22"/>
      <c r="F198" s="22"/>
      <c r="G198" s="22" t="s">
        <v>20</v>
      </c>
      <c r="H198" s="22" t="s">
        <v>9</v>
      </c>
      <c r="I198" s="22" t="s">
        <v>10</v>
      </c>
      <c r="J198" s="22" t="s">
        <v>32</v>
      </c>
      <c r="K198" s="22" t="s">
        <v>11</v>
      </c>
      <c r="L198" s="22" t="s">
        <v>13</v>
      </c>
      <c r="M198" s="22"/>
      <c r="N198" s="22"/>
      <c r="O198" s="22"/>
      <c r="P198" s="22"/>
      <c r="Q198" s="22"/>
      <c r="R198" s="23" t="s">
        <v>9</v>
      </c>
      <c r="S198" s="23" t="s">
        <v>10</v>
      </c>
      <c r="T198" s="23" t="s">
        <v>32</v>
      </c>
      <c r="U198" s="23" t="s">
        <v>11</v>
      </c>
      <c r="V198" s="23" t="s">
        <v>13</v>
      </c>
      <c r="W198" s="23"/>
      <c r="X198" s="23"/>
      <c r="Y198" s="23"/>
      <c r="Z198" s="22"/>
      <c r="AA198" s="22"/>
      <c r="AB198" s="22"/>
      <c r="AC198" s="22" t="s">
        <v>20</v>
      </c>
      <c r="AD198" s="21" t="s">
        <v>9</v>
      </c>
      <c r="AE198" s="21"/>
      <c r="AF198" s="21" t="s">
        <v>10</v>
      </c>
      <c r="AG198" s="21"/>
      <c r="AH198" s="21" t="s">
        <v>32</v>
      </c>
      <c r="AI198" s="21"/>
      <c r="AJ198" s="21" t="s">
        <v>11</v>
      </c>
      <c r="AK198" s="21"/>
      <c r="AL198" s="22" t="s">
        <v>13</v>
      </c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</row>
    <row r="199" spans="4:99" x14ac:dyDescent="0.25">
      <c r="D199" s="22"/>
      <c r="E199" s="22"/>
      <c r="F199" s="22"/>
      <c r="G199" s="22"/>
      <c r="H199" s="22" t="s">
        <v>21</v>
      </c>
      <c r="I199" s="22" t="s">
        <v>21</v>
      </c>
      <c r="J199" s="22" t="s">
        <v>21</v>
      </c>
      <c r="K199" s="22" t="s">
        <v>21</v>
      </c>
      <c r="L199" s="22" t="s">
        <v>21</v>
      </c>
      <c r="M199" s="22" t="s">
        <v>40</v>
      </c>
      <c r="N199" s="22" t="s">
        <v>41</v>
      </c>
      <c r="O199" s="22" t="s">
        <v>43</v>
      </c>
      <c r="P199" s="22"/>
      <c r="Q199" s="22"/>
      <c r="R199" s="23" t="s">
        <v>21</v>
      </c>
      <c r="S199" s="23" t="s">
        <v>21</v>
      </c>
      <c r="T199" s="23" t="s">
        <v>21</v>
      </c>
      <c r="U199" s="23" t="s">
        <v>21</v>
      </c>
      <c r="V199" s="23" t="s">
        <v>21</v>
      </c>
      <c r="W199" s="23" t="s">
        <v>40</v>
      </c>
      <c r="X199" s="23" t="s">
        <v>44</v>
      </c>
      <c r="Y199" s="23" t="s">
        <v>43</v>
      </c>
      <c r="Z199" s="22"/>
      <c r="AA199" s="22"/>
      <c r="AB199" s="22"/>
      <c r="AC199" s="22"/>
      <c r="AD199" s="22" t="s">
        <v>45</v>
      </c>
      <c r="AE199" s="22" t="s">
        <v>46</v>
      </c>
      <c r="AF199" s="22" t="s">
        <v>45</v>
      </c>
      <c r="AG199" s="22" t="s">
        <v>46</v>
      </c>
      <c r="AH199" s="22" t="s">
        <v>45</v>
      </c>
      <c r="AI199" s="22" t="s">
        <v>46</v>
      </c>
      <c r="AJ199" s="22" t="s">
        <v>45</v>
      </c>
      <c r="AK199" s="22" t="s">
        <v>46</v>
      </c>
      <c r="AL199" s="22" t="s">
        <v>45</v>
      </c>
      <c r="AM199" s="22" t="s">
        <v>46</v>
      </c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</row>
    <row r="200" spans="4:99" x14ac:dyDescent="0.25">
      <c r="D200" s="22"/>
      <c r="E200" s="22"/>
      <c r="F200" s="22"/>
      <c r="G200" s="14">
        <v>500</v>
      </c>
      <c r="H200" s="18">
        <v>3.1199999999999999E-4</v>
      </c>
      <c r="I200" s="18">
        <v>3.1199999999999999E-4</v>
      </c>
      <c r="J200" s="18">
        <v>6.8999999999999997E-4</v>
      </c>
      <c r="K200" s="18">
        <v>1.0020000000000001E-3</v>
      </c>
      <c r="L200" s="18">
        <v>6.8900000000000005E-4</v>
      </c>
      <c r="M200" s="22">
        <f>SUM(H200:L200) / 5</f>
        <v>6.0100000000000008E-4</v>
      </c>
      <c r="N200" s="22">
        <f>SUM(H200:I200) / 2</f>
        <v>3.1199999999999999E-4</v>
      </c>
      <c r="O200" s="22">
        <f>SUM(J200:L200) / 3</f>
        <v>7.9366666666666659E-4</v>
      </c>
      <c r="P200" s="22"/>
      <c r="Q200" s="22"/>
      <c r="R200" s="18">
        <v>8.7200000000000005E-4</v>
      </c>
      <c r="S200" s="18">
        <v>6.9999999999999999E-4</v>
      </c>
      <c r="T200" s="18">
        <v>9.9200000000000004E-4</v>
      </c>
      <c r="U200" s="18">
        <v>8.6600000000000002E-4</v>
      </c>
      <c r="V200" s="18">
        <v>1.134E-3</v>
      </c>
      <c r="W200" s="23">
        <f>SUM(R200:V200) / 5</f>
        <v>9.1280000000000007E-4</v>
      </c>
      <c r="X200" s="23">
        <f>SUM(R200:S200) / 2</f>
        <v>7.8600000000000002E-4</v>
      </c>
      <c r="Y200" s="23">
        <f>SUM(T200:V200) / 3</f>
        <v>9.9733333333333336E-4</v>
      </c>
      <c r="Z200" s="22"/>
      <c r="AA200" s="22"/>
      <c r="AB200" s="22"/>
      <c r="AC200" s="14">
        <v>500</v>
      </c>
      <c r="AD200" s="22"/>
      <c r="AE200" s="22"/>
      <c r="AF200" s="15"/>
      <c r="AG200" s="15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</row>
    <row r="201" spans="4:99" x14ac:dyDescent="0.25">
      <c r="D201" s="22"/>
      <c r="E201" s="22"/>
      <c r="F201" s="22"/>
      <c r="G201" s="14">
        <v>1250</v>
      </c>
      <c r="H201" s="15">
        <v>8.4599999999999996E-4</v>
      </c>
      <c r="I201" s="15">
        <v>6.6100000000000002E-4</v>
      </c>
      <c r="J201" s="15">
        <v>2.787E-3</v>
      </c>
      <c r="K201" s="15">
        <v>4.1489999999999999E-3</v>
      </c>
      <c r="L201" s="15">
        <v>3.3289999999999999E-3</v>
      </c>
      <c r="M201" s="22">
        <f>SUM(H201:L201) / 5</f>
        <v>2.3544E-3</v>
      </c>
      <c r="N201" s="22">
        <f>SUM(H201:I201) / 2</f>
        <v>7.5350000000000005E-4</v>
      </c>
      <c r="O201" s="22">
        <f t="shared" ref="O201:O209" si="73">SUM(J201:L201) / 3</f>
        <v>3.4216666666666666E-3</v>
      </c>
      <c r="P201" s="22"/>
      <c r="Q201" s="22"/>
      <c r="R201" s="18">
        <v>2.5400000000000002E-3</v>
      </c>
      <c r="S201" s="18">
        <v>2.9640000000000001E-3</v>
      </c>
      <c r="T201" s="18">
        <v>4.633E-3</v>
      </c>
      <c r="U201" s="18">
        <v>2.8530000000000001E-3</v>
      </c>
      <c r="V201" s="18">
        <v>2.875E-3</v>
      </c>
      <c r="W201" s="23">
        <f t="shared" ref="W201:W209" si="74">SUM(R201:V201) / 5</f>
        <v>3.173E-3</v>
      </c>
      <c r="X201" s="23">
        <f>SUM(R201:S201) / 2</f>
        <v>2.7520000000000001E-3</v>
      </c>
      <c r="Y201" s="23">
        <f t="shared" ref="Y201:Y209" si="75">SUM(T201:V201) / 3</f>
        <v>3.4536666666666661E-3</v>
      </c>
      <c r="Z201" s="22"/>
      <c r="AA201" s="22"/>
      <c r="AB201" s="22"/>
      <c r="AC201" s="14">
        <v>1250</v>
      </c>
      <c r="AD201" s="15" t="s">
        <v>47</v>
      </c>
      <c r="AE201" s="15"/>
      <c r="AF201" s="15"/>
      <c r="AG201" s="15"/>
      <c r="AH201" s="15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</row>
    <row r="202" spans="4:99" x14ac:dyDescent="0.25">
      <c r="D202" s="22"/>
      <c r="E202" s="3" t="s">
        <v>48</v>
      </c>
      <c r="F202" s="22"/>
      <c r="G202" s="14">
        <v>2000</v>
      </c>
      <c r="H202" s="15">
        <v>1.8400000000000001E-3</v>
      </c>
      <c r="I202" s="15">
        <v>1.3879999999999999E-3</v>
      </c>
      <c r="J202" s="15">
        <v>6.5459999999999997E-3</v>
      </c>
      <c r="K202" s="15">
        <v>1.0331999999999999E-2</v>
      </c>
      <c r="L202" s="15">
        <v>7.4910000000000003E-3</v>
      </c>
      <c r="M202" s="22">
        <f>SUM(H202:L202) / 5</f>
        <v>5.5193999999999998E-3</v>
      </c>
      <c r="N202" s="22">
        <f>SUM(H202:I202) / 2</f>
        <v>1.614E-3</v>
      </c>
      <c r="O202" s="22">
        <f t="shared" si="73"/>
        <v>8.123E-3</v>
      </c>
      <c r="P202" s="22"/>
      <c r="Q202" s="22"/>
      <c r="R202" s="18">
        <v>1.2815E-2</v>
      </c>
      <c r="S202" s="18">
        <v>1.1034E-2</v>
      </c>
      <c r="T202" s="18">
        <v>9.8110000000000003E-3</v>
      </c>
      <c r="U202" s="18">
        <v>1.1559E-2</v>
      </c>
      <c r="V202" s="18">
        <v>1.125E-2</v>
      </c>
      <c r="W202" s="23">
        <f t="shared" si="74"/>
        <v>1.1293800000000001E-2</v>
      </c>
      <c r="X202" s="23">
        <f>SUM(R202:S202) / 2</f>
        <v>1.1924500000000001E-2</v>
      </c>
      <c r="Y202" s="23">
        <f t="shared" si="75"/>
        <v>1.0873333333333332E-2</v>
      </c>
      <c r="Z202" s="22"/>
      <c r="AA202" s="22"/>
      <c r="AB202" s="22"/>
      <c r="AC202" s="14">
        <v>2000</v>
      </c>
      <c r="AD202" s="15">
        <v>39066</v>
      </c>
      <c r="AE202" s="15">
        <v>3262</v>
      </c>
      <c r="AF202" s="15">
        <v>26193</v>
      </c>
      <c r="AG202" s="15">
        <v>3760</v>
      </c>
      <c r="AH202" s="22">
        <v>223015</v>
      </c>
      <c r="AI202" s="22">
        <v>3013</v>
      </c>
      <c r="AJ202" s="22">
        <v>330912</v>
      </c>
      <c r="AK202" s="22">
        <v>3324</v>
      </c>
      <c r="AL202" s="22">
        <v>242219</v>
      </c>
      <c r="AM202" s="22">
        <v>3379</v>
      </c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</row>
    <row r="203" spans="4:99" x14ac:dyDescent="0.25">
      <c r="D203" s="22"/>
      <c r="E203" s="1" t="s">
        <v>79</v>
      </c>
      <c r="F203" s="22"/>
      <c r="G203" s="22">
        <v>3000</v>
      </c>
      <c r="H203" s="15">
        <v>3.3709999999999999E-3</v>
      </c>
      <c r="I203" s="15">
        <v>2.8530000000000001E-3</v>
      </c>
      <c r="J203" s="15">
        <v>1.5285E-2</v>
      </c>
      <c r="K203" s="15">
        <v>2.2889E-2</v>
      </c>
      <c r="L203" s="15">
        <v>1.5941E-2</v>
      </c>
      <c r="M203" s="22">
        <f t="shared" ref="M203:M209" si="76">SUM(H203:L203) / 5</f>
        <v>1.20678E-2</v>
      </c>
      <c r="N203" s="22">
        <f>SUM(H203:I203) / 2</f>
        <v>3.1120000000000002E-3</v>
      </c>
      <c r="O203" s="22">
        <f t="shared" si="73"/>
        <v>1.8038333333333333E-2</v>
      </c>
      <c r="P203" s="22"/>
      <c r="Q203" s="22"/>
      <c r="R203" s="18">
        <v>1.7038999999999999E-2</v>
      </c>
      <c r="S203" s="18">
        <v>1.7410999999999999E-2</v>
      </c>
      <c r="T203" s="18">
        <v>1.3580999999999999E-2</v>
      </c>
      <c r="U203" s="18">
        <v>2.1278999999999999E-2</v>
      </c>
      <c r="V203" s="18">
        <v>1.6886999999999999E-2</v>
      </c>
      <c r="W203" s="23">
        <f t="shared" si="74"/>
        <v>1.7239399999999995E-2</v>
      </c>
      <c r="X203" s="23">
        <f t="shared" ref="X203:X209" si="77">SUM(R203:S203) / 2</f>
        <v>1.7224999999999997E-2</v>
      </c>
      <c r="Y203" s="23">
        <f t="shared" si="75"/>
        <v>1.7249E-2</v>
      </c>
      <c r="Z203" s="22"/>
      <c r="AA203" s="22"/>
      <c r="AB203" s="22"/>
      <c r="AC203" s="22">
        <v>3000</v>
      </c>
      <c r="AD203" s="15">
        <v>86239</v>
      </c>
      <c r="AE203" s="15">
        <v>5226</v>
      </c>
      <c r="AF203" s="15">
        <v>57153</v>
      </c>
      <c r="AG203" s="15">
        <v>6182</v>
      </c>
      <c r="AH203" s="22">
        <v>500227</v>
      </c>
      <c r="AI203" s="22">
        <v>4596</v>
      </c>
      <c r="AJ203" s="22">
        <v>744516</v>
      </c>
      <c r="AK203" s="22">
        <v>5049</v>
      </c>
      <c r="AL203" s="22">
        <v>538216</v>
      </c>
      <c r="AM203" s="22">
        <v>5306</v>
      </c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</row>
    <row r="204" spans="4:99" x14ac:dyDescent="0.25">
      <c r="D204" s="22"/>
      <c r="E204" s="22" t="s">
        <v>23</v>
      </c>
      <c r="F204" s="22"/>
      <c r="G204" s="14">
        <v>4500</v>
      </c>
      <c r="H204" s="15">
        <v>8.3459999999999993E-3</v>
      </c>
      <c r="I204" s="15">
        <v>5.862E-3</v>
      </c>
      <c r="J204" s="15">
        <v>3.4109E-2</v>
      </c>
      <c r="K204" s="15">
        <v>5.9369999999999999E-2</v>
      </c>
      <c r="L204" s="15">
        <v>4.1480999999999997E-2</v>
      </c>
      <c r="M204" s="22">
        <f>SUM(H204:L204) / 5</f>
        <v>2.9833599999999998E-2</v>
      </c>
      <c r="N204" s="22">
        <f t="shared" ref="N204:N209" si="78">SUM(H204:I204) / 2</f>
        <v>7.1039999999999992E-3</v>
      </c>
      <c r="O204" s="22">
        <f t="shared" si="73"/>
        <v>4.4986666666666668E-2</v>
      </c>
      <c r="P204" s="22"/>
      <c r="Q204" s="22"/>
      <c r="R204" s="18">
        <v>2.5498E-2</v>
      </c>
      <c r="S204" s="18">
        <v>2.8542000000000001E-2</v>
      </c>
      <c r="T204" s="18">
        <v>2.3220999999999999E-2</v>
      </c>
      <c r="U204" s="18">
        <v>2.7712000000000001E-2</v>
      </c>
      <c r="V204" s="18">
        <v>2.5971000000000001E-2</v>
      </c>
      <c r="W204" s="23">
        <f t="shared" si="74"/>
        <v>2.6188800000000002E-2</v>
      </c>
      <c r="X204" s="23">
        <f t="shared" si="77"/>
        <v>2.7020000000000002E-2</v>
      </c>
      <c r="Y204" s="23">
        <f t="shared" si="75"/>
        <v>2.5634666666666667E-2</v>
      </c>
      <c r="Z204" s="22"/>
      <c r="AA204" s="22"/>
      <c r="AB204" s="22"/>
      <c r="AC204" s="14">
        <v>4500</v>
      </c>
      <c r="AD204" s="15">
        <v>191122</v>
      </c>
      <c r="AE204" s="15">
        <v>8087</v>
      </c>
      <c r="AF204" s="15">
        <v>124798</v>
      </c>
      <c r="AG204" s="15">
        <v>10113</v>
      </c>
      <c r="AH204" s="15">
        <v>1122944</v>
      </c>
      <c r="AI204" s="22">
        <v>7064</v>
      </c>
      <c r="AJ204" s="22">
        <v>1673914</v>
      </c>
      <c r="AK204" s="22">
        <v>7722</v>
      </c>
      <c r="AL204" s="22">
        <v>1213698</v>
      </c>
      <c r="AM204" s="22">
        <v>8188</v>
      </c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</row>
    <row r="205" spans="4:99" x14ac:dyDescent="0.25">
      <c r="D205" s="22"/>
      <c r="E205" s="22" t="s">
        <v>57</v>
      </c>
      <c r="F205" s="22"/>
      <c r="G205" s="14">
        <v>6000</v>
      </c>
      <c r="H205" s="15">
        <v>1.2538000000000001E-2</v>
      </c>
      <c r="I205" s="15">
        <v>8.0450000000000001E-3</v>
      </c>
      <c r="J205" s="15">
        <v>5.8282E-2</v>
      </c>
      <c r="K205" s="15">
        <v>9.6075999999999995E-2</v>
      </c>
      <c r="L205" s="15">
        <v>6.8833000000000005E-2</v>
      </c>
      <c r="M205" s="22">
        <f t="shared" si="76"/>
        <v>4.8754800000000001E-2</v>
      </c>
      <c r="N205" s="22">
        <f t="shared" si="78"/>
        <v>1.02915E-2</v>
      </c>
      <c r="O205" s="22">
        <f t="shared" si="73"/>
        <v>7.4397000000000005E-2</v>
      </c>
      <c r="P205" s="22"/>
      <c r="Q205" s="22"/>
      <c r="R205" s="18">
        <v>4.0960999999999997E-2</v>
      </c>
      <c r="S205" s="18">
        <v>4.1466000000000003E-2</v>
      </c>
      <c r="T205" s="18">
        <v>3.6596999999999998E-2</v>
      </c>
      <c r="U205" s="18">
        <v>3.8419000000000002E-2</v>
      </c>
      <c r="V205" s="18">
        <v>3.8246000000000002E-2</v>
      </c>
      <c r="W205" s="23">
        <f t="shared" si="74"/>
        <v>3.91378E-2</v>
      </c>
      <c r="X205" s="23">
        <f t="shared" si="77"/>
        <v>4.12135E-2</v>
      </c>
      <c r="Y205" s="23">
        <f t="shared" si="75"/>
        <v>3.7754000000000003E-2</v>
      </c>
      <c r="Z205" s="22"/>
      <c r="AA205" s="22"/>
      <c r="AB205" s="22"/>
      <c r="AC205" s="14">
        <v>6000</v>
      </c>
      <c r="AD205" s="15">
        <v>236907</v>
      </c>
      <c r="AE205" s="15">
        <v>9239</v>
      </c>
      <c r="AF205" s="15">
        <v>221212</v>
      </c>
      <c r="AG205" s="22">
        <v>14083</v>
      </c>
      <c r="AH205" s="15">
        <v>1996774</v>
      </c>
      <c r="AI205" s="22">
        <v>9592</v>
      </c>
      <c r="AJ205" s="22">
        <v>2976432</v>
      </c>
      <c r="AK205" s="22">
        <v>10349</v>
      </c>
      <c r="AL205" s="22">
        <v>2152777</v>
      </c>
      <c r="AM205" s="22">
        <v>12393</v>
      </c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</row>
    <row r="206" spans="4:99" x14ac:dyDescent="0.25">
      <c r="D206" s="22"/>
      <c r="E206" s="22" t="s">
        <v>49</v>
      </c>
      <c r="F206" s="22"/>
      <c r="G206" s="22">
        <v>7500</v>
      </c>
      <c r="H206" s="15">
        <v>1.7552000000000002E-2</v>
      </c>
      <c r="I206" s="15">
        <v>1.3176E-2</v>
      </c>
      <c r="J206" s="15">
        <v>9.6163999999999999E-2</v>
      </c>
      <c r="K206" s="15">
        <v>0.146652</v>
      </c>
      <c r="L206" s="15">
        <v>0.10816099999999999</v>
      </c>
      <c r="M206" s="22">
        <f t="shared" si="76"/>
        <v>7.6341000000000006E-2</v>
      </c>
      <c r="N206" s="22">
        <f t="shared" si="78"/>
        <v>1.5364000000000001E-2</v>
      </c>
      <c r="O206" s="22">
        <f t="shared" si="73"/>
        <v>0.11699233333333332</v>
      </c>
      <c r="P206" s="22"/>
      <c r="Q206" s="22"/>
      <c r="R206" s="18">
        <v>4.7564000000000002E-2</v>
      </c>
      <c r="S206" s="18">
        <v>4.7159E-2</v>
      </c>
      <c r="T206" s="18">
        <v>4.8349999999999997E-2</v>
      </c>
      <c r="U206" s="18">
        <v>4.6793000000000001E-2</v>
      </c>
      <c r="V206" s="18">
        <v>4.7551999999999997E-2</v>
      </c>
      <c r="W206" s="23">
        <f t="shared" si="74"/>
        <v>4.7483600000000001E-2</v>
      </c>
      <c r="X206" s="23">
        <f t="shared" si="77"/>
        <v>4.7361500000000001E-2</v>
      </c>
      <c r="Y206" s="23">
        <f t="shared" si="75"/>
        <v>4.7565000000000003E-2</v>
      </c>
      <c r="Z206" s="22"/>
      <c r="AA206" s="22"/>
      <c r="AB206" s="22"/>
      <c r="AC206" s="22">
        <v>7500</v>
      </c>
      <c r="AD206" s="15">
        <v>529597</v>
      </c>
      <c r="AE206" s="15">
        <v>14478</v>
      </c>
      <c r="AF206" s="22">
        <v>343353</v>
      </c>
      <c r="AG206" s="15">
        <v>18579</v>
      </c>
      <c r="AH206" s="15">
        <v>3118609</v>
      </c>
      <c r="AI206" s="22">
        <v>12049</v>
      </c>
      <c r="AJ206" s="22">
        <v>4650447</v>
      </c>
      <c r="AK206" s="22">
        <v>12999</v>
      </c>
      <c r="AL206" s="22">
        <v>3362166</v>
      </c>
      <c r="AM206" s="22">
        <v>15848</v>
      </c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</row>
    <row r="207" spans="4:99" x14ac:dyDescent="0.25">
      <c r="D207" s="22"/>
      <c r="E207" s="22"/>
      <c r="F207" s="22"/>
      <c r="G207" s="22">
        <v>9000</v>
      </c>
      <c r="H207" s="15">
        <v>2.3182999999999999E-2</v>
      </c>
      <c r="I207" s="15">
        <v>1.7565000000000001E-2</v>
      </c>
      <c r="J207" s="15">
        <v>0.13275300000000001</v>
      </c>
      <c r="K207" s="15">
        <v>0.218052</v>
      </c>
      <c r="L207" s="15">
        <v>0.147757</v>
      </c>
      <c r="M207" s="22">
        <f t="shared" si="76"/>
        <v>0.10786200000000001</v>
      </c>
      <c r="N207" s="22">
        <f t="shared" si="78"/>
        <v>2.0374E-2</v>
      </c>
      <c r="O207" s="22">
        <f t="shared" si="73"/>
        <v>0.16618733333333335</v>
      </c>
      <c r="P207" s="22"/>
      <c r="Q207" s="22"/>
      <c r="R207" s="18">
        <v>6.1781000000000003E-2</v>
      </c>
      <c r="S207" s="18">
        <v>6.2373999999999999E-2</v>
      </c>
      <c r="T207" s="18">
        <v>5.9292999999999998E-2</v>
      </c>
      <c r="U207" s="18">
        <v>6.1678999999999998E-2</v>
      </c>
      <c r="V207" s="18">
        <v>6.3215999999999994E-2</v>
      </c>
      <c r="W207" s="23">
        <f t="shared" si="74"/>
        <v>6.1668599999999997E-2</v>
      </c>
      <c r="X207" s="23">
        <f t="shared" si="77"/>
        <v>6.2077500000000001E-2</v>
      </c>
      <c r="Y207" s="23">
        <f t="shared" si="75"/>
        <v>6.1395999999999999E-2</v>
      </c>
      <c r="Z207" s="22"/>
      <c r="AA207" s="22"/>
      <c r="AB207" s="22"/>
      <c r="AC207" s="22">
        <v>9000</v>
      </c>
      <c r="AD207" s="15">
        <v>763121</v>
      </c>
      <c r="AE207" s="15">
        <v>17796</v>
      </c>
      <c r="AF207" s="15">
        <v>494564</v>
      </c>
      <c r="AG207" s="15">
        <v>22296</v>
      </c>
      <c r="AH207" s="15">
        <v>4485253</v>
      </c>
      <c r="AI207" s="22">
        <v>14811</v>
      </c>
      <c r="AJ207" s="22">
        <v>6696867</v>
      </c>
      <c r="AK207" s="22">
        <v>15598</v>
      </c>
      <c r="AL207" s="22">
        <v>4837948</v>
      </c>
      <c r="AM207" s="22">
        <v>19452</v>
      </c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</row>
    <row r="208" spans="4:99" x14ac:dyDescent="0.25">
      <c r="D208" s="22"/>
      <c r="E208" s="22"/>
      <c r="F208" s="22"/>
      <c r="G208" s="22">
        <v>10500</v>
      </c>
      <c r="H208" s="15">
        <v>3.2196000000000002E-2</v>
      </c>
      <c r="I208" s="15">
        <v>2.3762999999999999E-2</v>
      </c>
      <c r="J208" s="15">
        <v>0.19387399999999999</v>
      </c>
      <c r="K208" s="15">
        <v>0.29071999999999998</v>
      </c>
      <c r="L208" s="15">
        <v>0.202875</v>
      </c>
      <c r="M208" s="22">
        <f t="shared" si="76"/>
        <v>0.1486856</v>
      </c>
      <c r="N208" s="22">
        <f t="shared" si="78"/>
        <v>2.7979500000000001E-2</v>
      </c>
      <c r="O208" s="22">
        <f t="shared" si="73"/>
        <v>0.22915633333333332</v>
      </c>
      <c r="P208" s="22"/>
      <c r="Q208" s="22"/>
      <c r="R208" s="18">
        <v>5.5226999999999998E-2</v>
      </c>
      <c r="S208" s="18">
        <v>6.8665000000000004E-2</v>
      </c>
      <c r="T208" s="18">
        <v>6.7932999999999993E-2</v>
      </c>
      <c r="U208" s="18">
        <v>6.8345000000000003E-2</v>
      </c>
      <c r="V208" s="18">
        <v>6.8745000000000001E-2</v>
      </c>
      <c r="W208" s="23">
        <f t="shared" si="74"/>
        <v>6.5783000000000008E-2</v>
      </c>
      <c r="X208" s="23">
        <f t="shared" si="77"/>
        <v>6.1946000000000001E-2</v>
      </c>
      <c r="Y208" s="23">
        <f t="shared" si="75"/>
        <v>6.8340999999999999E-2</v>
      </c>
      <c r="Z208" s="22"/>
      <c r="AA208" s="22"/>
      <c r="AB208" s="22"/>
      <c r="AC208" s="22">
        <v>10500</v>
      </c>
      <c r="AD208" s="15">
        <v>1035402</v>
      </c>
      <c r="AE208" s="15">
        <v>21121</v>
      </c>
      <c r="AF208" s="15">
        <v>670290</v>
      </c>
      <c r="AG208" s="22">
        <v>26298</v>
      </c>
      <c r="AH208" s="15">
        <v>6107699</v>
      </c>
      <c r="AI208" s="22">
        <v>17684</v>
      </c>
      <c r="AJ208" s="22">
        <v>9115438</v>
      </c>
      <c r="AK208" s="22">
        <v>18254</v>
      </c>
      <c r="AL208" s="22">
        <v>6582682</v>
      </c>
      <c r="AM208" s="22">
        <v>24219</v>
      </c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</row>
    <row r="209" spans="4:74" x14ac:dyDescent="0.25">
      <c r="D209" s="22"/>
      <c r="E209" s="22"/>
      <c r="F209" s="22"/>
      <c r="G209" s="22">
        <v>12000</v>
      </c>
      <c r="H209" s="15">
        <v>3.9378000000000003E-2</v>
      </c>
      <c r="I209" s="15">
        <v>2.5951999999999999E-2</v>
      </c>
      <c r="J209" s="15">
        <v>0.228246</v>
      </c>
      <c r="K209" s="15">
        <v>0.35514400000000002</v>
      </c>
      <c r="L209" s="22">
        <v>0.24961800000000001</v>
      </c>
      <c r="M209" s="22">
        <f t="shared" si="76"/>
        <v>0.17966759999999998</v>
      </c>
      <c r="N209" s="22">
        <f t="shared" si="78"/>
        <v>3.2665E-2</v>
      </c>
      <c r="O209" s="22">
        <f t="shared" si="73"/>
        <v>0.27766933333333338</v>
      </c>
      <c r="P209" s="22"/>
      <c r="Q209" s="22"/>
      <c r="R209" s="18">
        <v>6.7104999999999998E-2</v>
      </c>
      <c r="S209" s="18">
        <v>6.6100999999999993E-2</v>
      </c>
      <c r="T209" s="18">
        <v>6.9360000000000005E-2</v>
      </c>
      <c r="U209" s="18">
        <v>6.5176999999999999E-2</v>
      </c>
      <c r="V209" s="18">
        <v>6.6023999999999999E-2</v>
      </c>
      <c r="W209" s="23">
        <f t="shared" si="74"/>
        <v>6.6753400000000004E-2</v>
      </c>
      <c r="X209" s="23">
        <f t="shared" si="77"/>
        <v>6.6602999999999996E-2</v>
      </c>
      <c r="Y209" s="23">
        <f t="shared" si="75"/>
        <v>6.6853666666666672E-2</v>
      </c>
      <c r="Z209" s="22"/>
      <c r="AA209" s="22"/>
      <c r="AB209" s="22"/>
      <c r="AC209" s="22">
        <v>12000</v>
      </c>
      <c r="AD209" s="15">
        <v>1349995</v>
      </c>
      <c r="AE209" s="15">
        <v>24252</v>
      </c>
      <c r="AF209" s="15">
        <v>874864</v>
      </c>
      <c r="AG209" s="15">
        <v>29906</v>
      </c>
      <c r="AH209" s="15">
        <v>7966595</v>
      </c>
      <c r="AI209" s="15">
        <v>20204</v>
      </c>
      <c r="AJ209" s="22">
        <v>19905970</v>
      </c>
      <c r="AK209" s="22">
        <v>20917</v>
      </c>
      <c r="AL209" s="22">
        <v>8601653</v>
      </c>
      <c r="AM209" s="22">
        <v>28377</v>
      </c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</row>
    <row r="210" spans="4:74" x14ac:dyDescent="0.25"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</row>
    <row r="211" spans="4:74" x14ac:dyDescent="0.25"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</row>
    <row r="212" spans="4:74" x14ac:dyDescent="0.25"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</row>
    <row r="213" spans="4:74" x14ac:dyDescent="0.25"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</row>
    <row r="214" spans="4:74" x14ac:dyDescent="0.25"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</row>
    <row r="215" spans="4:74" x14ac:dyDescent="0.25"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</row>
    <row r="216" spans="4:74" x14ac:dyDescent="0.25"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</row>
    <row r="217" spans="4:74" x14ac:dyDescent="0.25"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</row>
    <row r="218" spans="4:74" x14ac:dyDescent="0.25"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</row>
    <row r="219" spans="4:74" x14ac:dyDescent="0.25"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</row>
    <row r="220" spans="4:74" x14ac:dyDescent="0.25"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</row>
    <row r="221" spans="4:74" x14ac:dyDescent="0.25"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</row>
    <row r="222" spans="4:74" x14ac:dyDescent="0.25"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</row>
    <row r="223" spans="4:74" x14ac:dyDescent="0.25"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</row>
    <row r="224" spans="4:74" x14ac:dyDescent="0.25"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</row>
    <row r="225" spans="4:74" x14ac:dyDescent="0.25"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</row>
    <row r="226" spans="4:74" x14ac:dyDescent="0.25"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</row>
    <row r="227" spans="4:74" x14ac:dyDescent="0.25"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</row>
    <row r="228" spans="4:74" x14ac:dyDescent="0.25"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</row>
    <row r="229" spans="4:74" x14ac:dyDescent="0.25"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</row>
    <row r="230" spans="4:74" x14ac:dyDescent="0.25"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</row>
    <row r="231" spans="4:74" x14ac:dyDescent="0.25"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</row>
    <row r="232" spans="4:74" x14ac:dyDescent="0.25"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</row>
    <row r="233" spans="4:74" x14ac:dyDescent="0.25"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</row>
    <row r="234" spans="4:74" x14ac:dyDescent="0.25"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</row>
    <row r="235" spans="4:74" x14ac:dyDescent="0.25"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</row>
    <row r="236" spans="4:74" x14ac:dyDescent="0.25"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</row>
    <row r="237" spans="4:74" x14ac:dyDescent="0.25"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</row>
    <row r="238" spans="4:74" x14ac:dyDescent="0.25"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</row>
    <row r="239" spans="4:74" x14ac:dyDescent="0.25"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</row>
    <row r="240" spans="4:74" x14ac:dyDescent="0.25"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</row>
    <row r="241" spans="4:74" x14ac:dyDescent="0.25"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</row>
    <row r="242" spans="4:74" x14ac:dyDescent="0.25"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</row>
    <row r="243" spans="4:74" x14ac:dyDescent="0.25"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</row>
    <row r="244" spans="4:74" x14ac:dyDescent="0.25"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</row>
    <row r="245" spans="4:74" x14ac:dyDescent="0.25"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</row>
    <row r="246" spans="4:74" x14ac:dyDescent="0.25"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</row>
    <row r="247" spans="4:74" x14ac:dyDescent="0.25"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</row>
    <row r="248" spans="4:74" x14ac:dyDescent="0.25">
      <c r="D248" s="22"/>
      <c r="E248" s="22"/>
      <c r="F248" s="22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</row>
    <row r="249" spans="4:74" x14ac:dyDescent="0.25"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</row>
    <row r="250" spans="4:74" x14ac:dyDescent="0.25"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</row>
    <row r="251" spans="4:74" x14ac:dyDescent="0.25"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</row>
    <row r="252" spans="4:74" x14ac:dyDescent="0.25"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</row>
    <row r="253" spans="4:74" x14ac:dyDescent="0.25"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</row>
    <row r="254" spans="4:74" x14ac:dyDescent="0.25">
      <c r="D254" s="22"/>
      <c r="E254" s="22"/>
      <c r="F254" s="22"/>
      <c r="G254" s="22"/>
      <c r="H254" s="22" t="s">
        <v>62</v>
      </c>
      <c r="I254" s="22"/>
      <c r="J254" s="22"/>
      <c r="K254" s="22"/>
      <c r="L254" s="22" t="s">
        <v>63</v>
      </c>
      <c r="M254" s="22"/>
      <c r="N254" s="22"/>
      <c r="O254" s="22"/>
      <c r="P254" s="22" t="s">
        <v>55</v>
      </c>
      <c r="Q254" s="22"/>
      <c r="R254" s="22"/>
      <c r="S254" s="22"/>
      <c r="T254" s="22"/>
      <c r="U254" s="22" t="s">
        <v>56</v>
      </c>
      <c r="V254" s="22"/>
      <c r="W254" s="22"/>
      <c r="X254" s="22"/>
      <c r="Y254" s="22"/>
      <c r="Z254" s="22"/>
      <c r="AA254" s="22"/>
      <c r="AB254" s="22"/>
      <c r="AC254" s="22" t="s">
        <v>62</v>
      </c>
      <c r="AD254" s="22"/>
      <c r="AE254" s="22"/>
      <c r="AF254" s="22"/>
      <c r="AG254" s="22"/>
      <c r="AH254" s="22" t="s">
        <v>63</v>
      </c>
      <c r="AI254" s="22"/>
      <c r="AJ254" s="22"/>
      <c r="AK254" s="22"/>
      <c r="AL254" s="22"/>
      <c r="AM254" s="22" t="s">
        <v>55</v>
      </c>
      <c r="AN254" s="22"/>
      <c r="AO254" s="22"/>
      <c r="AP254" s="22"/>
      <c r="AQ254" s="22"/>
      <c r="AR254" s="22" t="s">
        <v>56</v>
      </c>
      <c r="AS254" s="22"/>
      <c r="AT254" s="22"/>
      <c r="AU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</row>
    <row r="255" spans="4:74" x14ac:dyDescent="0.25">
      <c r="D255" s="22"/>
      <c r="E255" s="22"/>
      <c r="F255" s="22"/>
      <c r="G255" s="22" t="s">
        <v>31</v>
      </c>
      <c r="H255" s="22" t="s">
        <v>9</v>
      </c>
      <c r="I255" s="22" t="s">
        <v>10</v>
      </c>
      <c r="J255" s="22"/>
      <c r="K255" s="22"/>
      <c r="L255" s="22" t="s">
        <v>9</v>
      </c>
      <c r="M255" s="22" t="s">
        <v>10</v>
      </c>
      <c r="N255" s="22"/>
      <c r="O255" s="22"/>
      <c r="P255" s="22" t="s">
        <v>9</v>
      </c>
      <c r="Q255" s="22" t="s">
        <v>10</v>
      </c>
      <c r="R255" s="22"/>
      <c r="S255" s="22"/>
      <c r="T255" s="22"/>
      <c r="U255" s="22" t="s">
        <v>9</v>
      </c>
      <c r="V255" s="22" t="s">
        <v>10</v>
      </c>
      <c r="W255" s="22"/>
      <c r="X255" s="22"/>
      <c r="Y255" s="22"/>
      <c r="Z255" s="22"/>
      <c r="AA255" s="22"/>
      <c r="AB255" s="22" t="s">
        <v>31</v>
      </c>
      <c r="AC255" s="22" t="s">
        <v>32</v>
      </c>
      <c r="AD255" s="22" t="s">
        <v>11</v>
      </c>
      <c r="AE255" s="22" t="s">
        <v>13</v>
      </c>
      <c r="AF255" s="22"/>
      <c r="AG255" s="22"/>
      <c r="AH255" s="22" t="s">
        <v>32</v>
      </c>
      <c r="AI255" s="22" t="s">
        <v>11</v>
      </c>
      <c r="AJ255" s="22" t="s">
        <v>13</v>
      </c>
      <c r="AK255" s="22"/>
      <c r="AL255" s="22"/>
      <c r="AM255" s="22" t="s">
        <v>32</v>
      </c>
      <c r="AN255" s="22" t="s">
        <v>11</v>
      </c>
      <c r="AO255" s="22" t="s">
        <v>13</v>
      </c>
      <c r="AP255" s="22"/>
      <c r="AQ255" s="22"/>
      <c r="AR255" s="22" t="s">
        <v>32</v>
      </c>
      <c r="AS255" s="22" t="s">
        <v>11</v>
      </c>
      <c r="AT255" s="22" t="s">
        <v>13</v>
      </c>
      <c r="AU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</row>
    <row r="256" spans="4:74" x14ac:dyDescent="0.25">
      <c r="D256" s="22"/>
      <c r="E256" s="3" t="s">
        <v>78</v>
      </c>
      <c r="F256" s="22"/>
      <c r="G256" s="22"/>
      <c r="H256" s="22" t="s">
        <v>21</v>
      </c>
      <c r="I256" s="22" t="s">
        <v>21</v>
      </c>
      <c r="J256" s="22" t="s">
        <v>40</v>
      </c>
      <c r="K256" s="22"/>
      <c r="L256" s="22" t="s">
        <v>21</v>
      </c>
      <c r="M256" s="22" t="s">
        <v>21</v>
      </c>
      <c r="N256" s="22" t="s">
        <v>40</v>
      </c>
      <c r="O256" s="22"/>
      <c r="P256" s="22"/>
      <c r="Q256" s="22"/>
      <c r="R256" s="22" t="s">
        <v>40</v>
      </c>
      <c r="S256" s="22"/>
      <c r="T256" s="22"/>
      <c r="U256" s="22"/>
      <c r="V256" s="22"/>
      <c r="W256" s="22" t="s">
        <v>40</v>
      </c>
      <c r="X256" s="22"/>
      <c r="Y256" s="22"/>
      <c r="Z256" s="22"/>
      <c r="AA256" s="22"/>
      <c r="AB256" s="22"/>
      <c r="AC256" s="22" t="s">
        <v>21</v>
      </c>
      <c r="AD256" s="22" t="s">
        <v>21</v>
      </c>
      <c r="AE256" s="22" t="s">
        <v>21</v>
      </c>
      <c r="AF256" s="22" t="s">
        <v>50</v>
      </c>
      <c r="AG256" s="22"/>
      <c r="AH256" s="22" t="s">
        <v>21</v>
      </c>
      <c r="AI256" s="22" t="s">
        <v>21</v>
      </c>
      <c r="AJ256" s="22" t="s">
        <v>21</v>
      </c>
      <c r="AK256" s="22" t="s">
        <v>50</v>
      </c>
      <c r="AL256" s="22"/>
      <c r="AM256" s="22" t="s">
        <v>21</v>
      </c>
      <c r="AN256" s="22" t="s">
        <v>21</v>
      </c>
      <c r="AO256" s="22" t="s">
        <v>21</v>
      </c>
      <c r="AP256" s="22" t="s">
        <v>50</v>
      </c>
      <c r="AQ256" s="22"/>
      <c r="AR256" s="22" t="s">
        <v>21</v>
      </c>
      <c r="AS256" s="22" t="s">
        <v>21</v>
      </c>
      <c r="AT256" s="22" t="s">
        <v>21</v>
      </c>
      <c r="AU256" s="22" t="s">
        <v>50</v>
      </c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</row>
    <row r="257" spans="4:74" x14ac:dyDescent="0.25">
      <c r="D257" s="22"/>
      <c r="E257" s="22" t="s">
        <v>23</v>
      </c>
      <c r="F257" s="22"/>
      <c r="G257" s="14">
        <v>1</v>
      </c>
      <c r="H257" s="15">
        <v>6.1203E-2</v>
      </c>
      <c r="I257" s="15">
        <v>4.5418E-2</v>
      </c>
      <c r="J257" s="22">
        <f>SUM(H257:I257)/2</f>
        <v>5.3310499999999997E-2</v>
      </c>
      <c r="K257" s="22"/>
      <c r="L257" s="15">
        <v>2.47E-2</v>
      </c>
      <c r="M257" s="15">
        <v>1.8956000000000001E-2</v>
      </c>
      <c r="N257" s="22">
        <f>SUM(L257:M257)/2</f>
        <v>2.1828E-2</v>
      </c>
      <c r="O257" s="15"/>
      <c r="P257" s="15">
        <v>5.3194999999999997</v>
      </c>
      <c r="Q257" s="15">
        <v>4.9154460000000002</v>
      </c>
      <c r="R257" s="22">
        <f>SUM(P257:Q257)/2</f>
        <v>5.1174730000000004</v>
      </c>
      <c r="S257" s="22"/>
      <c r="T257" s="22"/>
      <c r="U257" s="15">
        <v>5.1294000000000004</v>
      </c>
      <c r="V257" s="15">
        <v>4.9145110000000001</v>
      </c>
      <c r="W257" s="22">
        <f>SUM(U257:V257)/2</f>
        <v>5.0219555000000007</v>
      </c>
      <c r="X257" s="22"/>
      <c r="Y257" s="22"/>
      <c r="Z257" s="22"/>
      <c r="AA257" s="22"/>
      <c r="AB257" s="14">
        <v>1</v>
      </c>
      <c r="AC257" s="15">
        <v>0.34064699999999998</v>
      </c>
      <c r="AD257" s="15">
        <v>0.55414399999999997</v>
      </c>
      <c r="AE257" s="15">
        <v>0.32507999999999998</v>
      </c>
      <c r="AF257" s="22">
        <f>SUM(AC257:AE257)/3</f>
        <v>0.40662366666666666</v>
      </c>
      <c r="AG257" s="22"/>
      <c r="AH257" s="15">
        <v>0.10875799999999999</v>
      </c>
      <c r="AI257" s="15">
        <v>0.163608</v>
      </c>
      <c r="AJ257" s="15">
        <v>0.101657</v>
      </c>
      <c r="AK257" s="22">
        <f>SUM(AH257:AJ257)/3</f>
        <v>0.12467433333333333</v>
      </c>
      <c r="AL257" s="22"/>
      <c r="AM257" s="22">
        <v>5.5042999999999997</v>
      </c>
      <c r="AN257" s="15">
        <v>6.968</v>
      </c>
      <c r="AO257" s="15">
        <v>5.7869999999999999</v>
      </c>
      <c r="AP257" s="22">
        <f>SUM(AM257:AO257)/3</f>
        <v>6.0864333333333329</v>
      </c>
      <c r="AQ257" s="22"/>
      <c r="AR257" s="15">
        <v>5.0872000000000002</v>
      </c>
      <c r="AS257" s="15">
        <v>6.8680000000000003</v>
      </c>
      <c r="AT257" s="15">
        <v>5.6340000000000003</v>
      </c>
      <c r="AU257" s="22">
        <f>SUM(AR257:AT257)/3</f>
        <v>5.8630666666666675</v>
      </c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</row>
    <row r="258" spans="4:74" x14ac:dyDescent="0.25">
      <c r="D258" s="22"/>
      <c r="E258" s="22" t="s">
        <v>57</v>
      </c>
      <c r="F258" s="22"/>
      <c r="G258" s="14">
        <v>188</v>
      </c>
      <c r="H258" s="15">
        <v>4.7351919999999996</v>
      </c>
      <c r="I258" s="15">
        <v>3.1344349999999999</v>
      </c>
      <c r="J258" s="22">
        <f t="shared" ref="J258:J266" si="79">SUM(H258:I258)/2</f>
        <v>3.9348134999999997</v>
      </c>
      <c r="K258" s="22"/>
      <c r="L258" s="15">
        <v>1.5765979999999999</v>
      </c>
      <c r="M258" s="15">
        <v>1.238426</v>
      </c>
      <c r="N258" s="22">
        <f t="shared" ref="N258:N265" si="80">SUM(L258:M258)/2</f>
        <v>1.4075120000000001</v>
      </c>
      <c r="O258" s="15"/>
      <c r="P258" s="15">
        <v>7.3055000000000003</v>
      </c>
      <c r="Q258" s="15">
        <v>6.7599</v>
      </c>
      <c r="R258" s="22">
        <f t="shared" ref="R258:R266" si="81">SUM(P258:Q258)/2</f>
        <v>7.0327000000000002</v>
      </c>
      <c r="S258" s="22"/>
      <c r="T258" s="22"/>
      <c r="U258" s="15">
        <v>5.6710000000000003</v>
      </c>
      <c r="V258" s="15">
        <v>6.1287000000000003</v>
      </c>
      <c r="W258" s="22">
        <f t="shared" ref="W258:W266" si="82">SUM(U258:V258)/2</f>
        <v>5.8998500000000007</v>
      </c>
      <c r="X258" s="22"/>
      <c r="Y258" s="22"/>
      <c r="Z258" s="22"/>
      <c r="AA258" s="22"/>
      <c r="AB258" s="14">
        <v>33</v>
      </c>
      <c r="AC258" s="15">
        <v>3.5031469999999998</v>
      </c>
      <c r="AD258" s="15">
        <v>4.4709729999999999</v>
      </c>
      <c r="AE258" s="15">
        <v>4.231706</v>
      </c>
      <c r="AF258" s="22">
        <f t="shared" ref="AF258:AF266" si="83">SUM(AC258:AE258)/3</f>
        <v>4.0686086666666661</v>
      </c>
      <c r="AG258" s="22"/>
      <c r="AH258" s="15">
        <v>0.74737100000000001</v>
      </c>
      <c r="AI258" s="15">
        <v>1.0446279999999999</v>
      </c>
      <c r="AJ258" s="15">
        <v>0.91284299999999996</v>
      </c>
      <c r="AK258" s="22">
        <f t="shared" ref="AK258:AK266" si="84">SUM(AH258:AJ258)/3</f>
        <v>0.90161399999999992</v>
      </c>
      <c r="AL258" s="22"/>
      <c r="AM258" s="15">
        <v>5.7229999999999999</v>
      </c>
      <c r="AN258" s="15">
        <v>7.1821000000000002</v>
      </c>
      <c r="AO258" s="22">
        <v>6.4368999999999996</v>
      </c>
      <c r="AP258" s="22">
        <f t="shared" ref="AP258:AP266" si="85">SUM(AM258:AO258)/3</f>
        <v>6.4473333333333329</v>
      </c>
      <c r="AQ258" s="22"/>
      <c r="AR258" s="15">
        <v>4.7217690000000001</v>
      </c>
      <c r="AS258" s="15">
        <v>6.1666999999999996</v>
      </c>
      <c r="AT258" s="15">
        <v>5.3544999999999998</v>
      </c>
      <c r="AU258" s="22">
        <f t="shared" ref="AU258:AU266" si="86">SUM(AR258:AT258)/3</f>
        <v>5.4143230000000004</v>
      </c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</row>
    <row r="259" spans="4:74" x14ac:dyDescent="0.25">
      <c r="D259" s="22"/>
      <c r="E259" s="22" t="s">
        <v>58</v>
      </c>
      <c r="F259" s="22"/>
      <c r="G259" s="14">
        <v>375</v>
      </c>
      <c r="H259" s="15">
        <v>8.9998000000000005</v>
      </c>
      <c r="I259" s="15">
        <v>6.6639999999999997</v>
      </c>
      <c r="J259" s="22">
        <f t="shared" si="79"/>
        <v>7.8319000000000001</v>
      </c>
      <c r="K259" s="22"/>
      <c r="L259" s="15">
        <v>2.8396910000000002</v>
      </c>
      <c r="M259" s="15">
        <v>2.4572720000000001</v>
      </c>
      <c r="N259" s="22">
        <f t="shared" si="80"/>
        <v>2.6484814999999999</v>
      </c>
      <c r="O259" s="15"/>
      <c r="P259" s="15">
        <v>8.5106999999999999</v>
      </c>
      <c r="Q259" s="15">
        <v>7.5838999999999999</v>
      </c>
      <c r="R259" s="22">
        <f t="shared" si="81"/>
        <v>8.0472999999999999</v>
      </c>
      <c r="S259" s="22"/>
      <c r="T259" s="22"/>
      <c r="U259" s="15">
        <v>6.2983000000000002</v>
      </c>
      <c r="V259" s="15">
        <v>6.1779000000000002</v>
      </c>
      <c r="W259" s="22">
        <f t="shared" si="82"/>
        <v>6.2381000000000002</v>
      </c>
      <c r="X259" s="22"/>
      <c r="Y259" s="22"/>
      <c r="Z259" s="22"/>
      <c r="AA259" s="22"/>
      <c r="AB259" s="14">
        <v>67</v>
      </c>
      <c r="AC259" s="15">
        <v>8.2352000000000007</v>
      </c>
      <c r="AD259" s="15">
        <v>9.2746999999999993</v>
      </c>
      <c r="AE259" s="15">
        <v>9.8598999999999997</v>
      </c>
      <c r="AF259" s="22">
        <f t="shared" si="83"/>
        <v>9.1232666666666677</v>
      </c>
      <c r="AG259" s="22"/>
      <c r="AH259" s="15">
        <v>1.645365</v>
      </c>
      <c r="AI259" s="15">
        <v>1.993773</v>
      </c>
      <c r="AJ259" s="15">
        <v>1.8711869999999999</v>
      </c>
      <c r="AK259" s="22">
        <f t="shared" si="84"/>
        <v>1.836775</v>
      </c>
      <c r="AL259" s="22"/>
      <c r="AM259" s="15">
        <v>7.6757999999999997</v>
      </c>
      <c r="AN259" s="22">
        <v>8.3976000000000006</v>
      </c>
      <c r="AO259" s="15">
        <v>8.1112000000000002</v>
      </c>
      <c r="AP259" s="22">
        <f t="shared" si="85"/>
        <v>8.0615333333333332</v>
      </c>
      <c r="AQ259" s="22"/>
      <c r="AR259" s="15">
        <v>5.3902000000000001</v>
      </c>
      <c r="AS259" s="15">
        <v>6.3371000000000004</v>
      </c>
      <c r="AT259" s="15">
        <v>5.8014999999999999</v>
      </c>
      <c r="AU259" s="22">
        <f t="shared" si="86"/>
        <v>5.8429333333333338</v>
      </c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</row>
    <row r="260" spans="4:74" x14ac:dyDescent="0.25">
      <c r="D260" s="22"/>
      <c r="E260" s="24" t="s">
        <v>51</v>
      </c>
      <c r="F260" s="22"/>
      <c r="G260" s="22">
        <v>563</v>
      </c>
      <c r="H260" s="15">
        <v>13.61</v>
      </c>
      <c r="I260" s="15">
        <v>10.112399999999999</v>
      </c>
      <c r="J260" s="22">
        <f t="shared" si="79"/>
        <v>11.8612</v>
      </c>
      <c r="K260" s="22"/>
      <c r="L260" s="15">
        <v>4.3346710000000002</v>
      </c>
      <c r="M260" s="15">
        <v>3.5251670000000002</v>
      </c>
      <c r="N260" s="22">
        <f t="shared" si="80"/>
        <v>3.9299189999999999</v>
      </c>
      <c r="O260" s="15"/>
      <c r="P260" s="15">
        <v>9.7468000000000004</v>
      </c>
      <c r="Q260" s="15">
        <v>8.8571000000000009</v>
      </c>
      <c r="R260" s="22">
        <f t="shared" si="81"/>
        <v>9.3019500000000015</v>
      </c>
      <c r="S260" s="22"/>
      <c r="T260" s="22"/>
      <c r="U260" s="15">
        <v>6.5796999999999999</v>
      </c>
      <c r="V260" s="15">
        <v>6.4787999999999997</v>
      </c>
      <c r="W260" s="22">
        <f t="shared" si="82"/>
        <v>6.5292499999999993</v>
      </c>
      <c r="X260" s="22"/>
      <c r="Y260" s="22"/>
      <c r="Z260" s="22"/>
      <c r="AA260" s="22"/>
      <c r="AB260" s="22">
        <v>100</v>
      </c>
      <c r="AC260" s="15">
        <v>12.1083</v>
      </c>
      <c r="AD260" s="15">
        <v>13.846399999999999</v>
      </c>
      <c r="AE260" s="15">
        <v>14.257099999999999</v>
      </c>
      <c r="AF260" s="22">
        <f t="shared" si="83"/>
        <v>13.403933333333333</v>
      </c>
      <c r="AG260" s="22"/>
      <c r="AH260" s="15">
        <v>2.1815099999999998</v>
      </c>
      <c r="AI260" s="15">
        <v>2.9618869999999999</v>
      </c>
      <c r="AJ260" s="15">
        <v>2.7673130000000001</v>
      </c>
      <c r="AK260" s="22">
        <f t="shared" si="84"/>
        <v>2.6369033333333332</v>
      </c>
      <c r="AL260" s="22"/>
      <c r="AM260" s="15">
        <v>7.9394999999999998</v>
      </c>
      <c r="AN260" s="15">
        <v>9.5031999999999996</v>
      </c>
      <c r="AO260" s="15">
        <v>9.3470999999999993</v>
      </c>
      <c r="AP260" s="22">
        <f t="shared" si="85"/>
        <v>8.9299333333333326</v>
      </c>
      <c r="AQ260" s="22"/>
      <c r="AR260" s="15">
        <v>4.9281350000000002</v>
      </c>
      <c r="AS260" s="15">
        <v>6.556</v>
      </c>
      <c r="AT260" s="15">
        <v>6.1604999999999999</v>
      </c>
      <c r="AU260" s="22">
        <f t="shared" si="86"/>
        <v>5.881545</v>
      </c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</row>
    <row r="261" spans="4:74" x14ac:dyDescent="0.25">
      <c r="D261" s="22"/>
      <c r="E261" s="24" t="s">
        <v>25</v>
      </c>
      <c r="F261" s="22"/>
      <c r="G261" s="14">
        <v>750</v>
      </c>
      <c r="H261" s="15">
        <v>18.808399999999999</v>
      </c>
      <c r="I261" s="15">
        <v>14.107900000000001</v>
      </c>
      <c r="J261" s="22">
        <f t="shared" si="79"/>
        <v>16.45815</v>
      </c>
      <c r="K261" s="22"/>
      <c r="L261" s="15">
        <v>5.8240999999999996</v>
      </c>
      <c r="M261" s="15">
        <v>5.0945999999999998</v>
      </c>
      <c r="N261" s="22">
        <f t="shared" si="80"/>
        <v>5.4593499999999997</v>
      </c>
      <c r="O261" s="15"/>
      <c r="P261" s="15">
        <v>12.119300000000001</v>
      </c>
      <c r="Q261" s="15">
        <v>10.366199999999999</v>
      </c>
      <c r="R261" s="22">
        <f t="shared" si="81"/>
        <v>11.242750000000001</v>
      </c>
      <c r="S261" s="22"/>
      <c r="T261" s="22"/>
      <c r="U261" s="15">
        <v>7.5472999999999999</v>
      </c>
      <c r="V261" s="15">
        <v>7.3906000000000001</v>
      </c>
      <c r="W261" s="22">
        <f t="shared" si="82"/>
        <v>7.4689499999999995</v>
      </c>
      <c r="X261" s="22"/>
      <c r="Y261" s="22"/>
      <c r="Z261" s="22"/>
      <c r="AA261" s="22"/>
      <c r="AB261" s="14">
        <v>133</v>
      </c>
      <c r="AC261" s="15">
        <v>15.9526</v>
      </c>
      <c r="AD261" s="15">
        <v>18.616399999999999</v>
      </c>
      <c r="AE261" s="15">
        <v>19.059899999999999</v>
      </c>
      <c r="AF261" s="22">
        <f t="shared" si="83"/>
        <v>17.876300000000001</v>
      </c>
      <c r="AG261" s="22"/>
      <c r="AH261" s="15">
        <v>2.8671630000000001</v>
      </c>
      <c r="AI261" s="15">
        <v>3.9014950000000002</v>
      </c>
      <c r="AJ261" s="15">
        <v>3.702083</v>
      </c>
      <c r="AK261" s="22">
        <f t="shared" si="84"/>
        <v>3.4902470000000001</v>
      </c>
      <c r="AL261" s="22"/>
      <c r="AM261" s="15">
        <v>8.5716000000000001</v>
      </c>
      <c r="AN261" s="15">
        <v>10.932</v>
      </c>
      <c r="AO261" s="15">
        <v>10.1326</v>
      </c>
      <c r="AP261" s="22">
        <f t="shared" si="85"/>
        <v>9.8787333333333329</v>
      </c>
      <c r="AQ261" s="22"/>
      <c r="AR261" s="22">
        <v>5.1889000000000003</v>
      </c>
      <c r="AS261" s="15">
        <v>6.7830000000000004</v>
      </c>
      <c r="AT261" s="15">
        <v>6.3148</v>
      </c>
      <c r="AU261" s="22">
        <f t="shared" si="86"/>
        <v>6.0955666666666675</v>
      </c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</row>
    <row r="262" spans="4:74" x14ac:dyDescent="0.25">
      <c r="D262" s="22"/>
      <c r="E262" s="22"/>
      <c r="F262" s="22"/>
      <c r="G262" s="14">
        <v>938</v>
      </c>
      <c r="H262" s="15">
        <v>26.3538</v>
      </c>
      <c r="I262" s="15">
        <v>17.972000000000001</v>
      </c>
      <c r="J262" s="22">
        <f t="shared" si="79"/>
        <v>22.1629</v>
      </c>
      <c r="K262" s="22"/>
      <c r="L262" s="15">
        <v>8.2989999999999995</v>
      </c>
      <c r="M262" s="15">
        <v>6.4306999999999999</v>
      </c>
      <c r="N262" s="22">
        <f t="shared" si="80"/>
        <v>7.3648499999999997</v>
      </c>
      <c r="O262" s="15"/>
      <c r="P262" s="15">
        <v>14.73</v>
      </c>
      <c r="Q262" s="15">
        <v>12.163500000000001</v>
      </c>
      <c r="R262" s="22">
        <f t="shared" si="81"/>
        <v>13.446750000000002</v>
      </c>
      <c r="S262" s="22"/>
      <c r="T262" s="22"/>
      <c r="U262" s="15">
        <v>8.3460999999999999</v>
      </c>
      <c r="V262" s="15">
        <v>8.2151999999999994</v>
      </c>
      <c r="W262" s="22">
        <f t="shared" si="82"/>
        <v>8.2806499999999996</v>
      </c>
      <c r="X262" s="22"/>
      <c r="Y262" s="22"/>
      <c r="Z262" s="22"/>
      <c r="AA262" s="22"/>
      <c r="AB262" s="14">
        <v>167</v>
      </c>
      <c r="AC262" s="22">
        <v>19.89</v>
      </c>
      <c r="AD262" s="22">
        <v>24.503599999999999</v>
      </c>
      <c r="AE262" s="22">
        <v>24.2927</v>
      </c>
      <c r="AF262" s="22">
        <f t="shared" si="83"/>
        <v>22.895433333333333</v>
      </c>
      <c r="AG262" s="22"/>
      <c r="AH262" s="15">
        <v>3.7243930000000001</v>
      </c>
      <c r="AI262" s="22">
        <v>5.1303000000000001</v>
      </c>
      <c r="AJ262" s="15">
        <v>4.3741469999999998</v>
      </c>
      <c r="AK262" s="22">
        <f t="shared" si="84"/>
        <v>4.4096133333333336</v>
      </c>
      <c r="AL262" s="22"/>
      <c r="AM262" s="22">
        <v>9.7538</v>
      </c>
      <c r="AN262" s="22">
        <v>11.9009</v>
      </c>
      <c r="AO262" s="15">
        <v>11.4933</v>
      </c>
      <c r="AP262" s="22">
        <f t="shared" si="85"/>
        <v>11.049333333333331</v>
      </c>
      <c r="AQ262" s="22"/>
      <c r="AR262" s="22">
        <v>5.4023000000000003</v>
      </c>
      <c r="AS262" s="22">
        <v>7.0025000000000004</v>
      </c>
      <c r="AT262" s="22">
        <v>6.3775000000000004</v>
      </c>
      <c r="AU262" s="22">
        <f t="shared" si="86"/>
        <v>6.2607666666666679</v>
      </c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</row>
    <row r="263" spans="4:74" x14ac:dyDescent="0.25">
      <c r="D263" s="22"/>
      <c r="E263" s="22" t="s">
        <v>68</v>
      </c>
      <c r="F263" s="22"/>
      <c r="G263" s="22">
        <v>1125</v>
      </c>
      <c r="H263" s="15">
        <v>28.927900000000001</v>
      </c>
      <c r="I263" s="15">
        <v>22.3873</v>
      </c>
      <c r="J263" s="22">
        <f t="shared" si="79"/>
        <v>25.657600000000002</v>
      </c>
      <c r="K263" s="22"/>
      <c r="L263" s="15">
        <v>9.2012</v>
      </c>
      <c r="M263" s="15">
        <v>7.8872999999999998</v>
      </c>
      <c r="N263" s="22">
        <f t="shared" si="80"/>
        <v>8.5442499999999999</v>
      </c>
      <c r="O263" s="15"/>
      <c r="P263" s="15">
        <v>15.5052</v>
      </c>
      <c r="Q263" s="15">
        <v>14.454800000000001</v>
      </c>
      <c r="R263" s="22">
        <f t="shared" si="81"/>
        <v>14.98</v>
      </c>
      <c r="S263" s="22"/>
      <c r="T263" s="22"/>
      <c r="U263" s="15">
        <v>9.2530000000000001</v>
      </c>
      <c r="V263" s="15">
        <v>9.5695999999999994</v>
      </c>
      <c r="W263" s="22">
        <f t="shared" si="82"/>
        <v>9.4113000000000007</v>
      </c>
      <c r="X263" s="22"/>
      <c r="Y263" s="22"/>
      <c r="Z263" s="22"/>
      <c r="AA263" s="22"/>
      <c r="AB263" s="22">
        <v>200</v>
      </c>
      <c r="AC263" s="22">
        <v>25.025099999999998</v>
      </c>
      <c r="AD263" s="22">
        <v>29.096800000000002</v>
      </c>
      <c r="AE263" s="22">
        <v>30.836600000000001</v>
      </c>
      <c r="AF263" s="22">
        <f t="shared" si="83"/>
        <v>28.319500000000001</v>
      </c>
      <c r="AG263" s="22"/>
      <c r="AH263" s="22">
        <v>5.1393000000000004</v>
      </c>
      <c r="AI263" s="22">
        <v>6.1757999999999997</v>
      </c>
      <c r="AJ263" s="22">
        <v>5.9485999999999999</v>
      </c>
      <c r="AK263" s="22">
        <f t="shared" si="84"/>
        <v>5.7545666666666664</v>
      </c>
      <c r="AL263" s="22"/>
      <c r="AM263" s="22">
        <v>12.1854</v>
      </c>
      <c r="AN263" s="22">
        <v>13.754099999999999</v>
      </c>
      <c r="AO263" s="22">
        <v>13.342000000000001</v>
      </c>
      <c r="AP263" s="22">
        <f t="shared" si="85"/>
        <v>13.093833333333334</v>
      </c>
      <c r="AQ263" s="22"/>
      <c r="AR263" s="22">
        <v>5.4622999999999999</v>
      </c>
      <c r="AS263" s="22">
        <v>6.8254000000000001</v>
      </c>
      <c r="AT263" s="22">
        <v>6.1186999999999996</v>
      </c>
      <c r="AU263" s="22">
        <f t="shared" si="86"/>
        <v>6.1354666666666668</v>
      </c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</row>
    <row r="264" spans="4:74" x14ac:dyDescent="0.25">
      <c r="D264" s="22"/>
      <c r="F264" s="22"/>
      <c r="G264" s="22">
        <v>1313</v>
      </c>
      <c r="H264" s="15">
        <v>35.560600000000001</v>
      </c>
      <c r="I264" s="15">
        <v>26.898099999999999</v>
      </c>
      <c r="J264" s="22">
        <f t="shared" si="79"/>
        <v>31.22935</v>
      </c>
      <c r="K264" s="22"/>
      <c r="L264" s="15">
        <v>11.7911</v>
      </c>
      <c r="M264" s="15">
        <v>8.7174999999999994</v>
      </c>
      <c r="N264" s="22">
        <f t="shared" si="80"/>
        <v>10.254300000000001</v>
      </c>
      <c r="O264" s="15"/>
      <c r="P264" s="15">
        <v>17.652699999999999</v>
      </c>
      <c r="Q264" s="15">
        <v>15.759499999999999</v>
      </c>
      <c r="R264" s="22">
        <f t="shared" si="81"/>
        <v>16.706099999999999</v>
      </c>
      <c r="S264" s="22"/>
      <c r="T264" s="22"/>
      <c r="U264" s="15">
        <v>10.224</v>
      </c>
      <c r="V264" s="15">
        <v>10.121499999999999</v>
      </c>
      <c r="W264" s="22">
        <f t="shared" si="82"/>
        <v>10.172750000000001</v>
      </c>
      <c r="X264" s="22"/>
      <c r="Y264" s="22"/>
      <c r="Z264" s="22"/>
      <c r="AA264" s="22"/>
      <c r="AB264" s="22">
        <v>233</v>
      </c>
      <c r="AC264" s="22">
        <v>28.973700000000001</v>
      </c>
      <c r="AD264" s="22">
        <v>34.576300000000003</v>
      </c>
      <c r="AE264" s="22">
        <v>35.668399999999998</v>
      </c>
      <c r="AF264" s="22">
        <f t="shared" si="83"/>
        <v>33.072800000000001</v>
      </c>
      <c r="AG264" s="22"/>
      <c r="AH264" s="22">
        <v>5.2991000000000001</v>
      </c>
      <c r="AI264" s="22">
        <v>6.8583999999999996</v>
      </c>
      <c r="AJ264" s="22">
        <v>6.4794</v>
      </c>
      <c r="AK264" s="22">
        <f t="shared" si="84"/>
        <v>6.212299999999999</v>
      </c>
      <c r="AL264" s="22"/>
      <c r="AM264" s="22">
        <v>11.862299999999999</v>
      </c>
      <c r="AN264" s="22">
        <v>14.573700000000001</v>
      </c>
      <c r="AO264" s="22">
        <v>13.9977</v>
      </c>
      <c r="AP264" s="22">
        <f t="shared" si="85"/>
        <v>13.4779</v>
      </c>
      <c r="AQ264" s="22"/>
      <c r="AR264" s="22">
        <v>5.8718000000000004</v>
      </c>
      <c r="AS264" s="22">
        <v>7.2466999999999997</v>
      </c>
      <c r="AT264" s="22">
        <v>6.4118000000000004</v>
      </c>
      <c r="AU264" s="22">
        <f t="shared" si="86"/>
        <v>6.5101000000000004</v>
      </c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</row>
    <row r="265" spans="4:74" x14ac:dyDescent="0.25">
      <c r="D265" s="22"/>
      <c r="E265" s="22"/>
      <c r="F265" s="22"/>
      <c r="G265" s="22">
        <v>1500</v>
      </c>
      <c r="H265" s="15">
        <v>37.633299999999998</v>
      </c>
      <c r="I265" s="15">
        <v>30.523099999999999</v>
      </c>
      <c r="J265" s="22">
        <f t="shared" si="79"/>
        <v>34.078199999999995</v>
      </c>
      <c r="K265" s="22"/>
      <c r="L265" s="15">
        <v>13.1332</v>
      </c>
      <c r="M265" s="22">
        <v>11.3642</v>
      </c>
      <c r="N265" s="22">
        <f t="shared" si="80"/>
        <v>12.248699999999999</v>
      </c>
      <c r="O265" s="15"/>
      <c r="P265" s="15">
        <v>19.8352</v>
      </c>
      <c r="Q265" s="22">
        <v>17.440100000000001</v>
      </c>
      <c r="R265" s="22">
        <f t="shared" si="81"/>
        <v>18.637650000000001</v>
      </c>
      <c r="S265" s="22"/>
      <c r="T265" s="22"/>
      <c r="U265" s="22">
        <v>10.9694</v>
      </c>
      <c r="V265" s="22">
        <v>11.337</v>
      </c>
      <c r="W265" s="22">
        <f t="shared" si="82"/>
        <v>11.1532</v>
      </c>
      <c r="X265" s="22"/>
      <c r="Y265" s="22"/>
      <c r="Z265" s="22"/>
      <c r="AA265" s="22"/>
      <c r="AB265" s="22">
        <v>267</v>
      </c>
      <c r="AC265" s="15">
        <v>34.7532</v>
      </c>
      <c r="AD265" s="15">
        <v>41.645000000000003</v>
      </c>
      <c r="AE265" s="15">
        <v>43.741300000000003</v>
      </c>
      <c r="AF265" s="22">
        <f t="shared" si="83"/>
        <v>40.046500000000002</v>
      </c>
      <c r="AG265" s="22"/>
      <c r="AH265" s="15">
        <v>6.4633000000000003</v>
      </c>
      <c r="AI265" s="15">
        <v>8.5340000000000007</v>
      </c>
      <c r="AJ265" s="15">
        <v>8.2143999999999995</v>
      </c>
      <c r="AK265" s="22">
        <f t="shared" si="84"/>
        <v>7.7372333333333332</v>
      </c>
      <c r="AL265" s="22"/>
      <c r="AM265" s="15">
        <v>13.538500000000001</v>
      </c>
      <c r="AN265" s="15">
        <v>16.243400000000001</v>
      </c>
      <c r="AO265" s="15">
        <v>16.318000000000001</v>
      </c>
      <c r="AP265" s="22">
        <f t="shared" si="85"/>
        <v>15.366633333333334</v>
      </c>
      <c r="AQ265" s="22"/>
      <c r="AR265" s="15">
        <v>6.2103999999999999</v>
      </c>
      <c r="AS265" s="15">
        <v>7.4081999999999999</v>
      </c>
      <c r="AT265" s="15">
        <v>7.4368999999999996</v>
      </c>
      <c r="AU265" s="22">
        <f t="shared" si="86"/>
        <v>7.0185000000000004</v>
      </c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</row>
    <row r="266" spans="4:74" x14ac:dyDescent="0.25">
      <c r="D266" s="22"/>
      <c r="E266" s="22"/>
      <c r="F266" s="22"/>
      <c r="G266" s="22">
        <v>1688</v>
      </c>
      <c r="H266" s="15">
        <v>46.540999999999997</v>
      </c>
      <c r="I266" s="15">
        <v>31.361999999999998</v>
      </c>
      <c r="J266" s="22">
        <f t="shared" si="79"/>
        <v>38.951499999999996</v>
      </c>
      <c r="K266" s="22"/>
      <c r="L266" s="15">
        <v>14.805</v>
      </c>
      <c r="M266" s="15">
        <v>11.987</v>
      </c>
      <c r="N266" s="22">
        <f>SUM(L266:M266)/2</f>
        <v>13.396000000000001</v>
      </c>
      <c r="O266" s="15"/>
      <c r="P266" s="15">
        <v>22.3855</v>
      </c>
      <c r="Q266" s="15">
        <v>17.242999999999999</v>
      </c>
      <c r="R266" s="22">
        <f t="shared" si="81"/>
        <v>19.814250000000001</v>
      </c>
      <c r="S266" s="15"/>
      <c r="T266" s="15"/>
      <c r="U266" s="15">
        <v>10.2737</v>
      </c>
      <c r="V266" s="15">
        <v>10.53</v>
      </c>
      <c r="W266" s="22">
        <f t="shared" si="82"/>
        <v>10.40185</v>
      </c>
      <c r="X266" s="22"/>
      <c r="Y266" s="22"/>
      <c r="Z266" s="22"/>
      <c r="AA266" s="22"/>
      <c r="AB266" s="22">
        <v>300</v>
      </c>
      <c r="AC266" s="15">
        <v>43.652000000000001</v>
      </c>
      <c r="AD266" s="15">
        <v>52.018000000000001</v>
      </c>
      <c r="AE266" s="15">
        <v>50.353999999999999</v>
      </c>
      <c r="AF266" s="22">
        <f t="shared" si="83"/>
        <v>48.674666666666667</v>
      </c>
      <c r="AG266" s="22"/>
      <c r="AH266" s="15">
        <v>8.5815000000000001</v>
      </c>
      <c r="AI266" s="22">
        <v>12.363</v>
      </c>
      <c r="AJ266" s="22">
        <v>9.9245999999999999</v>
      </c>
      <c r="AK266" s="22">
        <f t="shared" si="84"/>
        <v>10.289699999999998</v>
      </c>
      <c r="AL266" s="22"/>
      <c r="AM266" s="15">
        <v>15.009</v>
      </c>
      <c r="AN266" s="15">
        <v>20.41</v>
      </c>
      <c r="AO266" s="22">
        <v>18.0366</v>
      </c>
      <c r="AP266" s="22">
        <f t="shared" si="85"/>
        <v>17.818533333333331</v>
      </c>
      <c r="AQ266" s="15"/>
      <c r="AR266" s="22">
        <v>6.5849000000000002</v>
      </c>
      <c r="AS266" s="22">
        <v>9.1865000000000006</v>
      </c>
      <c r="AT266" s="22">
        <v>7.359</v>
      </c>
      <c r="AU266" s="22">
        <f t="shared" si="86"/>
        <v>7.7101333333333342</v>
      </c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</row>
    <row r="267" spans="4:74" x14ac:dyDescent="0.25">
      <c r="D267" s="22"/>
      <c r="E267" s="22"/>
      <c r="F267" s="22"/>
      <c r="G267" s="22"/>
      <c r="H267" s="22"/>
      <c r="I267" s="15"/>
      <c r="J267" s="15"/>
      <c r="K267" s="22"/>
      <c r="L267" s="22"/>
      <c r="M267" s="15"/>
      <c r="N267" s="15"/>
      <c r="O267" s="22"/>
      <c r="P267" s="22"/>
      <c r="Q267" s="15"/>
      <c r="R267" s="15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15"/>
      <c r="AK267" s="15"/>
      <c r="AL267" s="22"/>
      <c r="AM267" s="22"/>
      <c r="AN267" s="22"/>
      <c r="AO267" s="15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</row>
    <row r="268" spans="4:74" x14ac:dyDescent="0.25"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</row>
    <row r="269" spans="4:74" x14ac:dyDescent="0.25"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</row>
    <row r="270" spans="4:74" x14ac:dyDescent="0.25"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</row>
    <row r="271" spans="4:74" x14ac:dyDescent="0.25"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</row>
    <row r="272" spans="4:74" x14ac:dyDescent="0.25"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</row>
    <row r="273" spans="4:74" x14ac:dyDescent="0.25"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</row>
    <row r="274" spans="4:74" x14ac:dyDescent="0.25"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</row>
    <row r="275" spans="4:74" x14ac:dyDescent="0.25"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</row>
    <row r="276" spans="4:74" x14ac:dyDescent="0.25"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</row>
    <row r="277" spans="4:74" x14ac:dyDescent="0.25"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</row>
    <row r="278" spans="4:74" x14ac:dyDescent="0.25"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</row>
    <row r="279" spans="4:74" x14ac:dyDescent="0.25"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</row>
    <row r="280" spans="4:74" x14ac:dyDescent="0.25"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</row>
    <row r="281" spans="4:74" x14ac:dyDescent="0.25"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</row>
    <row r="282" spans="4:74" x14ac:dyDescent="0.25"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</row>
    <row r="283" spans="4:74" x14ac:dyDescent="0.25"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</row>
    <row r="284" spans="4:74" x14ac:dyDescent="0.25"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</row>
    <row r="285" spans="4:74" x14ac:dyDescent="0.25"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</row>
    <row r="286" spans="4:74" x14ac:dyDescent="0.25"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</row>
    <row r="287" spans="4:74" x14ac:dyDescent="0.25"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</row>
    <row r="288" spans="4:74" x14ac:dyDescent="0.25"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</row>
    <row r="289" spans="4:74" x14ac:dyDescent="0.25"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</row>
    <row r="290" spans="4:74" x14ac:dyDescent="0.25"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</row>
    <row r="291" spans="4:74" x14ac:dyDescent="0.25"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</row>
    <row r="292" spans="4:74" x14ac:dyDescent="0.25"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</row>
    <row r="293" spans="4:74" x14ac:dyDescent="0.25"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</row>
    <row r="294" spans="4:74" x14ac:dyDescent="0.25"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</row>
    <row r="295" spans="4:74" x14ac:dyDescent="0.25"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</row>
    <row r="296" spans="4:74" x14ac:dyDescent="0.25"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</row>
    <row r="297" spans="4:74" x14ac:dyDescent="0.25"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</row>
    <row r="298" spans="4:74" x14ac:dyDescent="0.25"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</row>
    <row r="299" spans="4:74" x14ac:dyDescent="0.25"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</row>
    <row r="300" spans="4:74" x14ac:dyDescent="0.25"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</row>
    <row r="301" spans="4:74" x14ac:dyDescent="0.25">
      <c r="D301" s="24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</row>
    <row r="302" spans="4:74" x14ac:dyDescent="0.25">
      <c r="D302" s="24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</row>
    <row r="303" spans="4:74" x14ac:dyDescent="0.25">
      <c r="D303" s="24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</row>
    <row r="304" spans="4:74" x14ac:dyDescent="0.25">
      <c r="D304" s="24"/>
      <c r="E304" s="22"/>
      <c r="F304" s="24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</row>
    <row r="305" spans="4:74" x14ac:dyDescent="0.25">
      <c r="D305" s="24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</row>
    <row r="306" spans="4:74" x14ac:dyDescent="0.25">
      <c r="D306" s="24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</row>
    <row r="307" spans="4:74" s="13" customFormat="1" x14ac:dyDescent="0.25">
      <c r="D307" s="24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</row>
    <row r="308" spans="4:74" s="13" customFormat="1" x14ac:dyDescent="0.25">
      <c r="D308" s="24"/>
      <c r="E308" s="22"/>
      <c r="F308" s="22"/>
      <c r="G308" s="22"/>
      <c r="H308" s="22"/>
      <c r="I308" s="22" t="s">
        <v>33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 t="s">
        <v>34</v>
      </c>
      <c r="V308" s="22"/>
      <c r="W308" s="22"/>
      <c r="X308" s="22"/>
      <c r="Y308" s="22"/>
      <c r="Z308" s="22"/>
      <c r="AA308" s="21"/>
      <c r="AB308" s="21"/>
      <c r="AC308" s="21"/>
      <c r="AD308" s="21"/>
      <c r="AE308" s="21"/>
      <c r="AF308" s="21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</row>
    <row r="309" spans="4:74" s="13" customFormat="1" x14ac:dyDescent="0.25">
      <c r="D309" s="22"/>
      <c r="E309" s="22"/>
      <c r="F309" s="22"/>
      <c r="G309" s="22"/>
      <c r="H309" s="22" t="s">
        <v>80</v>
      </c>
      <c r="I309" s="22" t="s">
        <v>9</v>
      </c>
      <c r="J309" s="22" t="s">
        <v>10</v>
      </c>
      <c r="K309" s="22" t="s">
        <v>32</v>
      </c>
      <c r="L309" s="22" t="s">
        <v>11</v>
      </c>
      <c r="M309" s="22" t="s">
        <v>13</v>
      </c>
      <c r="N309" s="22"/>
      <c r="O309" s="22"/>
      <c r="P309" s="22"/>
      <c r="Q309" s="22"/>
      <c r="R309" s="22"/>
      <c r="S309" s="22"/>
      <c r="T309" s="22"/>
      <c r="U309" s="22" t="s">
        <v>9</v>
      </c>
      <c r="V309" s="22" t="s">
        <v>10</v>
      </c>
      <c r="W309" s="22" t="s">
        <v>32</v>
      </c>
      <c r="X309" s="22" t="s">
        <v>11</v>
      </c>
      <c r="Y309" s="22" t="s">
        <v>13</v>
      </c>
      <c r="Z309" s="22"/>
      <c r="AA309" s="23"/>
      <c r="AB309" s="23"/>
      <c r="AC309" s="22"/>
      <c r="AD309" s="22"/>
      <c r="AE309" s="22"/>
      <c r="AF309" s="23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</row>
    <row r="310" spans="4:74" s="13" customFormat="1" x14ac:dyDescent="0.25">
      <c r="D310" s="22"/>
      <c r="E310" s="22"/>
      <c r="F310" s="22"/>
      <c r="G310" s="22"/>
      <c r="H310" s="22"/>
      <c r="I310" s="22" t="s">
        <v>35</v>
      </c>
      <c r="J310" s="22" t="s">
        <v>35</v>
      </c>
      <c r="K310" s="22" t="s">
        <v>35</v>
      </c>
      <c r="L310" s="22" t="s">
        <v>35</v>
      </c>
      <c r="M310" s="22" t="s">
        <v>35</v>
      </c>
      <c r="N310" s="22" t="s">
        <v>36</v>
      </c>
      <c r="O310" s="22" t="s">
        <v>37</v>
      </c>
      <c r="P310" s="22" t="s">
        <v>38</v>
      </c>
      <c r="Q310" s="22"/>
      <c r="R310" s="22"/>
      <c r="S310" s="22"/>
      <c r="T310" s="22"/>
      <c r="U310" s="22" t="s">
        <v>35</v>
      </c>
      <c r="V310" s="22" t="s">
        <v>35</v>
      </c>
      <c r="W310" s="22" t="s">
        <v>35</v>
      </c>
      <c r="X310" s="22" t="s">
        <v>35</v>
      </c>
      <c r="Y310" s="22" t="s">
        <v>35</v>
      </c>
      <c r="Z310" s="22" t="s">
        <v>36</v>
      </c>
      <c r="AA310" s="22" t="s">
        <v>37</v>
      </c>
      <c r="AB310" s="22" t="s">
        <v>38</v>
      </c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</row>
    <row r="311" spans="4:74" s="13" customFormat="1" x14ac:dyDescent="0.25">
      <c r="D311" s="22"/>
      <c r="E311" s="3" t="s">
        <v>85</v>
      </c>
      <c r="G311" s="22">
        <v>30</v>
      </c>
      <c r="H311" s="22">
        <f>1 / (((10^6)^(1/29))^(G311 - 1))</f>
        <v>9.9999999999999868E-7</v>
      </c>
      <c r="I311" s="18">
        <v>2505</v>
      </c>
      <c r="J311" s="18">
        <v>2499</v>
      </c>
      <c r="K311" s="18">
        <v>4342</v>
      </c>
      <c r="L311" s="18">
        <v>2590</v>
      </c>
      <c r="M311" s="18">
        <v>2584</v>
      </c>
      <c r="N311" s="22">
        <f>SUM(I311:M311) / 5</f>
        <v>2904</v>
      </c>
      <c r="O311" s="22">
        <f>SUM(I311:J311)/2</f>
        <v>2502</v>
      </c>
      <c r="P311" s="22">
        <f>SUM(K311:M311)/3</f>
        <v>3172</v>
      </c>
      <c r="Q311" s="22"/>
      <c r="R311" s="22"/>
      <c r="S311" s="22"/>
      <c r="T311" s="22"/>
      <c r="U311" s="18">
        <v>2499</v>
      </c>
      <c r="V311" s="18">
        <v>2499</v>
      </c>
      <c r="W311" s="18">
        <v>2655</v>
      </c>
      <c r="X311" s="18">
        <v>2501</v>
      </c>
      <c r="Y311" s="18">
        <v>2500</v>
      </c>
      <c r="Z311" s="22">
        <f>SUM(U311:Y311) / 5</f>
        <v>2530.8000000000002</v>
      </c>
      <c r="AA311" s="22">
        <f>SUM(U311:V311)/2</f>
        <v>2499</v>
      </c>
      <c r="AB311" s="22">
        <f>SUM(W311:Y311)/3</f>
        <v>2552</v>
      </c>
      <c r="AC311" s="18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</row>
    <row r="312" spans="4:74" s="13" customFormat="1" x14ac:dyDescent="0.25">
      <c r="D312" s="22"/>
      <c r="E312" s="22" t="s">
        <v>39</v>
      </c>
      <c r="G312" s="22">
        <v>29</v>
      </c>
      <c r="H312" s="22">
        <f t="shared" ref="H312:H340" si="87">1 / (((10^6)^(1/29))^(G312 - 1))</f>
        <v>1.610262027560937E-6</v>
      </c>
      <c r="I312" s="18">
        <v>2509</v>
      </c>
      <c r="J312" s="18">
        <v>2499</v>
      </c>
      <c r="K312" s="18">
        <v>5738</v>
      </c>
      <c r="L312" s="18">
        <v>2641</v>
      </c>
      <c r="M312" s="18">
        <v>2655</v>
      </c>
      <c r="N312" s="22">
        <f t="shared" ref="N312:N340" si="88">SUM(I312:M312) / 5</f>
        <v>3208.4</v>
      </c>
      <c r="O312" s="22">
        <f t="shared" ref="O312:O340" si="89">SUM(I312:J312)/2</f>
        <v>2504</v>
      </c>
      <c r="P312" s="22">
        <f>SUM(K312:M312)/3</f>
        <v>3678</v>
      </c>
      <c r="Q312" s="22"/>
      <c r="R312" s="22"/>
      <c r="S312" s="22"/>
      <c r="T312" s="22"/>
      <c r="U312" s="18">
        <v>2499</v>
      </c>
      <c r="V312" s="18">
        <v>2499</v>
      </c>
      <c r="W312" s="18">
        <v>2705</v>
      </c>
      <c r="X312" s="18">
        <v>2503</v>
      </c>
      <c r="Y312" s="18">
        <v>2504</v>
      </c>
      <c r="Z312" s="22">
        <f t="shared" ref="Z312:Z340" si="90">SUM(U312:Y312) / 5</f>
        <v>2542</v>
      </c>
      <c r="AA312" s="22">
        <f t="shared" ref="AA312:AA340" si="91">SUM(U312:V312)/2</f>
        <v>2499</v>
      </c>
      <c r="AB312" s="22">
        <f>SUM(W312:Y312)/3</f>
        <v>2570.6666666666665</v>
      </c>
      <c r="AC312" s="18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</row>
    <row r="313" spans="4:74" s="13" customFormat="1" x14ac:dyDescent="0.25">
      <c r="D313" s="22"/>
      <c r="E313" s="22" t="s">
        <v>23</v>
      </c>
      <c r="G313" s="22">
        <v>28</v>
      </c>
      <c r="H313" s="22">
        <f t="shared" si="87"/>
        <v>2.5929437974046646E-6</v>
      </c>
      <c r="I313" s="18">
        <v>2516</v>
      </c>
      <c r="J313" s="18">
        <v>2502</v>
      </c>
      <c r="K313" s="18">
        <v>7127</v>
      </c>
      <c r="L313" s="18">
        <v>2723</v>
      </c>
      <c r="M313" s="18">
        <v>2789</v>
      </c>
      <c r="N313" s="22">
        <f t="shared" si="88"/>
        <v>3531.4</v>
      </c>
      <c r="O313" s="22">
        <f t="shared" si="89"/>
        <v>2509</v>
      </c>
      <c r="P313" s="22">
        <f t="shared" ref="P313:P340" si="92">SUM(K313:M313)/3</f>
        <v>4213</v>
      </c>
      <c r="Q313" s="22"/>
      <c r="R313" s="22"/>
      <c r="S313" s="22"/>
      <c r="T313" s="22"/>
      <c r="U313" s="18">
        <v>2499</v>
      </c>
      <c r="V313" s="18">
        <v>2499</v>
      </c>
      <c r="W313" s="18">
        <v>2648</v>
      </c>
      <c r="X313" s="18">
        <v>2500</v>
      </c>
      <c r="Y313" s="18">
        <v>2504</v>
      </c>
      <c r="Z313" s="22">
        <f t="shared" si="90"/>
        <v>2530</v>
      </c>
      <c r="AA313" s="22">
        <f t="shared" si="91"/>
        <v>2499</v>
      </c>
      <c r="AB313" s="22">
        <f t="shared" ref="AB313:AB318" si="93">SUM(W313:Y313)/3</f>
        <v>2550.6666666666665</v>
      </c>
      <c r="AC313" s="18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</row>
    <row r="314" spans="4:74" s="13" customFormat="1" x14ac:dyDescent="0.25">
      <c r="D314" s="22"/>
      <c r="E314" s="22" t="s">
        <v>59</v>
      </c>
      <c r="G314" s="22">
        <v>27</v>
      </c>
      <c r="H314" s="22">
        <f t="shared" si="87"/>
        <v>4.1753189365603959E-6</v>
      </c>
      <c r="I314" s="18">
        <v>2523</v>
      </c>
      <c r="J314" s="18">
        <v>2503</v>
      </c>
      <c r="K314" s="18">
        <v>8227</v>
      </c>
      <c r="L314" s="18">
        <v>2851</v>
      </c>
      <c r="M314" s="18">
        <v>3014</v>
      </c>
      <c r="N314" s="22">
        <f t="shared" si="88"/>
        <v>3823.6</v>
      </c>
      <c r="O314" s="22">
        <f t="shared" si="89"/>
        <v>2513</v>
      </c>
      <c r="P314" s="22">
        <f t="shared" si="92"/>
        <v>4697.333333333333</v>
      </c>
      <c r="Q314" s="22"/>
      <c r="R314" s="22"/>
      <c r="S314" s="22"/>
      <c r="T314" s="22"/>
      <c r="U314" s="18">
        <v>2499</v>
      </c>
      <c r="V314" s="18">
        <v>2499</v>
      </c>
      <c r="W314" s="18">
        <v>2588</v>
      </c>
      <c r="X314" s="18">
        <v>2508</v>
      </c>
      <c r="Y314" s="18">
        <v>2524</v>
      </c>
      <c r="Z314" s="22">
        <f t="shared" si="90"/>
        <v>2523.6</v>
      </c>
      <c r="AA314" s="22">
        <f t="shared" si="91"/>
        <v>2499</v>
      </c>
      <c r="AB314" s="22">
        <f t="shared" si="93"/>
        <v>2540</v>
      </c>
      <c r="AC314" s="18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</row>
    <row r="315" spans="4:74" s="13" customFormat="1" x14ac:dyDescent="0.25">
      <c r="D315" s="1"/>
      <c r="E315" s="20" t="s">
        <v>57</v>
      </c>
      <c r="G315" s="20">
        <v>26</v>
      </c>
      <c r="H315" s="20">
        <f t="shared" si="87"/>
        <v>6.7233575364993293E-6</v>
      </c>
      <c r="I315" s="18">
        <v>2536</v>
      </c>
      <c r="J315" s="18">
        <v>2508</v>
      </c>
      <c r="K315" s="18">
        <v>9338</v>
      </c>
      <c r="L315" s="18">
        <v>3085</v>
      </c>
      <c r="M315" s="18">
        <v>3457</v>
      </c>
      <c r="N315" s="20">
        <f t="shared" si="88"/>
        <v>4184.8</v>
      </c>
      <c r="O315" s="20">
        <f t="shared" si="89"/>
        <v>2522</v>
      </c>
      <c r="P315" s="20">
        <f t="shared" si="92"/>
        <v>5293.333333333333</v>
      </c>
      <c r="Q315" s="20"/>
      <c r="R315" s="20"/>
      <c r="S315" s="20"/>
      <c r="T315" s="20"/>
      <c r="U315" s="18">
        <v>2499</v>
      </c>
      <c r="V315" s="18">
        <v>2499</v>
      </c>
      <c r="W315" s="18">
        <v>2597</v>
      </c>
      <c r="X315" s="18">
        <v>2511</v>
      </c>
      <c r="Y315" s="18">
        <v>2547</v>
      </c>
      <c r="Z315" s="20">
        <f t="shared" si="90"/>
        <v>2530.6</v>
      </c>
      <c r="AA315" s="20">
        <f t="shared" si="91"/>
        <v>2499</v>
      </c>
      <c r="AB315" s="20">
        <f t="shared" si="93"/>
        <v>2551.6666666666665</v>
      </c>
      <c r="AC315" s="18"/>
      <c r="AD315" s="20"/>
      <c r="AE315" s="20"/>
      <c r="AF315" s="2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</row>
    <row r="316" spans="4:74" s="13" customFormat="1" x14ac:dyDescent="0.25">
      <c r="D316" s="1"/>
      <c r="E316" s="20" t="s">
        <v>52</v>
      </c>
      <c r="G316" s="20">
        <v>25</v>
      </c>
      <c r="H316" s="20">
        <f t="shared" si="87"/>
        <v>1.0826367338740532E-5</v>
      </c>
      <c r="I316" s="18">
        <v>2552</v>
      </c>
      <c r="J316" s="18">
        <v>2521</v>
      </c>
      <c r="K316" s="18">
        <v>10574</v>
      </c>
      <c r="L316" s="18">
        <v>3468</v>
      </c>
      <c r="M316" s="18">
        <v>4178</v>
      </c>
      <c r="N316" s="20">
        <f t="shared" si="88"/>
        <v>4658.6000000000004</v>
      </c>
      <c r="O316" s="20">
        <f t="shared" si="89"/>
        <v>2536.5</v>
      </c>
      <c r="P316" s="20">
        <f t="shared" si="92"/>
        <v>6073.333333333333</v>
      </c>
      <c r="Q316" s="20"/>
      <c r="R316" s="20"/>
      <c r="S316" s="20"/>
      <c r="T316" s="20"/>
      <c r="U316" s="18">
        <v>2499</v>
      </c>
      <c r="V316" s="18">
        <v>2499</v>
      </c>
      <c r="W316" s="18">
        <v>2603</v>
      </c>
      <c r="X316" s="18">
        <v>2522</v>
      </c>
      <c r="Y316" s="18">
        <v>2605</v>
      </c>
      <c r="Z316" s="20">
        <f t="shared" si="90"/>
        <v>2545.6</v>
      </c>
      <c r="AA316" s="20">
        <f t="shared" si="91"/>
        <v>2499</v>
      </c>
      <c r="AB316" s="20">
        <f t="shared" si="93"/>
        <v>2576.6666666666665</v>
      </c>
      <c r="AC316" s="18"/>
      <c r="AD316" s="20"/>
      <c r="AE316" s="20"/>
      <c r="AF316" s="2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</row>
    <row r="317" spans="4:74" s="13" customFormat="1" x14ac:dyDescent="0.25">
      <c r="D317" s="1"/>
      <c r="E317" s="1"/>
      <c r="F317" s="20"/>
      <c r="G317" s="20">
        <v>24</v>
      </c>
      <c r="H317" s="20">
        <f t="shared" si="87"/>
        <v>1.7433288221999863E-5</v>
      </c>
      <c r="I317" s="18">
        <v>2574</v>
      </c>
      <c r="J317" s="18">
        <v>2534</v>
      </c>
      <c r="K317" s="18">
        <v>12127</v>
      </c>
      <c r="L317" s="18">
        <v>4157</v>
      </c>
      <c r="M317" s="18">
        <v>5339</v>
      </c>
      <c r="N317" s="20">
        <f t="shared" si="88"/>
        <v>5346.2</v>
      </c>
      <c r="O317" s="20">
        <f t="shared" si="89"/>
        <v>2554</v>
      </c>
      <c r="P317" s="20">
        <f t="shared" si="92"/>
        <v>7207.666666666667</v>
      </c>
      <c r="Q317" s="20"/>
      <c r="R317" s="20"/>
      <c r="S317" s="20"/>
      <c r="T317" s="20"/>
      <c r="U317" s="18">
        <v>2499</v>
      </c>
      <c r="V317" s="18">
        <v>2499</v>
      </c>
      <c r="W317" s="18">
        <v>2670</v>
      </c>
      <c r="X317" s="18">
        <v>2542</v>
      </c>
      <c r="Y317" s="18">
        <v>2673</v>
      </c>
      <c r="Z317" s="20">
        <f t="shared" si="90"/>
        <v>2576.6</v>
      </c>
      <c r="AA317" s="20">
        <f t="shared" si="91"/>
        <v>2499</v>
      </c>
      <c r="AB317" s="20">
        <f t="shared" si="93"/>
        <v>2628.3333333333335</v>
      </c>
      <c r="AC317" s="18"/>
      <c r="AD317" s="20"/>
      <c r="AE317" s="20"/>
      <c r="AF317" s="2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</row>
    <row r="318" spans="4:74" s="13" customFormat="1" x14ac:dyDescent="0.25">
      <c r="D318" s="1"/>
      <c r="E318" s="1"/>
      <c r="F318" s="1"/>
      <c r="G318" s="20">
        <v>23</v>
      </c>
      <c r="H318" s="20">
        <f t="shared" si="87"/>
        <v>2.807216203941174E-5</v>
      </c>
      <c r="I318" s="18">
        <v>2620</v>
      </c>
      <c r="J318" s="18">
        <v>2563</v>
      </c>
      <c r="K318" s="18">
        <v>14243</v>
      </c>
      <c r="L318" s="18">
        <v>5314</v>
      </c>
      <c r="M318" s="18">
        <v>7440</v>
      </c>
      <c r="N318" s="20">
        <f t="shared" si="88"/>
        <v>6436</v>
      </c>
      <c r="O318" s="20">
        <f t="shared" si="89"/>
        <v>2591.5</v>
      </c>
      <c r="P318" s="20">
        <f t="shared" si="92"/>
        <v>8999</v>
      </c>
      <c r="Q318" s="20"/>
      <c r="R318" s="20"/>
      <c r="S318" s="20"/>
      <c r="T318" s="20"/>
      <c r="U318" s="18">
        <v>2500</v>
      </c>
      <c r="V318" s="18">
        <v>2500</v>
      </c>
      <c r="W318" s="18">
        <v>2678</v>
      </c>
      <c r="X318" s="18">
        <v>2612</v>
      </c>
      <c r="Y318" s="18">
        <v>2792</v>
      </c>
      <c r="Z318" s="20">
        <f t="shared" si="90"/>
        <v>2616.4</v>
      </c>
      <c r="AA318" s="20">
        <f t="shared" si="91"/>
        <v>2500</v>
      </c>
      <c r="AB318" s="20">
        <f t="shared" si="93"/>
        <v>2694</v>
      </c>
      <c r="AC318" s="18"/>
      <c r="AD318" s="20"/>
      <c r="AE318" s="20"/>
      <c r="AF318" s="2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</row>
    <row r="319" spans="4:74" s="13" customFormat="1" x14ac:dyDescent="0.25">
      <c r="D319" s="1"/>
      <c r="E319" s="1"/>
      <c r="F319" s="1"/>
      <c r="G319" s="20">
        <v>22</v>
      </c>
      <c r="H319" s="20">
        <f t="shared" si="87"/>
        <v>4.5203536563602381E-5</v>
      </c>
      <c r="I319" s="18">
        <v>2676</v>
      </c>
      <c r="J319" s="18">
        <v>2600</v>
      </c>
      <c r="K319" s="18">
        <v>17172</v>
      </c>
      <c r="L319" s="18">
        <v>7078</v>
      </c>
      <c r="M319" s="18">
        <v>10681</v>
      </c>
      <c r="N319" s="20">
        <f t="shared" si="88"/>
        <v>8041.4</v>
      </c>
      <c r="O319" s="20">
        <f t="shared" si="89"/>
        <v>2638</v>
      </c>
      <c r="P319" s="20">
        <f t="shared" si="92"/>
        <v>11643.666666666666</v>
      </c>
      <c r="Q319" s="20"/>
      <c r="R319" s="20"/>
      <c r="S319" s="20"/>
      <c r="T319" s="20"/>
      <c r="U319" s="18">
        <v>2502</v>
      </c>
      <c r="V319" s="18">
        <v>2499</v>
      </c>
      <c r="W319" s="18">
        <v>2727</v>
      </c>
      <c r="X319" s="18">
        <v>2663</v>
      </c>
      <c r="Y319" s="18">
        <v>2855</v>
      </c>
      <c r="Z319" s="20">
        <f t="shared" si="90"/>
        <v>2649.2</v>
      </c>
      <c r="AA319" s="20">
        <f t="shared" si="91"/>
        <v>2500.5</v>
      </c>
      <c r="AB319" s="20">
        <f>SUM(W319:Y319)/3</f>
        <v>2748.3333333333335</v>
      </c>
      <c r="AC319" s="18"/>
      <c r="AD319" s="20"/>
      <c r="AE319" s="20"/>
      <c r="AF319" s="2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</row>
    <row r="320" spans="4:74" s="13" customFormat="1" x14ac:dyDescent="0.25">
      <c r="D320" s="1"/>
      <c r="E320" s="1"/>
      <c r="F320" s="20"/>
      <c r="G320" s="20">
        <v>21</v>
      </c>
      <c r="H320" s="20">
        <f t="shared" si="87"/>
        <v>7.2789538439831442E-5</v>
      </c>
      <c r="I320" s="18">
        <v>2817</v>
      </c>
      <c r="J320" s="18">
        <v>2665</v>
      </c>
      <c r="K320" s="18">
        <v>21102</v>
      </c>
      <c r="L320" s="18">
        <v>10198</v>
      </c>
      <c r="M320" s="18">
        <v>14719</v>
      </c>
      <c r="N320" s="20">
        <f t="shared" si="88"/>
        <v>10300.200000000001</v>
      </c>
      <c r="O320" s="20">
        <f t="shared" si="89"/>
        <v>2741</v>
      </c>
      <c r="P320" s="20">
        <f t="shared" si="92"/>
        <v>15339.666666666666</v>
      </c>
      <c r="Q320" s="20"/>
      <c r="R320" s="20"/>
      <c r="S320" s="20"/>
      <c r="T320" s="20"/>
      <c r="U320" s="18">
        <v>2503</v>
      </c>
      <c r="V320" s="18">
        <v>2500</v>
      </c>
      <c r="W320" s="18">
        <v>2772</v>
      </c>
      <c r="X320" s="18">
        <v>2810</v>
      </c>
      <c r="Y320" s="18">
        <v>3045</v>
      </c>
      <c r="Z320" s="20">
        <f t="shared" si="90"/>
        <v>2726</v>
      </c>
      <c r="AA320" s="20">
        <f t="shared" si="91"/>
        <v>2501.5</v>
      </c>
      <c r="AB320" s="20">
        <f t="shared" ref="AB320:AB340" si="94">SUM(W320:Y320)/3</f>
        <v>2875.6666666666665</v>
      </c>
      <c r="AC320" s="18"/>
      <c r="AD320" s="20"/>
      <c r="AE320" s="20"/>
      <c r="AF320" s="2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</row>
    <row r="321" spans="4:74" s="13" customFormat="1" x14ac:dyDescent="0.25">
      <c r="D321" s="1"/>
      <c r="E321" s="1"/>
      <c r="F321" s="20"/>
      <c r="G321" s="20">
        <v>20</v>
      </c>
      <c r="H321" s="20">
        <f t="shared" si="87"/>
        <v>1.1721022975334791E-4</v>
      </c>
      <c r="I321" s="18">
        <v>3034</v>
      </c>
      <c r="J321" s="18">
        <v>2801</v>
      </c>
      <c r="K321" s="18">
        <v>24480</v>
      </c>
      <c r="L321" s="18">
        <v>15260</v>
      </c>
      <c r="M321" s="18">
        <v>20979</v>
      </c>
      <c r="N321" s="20">
        <f t="shared" si="88"/>
        <v>13310.8</v>
      </c>
      <c r="O321" s="20">
        <f t="shared" si="89"/>
        <v>2917.5</v>
      </c>
      <c r="P321" s="20">
        <f t="shared" si="92"/>
        <v>20239.666666666668</v>
      </c>
      <c r="Q321" s="18"/>
      <c r="R321" s="18"/>
      <c r="S321" s="18"/>
      <c r="T321" s="20"/>
      <c r="U321" s="18">
        <v>2508</v>
      </c>
      <c r="V321" s="18">
        <v>2503</v>
      </c>
      <c r="W321" s="18">
        <v>2940</v>
      </c>
      <c r="X321" s="18">
        <v>2966</v>
      </c>
      <c r="Y321" s="18">
        <v>3190</v>
      </c>
      <c r="Z321" s="20">
        <f t="shared" si="90"/>
        <v>2821.4</v>
      </c>
      <c r="AA321" s="20">
        <f t="shared" si="91"/>
        <v>2505.5</v>
      </c>
      <c r="AB321" s="20">
        <f t="shared" si="94"/>
        <v>3032</v>
      </c>
      <c r="AC321" s="18"/>
      <c r="AD321" s="20"/>
      <c r="AE321" s="20"/>
      <c r="AF321" s="2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</row>
    <row r="322" spans="4:74" s="13" customFormat="1" ht="15.75" customHeight="1" x14ac:dyDescent="0.25">
      <c r="D322" s="1"/>
      <c r="E322" s="1"/>
      <c r="F322" s="20"/>
      <c r="G322" s="20">
        <v>19</v>
      </c>
      <c r="H322" s="20">
        <f t="shared" si="87"/>
        <v>1.8873918221350955E-4</v>
      </c>
      <c r="I322" s="18">
        <v>3463</v>
      </c>
      <c r="J322" s="18">
        <v>3018</v>
      </c>
      <c r="K322" s="18">
        <v>33010</v>
      </c>
      <c r="L322" s="18">
        <v>22338</v>
      </c>
      <c r="M322" s="18">
        <v>31182</v>
      </c>
      <c r="N322" s="20">
        <f t="shared" si="88"/>
        <v>18602.2</v>
      </c>
      <c r="O322" s="20">
        <f t="shared" si="89"/>
        <v>3240.5</v>
      </c>
      <c r="P322" s="20">
        <f t="shared" si="92"/>
        <v>28843.333333333332</v>
      </c>
      <c r="Q322" s="18"/>
      <c r="R322" s="18"/>
      <c r="S322" s="18"/>
      <c r="T322" s="20"/>
      <c r="U322" s="18">
        <v>2541</v>
      </c>
      <c r="V322" s="18">
        <v>2506</v>
      </c>
      <c r="W322" s="18">
        <v>3067</v>
      </c>
      <c r="X322" s="18">
        <v>3131</v>
      </c>
      <c r="Y322" s="18">
        <v>3439</v>
      </c>
      <c r="Z322" s="20">
        <f t="shared" si="90"/>
        <v>2936.8</v>
      </c>
      <c r="AA322" s="20">
        <f t="shared" si="91"/>
        <v>2523.5</v>
      </c>
      <c r="AB322" s="20">
        <f t="shared" si="94"/>
        <v>3212.3333333333335</v>
      </c>
      <c r="AC322" s="18"/>
      <c r="AD322" s="20"/>
      <c r="AE322" s="20"/>
      <c r="AF322" s="2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</row>
    <row r="323" spans="4:74" s="13" customFormat="1" x14ac:dyDescent="0.25">
      <c r="D323" s="1"/>
      <c r="E323" s="1"/>
      <c r="F323" s="20"/>
      <c r="G323" s="20">
        <v>18</v>
      </c>
      <c r="H323" s="20">
        <f t="shared" si="87"/>
        <v>3.0391953823131947E-4</v>
      </c>
      <c r="I323" s="18">
        <v>4424</v>
      </c>
      <c r="J323" s="18">
        <v>3418</v>
      </c>
      <c r="K323" s="18">
        <v>48856</v>
      </c>
      <c r="L323" s="18">
        <v>33037</v>
      </c>
      <c r="M323" s="18">
        <v>47890</v>
      </c>
      <c r="N323" s="20">
        <f t="shared" si="88"/>
        <v>27525</v>
      </c>
      <c r="O323" s="20">
        <f t="shared" si="89"/>
        <v>3921</v>
      </c>
      <c r="P323" s="20">
        <f t="shared" si="92"/>
        <v>43261</v>
      </c>
      <c r="Q323" s="18"/>
      <c r="R323" s="18"/>
      <c r="S323" s="18"/>
      <c r="T323" s="20"/>
      <c r="U323" s="18">
        <v>2617</v>
      </c>
      <c r="V323" s="18">
        <v>2519</v>
      </c>
      <c r="W323" s="18">
        <v>3596</v>
      </c>
      <c r="X323" s="18">
        <v>3226</v>
      </c>
      <c r="Y323" s="18">
        <v>3704</v>
      </c>
      <c r="Z323" s="20">
        <f t="shared" si="90"/>
        <v>3132.4</v>
      </c>
      <c r="AA323" s="20">
        <f t="shared" si="91"/>
        <v>2568</v>
      </c>
      <c r="AB323" s="20">
        <f t="shared" si="94"/>
        <v>3508.6666666666665</v>
      </c>
      <c r="AC323" s="18"/>
      <c r="AD323" s="20"/>
      <c r="AE323" s="20"/>
      <c r="AF323" s="2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</row>
    <row r="324" spans="4:74" s="13" customFormat="1" x14ac:dyDescent="0.25">
      <c r="D324" s="1"/>
      <c r="E324" s="1"/>
      <c r="F324" s="20"/>
      <c r="G324" s="20">
        <v>17</v>
      </c>
      <c r="H324" s="20">
        <f t="shared" si="87"/>
        <v>4.8939009184774894E-4</v>
      </c>
      <c r="I324" s="18">
        <v>6359</v>
      </c>
      <c r="J324" s="18">
        <v>4168</v>
      </c>
      <c r="K324" s="18">
        <v>64260</v>
      </c>
      <c r="L324" s="18">
        <v>50180</v>
      </c>
      <c r="M324" s="18">
        <v>68234</v>
      </c>
      <c r="N324" s="20">
        <f t="shared" si="88"/>
        <v>38640.199999999997</v>
      </c>
      <c r="O324" s="20">
        <f t="shared" si="89"/>
        <v>5263.5</v>
      </c>
      <c r="P324" s="20">
        <f t="shared" si="92"/>
        <v>60891.333333333336</v>
      </c>
      <c r="Q324" s="18"/>
      <c r="R324" s="18"/>
      <c r="S324" s="18"/>
      <c r="T324" s="20"/>
      <c r="U324" s="18">
        <v>2799</v>
      </c>
      <c r="V324" s="18">
        <v>2575</v>
      </c>
      <c r="W324" s="18">
        <v>3072</v>
      </c>
      <c r="X324" s="18">
        <v>3491</v>
      </c>
      <c r="Y324" s="18">
        <v>3467</v>
      </c>
      <c r="Z324" s="20">
        <f t="shared" si="90"/>
        <v>3080.8</v>
      </c>
      <c r="AA324" s="20">
        <f t="shared" si="91"/>
        <v>2687</v>
      </c>
      <c r="AB324" s="20">
        <f t="shared" si="94"/>
        <v>3343.3333333333335</v>
      </c>
      <c r="AC324" s="18"/>
      <c r="AD324" s="20"/>
      <c r="AE324" s="20"/>
      <c r="AF324" s="2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</row>
    <row r="325" spans="4:74" s="13" customFormat="1" x14ac:dyDescent="0.25">
      <c r="D325" s="1"/>
      <c r="E325" s="1"/>
      <c r="F325" s="20"/>
      <c r="G325" s="20">
        <v>16</v>
      </c>
      <c r="H325" s="20">
        <f t="shared" si="87"/>
        <v>7.8804628156699068E-4</v>
      </c>
      <c r="I325" s="18">
        <v>9957</v>
      </c>
      <c r="J325" s="18">
        <v>5696</v>
      </c>
      <c r="K325" s="18">
        <v>92990</v>
      </c>
      <c r="L325" s="18">
        <v>76925</v>
      </c>
      <c r="M325" s="18">
        <v>102479</v>
      </c>
      <c r="N325" s="20">
        <f t="shared" si="88"/>
        <v>57609.4</v>
      </c>
      <c r="O325" s="20">
        <f t="shared" si="89"/>
        <v>7826.5</v>
      </c>
      <c r="P325" s="20">
        <f t="shared" si="92"/>
        <v>90798</v>
      </c>
      <c r="Q325" s="18"/>
      <c r="R325" s="18"/>
      <c r="S325" s="18"/>
      <c r="T325" s="20"/>
      <c r="U325" s="18">
        <v>3034</v>
      </c>
      <c r="V325" s="18">
        <v>2714</v>
      </c>
      <c r="W325" s="18">
        <v>3421</v>
      </c>
      <c r="X325" s="18">
        <v>3569</v>
      </c>
      <c r="Y325" s="18">
        <v>3804</v>
      </c>
      <c r="Z325" s="20">
        <f t="shared" si="90"/>
        <v>3308.4</v>
      </c>
      <c r="AA325" s="20">
        <f t="shared" si="91"/>
        <v>2874</v>
      </c>
      <c r="AB325" s="20">
        <f t="shared" si="94"/>
        <v>3598</v>
      </c>
      <c r="AC325" s="18"/>
      <c r="AD325" s="20"/>
      <c r="AE325" s="20"/>
      <c r="AF325" s="2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</row>
    <row r="326" spans="4:74" s="13" customFormat="1" x14ac:dyDescent="0.25">
      <c r="D326" s="1"/>
      <c r="E326" s="1"/>
      <c r="F326" s="20"/>
      <c r="G326" s="20">
        <v>15</v>
      </c>
      <c r="H326" s="20">
        <f t="shared" si="87"/>
        <v>1.2689610031679215E-3</v>
      </c>
      <c r="I326" s="18">
        <v>16309</v>
      </c>
      <c r="J326" s="18">
        <v>8734</v>
      </c>
      <c r="K326" s="18">
        <v>113449</v>
      </c>
      <c r="L326" s="18">
        <v>125557</v>
      </c>
      <c r="M326" s="18">
        <v>149433</v>
      </c>
      <c r="N326" s="20">
        <f t="shared" si="88"/>
        <v>82696.399999999994</v>
      </c>
      <c r="O326" s="20">
        <f t="shared" si="89"/>
        <v>12521.5</v>
      </c>
      <c r="P326" s="20">
        <f t="shared" si="92"/>
        <v>129479.66666666667</v>
      </c>
      <c r="Q326" s="20"/>
      <c r="R326" s="20"/>
      <c r="S326" s="20"/>
      <c r="T326" s="20"/>
      <c r="U326" s="18">
        <v>3296</v>
      </c>
      <c r="V326" s="18">
        <v>3042</v>
      </c>
      <c r="W326" s="18">
        <v>3077</v>
      </c>
      <c r="X326" s="18">
        <v>3695</v>
      </c>
      <c r="Y326" s="18">
        <v>3809</v>
      </c>
      <c r="Z326" s="20">
        <f t="shared" si="90"/>
        <v>3383.8</v>
      </c>
      <c r="AA326" s="20">
        <f t="shared" si="91"/>
        <v>3169</v>
      </c>
      <c r="AB326" s="20">
        <f t="shared" si="94"/>
        <v>3527</v>
      </c>
      <c r="AC326" s="20"/>
      <c r="AD326" s="20"/>
      <c r="AE326" s="20"/>
      <c r="AF326" s="2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</row>
    <row r="327" spans="4:74" s="13" customFormat="1" x14ac:dyDescent="0.25">
      <c r="D327" s="1"/>
      <c r="E327" s="1"/>
      <c r="F327" s="20"/>
      <c r="G327" s="20">
        <v>14</v>
      </c>
      <c r="H327" s="20">
        <f t="shared" si="87"/>
        <v>2.0433597178569408E-3</v>
      </c>
      <c r="I327" s="18">
        <v>25070</v>
      </c>
      <c r="J327" s="18">
        <v>14769</v>
      </c>
      <c r="K327" s="18">
        <v>135811</v>
      </c>
      <c r="L327" s="18">
        <v>189744</v>
      </c>
      <c r="M327" s="18">
        <v>211028</v>
      </c>
      <c r="N327" s="20">
        <f t="shared" si="88"/>
        <v>115284.4</v>
      </c>
      <c r="O327" s="20">
        <f t="shared" si="89"/>
        <v>19919.5</v>
      </c>
      <c r="P327" s="20">
        <f t="shared" si="92"/>
        <v>178861</v>
      </c>
      <c r="Q327" s="20"/>
      <c r="R327" s="20"/>
      <c r="S327" s="20"/>
      <c r="T327" s="20"/>
      <c r="U327" s="18">
        <v>3227</v>
      </c>
      <c r="V327" s="18">
        <v>3692</v>
      </c>
      <c r="W327" s="18">
        <v>3652</v>
      </c>
      <c r="X327" s="18">
        <v>4419</v>
      </c>
      <c r="Y327" s="18">
        <v>3862</v>
      </c>
      <c r="Z327" s="20">
        <f t="shared" si="90"/>
        <v>3770.4</v>
      </c>
      <c r="AA327" s="20">
        <f t="shared" si="91"/>
        <v>3459.5</v>
      </c>
      <c r="AB327" s="20">
        <f t="shared" si="94"/>
        <v>3977.6666666666665</v>
      </c>
      <c r="AC327" s="20"/>
      <c r="AD327" s="20"/>
      <c r="AE327" s="20"/>
      <c r="AF327" s="2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</row>
    <row r="328" spans="4:74" s="13" customFormat="1" x14ac:dyDescent="0.25">
      <c r="D328" s="1"/>
      <c r="E328" s="1"/>
      <c r="F328" s="20"/>
      <c r="G328" s="20">
        <v>13</v>
      </c>
      <c r="H328" s="20">
        <f t="shared" si="87"/>
        <v>3.2903445623126666E-3</v>
      </c>
      <c r="I328" s="18">
        <v>38524</v>
      </c>
      <c r="J328" s="18">
        <v>25953</v>
      </c>
      <c r="K328" s="18">
        <v>245918</v>
      </c>
      <c r="L328" s="18">
        <v>336234</v>
      </c>
      <c r="M328" s="18">
        <v>291194</v>
      </c>
      <c r="N328" s="20">
        <f t="shared" si="88"/>
        <v>187564.6</v>
      </c>
      <c r="O328" s="20">
        <f t="shared" si="89"/>
        <v>32238.5</v>
      </c>
      <c r="P328" s="20">
        <f t="shared" si="92"/>
        <v>291115.33333333331</v>
      </c>
      <c r="Q328" s="20"/>
      <c r="R328" s="20"/>
      <c r="S328" s="20"/>
      <c r="T328" s="20"/>
      <c r="U328" s="18">
        <v>3648</v>
      </c>
      <c r="V328" s="18">
        <v>3923</v>
      </c>
      <c r="W328" s="18">
        <v>5138</v>
      </c>
      <c r="X328" s="18">
        <v>4884</v>
      </c>
      <c r="Y328" s="18">
        <v>3141</v>
      </c>
      <c r="Z328" s="20">
        <f t="shared" si="90"/>
        <v>4146.8</v>
      </c>
      <c r="AA328" s="20">
        <f t="shared" si="91"/>
        <v>3785.5</v>
      </c>
      <c r="AB328" s="20">
        <f t="shared" si="94"/>
        <v>4387.666666666667</v>
      </c>
      <c r="AC328" s="20"/>
      <c r="AD328" s="20"/>
      <c r="AE328" s="20"/>
      <c r="AF328" s="2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</row>
    <row r="329" spans="4:74" s="13" customFormat="1" x14ac:dyDescent="0.25">
      <c r="D329" s="1"/>
      <c r="E329" s="1"/>
      <c r="F329" s="20"/>
      <c r="G329" s="20">
        <v>12</v>
      </c>
      <c r="H329" s="20">
        <f t="shared" si="87"/>
        <v>5.2983169062837069E-3</v>
      </c>
      <c r="I329" s="18">
        <v>64341</v>
      </c>
      <c r="J329" s="18">
        <v>43550</v>
      </c>
      <c r="K329" s="18">
        <v>361139</v>
      </c>
      <c r="L329" s="18">
        <v>554293</v>
      </c>
      <c r="M329" s="18">
        <v>396039</v>
      </c>
      <c r="N329" s="20">
        <f t="shared" si="88"/>
        <v>283872.40000000002</v>
      </c>
      <c r="O329" s="20">
        <f t="shared" si="89"/>
        <v>53945.5</v>
      </c>
      <c r="P329" s="20">
        <f t="shared" si="92"/>
        <v>437157</v>
      </c>
      <c r="Q329" s="20"/>
      <c r="R329" s="20"/>
      <c r="S329" s="20"/>
      <c r="T329" s="20"/>
      <c r="U329" s="18">
        <v>4376</v>
      </c>
      <c r="V329" s="18">
        <v>5093</v>
      </c>
      <c r="W329" s="18">
        <v>3770</v>
      </c>
      <c r="X329" s="18">
        <v>4710</v>
      </c>
      <c r="Y329" s="18">
        <v>4636</v>
      </c>
      <c r="Z329" s="20">
        <f t="shared" si="90"/>
        <v>4517</v>
      </c>
      <c r="AA329" s="20">
        <f t="shared" si="91"/>
        <v>4734.5</v>
      </c>
      <c r="AB329" s="20">
        <f t="shared" si="94"/>
        <v>4372</v>
      </c>
      <c r="AC329" s="20"/>
      <c r="AD329" s="20"/>
      <c r="AE329" s="20"/>
      <c r="AF329" s="2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</row>
    <row r="330" spans="4:74" s="13" customFormat="1" x14ac:dyDescent="0.25">
      <c r="D330" s="1"/>
      <c r="E330" s="1"/>
      <c r="F330" s="20"/>
      <c r="G330" s="20">
        <v>11</v>
      </c>
      <c r="H330" s="20">
        <f t="shared" si="87"/>
        <v>8.531678524172805E-3</v>
      </c>
      <c r="I330" s="18">
        <v>108757</v>
      </c>
      <c r="J330" s="18">
        <v>87041</v>
      </c>
      <c r="K330" s="18">
        <v>578427</v>
      </c>
      <c r="L330" s="18">
        <v>970550</v>
      </c>
      <c r="M330" s="18">
        <v>610734</v>
      </c>
      <c r="N330" s="20">
        <f t="shared" si="88"/>
        <v>471101.8</v>
      </c>
      <c r="O330" s="20">
        <f t="shared" si="89"/>
        <v>97899</v>
      </c>
      <c r="P330" s="20">
        <f t="shared" si="92"/>
        <v>719903.66666666663</v>
      </c>
      <c r="Q330" s="20"/>
      <c r="R330" s="20"/>
      <c r="S330" s="20"/>
      <c r="T330" s="20"/>
      <c r="U330" s="18">
        <v>4494</v>
      </c>
      <c r="V330" s="18">
        <v>7369</v>
      </c>
      <c r="W330" s="18">
        <v>5084</v>
      </c>
      <c r="X330" s="18">
        <v>4814</v>
      </c>
      <c r="Y330" s="18">
        <v>3714</v>
      </c>
      <c r="Z330" s="20">
        <f t="shared" si="90"/>
        <v>5095</v>
      </c>
      <c r="AA330" s="20">
        <f t="shared" si="91"/>
        <v>5931.5</v>
      </c>
      <c r="AB330" s="20">
        <f t="shared" si="94"/>
        <v>4537.333333333333</v>
      </c>
      <c r="AC330" s="20"/>
      <c r="AD330" s="20"/>
      <c r="AE330" s="20"/>
      <c r="AF330" s="2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</row>
    <row r="331" spans="4:74" s="13" customFormat="1" x14ac:dyDescent="0.25">
      <c r="D331" s="1"/>
      <c r="E331" s="1"/>
      <c r="F331" s="1"/>
      <c r="G331" s="1">
        <v>10</v>
      </c>
      <c r="H331" s="20">
        <f t="shared" si="87"/>
        <v>1.3738237958832625E-2</v>
      </c>
      <c r="I331" s="18">
        <v>183832</v>
      </c>
      <c r="J331" s="18">
        <v>161382</v>
      </c>
      <c r="K331" s="18">
        <v>822923</v>
      </c>
      <c r="L331" s="18">
        <v>1598896</v>
      </c>
      <c r="M331" s="18">
        <v>824541</v>
      </c>
      <c r="N331" s="20">
        <f t="shared" si="88"/>
        <v>718314.8</v>
      </c>
      <c r="O331" s="20">
        <f t="shared" si="89"/>
        <v>172607</v>
      </c>
      <c r="P331" s="20">
        <f t="shared" si="92"/>
        <v>1082120</v>
      </c>
      <c r="Q331" s="1"/>
      <c r="R331" s="1"/>
      <c r="S331" s="1"/>
      <c r="T331" s="1"/>
      <c r="U331" s="18">
        <v>4170</v>
      </c>
      <c r="V331" s="18">
        <v>6887</v>
      </c>
      <c r="W331" s="18">
        <v>4510</v>
      </c>
      <c r="X331" s="18">
        <v>6998</v>
      </c>
      <c r="Y331" s="18">
        <v>3048</v>
      </c>
      <c r="Z331" s="20">
        <f t="shared" si="90"/>
        <v>5122.6000000000004</v>
      </c>
      <c r="AA331" s="20">
        <f t="shared" si="91"/>
        <v>5528.5</v>
      </c>
      <c r="AB331" s="20">
        <f t="shared" si="94"/>
        <v>4852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</row>
    <row r="332" spans="4:74" s="13" customFormat="1" x14ac:dyDescent="0.25">
      <c r="D332" s="1"/>
      <c r="E332" s="1"/>
      <c r="F332" s="1"/>
      <c r="G332" s="1">
        <v>9</v>
      </c>
      <c r="H332" s="20">
        <f t="shared" si="87"/>
        <v>2.2122162910704481E-2</v>
      </c>
      <c r="I332" s="18">
        <v>293744</v>
      </c>
      <c r="J332" s="18">
        <v>290751</v>
      </c>
      <c r="K332" s="18">
        <v>1114621</v>
      </c>
      <c r="L332" s="18">
        <v>2328803</v>
      </c>
      <c r="M332" s="18">
        <v>1329710</v>
      </c>
      <c r="N332" s="20">
        <f t="shared" si="88"/>
        <v>1071525.8</v>
      </c>
      <c r="O332" s="20">
        <f t="shared" si="89"/>
        <v>292247.5</v>
      </c>
      <c r="P332" s="20">
        <f t="shared" si="92"/>
        <v>1591044.6666666667</v>
      </c>
      <c r="Q332" s="1"/>
      <c r="R332" s="1"/>
      <c r="S332" s="1"/>
      <c r="T332" s="1"/>
      <c r="U332" s="18">
        <v>4613</v>
      </c>
      <c r="V332" s="18">
        <v>10019</v>
      </c>
      <c r="W332" s="18">
        <v>3218</v>
      </c>
      <c r="X332" s="18">
        <v>2625</v>
      </c>
      <c r="Y332" s="18">
        <v>4981</v>
      </c>
      <c r="Z332" s="20">
        <f t="shared" si="90"/>
        <v>5091.2</v>
      </c>
      <c r="AA332" s="20">
        <f t="shared" si="91"/>
        <v>7316</v>
      </c>
      <c r="AB332" s="20">
        <f t="shared" si="94"/>
        <v>3608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</row>
    <row r="333" spans="4:74" x14ac:dyDescent="0.25">
      <c r="G333" s="1">
        <v>8</v>
      </c>
      <c r="H333" s="20">
        <f t="shared" si="87"/>
        <v>3.5622478902624412E-2</v>
      </c>
      <c r="I333" s="18">
        <v>560953</v>
      </c>
      <c r="J333" s="18">
        <v>505686</v>
      </c>
      <c r="K333" s="18">
        <v>1490536</v>
      </c>
      <c r="L333" s="18">
        <v>2562437</v>
      </c>
      <c r="M333" s="18">
        <v>1942991</v>
      </c>
      <c r="N333" s="20">
        <f t="shared" si="88"/>
        <v>1412520.6</v>
      </c>
      <c r="O333" s="20">
        <f t="shared" si="89"/>
        <v>533319.5</v>
      </c>
      <c r="P333" s="20">
        <f t="shared" si="92"/>
        <v>1998654.6666666667</v>
      </c>
      <c r="U333" s="18">
        <v>7440</v>
      </c>
      <c r="V333" s="18">
        <v>15005</v>
      </c>
      <c r="W333" s="18">
        <v>3195</v>
      </c>
      <c r="X333" s="18">
        <v>2859</v>
      </c>
      <c r="Y333" s="18">
        <v>3747</v>
      </c>
      <c r="Z333" s="20">
        <f t="shared" si="90"/>
        <v>6449.2</v>
      </c>
      <c r="AA333" s="20">
        <f t="shared" si="91"/>
        <v>11222.5</v>
      </c>
      <c r="AB333" s="20">
        <f t="shared" si="94"/>
        <v>3267</v>
      </c>
    </row>
    <row r="334" spans="4:74" x14ac:dyDescent="0.25">
      <c r="G334" s="1">
        <v>7</v>
      </c>
      <c r="H334" s="20">
        <f t="shared" si="87"/>
        <v>5.7361525104486777E-2</v>
      </c>
      <c r="I334" s="18">
        <v>1012713</v>
      </c>
      <c r="J334" s="18">
        <v>934408</v>
      </c>
      <c r="K334" s="18">
        <v>1989077</v>
      </c>
      <c r="L334" s="18">
        <v>3095018</v>
      </c>
      <c r="M334" s="18">
        <v>2241744</v>
      </c>
      <c r="N334" s="20">
        <f t="shared" si="88"/>
        <v>1854592</v>
      </c>
      <c r="O334" s="20">
        <f t="shared" si="89"/>
        <v>973560.5</v>
      </c>
      <c r="P334" s="20">
        <f t="shared" si="92"/>
        <v>2441946.3333333335</v>
      </c>
      <c r="U334" s="18">
        <v>4518</v>
      </c>
      <c r="V334" s="18">
        <v>13002</v>
      </c>
      <c r="W334" s="18">
        <v>2600</v>
      </c>
      <c r="X334" s="18">
        <v>2572</v>
      </c>
      <c r="Y334" s="18">
        <v>2563</v>
      </c>
      <c r="Z334" s="20">
        <f t="shared" si="90"/>
        <v>5051</v>
      </c>
      <c r="AA334" s="20">
        <f t="shared" si="91"/>
        <v>8760</v>
      </c>
      <c r="AB334" s="20">
        <f t="shared" si="94"/>
        <v>2578.3333333333335</v>
      </c>
    </row>
    <row r="335" spans="4:74" x14ac:dyDescent="0.25">
      <c r="G335" s="1">
        <v>6</v>
      </c>
      <c r="H335" s="20">
        <f t="shared" si="87"/>
        <v>9.2367085718738598E-2</v>
      </c>
      <c r="I335" s="18">
        <v>1386292</v>
      </c>
      <c r="J335" s="18">
        <v>1317929</v>
      </c>
      <c r="K335" s="18">
        <v>2367411</v>
      </c>
      <c r="L335" s="18">
        <v>3123750</v>
      </c>
      <c r="M335" s="18">
        <v>2499984</v>
      </c>
      <c r="N335" s="20">
        <f t="shared" si="88"/>
        <v>2139073.2000000002</v>
      </c>
      <c r="O335" s="20">
        <f t="shared" si="89"/>
        <v>1352110.5</v>
      </c>
      <c r="P335" s="20">
        <f t="shared" si="92"/>
        <v>2663715</v>
      </c>
      <c r="U335" s="18">
        <v>3252</v>
      </c>
      <c r="V335" s="18">
        <v>7334</v>
      </c>
      <c r="W335" s="18">
        <v>2658</v>
      </c>
      <c r="X335" s="18">
        <v>2499</v>
      </c>
      <c r="Y335" s="18">
        <v>2766</v>
      </c>
      <c r="Z335" s="20">
        <f t="shared" si="90"/>
        <v>3701.8</v>
      </c>
      <c r="AA335" s="20">
        <f t="shared" si="91"/>
        <v>5293</v>
      </c>
      <c r="AB335" s="20">
        <f t="shared" si="94"/>
        <v>2641</v>
      </c>
    </row>
    <row r="336" spans="4:74" x14ac:dyDescent="0.25">
      <c r="G336" s="1">
        <v>5</v>
      </c>
      <c r="H336" s="20">
        <f t="shared" si="87"/>
        <v>0.14873521072935111</v>
      </c>
      <c r="I336" s="18">
        <v>1767462</v>
      </c>
      <c r="J336" s="18">
        <v>1478915</v>
      </c>
      <c r="K336" s="18">
        <v>2859855</v>
      </c>
      <c r="L336" s="18">
        <v>3123750</v>
      </c>
      <c r="M336" s="18">
        <v>2845038</v>
      </c>
      <c r="N336" s="20">
        <f t="shared" si="88"/>
        <v>2415004</v>
      </c>
      <c r="O336" s="20">
        <f t="shared" si="89"/>
        <v>1623188.5</v>
      </c>
      <c r="P336" s="20">
        <f t="shared" si="92"/>
        <v>2942881</v>
      </c>
      <c r="U336" s="18">
        <v>3876</v>
      </c>
      <c r="V336" s="18">
        <v>4403</v>
      </c>
      <c r="W336" s="18">
        <v>2689</v>
      </c>
      <c r="X336" s="18">
        <v>2499</v>
      </c>
      <c r="Y336" s="18">
        <v>2626</v>
      </c>
      <c r="Z336" s="20">
        <f t="shared" si="90"/>
        <v>3218.6</v>
      </c>
      <c r="AA336" s="20">
        <f t="shared" si="91"/>
        <v>4139.5</v>
      </c>
      <c r="AB336" s="20">
        <f t="shared" si="94"/>
        <v>2604.6666666666665</v>
      </c>
    </row>
    <row r="337" spans="7:28" x14ac:dyDescent="0.25">
      <c r="G337" s="1">
        <v>4</v>
      </c>
      <c r="H337" s="20">
        <f t="shared" si="87"/>
        <v>0.23950266199874853</v>
      </c>
      <c r="I337" s="18">
        <v>2338480</v>
      </c>
      <c r="J337" s="18">
        <v>1654718</v>
      </c>
      <c r="K337" s="18">
        <v>3092829</v>
      </c>
      <c r="L337" s="18">
        <v>3123750</v>
      </c>
      <c r="M337" s="18">
        <v>3123750</v>
      </c>
      <c r="N337" s="20">
        <f t="shared" si="88"/>
        <v>2666705.4</v>
      </c>
      <c r="O337" s="20">
        <f t="shared" si="89"/>
        <v>1996599</v>
      </c>
      <c r="P337" s="20">
        <f t="shared" si="92"/>
        <v>3113443</v>
      </c>
      <c r="U337" s="18">
        <v>2508</v>
      </c>
      <c r="V337" s="18">
        <v>4972</v>
      </c>
      <c r="W337" s="18">
        <v>2530</v>
      </c>
      <c r="X337" s="18">
        <v>2499</v>
      </c>
      <c r="Y337" s="18">
        <v>2499</v>
      </c>
      <c r="Z337" s="20">
        <f t="shared" si="90"/>
        <v>3001.6</v>
      </c>
      <c r="AA337" s="20">
        <f t="shared" si="91"/>
        <v>3740</v>
      </c>
      <c r="AB337" s="20">
        <f t="shared" si="94"/>
        <v>2509.3333333333335</v>
      </c>
    </row>
    <row r="338" spans="7:28" x14ac:dyDescent="0.25">
      <c r="G338" s="1">
        <v>3</v>
      </c>
      <c r="H338" s="20">
        <f t="shared" si="87"/>
        <v>0.38566204211634714</v>
      </c>
      <c r="I338" s="18">
        <v>2956693</v>
      </c>
      <c r="J338" s="18">
        <v>2319485</v>
      </c>
      <c r="K338" s="18">
        <v>3123750</v>
      </c>
      <c r="L338" s="18">
        <v>3123750</v>
      </c>
      <c r="M338" s="18">
        <v>3123750</v>
      </c>
      <c r="N338" s="20">
        <f t="shared" si="88"/>
        <v>2929485.6</v>
      </c>
      <c r="O338" s="20">
        <f t="shared" si="89"/>
        <v>2638089</v>
      </c>
      <c r="P338" s="20">
        <f t="shared" si="92"/>
        <v>3123750</v>
      </c>
      <c r="U338" s="18">
        <v>2502</v>
      </c>
      <c r="V338" s="18">
        <v>2981</v>
      </c>
      <c r="W338" s="18">
        <v>2499</v>
      </c>
      <c r="X338" s="18">
        <v>2499</v>
      </c>
      <c r="Y338" s="18">
        <v>2499</v>
      </c>
      <c r="Z338" s="20">
        <f t="shared" si="90"/>
        <v>2596</v>
      </c>
      <c r="AA338" s="20">
        <f t="shared" si="91"/>
        <v>2741.5</v>
      </c>
      <c r="AB338" s="20">
        <f t="shared" si="94"/>
        <v>2499</v>
      </c>
    </row>
    <row r="339" spans="7:28" x14ac:dyDescent="0.25">
      <c r="G339" s="1">
        <v>2</v>
      </c>
      <c r="H339" s="20">
        <f t="shared" si="87"/>
        <v>0.62101694189156154</v>
      </c>
      <c r="I339" s="18">
        <v>3123750</v>
      </c>
      <c r="J339" s="18">
        <v>3123750</v>
      </c>
      <c r="K339" s="18">
        <v>3123750</v>
      </c>
      <c r="L339" s="18">
        <v>3123750</v>
      </c>
      <c r="M339" s="18">
        <v>3123750</v>
      </c>
      <c r="N339" s="20">
        <f t="shared" si="88"/>
        <v>3123750</v>
      </c>
      <c r="O339" s="20">
        <f t="shared" si="89"/>
        <v>3123750</v>
      </c>
      <c r="P339" s="20">
        <f t="shared" si="92"/>
        <v>3123750</v>
      </c>
      <c r="U339" s="18">
        <v>2499</v>
      </c>
      <c r="V339" s="18">
        <v>2499</v>
      </c>
      <c r="W339" s="18">
        <v>2499</v>
      </c>
      <c r="X339" s="18">
        <v>2499</v>
      </c>
      <c r="Y339" s="18">
        <v>2499</v>
      </c>
      <c r="Z339" s="20">
        <f t="shared" si="90"/>
        <v>2499</v>
      </c>
      <c r="AA339" s="20">
        <f t="shared" si="91"/>
        <v>2499</v>
      </c>
      <c r="AB339" s="20">
        <f t="shared" si="94"/>
        <v>2499</v>
      </c>
    </row>
    <row r="340" spans="7:28" x14ac:dyDescent="0.25">
      <c r="G340" s="1">
        <v>1</v>
      </c>
      <c r="H340" s="20">
        <f t="shared" si="87"/>
        <v>1</v>
      </c>
      <c r="I340" s="18">
        <v>3123750</v>
      </c>
      <c r="J340" s="18">
        <v>3123750</v>
      </c>
      <c r="K340" s="18">
        <v>3123750</v>
      </c>
      <c r="L340" s="18">
        <v>3123750</v>
      </c>
      <c r="M340" s="18">
        <v>3123750</v>
      </c>
      <c r="N340" s="20">
        <f t="shared" si="88"/>
        <v>3123750</v>
      </c>
      <c r="O340" s="20">
        <f t="shared" si="89"/>
        <v>3123750</v>
      </c>
      <c r="P340" s="20">
        <f t="shared" si="92"/>
        <v>3123750</v>
      </c>
      <c r="U340" s="18">
        <v>2499</v>
      </c>
      <c r="V340" s="18">
        <v>2499</v>
      </c>
      <c r="W340" s="18">
        <v>2499</v>
      </c>
      <c r="X340" s="18">
        <v>2499</v>
      </c>
      <c r="Y340" s="18">
        <v>2499</v>
      </c>
      <c r="Z340" s="20">
        <f t="shared" si="90"/>
        <v>2499</v>
      </c>
      <c r="AA340" s="20">
        <f t="shared" si="91"/>
        <v>2499</v>
      </c>
      <c r="AB340" s="20">
        <f t="shared" si="94"/>
        <v>2499</v>
      </c>
    </row>
    <row r="341" spans="7:28" x14ac:dyDescent="0.25">
      <c r="J341" s="20"/>
      <c r="K341" s="20"/>
      <c r="M341" s="20"/>
      <c r="AB341" s="20"/>
    </row>
    <row r="357" spans="4:4" x14ac:dyDescent="0.25">
      <c r="D357" s="24"/>
    </row>
    <row r="358" spans="4:4" x14ac:dyDescent="0.25">
      <c r="D358" s="24"/>
    </row>
    <row r="359" spans="4:4" x14ac:dyDescent="0.25">
      <c r="D359" s="24"/>
    </row>
    <row r="360" spans="4:4" x14ac:dyDescent="0.25">
      <c r="D360" s="24"/>
    </row>
    <row r="361" spans="4:4" x14ac:dyDescent="0.25">
      <c r="D361" s="24"/>
    </row>
    <row r="362" spans="4:4" x14ac:dyDescent="0.25">
      <c r="D362" s="24"/>
    </row>
    <row r="455" spans="4:41" x14ac:dyDescent="0.25"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</row>
    <row r="456" spans="4:41" x14ac:dyDescent="0.25"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</row>
    <row r="457" spans="4:41" x14ac:dyDescent="0.25"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</row>
    <row r="458" spans="4:41" x14ac:dyDescent="0.25"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</row>
    <row r="459" spans="4:41" x14ac:dyDescent="0.25"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</row>
    <row r="460" spans="4:41" x14ac:dyDescent="0.25">
      <c r="D460" s="24"/>
      <c r="E460" s="24"/>
      <c r="F460" s="24"/>
      <c r="G460" s="24"/>
      <c r="H460" s="26"/>
      <c r="I460" s="26"/>
      <c r="J460" s="26"/>
      <c r="K460" s="26"/>
      <c r="L460" s="26"/>
      <c r="M460" s="26"/>
      <c r="N460" s="24"/>
      <c r="O460" s="24"/>
      <c r="P460" s="24"/>
      <c r="Q460" s="24"/>
      <c r="R460" s="24"/>
      <c r="S460" s="24"/>
      <c r="T460" s="26"/>
      <c r="U460" s="26"/>
      <c r="V460" s="26"/>
      <c r="W460" s="26"/>
      <c r="X460" s="26"/>
      <c r="Y460" s="26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4"/>
      <c r="AM460" s="24"/>
      <c r="AN460" s="24"/>
      <c r="AO460" s="24"/>
    </row>
    <row r="461" spans="4:41" x14ac:dyDescent="0.25"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8"/>
      <c r="AA461" s="28"/>
      <c r="AB461" s="24"/>
      <c r="AC461" s="24"/>
      <c r="AD461" s="24"/>
      <c r="AE461" s="28"/>
      <c r="AF461" s="28"/>
      <c r="AG461" s="28"/>
      <c r="AH461" s="24"/>
      <c r="AI461" s="24"/>
      <c r="AJ461" s="24"/>
      <c r="AK461" s="28"/>
      <c r="AL461" s="24"/>
      <c r="AM461" s="24"/>
      <c r="AN461" s="24"/>
      <c r="AO461" s="24"/>
    </row>
    <row r="462" spans="4:41" x14ac:dyDescent="0.25"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</row>
    <row r="463" spans="4:41" x14ac:dyDescent="0.25">
      <c r="D463" s="24"/>
      <c r="E463" s="24"/>
      <c r="F463" s="24"/>
      <c r="G463" s="24"/>
      <c r="H463" s="29"/>
      <c r="I463" s="29"/>
      <c r="J463" s="29"/>
      <c r="K463" s="29"/>
      <c r="L463" s="29"/>
      <c r="M463" s="24"/>
      <c r="N463" s="24"/>
      <c r="O463" s="24"/>
      <c r="P463" s="24"/>
      <c r="Q463" s="24"/>
      <c r="R463" s="24"/>
      <c r="S463" s="24"/>
      <c r="T463" s="29"/>
      <c r="U463" s="29"/>
      <c r="V463" s="29"/>
      <c r="W463" s="29"/>
      <c r="X463" s="29"/>
      <c r="Y463" s="24"/>
      <c r="Z463" s="24"/>
      <c r="AA463" s="24"/>
      <c r="AB463" s="29"/>
      <c r="AC463" s="24"/>
      <c r="AD463" s="24"/>
      <c r="AE463" s="24"/>
      <c r="AF463" s="29"/>
      <c r="AG463" s="29"/>
      <c r="AH463" s="29"/>
      <c r="AI463" s="29"/>
      <c r="AJ463" s="29"/>
      <c r="AK463" s="24"/>
      <c r="AL463" s="24"/>
      <c r="AM463" s="24"/>
      <c r="AN463" s="24"/>
      <c r="AO463" s="24"/>
    </row>
    <row r="464" spans="4:41" x14ac:dyDescent="0.25">
      <c r="D464" s="24"/>
      <c r="E464" s="24"/>
      <c r="F464" s="24"/>
      <c r="G464" s="24"/>
      <c r="H464" s="29"/>
      <c r="I464" s="29"/>
      <c r="J464" s="29"/>
      <c r="K464" s="29"/>
      <c r="L464" s="29"/>
      <c r="M464" s="24"/>
      <c r="N464" s="24"/>
      <c r="O464" s="24"/>
      <c r="P464" s="24"/>
      <c r="Q464" s="24"/>
      <c r="R464" s="24"/>
      <c r="S464" s="24"/>
      <c r="T464" s="29"/>
      <c r="U464" s="29"/>
      <c r="V464" s="29"/>
      <c r="W464" s="29"/>
      <c r="X464" s="29"/>
      <c r="Y464" s="24"/>
      <c r="Z464" s="24"/>
      <c r="AA464" s="24"/>
      <c r="AB464" s="29"/>
      <c r="AC464" s="24"/>
      <c r="AD464" s="24"/>
      <c r="AE464" s="24"/>
      <c r="AF464" s="29"/>
      <c r="AG464" s="29"/>
      <c r="AH464" s="29"/>
      <c r="AI464" s="29"/>
      <c r="AJ464" s="29"/>
      <c r="AK464" s="24"/>
      <c r="AL464" s="24"/>
      <c r="AM464" s="24"/>
      <c r="AN464" s="24"/>
      <c r="AO464" s="24"/>
    </row>
    <row r="465" spans="4:41" x14ac:dyDescent="0.25">
      <c r="D465" s="24"/>
      <c r="E465" s="24"/>
      <c r="F465" s="24"/>
      <c r="G465" s="24"/>
      <c r="H465" s="29"/>
      <c r="I465" s="29"/>
      <c r="J465" s="29"/>
      <c r="K465" s="29"/>
      <c r="L465" s="29"/>
      <c r="M465" s="24"/>
      <c r="N465" s="24"/>
      <c r="O465" s="24"/>
      <c r="P465" s="24"/>
      <c r="Q465" s="24"/>
      <c r="R465" s="24"/>
      <c r="S465" s="24"/>
      <c r="T465" s="29"/>
      <c r="U465" s="29"/>
      <c r="V465" s="29"/>
      <c r="W465" s="29"/>
      <c r="X465" s="29"/>
      <c r="Y465" s="24"/>
      <c r="Z465" s="24"/>
      <c r="AA465" s="24"/>
      <c r="AB465" s="29"/>
      <c r="AC465" s="24"/>
      <c r="AD465" s="24"/>
      <c r="AE465" s="24"/>
      <c r="AF465" s="29"/>
      <c r="AG465" s="29"/>
      <c r="AH465" s="29"/>
      <c r="AI465" s="29"/>
      <c r="AJ465" s="29"/>
      <c r="AK465" s="24"/>
      <c r="AL465" s="24"/>
      <c r="AM465" s="24"/>
      <c r="AN465" s="24"/>
      <c r="AO465" s="24"/>
    </row>
    <row r="466" spans="4:41" x14ac:dyDescent="0.25">
      <c r="D466" s="24"/>
      <c r="E466" s="24"/>
      <c r="F466" s="24"/>
      <c r="G466" s="24"/>
      <c r="H466" s="29"/>
      <c r="I466" s="29"/>
      <c r="J466" s="29"/>
      <c r="K466" s="29"/>
      <c r="L466" s="29"/>
      <c r="M466" s="24"/>
      <c r="N466" s="24"/>
      <c r="O466" s="24"/>
      <c r="P466" s="24"/>
      <c r="Q466" s="24"/>
      <c r="R466" s="24"/>
      <c r="S466" s="24"/>
      <c r="T466" s="29"/>
      <c r="U466" s="29"/>
      <c r="V466" s="29"/>
      <c r="W466" s="29"/>
      <c r="X466" s="29"/>
      <c r="Y466" s="24"/>
      <c r="Z466" s="24"/>
      <c r="AA466" s="24"/>
      <c r="AB466" s="29"/>
      <c r="AC466" s="24"/>
      <c r="AD466" s="24"/>
      <c r="AE466" s="24"/>
      <c r="AF466" s="29"/>
      <c r="AG466" s="29"/>
      <c r="AH466" s="29"/>
      <c r="AI466" s="29"/>
      <c r="AJ466" s="29"/>
      <c r="AK466" s="24"/>
      <c r="AL466" s="24"/>
      <c r="AM466" s="24"/>
      <c r="AN466" s="24"/>
      <c r="AO466" s="24"/>
    </row>
    <row r="467" spans="4:41" x14ac:dyDescent="0.25">
      <c r="D467" s="24"/>
      <c r="E467" s="24"/>
      <c r="F467" s="24"/>
      <c r="G467" s="24"/>
      <c r="H467" s="29"/>
      <c r="I467" s="29"/>
      <c r="J467" s="29"/>
      <c r="K467" s="29"/>
      <c r="L467" s="29"/>
      <c r="M467" s="24"/>
      <c r="N467" s="24"/>
      <c r="O467" s="24"/>
      <c r="P467" s="24"/>
      <c r="Q467" s="24"/>
      <c r="R467" s="24"/>
      <c r="S467" s="24"/>
      <c r="T467" s="29"/>
      <c r="U467" s="29"/>
      <c r="V467" s="29"/>
      <c r="W467" s="29"/>
      <c r="X467" s="29"/>
      <c r="Y467" s="24"/>
      <c r="Z467" s="24"/>
      <c r="AA467" s="24"/>
      <c r="AB467" s="29"/>
      <c r="AC467" s="24"/>
      <c r="AD467" s="24"/>
      <c r="AE467" s="24"/>
      <c r="AF467" s="29"/>
      <c r="AG467" s="29"/>
      <c r="AH467" s="29"/>
      <c r="AI467" s="29"/>
      <c r="AJ467" s="29"/>
      <c r="AK467" s="24"/>
      <c r="AL467" s="24"/>
      <c r="AM467" s="24"/>
      <c r="AN467" s="24"/>
      <c r="AO467" s="24"/>
    </row>
    <row r="468" spans="4:41" x14ac:dyDescent="0.25">
      <c r="D468" s="24"/>
      <c r="E468" s="24"/>
      <c r="F468" s="24"/>
      <c r="G468" s="24"/>
      <c r="H468" s="29"/>
      <c r="I468" s="29"/>
      <c r="J468" s="29"/>
      <c r="K468" s="29"/>
      <c r="L468" s="29"/>
      <c r="M468" s="24"/>
      <c r="N468" s="24"/>
      <c r="O468" s="24"/>
      <c r="P468" s="24"/>
      <c r="Q468" s="24"/>
      <c r="R468" s="24"/>
      <c r="S468" s="24"/>
      <c r="T468" s="29"/>
      <c r="U468" s="29"/>
      <c r="V468" s="29"/>
      <c r="W468" s="29"/>
      <c r="X468" s="29"/>
      <c r="Y468" s="24"/>
      <c r="Z468" s="24"/>
      <c r="AA468" s="24"/>
      <c r="AB468" s="29"/>
      <c r="AC468" s="24"/>
      <c r="AD468" s="24"/>
      <c r="AE468" s="24"/>
      <c r="AF468" s="29"/>
      <c r="AG468" s="29"/>
      <c r="AH468" s="29"/>
      <c r="AI468" s="29"/>
      <c r="AJ468" s="29"/>
      <c r="AK468" s="24"/>
      <c r="AL468" s="24"/>
      <c r="AM468" s="24"/>
      <c r="AN468" s="24"/>
      <c r="AO468" s="24"/>
    </row>
    <row r="469" spans="4:41" x14ac:dyDescent="0.25">
      <c r="E469" s="13"/>
      <c r="F469" s="13"/>
      <c r="G469" s="20"/>
      <c r="H469" s="18"/>
      <c r="I469" s="18"/>
      <c r="J469" s="18"/>
      <c r="K469" s="18"/>
      <c r="L469" s="18"/>
      <c r="M469" s="13"/>
      <c r="N469" s="13"/>
      <c r="O469" s="13"/>
      <c r="P469" s="13"/>
      <c r="Q469" s="13"/>
      <c r="R469" s="13"/>
      <c r="S469" s="13"/>
      <c r="T469" s="18"/>
      <c r="U469" s="18"/>
      <c r="V469" s="18"/>
      <c r="W469" s="18"/>
      <c r="X469" s="18"/>
      <c r="Y469" s="13"/>
      <c r="Z469" s="13"/>
      <c r="AA469" s="13"/>
      <c r="AB469" s="18"/>
      <c r="AC469" s="13"/>
      <c r="AD469" s="13"/>
      <c r="AE469" s="13"/>
      <c r="AF469" s="18"/>
      <c r="AG469" s="18"/>
      <c r="AH469" s="18"/>
      <c r="AI469" s="18"/>
      <c r="AJ469" s="18"/>
      <c r="AK469" s="13"/>
    </row>
    <row r="470" spans="4:41" x14ac:dyDescent="0.25">
      <c r="F470" s="13"/>
      <c r="G470" s="20"/>
      <c r="H470" s="18"/>
      <c r="I470" s="18"/>
      <c r="J470" s="18"/>
      <c r="K470" s="18"/>
      <c r="L470" s="18"/>
      <c r="M470" s="13"/>
      <c r="N470" s="13"/>
      <c r="O470" s="13"/>
      <c r="P470" s="13"/>
      <c r="Q470" s="13"/>
      <c r="R470" s="13"/>
      <c r="S470" s="13"/>
      <c r="T470" s="18"/>
      <c r="U470" s="18"/>
      <c r="V470" s="18"/>
      <c r="W470" s="18"/>
      <c r="X470" s="18"/>
      <c r="Y470" s="13"/>
      <c r="Z470" s="13"/>
      <c r="AA470" s="13"/>
      <c r="AB470" s="18"/>
      <c r="AC470" s="13"/>
      <c r="AD470" s="13"/>
      <c r="AE470" s="13"/>
      <c r="AF470" s="18"/>
      <c r="AG470" s="18"/>
      <c r="AH470" s="18"/>
      <c r="AI470" s="18"/>
      <c r="AJ470" s="18"/>
      <c r="AK470" s="13"/>
    </row>
    <row r="471" spans="4:41" x14ac:dyDescent="0.25">
      <c r="F471" s="13"/>
      <c r="G471" s="20"/>
      <c r="H471" s="18"/>
      <c r="I471" s="18"/>
      <c r="J471" s="18"/>
      <c r="K471" s="18"/>
      <c r="L471" s="18"/>
      <c r="M471" s="13"/>
      <c r="N471" s="13"/>
      <c r="O471" s="13"/>
      <c r="P471" s="13"/>
      <c r="Q471" s="13"/>
      <c r="R471" s="13"/>
      <c r="S471" s="13"/>
      <c r="T471" s="18"/>
      <c r="U471" s="18"/>
      <c r="V471" s="18"/>
      <c r="W471" s="18"/>
      <c r="X471" s="18"/>
      <c r="Y471" s="13"/>
      <c r="Z471" s="13"/>
      <c r="AA471" s="13"/>
      <c r="AB471" s="18"/>
      <c r="AC471" s="13"/>
      <c r="AD471" s="13"/>
      <c r="AE471" s="13"/>
      <c r="AF471" s="18"/>
      <c r="AG471" s="18"/>
      <c r="AH471" s="18"/>
      <c r="AI471" s="18"/>
      <c r="AJ471" s="18"/>
      <c r="AK471" s="13"/>
    </row>
    <row r="472" spans="4:41" x14ac:dyDescent="0.25">
      <c r="E472" s="13"/>
      <c r="F472" s="13"/>
      <c r="G472" s="20"/>
      <c r="H472" s="18"/>
      <c r="I472" s="18"/>
      <c r="J472" s="18"/>
      <c r="K472" s="18"/>
      <c r="L472" s="18"/>
      <c r="M472" s="13"/>
      <c r="N472" s="13"/>
      <c r="O472" s="13"/>
      <c r="P472" s="13"/>
      <c r="Q472" s="13"/>
      <c r="R472" s="13"/>
      <c r="S472" s="13"/>
      <c r="T472" s="18"/>
      <c r="U472" s="18"/>
      <c r="V472" s="18"/>
      <c r="W472" s="18"/>
      <c r="X472" s="18"/>
      <c r="Y472" s="13"/>
      <c r="Z472" s="13"/>
      <c r="AA472" s="13"/>
      <c r="AB472" s="18"/>
      <c r="AC472" s="13"/>
      <c r="AD472" s="13"/>
      <c r="AE472" s="13"/>
      <c r="AF472" s="18"/>
      <c r="AG472" s="18"/>
      <c r="AH472" s="18"/>
      <c r="AI472" s="18"/>
      <c r="AJ472" s="18"/>
      <c r="AK472" s="13"/>
    </row>
    <row r="473" spans="4:41" x14ac:dyDescent="0.25">
      <c r="E473" s="13"/>
      <c r="F473" s="13"/>
      <c r="G473" s="20"/>
      <c r="H473" s="18"/>
      <c r="I473" s="18"/>
      <c r="J473" s="18"/>
      <c r="K473" s="18"/>
      <c r="L473" s="18"/>
      <c r="M473" s="13"/>
      <c r="N473" s="13"/>
      <c r="O473" s="13"/>
      <c r="P473" s="18"/>
      <c r="Q473" s="18"/>
      <c r="R473" s="18"/>
      <c r="S473" s="13"/>
      <c r="T473" s="18"/>
      <c r="U473" s="18"/>
      <c r="V473" s="18"/>
      <c r="W473" s="18"/>
      <c r="X473" s="18"/>
      <c r="Y473" s="13"/>
      <c r="Z473" s="13"/>
      <c r="AA473" s="13"/>
      <c r="AB473" s="18"/>
      <c r="AC473" s="13"/>
      <c r="AD473" s="13"/>
      <c r="AE473" s="13"/>
      <c r="AF473" s="18"/>
      <c r="AG473" s="18"/>
      <c r="AH473" s="18"/>
      <c r="AI473" s="18"/>
      <c r="AJ473" s="18"/>
      <c r="AK473" s="13"/>
    </row>
    <row r="474" spans="4:41" x14ac:dyDescent="0.25">
      <c r="E474" s="13"/>
      <c r="F474" s="13"/>
      <c r="G474" s="20"/>
      <c r="H474" s="18"/>
      <c r="I474" s="18"/>
      <c r="J474" s="18"/>
      <c r="K474" s="18"/>
      <c r="L474" s="18"/>
      <c r="M474" s="13"/>
      <c r="N474" s="13"/>
      <c r="O474" s="13"/>
      <c r="P474" s="18"/>
      <c r="Q474" s="18"/>
      <c r="R474" s="18"/>
      <c r="S474" s="13"/>
      <c r="T474" s="18"/>
      <c r="U474" s="18"/>
      <c r="V474" s="18"/>
      <c r="W474" s="18"/>
      <c r="X474" s="18"/>
      <c r="Y474" s="13"/>
      <c r="Z474" s="13"/>
      <c r="AA474" s="13"/>
      <c r="AB474" s="18"/>
      <c r="AC474" s="13"/>
      <c r="AD474" s="13"/>
      <c r="AE474" s="13"/>
      <c r="AF474" s="18"/>
      <c r="AG474" s="18"/>
      <c r="AH474" s="18"/>
      <c r="AI474" s="18"/>
      <c r="AJ474" s="18"/>
      <c r="AK474" s="13"/>
    </row>
    <row r="475" spans="4:41" x14ac:dyDescent="0.25">
      <c r="E475" s="13"/>
      <c r="F475" s="13"/>
      <c r="G475" s="20"/>
      <c r="H475" s="18"/>
      <c r="I475" s="18"/>
      <c r="J475" s="18"/>
      <c r="K475" s="18"/>
      <c r="L475" s="18"/>
      <c r="M475" s="13"/>
      <c r="N475" s="13"/>
      <c r="O475" s="13"/>
      <c r="P475" s="18"/>
      <c r="Q475" s="18"/>
      <c r="R475" s="18"/>
      <c r="S475" s="13"/>
      <c r="T475" s="18"/>
      <c r="U475" s="18"/>
      <c r="V475" s="18"/>
      <c r="W475" s="18"/>
      <c r="X475" s="18"/>
      <c r="Y475" s="13"/>
      <c r="Z475" s="13"/>
      <c r="AA475" s="13"/>
      <c r="AB475" s="18"/>
      <c r="AC475" s="13"/>
      <c r="AD475" s="13"/>
      <c r="AE475" s="13"/>
      <c r="AF475" s="18"/>
      <c r="AG475" s="18"/>
      <c r="AH475" s="18"/>
      <c r="AI475" s="18"/>
      <c r="AJ475" s="18"/>
      <c r="AK475" s="13"/>
    </row>
    <row r="476" spans="4:41" x14ac:dyDescent="0.25">
      <c r="E476" s="13"/>
      <c r="F476" s="13"/>
      <c r="G476" s="20"/>
      <c r="H476" s="18"/>
      <c r="I476" s="18"/>
      <c r="J476" s="18"/>
      <c r="K476" s="18"/>
      <c r="L476" s="18"/>
      <c r="M476" s="13"/>
      <c r="N476" s="13"/>
      <c r="O476" s="13"/>
      <c r="P476" s="18"/>
      <c r="Q476" s="18"/>
      <c r="R476" s="18"/>
      <c r="S476" s="13"/>
      <c r="T476" s="18"/>
      <c r="U476" s="18"/>
      <c r="V476" s="18"/>
      <c r="W476" s="18"/>
      <c r="X476" s="18"/>
      <c r="Y476" s="13"/>
      <c r="Z476" s="13"/>
      <c r="AA476" s="13"/>
      <c r="AB476" s="18"/>
      <c r="AC476" s="13"/>
      <c r="AD476" s="13"/>
      <c r="AE476" s="13"/>
      <c r="AF476" s="18"/>
      <c r="AG476" s="18"/>
      <c r="AH476" s="18"/>
      <c r="AI476" s="18"/>
      <c r="AJ476" s="18"/>
      <c r="AK476" s="13"/>
    </row>
    <row r="477" spans="4:41" x14ac:dyDescent="0.25">
      <c r="E477" s="13"/>
      <c r="F477" s="13"/>
      <c r="G477" s="20"/>
      <c r="H477" s="18"/>
      <c r="I477" s="18"/>
      <c r="J477" s="18"/>
      <c r="K477" s="18"/>
      <c r="L477" s="18"/>
      <c r="M477" s="13"/>
      <c r="N477" s="13"/>
      <c r="O477" s="13"/>
      <c r="P477" s="18"/>
      <c r="Q477" s="18"/>
      <c r="R477" s="18"/>
      <c r="S477" s="13"/>
      <c r="T477" s="18"/>
      <c r="U477" s="18"/>
      <c r="V477" s="18"/>
      <c r="W477" s="18"/>
      <c r="X477" s="18"/>
      <c r="Y477" s="13"/>
      <c r="Z477" s="13"/>
      <c r="AA477" s="13"/>
      <c r="AB477" s="18"/>
      <c r="AC477" s="13"/>
      <c r="AD477" s="13"/>
      <c r="AE477" s="13"/>
      <c r="AF477" s="18"/>
      <c r="AG477" s="18"/>
      <c r="AH477" s="18"/>
      <c r="AI477" s="18"/>
      <c r="AJ477" s="18"/>
      <c r="AK477" s="13"/>
    </row>
    <row r="478" spans="4:41" x14ac:dyDescent="0.25">
      <c r="E478" s="13"/>
      <c r="F478" s="13"/>
      <c r="G478" s="20"/>
      <c r="H478" s="18"/>
      <c r="I478" s="18"/>
      <c r="J478" s="18"/>
      <c r="K478" s="18"/>
      <c r="L478" s="18"/>
      <c r="M478" s="13"/>
      <c r="N478" s="13"/>
      <c r="O478" s="13"/>
      <c r="P478" s="13"/>
      <c r="Q478" s="13"/>
      <c r="R478" s="13"/>
      <c r="S478" s="13"/>
      <c r="T478" s="18"/>
      <c r="U478" s="18"/>
      <c r="V478" s="18"/>
      <c r="W478" s="18"/>
      <c r="X478" s="18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</row>
    <row r="479" spans="4:41" x14ac:dyDescent="0.25">
      <c r="E479" s="13"/>
      <c r="F479" s="13"/>
      <c r="G479" s="20"/>
      <c r="H479" s="18"/>
      <c r="I479" s="18"/>
      <c r="J479" s="18"/>
      <c r="K479" s="18"/>
      <c r="L479" s="18"/>
      <c r="M479" s="13"/>
      <c r="N479" s="13"/>
      <c r="O479" s="13"/>
      <c r="P479" s="13"/>
      <c r="Q479" s="13"/>
      <c r="R479" s="13"/>
      <c r="S479" s="13"/>
      <c r="T479" s="18"/>
      <c r="U479" s="18"/>
      <c r="V479" s="18"/>
      <c r="W479" s="18"/>
      <c r="X479" s="18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</row>
    <row r="480" spans="4:41" x14ac:dyDescent="0.25">
      <c r="E480" s="13"/>
      <c r="F480" s="13"/>
      <c r="G480" s="20"/>
      <c r="H480" s="18"/>
      <c r="I480" s="18"/>
      <c r="J480" s="18"/>
      <c r="K480" s="18"/>
      <c r="L480" s="18"/>
      <c r="M480" s="13"/>
      <c r="N480" s="13"/>
      <c r="O480" s="13"/>
      <c r="P480" s="13"/>
      <c r="Q480" s="13"/>
      <c r="R480" s="13"/>
      <c r="S480" s="13"/>
      <c r="T480" s="18"/>
      <c r="U480" s="18"/>
      <c r="V480" s="18"/>
      <c r="W480" s="18"/>
      <c r="X480" s="18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</row>
    <row r="481" spans="5:37" x14ac:dyDescent="0.25">
      <c r="E481" s="13"/>
      <c r="F481" s="13"/>
      <c r="G481" s="20"/>
      <c r="H481" s="18"/>
      <c r="I481" s="18"/>
      <c r="J481" s="18"/>
      <c r="K481" s="18"/>
      <c r="L481" s="18"/>
      <c r="M481" s="13"/>
      <c r="N481" s="13"/>
      <c r="O481" s="13"/>
      <c r="P481" s="13"/>
      <c r="Q481" s="13"/>
      <c r="R481" s="13"/>
      <c r="S481" s="13"/>
      <c r="T481" s="18"/>
      <c r="U481" s="18"/>
      <c r="V481" s="18"/>
      <c r="W481" s="18"/>
      <c r="X481" s="18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</row>
    <row r="482" spans="5:37" x14ac:dyDescent="0.25">
      <c r="E482" s="13"/>
      <c r="F482" s="13"/>
      <c r="G482" s="20"/>
      <c r="H482" s="18"/>
      <c r="I482" s="18"/>
      <c r="J482" s="18"/>
      <c r="K482" s="18"/>
      <c r="L482" s="18"/>
      <c r="M482" s="13"/>
      <c r="N482" s="13"/>
      <c r="O482" s="13"/>
      <c r="P482" s="13"/>
      <c r="Q482" s="13"/>
      <c r="R482" s="13"/>
      <c r="S482" s="13"/>
      <c r="T482" s="18"/>
      <c r="U482" s="18"/>
      <c r="V482" s="18"/>
      <c r="W482" s="18"/>
      <c r="X482" s="18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</row>
    <row r="483" spans="5:37" x14ac:dyDescent="0.25"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</row>
    <row r="484" spans="5:37" x14ac:dyDescent="0.25"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</row>
    <row r="485" spans="5:37" x14ac:dyDescent="0.25"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</row>
    <row r="486" spans="5:37" x14ac:dyDescent="0.25"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</row>
    <row r="487" spans="5:37" x14ac:dyDescent="0.25"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</row>
    <row r="488" spans="5:37" x14ac:dyDescent="0.25">
      <c r="E488" s="18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</row>
    <row r="489" spans="5:37" x14ac:dyDescent="0.25">
      <c r="E489" s="18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</row>
    <row r="490" spans="5:37" x14ac:dyDescent="0.25">
      <c r="E490" s="18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</row>
    <row r="491" spans="5:37" x14ac:dyDescent="0.25">
      <c r="E491" s="18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</row>
    <row r="492" spans="5:37" x14ac:dyDescent="0.25">
      <c r="E492" s="18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</row>
    <row r="493" spans="5:37" x14ac:dyDescent="0.25">
      <c r="E493" s="18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</row>
    <row r="494" spans="5:37" x14ac:dyDescent="0.25">
      <c r="E494" s="18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</row>
    <row r="495" spans="5:37" x14ac:dyDescent="0.25">
      <c r="E495" s="18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</row>
    <row r="496" spans="5:37" x14ac:dyDescent="0.25">
      <c r="E496" s="18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</row>
    <row r="497" spans="5:37" x14ac:dyDescent="0.25">
      <c r="E497" s="18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</row>
    <row r="498" spans="5:37" x14ac:dyDescent="0.25">
      <c r="E498" s="18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</row>
    <row r="499" spans="5:37" x14ac:dyDescent="0.25">
      <c r="E499" s="18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</row>
    <row r="500" spans="5:37" x14ac:dyDescent="0.25"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</row>
    <row r="501" spans="5:37" x14ac:dyDescent="0.25"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</row>
    <row r="502" spans="5:37" x14ac:dyDescent="0.25"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</row>
    <row r="503" spans="5:37" x14ac:dyDescent="0.25"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</row>
    <row r="504" spans="5:37" x14ac:dyDescent="0.25"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</row>
    <row r="505" spans="5:37" x14ac:dyDescent="0.25"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</row>
    <row r="506" spans="5:37" x14ac:dyDescent="0.25"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</row>
    <row r="507" spans="5:37" x14ac:dyDescent="0.25"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</row>
    <row r="508" spans="5:37" x14ac:dyDescent="0.25"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</row>
  </sheetData>
  <mergeCells count="36">
    <mergeCell ref="A9:C9"/>
    <mergeCell ref="A22:C22"/>
    <mergeCell ref="A25:C25"/>
    <mergeCell ref="A28:C28"/>
    <mergeCell ref="A16:C16"/>
    <mergeCell ref="BI3:BJ3"/>
    <mergeCell ref="AD3:AE3"/>
    <mergeCell ref="X3:Y3"/>
    <mergeCell ref="Z3:AA3"/>
    <mergeCell ref="AB3:AC3"/>
    <mergeCell ref="BI2:BU2"/>
    <mergeCell ref="H64:J64"/>
    <mergeCell ref="BK3:BL3"/>
    <mergeCell ref="BM3:BN3"/>
    <mergeCell ref="BO3:BP3"/>
    <mergeCell ref="BQ3:BR3"/>
    <mergeCell ref="AV3:AW3"/>
    <mergeCell ref="AX3:AY3"/>
    <mergeCell ref="AZ3:BA3"/>
    <mergeCell ref="BB3:BC3"/>
    <mergeCell ref="BD3:BE3"/>
    <mergeCell ref="I3:J3"/>
    <mergeCell ref="K3:L3"/>
    <mergeCell ref="M3:N3"/>
    <mergeCell ref="AF460:AK460"/>
    <mergeCell ref="I2:U2"/>
    <mergeCell ref="V2:AH2"/>
    <mergeCell ref="O3:P3"/>
    <mergeCell ref="Q3:R3"/>
    <mergeCell ref="V3:W3"/>
    <mergeCell ref="U44:V44"/>
    <mergeCell ref="W44:X44"/>
    <mergeCell ref="Y44:Z44"/>
    <mergeCell ref="H460:M460"/>
    <mergeCell ref="T460:Y460"/>
    <mergeCell ref="Z460:AE460"/>
  </mergeCells>
  <hyperlinks>
    <hyperlink ref="B18" r:id="rId1"/>
    <hyperlink ref="B26" r:id="rId2"/>
    <hyperlink ref="B23" r:id="rId3"/>
    <hyperlink ref="B11" r:id="rId4"/>
    <hyperlink ref="C1" r:id="rId5"/>
  </hyperlinks>
  <pageMargins left="0.7" right="0.7" top="0.75" bottom="0.75" header="0.3" footer="0.3"/>
  <pageSetup paperSize="9" scale="95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Results_12-01-2019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Reddingius</dc:creator>
  <cp:lastModifiedBy>Wim Reddingius</cp:lastModifiedBy>
  <cp:lastPrinted>2019-12-27T22:54:34Z</cp:lastPrinted>
  <dcterms:created xsi:type="dcterms:W3CDTF">2019-12-16T14:00:10Z</dcterms:created>
  <dcterms:modified xsi:type="dcterms:W3CDTF">2020-02-10T21:12:08Z</dcterms:modified>
</cp:coreProperties>
</file>