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din\Desktop\Temp3\MultiScaleTrajectories\"/>
    </mc:Choice>
  </mc:AlternateContent>
  <xr:revisionPtr revIDLastSave="0" documentId="13_ncr:1_{85B1035B-FFE6-4BD1-AFF6-6E7C678DF83E}" xr6:coauthVersionLast="41" xr6:coauthVersionMax="41" xr10:uidLastSave="{00000000-0000-0000-0000-000000000000}"/>
  <bookViews>
    <workbookView xWindow="-120" yWindow="-120" windowWidth="29040" windowHeight="15840" xr2:uid="{4BB5079E-08C1-4904-9E6E-CD468056FDD6}"/>
  </bookViews>
  <sheets>
    <sheet name="Results_12-01-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G69" i="1"/>
  <c r="G68" i="1"/>
  <c r="J67" i="1"/>
  <c r="I67" i="1"/>
  <c r="H67" i="1"/>
  <c r="G67" i="1"/>
  <c r="G66" i="1"/>
  <c r="J57" i="1"/>
  <c r="I57" i="1"/>
  <c r="H57" i="1"/>
  <c r="H56" i="1"/>
  <c r="G56" i="1"/>
  <c r="G55" i="1"/>
  <c r="G54" i="1"/>
  <c r="G53" i="1"/>
  <c r="G52" i="1"/>
  <c r="ED11" i="1"/>
  <c r="J53" i="1" s="1"/>
  <c r="EC11" i="1"/>
  <c r="I66" i="1" s="1"/>
  <c r="EB11" i="1"/>
  <c r="H70" i="1" s="1"/>
  <c r="EA11" i="1"/>
  <c r="DZ11" i="1"/>
  <c r="DY11" i="1"/>
  <c r="DL11" i="1"/>
  <c r="DK11" i="1"/>
  <c r="DJ11" i="1"/>
  <c r="DI11" i="1"/>
  <c r="DH11" i="1"/>
  <c r="DG11" i="1"/>
  <c r="CR11" i="1"/>
  <c r="CQ11" i="1"/>
  <c r="I70" i="1" s="1"/>
  <c r="CP11" i="1"/>
  <c r="CO11" i="1"/>
  <c r="CN11" i="1"/>
  <c r="CM11" i="1"/>
  <c r="BZ11" i="1"/>
  <c r="J69" i="1" s="1"/>
  <c r="BY11" i="1"/>
  <c r="I69" i="1" s="1"/>
  <c r="BX11" i="1"/>
  <c r="H69" i="1" s="1"/>
  <c r="BW11" i="1"/>
  <c r="BV11" i="1"/>
  <c r="BU11" i="1"/>
  <c r="BH11" i="1"/>
  <c r="J55" i="1" s="1"/>
  <c r="BG11" i="1"/>
  <c r="I68" i="1" s="1"/>
  <c r="BF11" i="1"/>
  <c r="H68" i="1" s="1"/>
  <c r="BE11" i="1"/>
  <c r="BD11" i="1"/>
  <c r="BC11" i="1"/>
  <c r="AQ11" i="1"/>
  <c r="J54" i="1" s="1"/>
  <c r="AP11" i="1"/>
  <c r="I54" i="1" s="1"/>
  <c r="AO11" i="1"/>
  <c r="H54" i="1" s="1"/>
  <c r="AN11" i="1"/>
  <c r="AM11" i="1"/>
  <c r="AL11" i="1"/>
  <c r="Z11" i="1"/>
  <c r="J52" i="1" s="1"/>
  <c r="Y11" i="1"/>
  <c r="I52" i="1" s="1"/>
  <c r="X11" i="1"/>
  <c r="H52" i="1" s="1"/>
  <c r="V11" i="1"/>
  <c r="U11" i="1"/>
  <c r="T11" i="1"/>
  <c r="ED10" i="1"/>
  <c r="EC10" i="1"/>
  <c r="EB10" i="1"/>
  <c r="EA10" i="1"/>
  <c r="DZ10" i="1"/>
  <c r="DY10" i="1"/>
  <c r="DL10" i="1"/>
  <c r="DK10" i="1"/>
  <c r="DJ10" i="1"/>
  <c r="DI10" i="1"/>
  <c r="DH10" i="1"/>
  <c r="DG10" i="1"/>
  <c r="CR10" i="1"/>
  <c r="CQ10" i="1"/>
  <c r="CP10" i="1"/>
  <c r="CO10" i="1"/>
  <c r="CN10" i="1"/>
  <c r="CM10" i="1"/>
  <c r="BZ10" i="1"/>
  <c r="BY10" i="1"/>
  <c r="BX10" i="1"/>
  <c r="BW10" i="1"/>
  <c r="BV10" i="1"/>
  <c r="BU10" i="1"/>
  <c r="BH10" i="1"/>
  <c r="BG10" i="1"/>
  <c r="BF10" i="1"/>
  <c r="BE10" i="1"/>
  <c r="BD10" i="1"/>
  <c r="BC10" i="1"/>
  <c r="AQ10" i="1"/>
  <c r="AP10" i="1"/>
  <c r="AO10" i="1"/>
  <c r="AN10" i="1"/>
  <c r="AM10" i="1"/>
  <c r="AL10" i="1"/>
  <c r="Z10" i="1"/>
  <c r="Y10" i="1"/>
  <c r="X10" i="1"/>
  <c r="V10" i="1"/>
  <c r="U10" i="1"/>
  <c r="T10" i="1"/>
  <c r="ED9" i="1"/>
  <c r="EC9" i="1"/>
  <c r="EB9" i="1"/>
  <c r="EA9" i="1"/>
  <c r="DZ9" i="1"/>
  <c r="DY9" i="1"/>
  <c r="DL9" i="1"/>
  <c r="DK9" i="1"/>
  <c r="DJ9" i="1"/>
  <c r="DI9" i="1"/>
  <c r="DH9" i="1"/>
  <c r="DG9" i="1"/>
  <c r="CR9" i="1"/>
  <c r="CQ9" i="1"/>
  <c r="CP9" i="1"/>
  <c r="CO9" i="1"/>
  <c r="CN9" i="1"/>
  <c r="CM9" i="1"/>
  <c r="BZ9" i="1"/>
  <c r="BY9" i="1"/>
  <c r="BX9" i="1"/>
  <c r="BW9" i="1"/>
  <c r="BV9" i="1"/>
  <c r="BU9" i="1"/>
  <c r="BH9" i="1"/>
  <c r="BG9" i="1"/>
  <c r="BF9" i="1"/>
  <c r="BE9" i="1"/>
  <c r="BD9" i="1"/>
  <c r="BC9" i="1"/>
  <c r="AQ9" i="1"/>
  <c r="AP9" i="1"/>
  <c r="AO9" i="1"/>
  <c r="AN9" i="1"/>
  <c r="AM9" i="1"/>
  <c r="AL9" i="1"/>
  <c r="Z9" i="1"/>
  <c r="Y9" i="1"/>
  <c r="X9" i="1"/>
  <c r="V9" i="1"/>
  <c r="U9" i="1"/>
  <c r="T9" i="1"/>
  <c r="ED8" i="1"/>
  <c r="EC8" i="1"/>
  <c r="EB8" i="1"/>
  <c r="EA8" i="1"/>
  <c r="DZ8" i="1"/>
  <c r="DY8" i="1"/>
  <c r="DL8" i="1"/>
  <c r="DK8" i="1"/>
  <c r="DJ8" i="1"/>
  <c r="DI8" i="1"/>
  <c r="DH8" i="1"/>
  <c r="DG8" i="1"/>
  <c r="CR8" i="1"/>
  <c r="CQ8" i="1"/>
  <c r="CP8" i="1"/>
  <c r="CO8" i="1"/>
  <c r="CN8" i="1"/>
  <c r="CM8" i="1"/>
  <c r="BZ8" i="1"/>
  <c r="BY8" i="1"/>
  <c r="BX8" i="1"/>
  <c r="BW8" i="1"/>
  <c r="BV8" i="1"/>
  <c r="BU8" i="1"/>
  <c r="BH8" i="1"/>
  <c r="BG8" i="1"/>
  <c r="BF8" i="1"/>
  <c r="BE8" i="1"/>
  <c r="BD8" i="1"/>
  <c r="BC8" i="1"/>
  <c r="AQ8" i="1"/>
  <c r="AP8" i="1"/>
  <c r="AO8" i="1"/>
  <c r="AN8" i="1"/>
  <c r="AM8" i="1"/>
  <c r="AL8" i="1"/>
  <c r="Z8" i="1"/>
  <c r="Y8" i="1"/>
  <c r="X8" i="1"/>
  <c r="V8" i="1"/>
  <c r="U8" i="1"/>
  <c r="T8" i="1"/>
  <c r="ED7" i="1"/>
  <c r="EC7" i="1"/>
  <c r="EB7" i="1"/>
  <c r="EA7" i="1"/>
  <c r="DZ7" i="1"/>
  <c r="DY7" i="1"/>
  <c r="DL7" i="1"/>
  <c r="DK7" i="1"/>
  <c r="DJ7" i="1"/>
  <c r="DI7" i="1"/>
  <c r="DH7" i="1"/>
  <c r="DG7" i="1"/>
  <c r="CR7" i="1"/>
  <c r="CQ7" i="1"/>
  <c r="CP7" i="1"/>
  <c r="CO7" i="1"/>
  <c r="CN7" i="1"/>
  <c r="CM7" i="1"/>
  <c r="BZ7" i="1"/>
  <c r="BY7" i="1"/>
  <c r="BX7" i="1"/>
  <c r="BW7" i="1"/>
  <c r="BV7" i="1"/>
  <c r="BU7" i="1"/>
  <c r="BH7" i="1"/>
  <c r="BG7" i="1"/>
  <c r="BF7" i="1"/>
  <c r="BE7" i="1"/>
  <c r="BD7" i="1"/>
  <c r="BC7" i="1"/>
  <c r="AQ7" i="1"/>
  <c r="AP7" i="1"/>
  <c r="AO7" i="1"/>
  <c r="AN7" i="1"/>
  <c r="AM7" i="1"/>
  <c r="AL7" i="1"/>
  <c r="Z7" i="1"/>
  <c r="Y7" i="1"/>
  <c r="X7" i="1"/>
  <c r="V7" i="1"/>
  <c r="U7" i="1"/>
  <c r="T7" i="1"/>
  <c r="ED6" i="1"/>
  <c r="EC6" i="1"/>
  <c r="EB6" i="1"/>
  <c r="EA6" i="1"/>
  <c r="DZ6" i="1"/>
  <c r="DY6" i="1"/>
  <c r="DL6" i="1"/>
  <c r="DK6" i="1"/>
  <c r="DJ6" i="1"/>
  <c r="DI6" i="1"/>
  <c r="DH6" i="1"/>
  <c r="DG6" i="1"/>
  <c r="CR6" i="1"/>
  <c r="CQ6" i="1"/>
  <c r="CP6" i="1"/>
  <c r="CO6" i="1"/>
  <c r="CN6" i="1"/>
  <c r="CM6" i="1"/>
  <c r="BZ6" i="1"/>
  <c r="BY6" i="1"/>
  <c r="BX6" i="1"/>
  <c r="BW6" i="1"/>
  <c r="BV6" i="1"/>
  <c r="BU6" i="1"/>
  <c r="BH6" i="1"/>
  <c r="BG6" i="1"/>
  <c r="BF6" i="1"/>
  <c r="BE6" i="1"/>
  <c r="BD6" i="1"/>
  <c r="BC6" i="1"/>
  <c r="AQ6" i="1"/>
  <c r="AP6" i="1"/>
  <c r="AO6" i="1"/>
  <c r="AN6" i="1"/>
  <c r="AM6" i="1"/>
  <c r="AL6" i="1"/>
  <c r="Z6" i="1"/>
  <c r="Y6" i="1"/>
  <c r="X6" i="1"/>
  <c r="V6" i="1"/>
  <c r="U6" i="1"/>
  <c r="T6" i="1"/>
  <c r="ED5" i="1"/>
  <c r="EC5" i="1"/>
  <c r="EB5" i="1"/>
  <c r="EA5" i="1"/>
  <c r="DZ5" i="1"/>
  <c r="DY5" i="1"/>
  <c r="DL5" i="1"/>
  <c r="DK5" i="1"/>
  <c r="DJ5" i="1"/>
  <c r="DI5" i="1"/>
  <c r="DH5" i="1"/>
  <c r="DG5" i="1"/>
  <c r="CR5" i="1"/>
  <c r="CQ5" i="1"/>
  <c r="CP5" i="1"/>
  <c r="CO5" i="1"/>
  <c r="CN5" i="1"/>
  <c r="CM5" i="1"/>
  <c r="BZ5" i="1"/>
  <c r="BY5" i="1"/>
  <c r="BX5" i="1"/>
  <c r="BW5" i="1"/>
  <c r="BV5" i="1"/>
  <c r="BU5" i="1"/>
  <c r="BH5" i="1"/>
  <c r="BG5" i="1"/>
  <c r="BF5" i="1"/>
  <c r="BE5" i="1"/>
  <c r="BD5" i="1"/>
  <c r="BC5" i="1"/>
  <c r="AQ5" i="1"/>
  <c r="AP5" i="1"/>
  <c r="AO5" i="1"/>
  <c r="AN5" i="1"/>
  <c r="AM5" i="1"/>
  <c r="AL5" i="1"/>
  <c r="Z5" i="1"/>
  <c r="Y5" i="1"/>
  <c r="X5" i="1"/>
  <c r="V5" i="1"/>
  <c r="U5" i="1"/>
  <c r="T5" i="1"/>
  <c r="H66" i="1" l="1"/>
  <c r="J70" i="1"/>
  <c r="I56" i="1"/>
  <c r="J66" i="1"/>
  <c r="J68" i="1"/>
  <c r="H53" i="1"/>
  <c r="H55" i="1"/>
  <c r="I53" i="1"/>
  <c r="I55" i="1"/>
  <c r="J56" i="1"/>
</calcChain>
</file>

<file path=xl/sharedStrings.xml><?xml version="1.0" encoding="utf-8"?>
<sst xmlns="http://schemas.openxmlformats.org/spreadsheetml/2006/main" count="517" uniqueCount="107">
  <si>
    <t>Lenovo P50</t>
  </si>
  <si>
    <t>Windows 10 Enterprise 64 bit, 10.0, Build 17763</t>
  </si>
  <si>
    <t>II Prog.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</si>
  <si>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</si>
  <si>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</si>
  <si>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</si>
  <si>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</si>
  <si>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</si>
  <si>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</si>
  <si>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</si>
  <si>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</si>
  <si>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</si>
  <si>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</si>
  <si>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</si>
  <si>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</si>
  <si>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</si>
  <si>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</si>
  <si>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</si>
  <si>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</si>
  <si>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</si>
  <si>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</si>
  <si>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</si>
  <si>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</si>
  <si>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</si>
  <si>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</si>
  <si>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</si>
  <si>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p = 0.005</t>
  </si>
  <si>
    <t>f = m'th root of 1024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</si>
  <si>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</si>
  <si>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</si>
  <si>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</si>
  <si>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</si>
  <si>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</si>
  <si>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</si>
  <si>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</si>
  <si>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</si>
  <si>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</si>
  <si>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</si>
  <si>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</si>
  <si>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overall</t>
  </si>
  <si>
    <t>avg contour</t>
  </si>
  <si>
    <t>avg directional</t>
  </si>
  <si>
    <t>II Prog</t>
  </si>
  <si>
    <t>Preprocess Chin Chan</t>
  </si>
  <si>
    <t>SSB Simple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</si>
  <si>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</si>
  <si>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</si>
  <si>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</si>
  <si>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</si>
  <si>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</si>
  <si>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</si>
  <si>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II prog diff %</t>
  </si>
  <si>
    <t>SSP Range queries</t>
  </si>
  <si>
    <t>contour</t>
  </si>
  <si>
    <t>directional</t>
  </si>
  <si>
    <t>m</t>
  </si>
  <si>
    <t>Stork</t>
  </si>
  <si>
    <t>avg. simpl size</t>
  </si>
  <si>
    <t>m = 15</t>
  </si>
  <si>
    <t>n = 6000</t>
  </si>
  <si>
    <t>f = 2</t>
  </si>
  <si>
    <t>should probably redo such that f = m'th root of 1024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</si>
  <si>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</si>
  <si>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</si>
  <si>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</si>
  <si>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</si>
  <si>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</si>
  <si>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</si>
  <si>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</si>
  <si>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</si>
  <si>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</si>
  <si>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Chin Chan (Graph)</t>
  </si>
  <si>
    <t>Chin Chan (Intervals)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</si>
  <si>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</si>
  <si>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</si>
  <si>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</si>
  <si>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</si>
  <si>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</si>
  <si>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</si>
  <si>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Breadth-First Search (Graph)</t>
  </si>
  <si>
    <t>Range Queries (Intervals)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</si>
  <si>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</si>
  <si>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</si>
  <si>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</si>
  <si>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</si>
  <si>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</si>
  <si>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</si>
  <si>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</si>
  <si>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</si>
  <si>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</si>
  <si>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Convex hull (Graph)</t>
  </si>
  <si>
    <t>Convex hull (Intervals)</t>
  </si>
  <si>
    <t>Chin Chan vs Convex hulls running time</t>
  </si>
  <si>
    <t>avg</t>
  </si>
  <si>
    <t>n = 1000</t>
  </si>
  <si>
    <t>f = m'th root of 32</t>
  </si>
  <si>
    <t>Convex hulls - Optimized</t>
  </si>
  <si>
    <t>Chin Chan: Simple SSB</t>
  </si>
  <si>
    <t>Convex hull</t>
  </si>
  <si>
    <t>Russia 2</t>
  </si>
  <si>
    <t>Greenland 2</t>
  </si>
  <si>
    <t>n = 1250</t>
  </si>
  <si>
    <t>Convex hulls: SSB Compact min-error</t>
  </si>
  <si>
    <t>p</t>
  </si>
  <si>
    <t>avg time</t>
  </si>
  <si>
    <t>avg simp size</t>
  </si>
  <si>
    <t>n =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</si>
</sst>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'Results_12-01-2019'!$T$5:$T$11</c:f>
              <c:numCache>
                <c:formatCode>General</c:formatCode>
                <c:ptCount val="7"/>
                <c:pt idx="0">
                  <c:v>0.26671999999999996</c:v>
                </c:pt>
                <c:pt idx="1">
                  <c:v>1.8562000000000001</c:v>
                </c:pt>
                <c:pt idx="2">
                  <c:v>5.1036000000000001</c:v>
                </c:pt>
                <c:pt idx="3">
                  <c:v>12.395599999999998</c:v>
                </c:pt>
                <c:pt idx="4">
                  <c:v>22.954799999999999</c:v>
                </c:pt>
                <c:pt idx="5">
                  <c:v>43.228400000000001</c:v>
                </c:pt>
                <c:pt idx="6">
                  <c:v>65.897199999999998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3-4FDC-AE8C-EF036548C73E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'Results_12-01-2019'!$DY$5:$DY$11</c:f>
              <c:numCache>
                <c:formatCode>General</c:formatCode>
                <c:ptCount val="7"/>
                <c:pt idx="0">
                  <c:v>6.54E-2</c:v>
                </c:pt>
                <c:pt idx="1">
                  <c:v>0.31359999999999999</c:v>
                </c:pt>
                <c:pt idx="2">
                  <c:v>0.80579999999999996</c:v>
                </c:pt>
                <c:pt idx="3">
                  <c:v>1.7436</c:v>
                </c:pt>
                <c:pt idx="4">
                  <c:v>2.8506</c:v>
                </c:pt>
                <c:pt idx="5">
                  <c:v>4.3222000000000005</c:v>
                </c:pt>
                <c:pt idx="6">
                  <c:v>6.1183999999999994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73-4FDC-AE8C-EF036548C73E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'Results_12-01-2019'!$AL$5:$AL$11</c:f>
              <c:numCache>
                <c:formatCode>General</c:formatCode>
                <c:ptCount val="7"/>
                <c:pt idx="0">
                  <c:v>5.0599999999999999E-2</c:v>
                </c:pt>
                <c:pt idx="1">
                  <c:v>0.26239999999999997</c:v>
                </c:pt>
                <c:pt idx="2">
                  <c:v>0.61420000000000008</c:v>
                </c:pt>
                <c:pt idx="3">
                  <c:v>1.3679999999999999</c:v>
                </c:pt>
                <c:pt idx="4">
                  <c:v>2.2481999999999998</c:v>
                </c:pt>
                <c:pt idx="5">
                  <c:v>3.5715399999999997</c:v>
                </c:pt>
                <c:pt idx="6">
                  <c:v>5.1486000000000001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73-4FDC-AE8C-EF036548C73E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'Results_12-01-2019'!$BC$5:$BC$11</c:f>
              <c:numCache>
                <c:formatCode>General</c:formatCode>
                <c:ptCount val="7"/>
                <c:pt idx="0">
                  <c:v>2.7039999999999998E-2</c:v>
                </c:pt>
                <c:pt idx="1">
                  <c:v>7.2600000000000012E-2</c:v>
                </c:pt>
                <c:pt idx="2">
                  <c:v>0.189</c:v>
                </c:pt>
                <c:pt idx="3">
                  <c:v>0.34819999999999995</c:v>
                </c:pt>
                <c:pt idx="4">
                  <c:v>0.41260000000000002</c:v>
                </c:pt>
                <c:pt idx="5">
                  <c:v>0.54339999999999999</c:v>
                </c:pt>
                <c:pt idx="6">
                  <c:v>0.68496000000000001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73-4FDC-AE8C-EF036548C73E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'Results_12-01-2019'!$BU$5:$BU$11</c:f>
              <c:numCache>
                <c:formatCode>General</c:formatCode>
                <c:ptCount val="7"/>
                <c:pt idx="0">
                  <c:v>2.0719999999999999E-2</c:v>
                </c:pt>
                <c:pt idx="1">
                  <c:v>4.3999999999999997E-2</c:v>
                </c:pt>
                <c:pt idx="2">
                  <c:v>8.6599999999999996E-2</c:v>
                </c:pt>
                <c:pt idx="3">
                  <c:v>0.15460000000000002</c:v>
                </c:pt>
                <c:pt idx="4">
                  <c:v>0.17199999999999999</c:v>
                </c:pt>
                <c:pt idx="5">
                  <c:v>0.23220000000000002</c:v>
                </c:pt>
                <c:pt idx="6">
                  <c:v>0.30239999999999995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73-4FDC-AE8C-EF036548C73E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'Results_12-01-2019'!$DG$5:$DG$11</c:f>
              <c:numCache>
                <c:formatCode>General</c:formatCode>
                <c:ptCount val="7"/>
                <c:pt idx="0">
                  <c:v>7.3999999999999995E-3</c:v>
                </c:pt>
                <c:pt idx="1">
                  <c:v>1.78E-2</c:v>
                </c:pt>
                <c:pt idx="2">
                  <c:v>2.3600000000000003E-2</c:v>
                </c:pt>
                <c:pt idx="3">
                  <c:v>3.6199999999999996E-2</c:v>
                </c:pt>
                <c:pt idx="4">
                  <c:v>4.6800000000000001E-2</c:v>
                </c:pt>
                <c:pt idx="5">
                  <c:v>5.6999999999999995E-2</c:v>
                </c:pt>
                <c:pt idx="6">
                  <c:v>7.1019999999999986E-2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73-4FDC-AE8C-EF036548C73E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'Results_12-01-2019'!$CM$5:$CM$11</c:f>
              <c:numCache>
                <c:formatCode>General</c:formatCode>
                <c:ptCount val="7"/>
                <c:pt idx="0">
                  <c:v>1.9199999999999998E-3</c:v>
                </c:pt>
                <c:pt idx="1">
                  <c:v>4.8000000000000004E-3</c:v>
                </c:pt>
                <c:pt idx="2">
                  <c:v>8.6E-3</c:v>
                </c:pt>
                <c:pt idx="3">
                  <c:v>1.2199999999999999E-2</c:v>
                </c:pt>
                <c:pt idx="4">
                  <c:v>1.8800000000000001E-2</c:v>
                </c:pt>
                <c:pt idx="5">
                  <c:v>2.2799999999999997E-2</c:v>
                </c:pt>
                <c:pt idx="6">
                  <c:v>3.8600000000000002E-2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73-4FDC-AE8C-EF036548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1478819004203E-2"/>
          <c:y val="9.8113538917464646E-2"/>
          <c:w val="0.79951153417751719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4-4C05-899C-A456637064FE}"/>
            </c:ext>
          </c:extLst>
        </c:ser>
        <c:ser>
          <c:idx val="1"/>
          <c:order val="2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/>
          </c:spP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4-4C05-899C-A456637064FE}"/>
            </c:ext>
          </c:extLst>
        </c:ser>
        <c:ser>
          <c:idx val="0"/>
          <c:order val="3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12222084535087E-2"/>
          <c:y val="0"/>
          <c:w val="0.81833461808449104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'Results_12-01-2019'!$U$5:$U$11</c:f>
              <c:numCache>
                <c:formatCode>General</c:formatCode>
                <c:ptCount val="7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'Results_12-01-2019'!$DZ$5:$DZ$11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'Results_12-01-2019'!$AM$5:$AM$11</c:f>
              <c:numCache>
                <c:formatCode>General</c:formatCode>
                <c:ptCount val="7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'Results_12-01-2019'!$BD$5:$BD$11</c:f>
              <c:numCache>
                <c:formatCode>General</c:formatCode>
                <c:ptCount val="7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'Results_12-01-2019'!$BV$5:$BV$11</c:f>
              <c:numCache>
                <c:formatCode>General</c:formatCode>
                <c:ptCount val="7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'Results_12-01-2019'!$DH$5:$DH$11</c:f>
              <c:numCache>
                <c:formatCode>General</c:formatCode>
                <c:ptCount val="7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'Results_12-01-2019'!$CN$5:$CN$11</c:f>
              <c:numCache>
                <c:formatCode>General</c:formatCode>
                <c:ptCount val="7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2.1499999999999998E-2</c:v>
                </c:pt>
                <c:pt idx="6">
                  <c:v>5.0799999999999998E-2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'Results_12-01-2019'!$V$5:$V$11</c:f>
              <c:numCache>
                <c:formatCode>General</c:formatCode>
                <c:ptCount val="7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'Results_12-01-2019'!$DN$2:$DZ$2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'Results_12-01-2019'!$EA$5:$EA$11</c:f>
              <c:numCache>
                <c:formatCode>General</c:formatCode>
                <c:ptCount val="7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'Results_12-01-2019'!$AA$2:$AM$2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'Results_12-01-2019'!$AN$5:$AN$11</c:f>
              <c:numCache>
                <c:formatCode>General</c:formatCode>
                <c:ptCount val="7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'Results_12-01-2019'!$AR$2:$BD$2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'Results_12-01-2019'!$BE$5:$BE$11</c:f>
              <c:numCache>
                <c:formatCode>General</c:formatCode>
                <c:ptCount val="7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'Results_12-01-2019'!$BJ$2:$BV$2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'Results_12-01-2019'!$BW$5:$BW$11</c:f>
              <c:numCache>
                <c:formatCode>General</c:formatCode>
                <c:ptCount val="7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'Results_12-01-2019'!$CV$2:$DH$2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'Results_12-01-2019'!$DI$5:$DI$11</c:f>
              <c:numCache>
                <c:formatCode>General</c:formatCode>
                <c:ptCount val="7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'Results_12-01-2019'!$CB$2:$CN$2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E91FDF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'Results_12-01-2019'!$G$5:$G$11</c:f>
              <c:numCache>
                <c:formatCode>General</c:formatCode>
                <c:ptCount val="7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'Results_12-01-2019'!$CO$5:$CO$11</c:f>
              <c:numCache>
                <c:formatCode>General</c:formatCode>
                <c:ptCount val="7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2.3666666666666669E-2</c:v>
                </c:pt>
                <c:pt idx="6">
                  <c:v>3.046666666666667E-2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6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'Results_12-01-2019'!$G$420:$G$426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'Results_12-01-2019'!$I$420:$I$426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p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3-48DC-B6A7-9F566B4D01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3-48DC-B6A7-9F566B4D01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3-48DC-B6A7-9F566B4D01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B3-48DC-B6A7-9F566B4D011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B3-48DC-B6A7-9F566B4D01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B3-48DC-B6A7-9F566B4D011C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'Results_12-01-2019'!$I$52:$I$57</c:f>
              <c:numCache>
                <c:formatCode>General</c:formatCode>
                <c:ptCount val="6"/>
                <c:pt idx="0">
                  <c:v>30832</c:v>
                </c:pt>
                <c:pt idx="1">
                  <c:v>30341</c:v>
                </c:pt>
                <c:pt idx="2">
                  <c:v>33211</c:v>
                </c:pt>
                <c:pt idx="3">
                  <c:v>30947</c:v>
                </c:pt>
                <c:pt idx="4">
                  <c:v>30798</c:v>
                </c:pt>
                <c:pt idx="5">
                  <c:v>31891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B3-48DC-B6A7-9F566B4D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4-404D-B093-0CD05ADDB8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4-404D-B093-0CD05ADDB8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4-404D-B093-0CD05ADDB8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4-404D-B093-0CD05ADDB82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4-404D-B093-0CD05ADDB82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4-404D-B093-0CD05ADDB820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'Results_12-01-2019'!$J$52:$J$57</c:f>
              <c:numCache>
                <c:formatCode>General</c:formatCode>
                <c:ptCount val="6"/>
                <c:pt idx="0">
                  <c:v>9233.3333333333339</c:v>
                </c:pt>
                <c:pt idx="1">
                  <c:v>8827.3333333333339</c:v>
                </c:pt>
                <c:pt idx="2">
                  <c:v>11030.333333333334</c:v>
                </c:pt>
                <c:pt idx="3">
                  <c:v>9352.3333333333339</c:v>
                </c:pt>
                <c:pt idx="4">
                  <c:v>9253.3333333333339</c:v>
                </c:pt>
                <c:pt idx="5">
                  <c:v>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A4-404D-B093-0CD05ADD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2868088356336"/>
          <c:y val="3.5970317605788338E-2"/>
          <c:w val="0.84735463279386958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5-4EB4-95B0-057CC715CE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5-4EB4-95B0-057CC715C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5-4EB4-95B0-057CC715CE1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5-4EB4-95B0-057CC715CE1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5-4EB4-95B0-057CC715C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25-4EB4-95B0-057CC715CE14}"/>
              </c:ext>
            </c:extLst>
          </c:dPt>
          <c:cat>
            <c:strRef>
              <c:f>'Results_12-01-2019'!$G$52:$G$57</c:f>
              <c:strCache>
                <c:ptCount val="6"/>
                <c:pt idx="0">
                  <c:v>II Prog.</c:v>
                </c:pt>
                <c:pt idx="1">
                  <c:v>II Non Prog</c:v>
                </c:pt>
                <c:pt idx="2">
                  <c:v>II TD</c:v>
                </c:pt>
                <c:pt idx="3">
                  <c:v>II BU</c:v>
                </c:pt>
                <c:pt idx="4">
                  <c:v>II BU Cao</c:v>
                </c:pt>
                <c:pt idx="5">
                  <c:v>DP TD/BU</c:v>
                </c:pt>
              </c:strCache>
            </c:strRef>
          </c:cat>
          <c:val>
            <c:numRef>
              <c:f>'Results_12-01-2019'!$H$52:$H$57</c:f>
              <c:numCache>
                <c:formatCode>General</c:formatCode>
                <c:ptCount val="6"/>
                <c:pt idx="0">
                  <c:v>17872.8</c:v>
                </c:pt>
                <c:pt idx="1">
                  <c:v>17432.8</c:v>
                </c:pt>
                <c:pt idx="2">
                  <c:v>19902.599999999999</c:v>
                </c:pt>
                <c:pt idx="3">
                  <c:v>17990.2</c:v>
                </c:pt>
                <c:pt idx="4">
                  <c:v>17871.2</c:v>
                </c:pt>
                <c:pt idx="5">
                  <c:v>18754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25-4EB4-95B0-057CC715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Cumulative simplification size</a:t>
                </a:r>
              </a:p>
            </c:rich>
          </c:tx>
          <c:layout>
            <c:manualLayout>
              <c:xMode val="edge"/>
              <c:yMode val="edge"/>
              <c:x val="5.4989101992635901E-4"/>
              <c:y val="0.123205138274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1804644935609"/>
          <c:y val="3.5970317605788338E-2"/>
          <c:w val="0.86516523809478219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6-48B8-852F-AFA7040239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6-48B8-852F-AFA7040239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6-48B8-852F-AFA7040239D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6-48B8-852F-AFA7040239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6-48B8-852F-AFA7040239D1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'Results_12-01-2019'!$J$66:$J$70</c:f>
              <c:numCache>
                <c:formatCode>General</c:formatCode>
                <c:ptCount val="5"/>
                <c:pt idx="0">
                  <c:v>-4.3971119133574001</c:v>
                </c:pt>
                <c:pt idx="1">
                  <c:v>24.956574276867304</c:v>
                </c:pt>
                <c:pt idx="2">
                  <c:v>5.9474359942602515</c:v>
                </c:pt>
                <c:pt idx="3">
                  <c:v>4.8259194924854611</c:v>
                </c:pt>
                <c:pt idx="4">
                  <c:v>13.239181330715194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46-48B8-852F-AFA7040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5253413852649"/>
          <c:y val="3.5970317605788338E-2"/>
          <c:w val="0.84283071844193114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2-450E-A638-59750CA33E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2-450E-A638-59750CA33E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2-450E-A638-59750CA33EB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2-450E-A638-59750CA33E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F2-450E-A638-59750CA33EB9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'Results_12-01-2019'!$I$66:$I$70</c:f>
              <c:numCache>
                <c:formatCode>General</c:formatCode>
                <c:ptCount val="5"/>
                <c:pt idx="0">
                  <c:v>-1.592501297353399</c:v>
                </c:pt>
                <c:pt idx="1">
                  <c:v>9.4591476879470022</c:v>
                </c:pt>
                <c:pt idx="2">
                  <c:v>1.9972973863748722</c:v>
                </c:pt>
                <c:pt idx="3">
                  <c:v>1.5062127154675191</c:v>
                </c:pt>
                <c:pt idx="4">
                  <c:v>5.1085989255462909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F2-450E-A638-59750CA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3420030716316933"/>
          <c:w val="0.88285460603306742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14.580433333333334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2.7381333333333333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 hull (Graph)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5.4393333333333338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 hull (Intervals)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2.4789666666666665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3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503274305681196E-2"/>
          <c:y val="0"/>
          <c:w val="0.96796636054255558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971859623956"/>
          <c:y val="3.5970317605788338E-2"/>
          <c:w val="0.83718609485820372"/>
          <c:h val="0.8701950017668418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4-4461-9ECF-C46D585E7DB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4-4461-9ECF-C46D585E7DB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4-4461-9ECF-C46D585E7DB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4-4461-9ECF-C46D585E7D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4-4461-9ECF-C46D585E7DB7}"/>
              </c:ext>
            </c:extLst>
          </c:dPt>
          <c:cat>
            <c:strRef>
              <c:f>'Results_12-01-2019'!$G$66:$G$70</c:f>
              <c:strCache>
                <c:ptCount val="5"/>
                <c:pt idx="0">
                  <c:v>II Non Prog</c:v>
                </c:pt>
                <c:pt idx="1">
                  <c:v>II TD</c:v>
                </c:pt>
                <c:pt idx="2">
                  <c:v>II BU</c:v>
                </c:pt>
                <c:pt idx="3">
                  <c:v>II BU Cao</c:v>
                </c:pt>
                <c:pt idx="4">
                  <c:v>DP TD/BU</c:v>
                </c:pt>
              </c:strCache>
            </c:strRef>
          </c:cat>
          <c:val>
            <c:numRef>
              <c:f>'Results_12-01-2019'!$H$66:$H$70</c:f>
              <c:numCache>
                <c:formatCode>General</c:formatCode>
                <c:ptCount val="5"/>
                <c:pt idx="0">
                  <c:v>-2.4618414574101428</c:v>
                </c:pt>
                <c:pt idx="1">
                  <c:v>14.167546234684041</c:v>
                </c:pt>
                <c:pt idx="2">
                  <c:v>3.1974209536047078</c:v>
                </c:pt>
                <c:pt idx="3">
                  <c:v>2.5147996879445729</c:v>
                </c:pt>
                <c:pt idx="4">
                  <c:v>7.5788169427745435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4-4461-9ECF-C46D585E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-1602942672"/>
        <c:axId val="-1602948112"/>
      </c:barChart>
      <c:catAx>
        <c:axId val="-1602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8112"/>
        <c:crosses val="autoZero"/>
        <c:auto val="1"/>
        <c:lblAlgn val="ctr"/>
        <c:lblOffset val="100"/>
        <c:noMultiLvlLbl val="0"/>
      </c:catAx>
      <c:valAx>
        <c:axId val="-1602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 lvl="1" algn="ctr" rtl="0"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4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</a:t>
                </a: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difference from </a:t>
                </a:r>
                <a:b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4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nl-NL" sz="1400" b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5590988703162429E-2"/>
              <c:y val="0.1010586129926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 lvl="1" algn="ctr" rtl="0">
                <a:defRPr sz="14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6029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648729099674799E-2"/>
          <c:y val="0"/>
          <c:w val="0.89402166056716892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670647</xdr:colOff>
      <xdr:row>17</xdr:row>
      <xdr:rowOff>34636</xdr:rowOff>
    </xdr:from>
    <xdr:to>
      <xdr:col>36</xdr:col>
      <xdr:colOff>519546</xdr:colOff>
      <xdr:row>41</xdr:row>
      <xdr:rowOff>181046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C88D0-B1A2-4BBE-B2B0-8A04C5FFB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332974</xdr:colOff>
      <xdr:row>46</xdr:row>
      <xdr:rowOff>124629</xdr:rowOff>
    </xdr:from>
    <xdr:to>
      <xdr:col>43</xdr:col>
      <xdr:colOff>155247</xdr:colOff>
      <xdr:row>69</xdr:row>
      <xdr:rowOff>49493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91350-2D21-4226-8FAA-7621C6E2B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489891</xdr:colOff>
      <xdr:row>70</xdr:row>
      <xdr:rowOff>15153</xdr:rowOff>
    </xdr:from>
    <xdr:to>
      <xdr:col>43</xdr:col>
      <xdr:colOff>222663</xdr:colOff>
      <xdr:row>94</xdr:row>
      <xdr:rowOff>5073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F0D6D-A04A-4C66-BCF3-4F537B5BB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355606</xdr:colOff>
      <xdr:row>172</xdr:row>
      <xdr:rowOff>73854</xdr:rowOff>
    </xdr:from>
    <xdr:to>
      <xdr:col>18</xdr:col>
      <xdr:colOff>534390</xdr:colOff>
      <xdr:row>197</xdr:row>
      <xdr:rowOff>129885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2171989</xdr:colOff>
      <xdr:row>221</xdr:row>
      <xdr:rowOff>29070</xdr:rowOff>
    </xdr:from>
    <xdr:to>
      <xdr:col>16</xdr:col>
      <xdr:colOff>324545</xdr:colOff>
      <xdr:row>246</xdr:row>
      <xdr:rowOff>85101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531297</xdr:colOff>
      <xdr:row>274</xdr:row>
      <xdr:rowOff>146214</xdr:rowOff>
    </xdr:from>
    <xdr:to>
      <xdr:col>17</xdr:col>
      <xdr:colOff>510735</xdr:colOff>
      <xdr:row>300</xdr:row>
      <xdr:rowOff>11745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51645</xdr:colOff>
      <xdr:row>273</xdr:row>
      <xdr:rowOff>119371</xdr:rowOff>
    </xdr:from>
    <xdr:to>
      <xdr:col>50</xdr:col>
      <xdr:colOff>223315</xdr:colOff>
      <xdr:row>298</xdr:row>
      <xdr:rowOff>175402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158750</xdr:colOff>
      <xdr:row>222</xdr:row>
      <xdr:rowOff>0</xdr:rowOff>
    </xdr:from>
    <xdr:to>
      <xdr:col>32</xdr:col>
      <xdr:colOff>162909</xdr:colOff>
      <xdr:row>247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242455</xdr:colOff>
      <xdr:row>172</xdr:row>
      <xdr:rowOff>173182</xdr:rowOff>
    </xdr:from>
    <xdr:to>
      <xdr:col>33</xdr:col>
      <xdr:colOff>5602</xdr:colOff>
      <xdr:row>198</xdr:row>
      <xdr:rowOff>38713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239398</xdr:colOff>
      <xdr:row>173</xdr:row>
      <xdr:rowOff>8150</xdr:rowOff>
    </xdr:from>
    <xdr:to>
      <xdr:col>48</xdr:col>
      <xdr:colOff>481853</xdr:colOff>
      <xdr:row>198</xdr:row>
      <xdr:rowOff>64181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75768</xdr:colOff>
      <xdr:row>275</xdr:row>
      <xdr:rowOff>188335</xdr:rowOff>
    </xdr:from>
    <xdr:to>
      <xdr:col>31</xdr:col>
      <xdr:colOff>59535</xdr:colOff>
      <xdr:row>301</xdr:row>
      <xdr:rowOff>53866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842096</xdr:colOff>
      <xdr:row>17</xdr:row>
      <xdr:rowOff>43296</xdr:rowOff>
    </xdr:from>
    <xdr:to>
      <xdr:col>15</xdr:col>
      <xdr:colOff>612630</xdr:colOff>
      <xdr:row>40</xdr:row>
      <xdr:rowOff>162358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387495</xdr:colOff>
      <xdr:row>17</xdr:row>
      <xdr:rowOff>67109</xdr:rowOff>
    </xdr:from>
    <xdr:to>
      <xdr:col>25</xdr:col>
      <xdr:colOff>710046</xdr:colOff>
      <xdr:row>40</xdr:row>
      <xdr:rowOff>186171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675409</xdr:colOff>
      <xdr:row>45</xdr:row>
      <xdr:rowOff>86591</xdr:rowOff>
    </xdr:from>
    <xdr:to>
      <xdr:col>20</xdr:col>
      <xdr:colOff>640557</xdr:colOff>
      <xdr:row>68</xdr:row>
      <xdr:rowOff>11455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4161F7-7E73-4093-96F5-E0FF99C3C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311727</xdr:colOff>
      <xdr:row>45</xdr:row>
      <xdr:rowOff>155864</xdr:rowOff>
    </xdr:from>
    <xdr:to>
      <xdr:col>31</xdr:col>
      <xdr:colOff>103693</xdr:colOff>
      <xdr:row>68</xdr:row>
      <xdr:rowOff>80728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CBAC0E-A89C-4753-80A9-72FAC7A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30</xdr:col>
      <xdr:colOff>637647</xdr:colOff>
      <xdr:row>93</xdr:row>
      <xdr:rowOff>180420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D47AAA-43E8-4B09-89BF-3F0890CB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714375</xdr:colOff>
      <xdr:row>70</xdr:row>
      <xdr:rowOff>23813</xdr:rowOff>
    </xdr:from>
    <xdr:to>
      <xdr:col>20</xdr:col>
      <xdr:colOff>661459</xdr:colOff>
      <xdr:row>94</xdr:row>
      <xdr:rowOff>13733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8685AD2-5C4A-4A66-B712-381909A2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652687</xdr:colOff>
      <xdr:row>331</xdr:row>
      <xdr:rowOff>32079</xdr:rowOff>
    </xdr:from>
    <xdr:to>
      <xdr:col>40</xdr:col>
      <xdr:colOff>843643</xdr:colOff>
      <xdr:row>357</xdr:row>
      <xdr:rowOff>6102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73A-39F3-4A5A-8F84-8DE76CF40729}">
  <dimension ref="A1:ED430"/>
  <sheetViews>
    <sheetView tabSelected="1" topLeftCell="J295" zoomScale="55" zoomScaleNormal="55" workbookViewId="0">
      <selection activeCell="AE323" sqref="AE323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5.42578125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2.42578125" style="1" customWidth="1"/>
    <col min="21" max="21" width="11" style="1" customWidth="1"/>
    <col min="22" max="22" width="12.5703125" style="1" customWidth="1"/>
    <col min="23" max="23" width="12.140625" style="1" customWidth="1"/>
    <col min="24" max="24" width="14.42578125" style="1" customWidth="1"/>
    <col min="25" max="25" width="17.85546875" style="1" customWidth="1"/>
    <col min="26" max="26" width="18" style="1" customWidth="1"/>
    <col min="27" max="28" width="15.140625" style="1" customWidth="1"/>
    <col min="29" max="29" width="11.42578125" style="1" customWidth="1"/>
    <col min="30" max="30" width="12.140625" style="1" customWidth="1"/>
    <col min="31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17" t="s">
        <v>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AA2" s="17" t="s">
        <v>3</v>
      </c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R2" s="17" t="s">
        <v>4</v>
      </c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J2" s="17" t="s">
        <v>5</v>
      </c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CB2" s="17" t="s">
        <v>6</v>
      </c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V2" s="17" t="s">
        <v>7</v>
      </c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N2" s="17" t="s">
        <v>8</v>
      </c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</row>
    <row r="3" spans="1:134" x14ac:dyDescent="0.25">
      <c r="A3" s="1" t="s">
        <v>9</v>
      </c>
      <c r="I3" s="17" t="s">
        <v>10</v>
      </c>
      <c r="J3" s="17"/>
      <c r="K3" s="17" t="s">
        <v>11</v>
      </c>
      <c r="L3" s="17"/>
      <c r="M3" s="17" t="s">
        <v>12</v>
      </c>
      <c r="N3" s="17"/>
      <c r="O3" s="17" t="s">
        <v>13</v>
      </c>
      <c r="P3" s="17"/>
      <c r="Q3" s="17" t="s">
        <v>14</v>
      </c>
      <c r="R3" s="17"/>
      <c r="T3" s="1" t="s">
        <v>15</v>
      </c>
      <c r="U3" s="1" t="s">
        <v>16</v>
      </c>
      <c r="V3" s="1" t="s">
        <v>17</v>
      </c>
      <c r="X3" s="1" t="s">
        <v>18</v>
      </c>
      <c r="Y3" s="1" t="s">
        <v>19</v>
      </c>
      <c r="Z3" s="1" t="s">
        <v>20</v>
      </c>
      <c r="AA3" s="17" t="s">
        <v>10</v>
      </c>
      <c r="AB3" s="17"/>
      <c r="AC3" s="17" t="s">
        <v>11</v>
      </c>
      <c r="AD3" s="17"/>
      <c r="AE3" s="17" t="s">
        <v>12</v>
      </c>
      <c r="AF3" s="17"/>
      <c r="AG3" s="17" t="s">
        <v>13</v>
      </c>
      <c r="AH3" s="17"/>
      <c r="AI3" s="17" t="s">
        <v>14</v>
      </c>
      <c r="AJ3" s="17"/>
      <c r="AL3" s="1" t="s">
        <v>15</v>
      </c>
      <c r="AM3" s="1" t="s">
        <v>16</v>
      </c>
      <c r="AN3" s="1" t="s">
        <v>17</v>
      </c>
      <c r="AO3" s="1" t="s">
        <v>18</v>
      </c>
      <c r="AP3" s="1" t="s">
        <v>19</v>
      </c>
      <c r="AQ3" s="1" t="s">
        <v>20</v>
      </c>
      <c r="AR3" s="17" t="s">
        <v>10</v>
      </c>
      <c r="AS3" s="17"/>
      <c r="AT3" s="17" t="s">
        <v>11</v>
      </c>
      <c r="AU3" s="17"/>
      <c r="AV3" s="17" t="s">
        <v>12</v>
      </c>
      <c r="AW3" s="17"/>
      <c r="AX3" s="17" t="s">
        <v>13</v>
      </c>
      <c r="AY3" s="17"/>
      <c r="AZ3" s="17" t="s">
        <v>14</v>
      </c>
      <c r="BA3" s="17"/>
      <c r="BC3" s="1" t="s">
        <v>15</v>
      </c>
      <c r="BD3" s="1" t="s">
        <v>16</v>
      </c>
      <c r="BE3" s="1" t="s">
        <v>17</v>
      </c>
      <c r="BF3" s="1" t="s">
        <v>18</v>
      </c>
      <c r="BG3" s="1" t="s">
        <v>19</v>
      </c>
      <c r="BH3" s="1" t="s">
        <v>20</v>
      </c>
      <c r="BJ3" s="17" t="s">
        <v>10</v>
      </c>
      <c r="BK3" s="17"/>
      <c r="BL3" s="17" t="s">
        <v>11</v>
      </c>
      <c r="BM3" s="17"/>
      <c r="BN3" s="17" t="s">
        <v>12</v>
      </c>
      <c r="BO3" s="17"/>
      <c r="BP3" s="17" t="s">
        <v>13</v>
      </c>
      <c r="BQ3" s="17"/>
      <c r="BR3" s="17" t="s">
        <v>14</v>
      </c>
      <c r="BS3" s="17"/>
      <c r="BU3" s="1" t="s">
        <v>15</v>
      </c>
      <c r="BV3" s="1" t="s">
        <v>16</v>
      </c>
      <c r="BW3" s="1" t="s">
        <v>17</v>
      </c>
      <c r="BX3" s="1" t="s">
        <v>18</v>
      </c>
      <c r="BY3" s="1" t="s">
        <v>19</v>
      </c>
      <c r="BZ3" s="1" t="s">
        <v>20</v>
      </c>
      <c r="CB3" s="17" t="s">
        <v>10</v>
      </c>
      <c r="CC3" s="17"/>
      <c r="CD3" s="17" t="s">
        <v>11</v>
      </c>
      <c r="CE3" s="17"/>
      <c r="CF3" s="17" t="s">
        <v>12</v>
      </c>
      <c r="CG3" s="17"/>
      <c r="CH3" s="17" t="s">
        <v>13</v>
      </c>
      <c r="CI3" s="17"/>
      <c r="CJ3" s="17" t="s">
        <v>14</v>
      </c>
      <c r="CK3" s="17"/>
      <c r="CM3" s="1" t="s">
        <v>15</v>
      </c>
      <c r="CN3" s="1" t="s">
        <v>16</v>
      </c>
      <c r="CO3" s="1" t="s">
        <v>17</v>
      </c>
      <c r="CP3" s="1" t="s">
        <v>18</v>
      </c>
      <c r="CQ3" s="1" t="s">
        <v>19</v>
      </c>
      <c r="CR3" s="1" t="s">
        <v>20</v>
      </c>
      <c r="CV3" s="17" t="s">
        <v>10</v>
      </c>
      <c r="CW3" s="17"/>
      <c r="CX3" s="17" t="s">
        <v>11</v>
      </c>
      <c r="CY3" s="17"/>
      <c r="CZ3" s="17" t="s">
        <v>12</v>
      </c>
      <c r="DA3" s="17"/>
      <c r="DB3" s="17" t="s">
        <v>13</v>
      </c>
      <c r="DC3" s="17"/>
      <c r="DD3" s="17" t="s">
        <v>14</v>
      </c>
      <c r="DE3" s="17"/>
      <c r="DG3" s="1" t="s">
        <v>15</v>
      </c>
      <c r="DH3" s="1" t="s">
        <v>16</v>
      </c>
      <c r="DI3" s="1" t="s">
        <v>17</v>
      </c>
      <c r="DJ3" s="1" t="s">
        <v>18</v>
      </c>
      <c r="DK3" s="1" t="s">
        <v>19</v>
      </c>
      <c r="DL3" s="1" t="s">
        <v>20</v>
      </c>
      <c r="DN3" s="17" t="s">
        <v>10</v>
      </c>
      <c r="DO3" s="17"/>
      <c r="DP3" s="17" t="s">
        <v>11</v>
      </c>
      <c r="DQ3" s="17"/>
      <c r="DR3" s="17" t="s">
        <v>12</v>
      </c>
      <c r="DS3" s="17"/>
      <c r="DT3" s="17" t="s">
        <v>13</v>
      </c>
      <c r="DU3" s="17"/>
      <c r="DV3" s="17" t="s">
        <v>14</v>
      </c>
      <c r="DW3" s="17"/>
      <c r="DY3" s="1" t="s">
        <v>15</v>
      </c>
      <c r="DZ3" s="1" t="s">
        <v>16</v>
      </c>
      <c r="EA3" s="1" t="s">
        <v>17</v>
      </c>
      <c r="EB3" s="1" t="s">
        <v>18</v>
      </c>
      <c r="EC3" s="1" t="s">
        <v>19</v>
      </c>
      <c r="ED3" s="1" t="s">
        <v>20</v>
      </c>
    </row>
    <row r="4" spans="1:134" x14ac:dyDescent="0.25">
      <c r="G4" s="3" t="s">
        <v>21</v>
      </c>
      <c r="I4" s="1" t="s">
        <v>22</v>
      </c>
      <c r="J4" s="1" t="s">
        <v>23</v>
      </c>
      <c r="K4" s="1" t="s">
        <v>22</v>
      </c>
      <c r="L4" s="1" t="s">
        <v>23</v>
      </c>
      <c r="M4" s="1" t="s">
        <v>22</v>
      </c>
      <c r="N4" s="1" t="s">
        <v>23</v>
      </c>
      <c r="O4" s="1" t="s">
        <v>22</v>
      </c>
      <c r="P4" s="1" t="s">
        <v>23</v>
      </c>
      <c r="Q4" s="1" t="s">
        <v>22</v>
      </c>
      <c r="R4" s="1" t="s">
        <v>23</v>
      </c>
      <c r="X4" s="4"/>
      <c r="AA4" s="1" t="s">
        <v>22</v>
      </c>
      <c r="AB4" s="1" t="s">
        <v>23</v>
      </c>
      <c r="AC4" s="1" t="s">
        <v>22</v>
      </c>
      <c r="AD4" s="1" t="s">
        <v>23</v>
      </c>
      <c r="AE4" s="1" t="s">
        <v>22</v>
      </c>
      <c r="AF4" s="1" t="s">
        <v>23</v>
      </c>
      <c r="AG4" s="1" t="s">
        <v>22</v>
      </c>
      <c r="AH4" s="1" t="s">
        <v>23</v>
      </c>
      <c r="AI4" s="1" t="s">
        <v>22</v>
      </c>
      <c r="AJ4" s="1" t="s">
        <v>23</v>
      </c>
      <c r="AO4" s="4"/>
      <c r="AR4" s="1" t="s">
        <v>22</v>
      </c>
      <c r="AS4" s="1" t="s">
        <v>23</v>
      </c>
      <c r="AT4" s="1" t="s">
        <v>22</v>
      </c>
      <c r="AU4" s="1" t="s">
        <v>23</v>
      </c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F4" s="4"/>
      <c r="BJ4" s="1" t="s">
        <v>22</v>
      </c>
      <c r="BK4" s="1" t="s">
        <v>23</v>
      </c>
      <c r="BL4" s="1" t="s">
        <v>22</v>
      </c>
      <c r="BM4" s="1" t="s">
        <v>23</v>
      </c>
      <c r="BN4" s="1" t="s">
        <v>22</v>
      </c>
      <c r="BO4" s="1" t="s">
        <v>23</v>
      </c>
      <c r="BP4" s="1" t="s">
        <v>22</v>
      </c>
      <c r="BQ4" s="1" t="s">
        <v>23</v>
      </c>
      <c r="BR4" s="1" t="s">
        <v>22</v>
      </c>
      <c r="BS4" s="1" t="s">
        <v>23</v>
      </c>
      <c r="BX4" s="4"/>
      <c r="CB4" s="1" t="s">
        <v>22</v>
      </c>
      <c r="CC4" s="1" t="s">
        <v>23</v>
      </c>
      <c r="CD4" s="1" t="s">
        <v>22</v>
      </c>
      <c r="CE4" s="1" t="s">
        <v>23</v>
      </c>
      <c r="CF4" s="1" t="s">
        <v>22</v>
      </c>
      <c r="CG4" s="1" t="s">
        <v>23</v>
      </c>
      <c r="CH4" s="1" t="s">
        <v>22</v>
      </c>
      <c r="CI4" s="1" t="s">
        <v>23</v>
      </c>
      <c r="CJ4" s="1" t="s">
        <v>22</v>
      </c>
      <c r="CK4" s="1" t="s">
        <v>23</v>
      </c>
      <c r="CP4" s="4"/>
      <c r="CV4" s="1" t="s">
        <v>22</v>
      </c>
      <c r="CW4" s="1" t="s">
        <v>23</v>
      </c>
      <c r="CX4" s="1" t="s">
        <v>22</v>
      </c>
      <c r="CY4" s="1" t="s">
        <v>23</v>
      </c>
      <c r="CZ4" s="1" t="s">
        <v>22</v>
      </c>
      <c r="DA4" s="1" t="s">
        <v>23</v>
      </c>
      <c r="DB4" s="1" t="s">
        <v>22</v>
      </c>
      <c r="DC4" s="1" t="s">
        <v>23</v>
      </c>
      <c r="DD4" s="1" t="s">
        <v>22</v>
      </c>
      <c r="DE4" s="1" t="s">
        <v>23</v>
      </c>
      <c r="DJ4" s="4"/>
      <c r="DN4" s="1" t="s">
        <v>22</v>
      </c>
      <c r="DO4" s="1" t="s">
        <v>23</v>
      </c>
      <c r="DP4" s="1" t="s">
        <v>22</v>
      </c>
      <c r="DQ4" s="1" t="s">
        <v>23</v>
      </c>
      <c r="DR4" s="1" t="s">
        <v>22</v>
      </c>
      <c r="DS4" s="1" t="s">
        <v>23</v>
      </c>
      <c r="DT4" s="1" t="s">
        <v>22</v>
      </c>
      <c r="DU4" s="1" t="s">
        <v>23</v>
      </c>
      <c r="DV4" s="1" t="s">
        <v>22</v>
      </c>
      <c r="DW4" s="1" t="s">
        <v>23</v>
      </c>
      <c r="EB4" s="4"/>
    </row>
    <row r="5" spans="1:134" x14ac:dyDescent="0.25">
      <c r="E5" s="5" t="s">
        <v>24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T5" s="1">
        <f t="shared" ref="T5:T11" si="0">SUM(I5, K5, M5, O5, Q5) / 5</f>
        <v>0.26671999999999996</v>
      </c>
      <c r="U5" s="1">
        <f>SUM(I5, K5) / 2</f>
        <v>8.5650000000000004E-2</v>
      </c>
      <c r="V5" s="1">
        <f>SUM(M5, O5, Q5) / 3</f>
        <v>0.3874333333333333</v>
      </c>
      <c r="X5" s="1">
        <f t="shared" ref="X5:X11" si="1">SUM(J5, L5, N5, P5, R5) / 5</f>
        <v>2937.6</v>
      </c>
      <c r="Y5" s="1">
        <f>SUM(J5,L5)/2</f>
        <v>3982</v>
      </c>
      <c r="Z5" s="1">
        <f>SUM(N5, P5, R5) / 3</f>
        <v>2241.3333333333335</v>
      </c>
      <c r="AA5" s="1">
        <v>3.1800000000000002E-2</v>
      </c>
      <c r="AB5" s="1">
        <v>3996</v>
      </c>
      <c r="AC5" s="1">
        <v>2.76E-2</v>
      </c>
      <c r="AD5" s="1">
        <v>4203</v>
      </c>
      <c r="AE5" s="1">
        <v>7.4800000000000005E-2</v>
      </c>
      <c r="AF5" s="1">
        <v>2688</v>
      </c>
      <c r="AG5" s="1">
        <v>5.7500000000000002E-2</v>
      </c>
      <c r="AH5" s="1">
        <v>2173</v>
      </c>
      <c r="AI5" s="1">
        <v>6.13E-2</v>
      </c>
      <c r="AJ5" s="1">
        <v>2427</v>
      </c>
      <c r="AL5" s="1">
        <f t="shared" ref="AL5:AL11" si="2">SUM(AA5, AC5, AE5, AG5, AI5) / 5</f>
        <v>5.0599999999999999E-2</v>
      </c>
      <c r="AM5" s="1">
        <f t="shared" ref="AM5:AM10" si="3">SUM(AA5, AC5) / 2</f>
        <v>2.9700000000000001E-2</v>
      </c>
      <c r="AN5" s="1">
        <f>SUM(AE5, AG5, AI5) / 3</f>
        <v>6.4533333333333331E-2</v>
      </c>
      <c r="AO5" s="1">
        <f t="shared" ref="AO5:AO11" si="4">SUM(AB5, AD5, AF5, AH5, AJ5) / 5</f>
        <v>3097.4</v>
      </c>
      <c r="AP5" s="1">
        <f>SUM(AB5,AD5)/2</f>
        <v>4099.5</v>
      </c>
      <c r="AQ5" s="1">
        <f>SUM(AF5, AH5, AJ5) / 3</f>
        <v>2429.3333333333335</v>
      </c>
      <c r="AR5" s="1">
        <v>2.8799999999999999E-2</v>
      </c>
      <c r="AS5" s="1">
        <v>3843</v>
      </c>
      <c r="AT5" s="1">
        <v>2.63E-2</v>
      </c>
      <c r="AU5" s="1">
        <v>4127</v>
      </c>
      <c r="AV5" s="1">
        <v>2.69E-2</v>
      </c>
      <c r="AW5" s="1">
        <v>2492</v>
      </c>
      <c r="AX5" s="1">
        <v>2.47E-2</v>
      </c>
      <c r="AY5" s="1">
        <v>2068</v>
      </c>
      <c r="AZ5" s="1">
        <v>2.8500000000000001E-2</v>
      </c>
      <c r="BA5" s="1">
        <v>2187</v>
      </c>
      <c r="BC5" s="1">
        <f t="shared" ref="BC5:BC11" si="5">SUM(AR5, AT5, AV5, AX5, AZ5) / 5</f>
        <v>2.7039999999999998E-2</v>
      </c>
      <c r="BD5" s="1">
        <f t="shared" ref="BD5:BD10" si="6">SUM(AR5, AT5) / 2</f>
        <v>2.7549999999999998E-2</v>
      </c>
      <c r="BE5" s="1">
        <f>SUM(AV5, AX5, AZ5) / 3</f>
        <v>2.6700000000000002E-2</v>
      </c>
      <c r="BF5" s="1">
        <f t="shared" ref="BF5:BF11" si="7">SUM(AS5, AU5, AW5, AY5, BA5) / 5</f>
        <v>2943.4</v>
      </c>
      <c r="BG5" s="1">
        <f>SUM(AS5,AU5)/2</f>
        <v>3985</v>
      </c>
      <c r="BH5" s="1">
        <f>SUM(AW5, AY5, BA5) / 3</f>
        <v>2249</v>
      </c>
      <c r="BJ5" s="1">
        <v>0.03</v>
      </c>
      <c r="BK5" s="1">
        <v>3832</v>
      </c>
      <c r="BL5" s="1">
        <v>2.63E-2</v>
      </c>
      <c r="BM5" s="1">
        <v>4124</v>
      </c>
      <c r="BN5" s="1">
        <v>1.6899999999999998E-2</v>
      </c>
      <c r="BO5" s="1">
        <v>2488</v>
      </c>
      <c r="BP5" s="1">
        <v>1.5100000000000001E-2</v>
      </c>
      <c r="BQ5" s="1">
        <v>2060</v>
      </c>
      <c r="BR5" s="1">
        <v>1.5299999999999999E-2</v>
      </c>
      <c r="BS5" s="1">
        <v>2179</v>
      </c>
      <c r="BU5" s="1">
        <f t="shared" ref="BU5:BU11" si="8">SUM(BJ5, BL5, BN5, BP5, BR5) / 5</f>
        <v>2.0719999999999999E-2</v>
      </c>
      <c r="BV5" s="1">
        <f t="shared" ref="BV5:BV10" si="9">SUM(BJ5, BL5) / 2</f>
        <v>2.8150000000000001E-2</v>
      </c>
      <c r="BW5" s="1">
        <f>SUM(BN5, BP5, BR5) / 3</f>
        <v>1.5766666666666668E-2</v>
      </c>
      <c r="BX5" s="1">
        <f t="shared" ref="BX5:BX11" si="10">SUM(BK5, BM5, BO5, BQ5, BS5) / 5</f>
        <v>2936.6</v>
      </c>
      <c r="BY5" s="1">
        <f>SUM(BK5,BM5)/2</f>
        <v>3978</v>
      </c>
      <c r="BZ5" s="1">
        <f>SUM(BO5, BQ5, BS5) / 3</f>
        <v>2242.3333333333335</v>
      </c>
      <c r="CB5" s="1">
        <v>1.5E-3</v>
      </c>
      <c r="CC5" s="1">
        <v>3893</v>
      </c>
      <c r="CD5" s="1">
        <v>3.0999999999999999E-3</v>
      </c>
      <c r="CE5" s="1">
        <v>4205</v>
      </c>
      <c r="CF5" s="1">
        <v>1.5E-3</v>
      </c>
      <c r="CG5" s="1">
        <v>2534</v>
      </c>
      <c r="CH5" s="1">
        <v>6.9999999999999999E-4</v>
      </c>
      <c r="CI5" s="1">
        <v>2140</v>
      </c>
      <c r="CJ5" s="1">
        <v>2.8E-3</v>
      </c>
      <c r="CK5" s="1">
        <v>2260</v>
      </c>
      <c r="CM5" s="1">
        <f t="shared" ref="CM5:CM11" si="11">SUM(CB5, CD5, CF5, CH5, CJ5) / 5</f>
        <v>1.9199999999999998E-3</v>
      </c>
      <c r="CN5" s="1">
        <f t="shared" ref="CN5:CN10" si="12">SUM(CB5, CD5) / 2</f>
        <v>2.3E-3</v>
      </c>
      <c r="CO5" s="1">
        <f>SUM(CF5, CH5, CJ5) / 3</f>
        <v>1.6666666666666668E-3</v>
      </c>
      <c r="CP5" s="1">
        <f t="shared" ref="CP5:CP11" si="13">SUM(CC5, CE5, CG5, CI5, CK5) / 5</f>
        <v>3006.4</v>
      </c>
      <c r="CQ5" s="1">
        <f>SUM(CC5,CE5)/2</f>
        <v>4049</v>
      </c>
      <c r="CR5" s="1">
        <f>SUM(CG5, CI5, CK5) / 3</f>
        <v>2311.3333333333335</v>
      </c>
      <c r="CV5" s="1">
        <v>8.9999999999999993E-3</v>
      </c>
      <c r="CW5" s="1">
        <v>3893</v>
      </c>
      <c r="CX5" s="1">
        <v>0.01</v>
      </c>
      <c r="CY5" s="1">
        <v>4205</v>
      </c>
      <c r="CZ5" s="1">
        <v>7.0000000000000001E-3</v>
      </c>
      <c r="DA5" s="1">
        <v>2534</v>
      </c>
      <c r="DB5" s="1">
        <v>5.0000000000000001E-3</v>
      </c>
      <c r="DC5" s="1">
        <v>2140</v>
      </c>
      <c r="DD5" s="1">
        <v>6.0000000000000001E-3</v>
      </c>
      <c r="DE5" s="1">
        <v>2260</v>
      </c>
      <c r="DG5" s="1">
        <f t="shared" ref="DG5:DG11" si="14">SUM(CV5, CX5, CZ5, DB5, DD5) / 5</f>
        <v>7.3999999999999995E-3</v>
      </c>
      <c r="DH5" s="1">
        <f t="shared" ref="DH5:DH10" si="15">SUM(CV5, CX5) / 2</f>
        <v>9.4999999999999998E-3</v>
      </c>
      <c r="DI5" s="1">
        <f>SUM(CZ5, DB5, DD5) / 3</f>
        <v>6.000000000000001E-3</v>
      </c>
      <c r="DJ5" s="1">
        <f t="shared" ref="DJ5:DJ11" si="16">SUM(CW5, CY5, DA5, DC5, DE5) / 5</f>
        <v>3006.4</v>
      </c>
      <c r="DK5" s="1">
        <f>SUM(CW5,CY5)/2</f>
        <v>4049</v>
      </c>
      <c r="DL5" s="1">
        <f>SUM(DA5, DC5, DE5) / 3</f>
        <v>2311.3333333333335</v>
      </c>
      <c r="DN5" s="1">
        <v>3.4000000000000002E-2</v>
      </c>
      <c r="DO5" s="1">
        <v>3807</v>
      </c>
      <c r="DP5" s="1">
        <v>3.2000000000000001E-2</v>
      </c>
      <c r="DQ5" s="1">
        <v>4098</v>
      </c>
      <c r="DR5" s="1">
        <v>9.4E-2</v>
      </c>
      <c r="DS5" s="1">
        <v>2437</v>
      </c>
      <c r="DT5" s="1">
        <v>8.4000000000000005E-2</v>
      </c>
      <c r="DU5" s="1">
        <v>2026</v>
      </c>
      <c r="DV5" s="1">
        <v>8.3000000000000004E-2</v>
      </c>
      <c r="DW5" s="1">
        <v>2143</v>
      </c>
      <c r="DY5" s="1">
        <f t="shared" ref="DY5:DY11" si="17">SUM(DN5, DP5, DR5, DT5, DV5) / 5</f>
        <v>6.54E-2</v>
      </c>
      <c r="DZ5" s="1">
        <f t="shared" ref="DZ5:DZ10" si="18">SUM(DN5, DP5) / 2</f>
        <v>3.3000000000000002E-2</v>
      </c>
      <c r="EA5" s="1">
        <f>SUM(DR5, DT5, DV5) / 3</f>
        <v>8.7000000000000008E-2</v>
      </c>
      <c r="EB5" s="1">
        <f t="shared" ref="EB5:EB11" si="19">SUM(DO5, DQ5, DS5, DU5, DW5) / 5</f>
        <v>2902.2</v>
      </c>
      <c r="EC5" s="1">
        <f>SUM(DO5,DQ5)/2</f>
        <v>3952.5</v>
      </c>
      <c r="ED5" s="1">
        <f>SUM(DS5, DU5, DW5) / 3</f>
        <v>2202</v>
      </c>
    </row>
    <row r="6" spans="1:134" x14ac:dyDescent="0.25">
      <c r="E6" s="1" t="s">
        <v>25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T6" s="1">
        <f t="shared" si="0"/>
        <v>1.8562000000000001</v>
      </c>
      <c r="U6" s="1">
        <f t="shared" ref="U6:U11" si="20">SUM(I6, K6) / 2</f>
        <v>0.4415</v>
      </c>
      <c r="V6" s="1">
        <f t="shared" ref="V6:V11" si="21">SUM(M6, O6, Q6) / 3</f>
        <v>2.7993333333333332</v>
      </c>
      <c r="X6" s="1">
        <f t="shared" si="1"/>
        <v>5878.8</v>
      </c>
      <c r="Y6" s="1">
        <f t="shared" ref="Y6:Y11" si="22">SUM(J6,L6)/2</f>
        <v>8667.5</v>
      </c>
      <c r="Z6" s="1">
        <f t="shared" ref="Z6:Z11" si="23">SUM(N6, P6, R6) / 3</f>
        <v>4019.6666666666665</v>
      </c>
      <c r="AA6" s="1">
        <v>0.122</v>
      </c>
      <c r="AB6" s="1">
        <v>8681</v>
      </c>
      <c r="AC6" s="1">
        <v>0.11799999999999999</v>
      </c>
      <c r="AD6" s="1">
        <v>9406</v>
      </c>
      <c r="AE6" s="1">
        <v>0.44600000000000001</v>
      </c>
      <c r="AF6" s="1">
        <v>5089</v>
      </c>
      <c r="AG6" s="1">
        <v>0.29899999999999999</v>
      </c>
      <c r="AH6" s="1">
        <v>9406</v>
      </c>
      <c r="AI6" s="1">
        <v>0.32700000000000001</v>
      </c>
      <c r="AJ6" s="1">
        <v>4517</v>
      </c>
      <c r="AL6" s="1">
        <f t="shared" si="2"/>
        <v>0.26239999999999997</v>
      </c>
      <c r="AM6" s="1">
        <f t="shared" si="3"/>
        <v>0.12</v>
      </c>
      <c r="AN6" s="1">
        <f t="shared" ref="AN6:AN11" si="24">SUM(AE6, AG6, AI6) / 3</f>
        <v>0.35733333333333334</v>
      </c>
      <c r="AO6" s="1">
        <f t="shared" si="4"/>
        <v>7419.8</v>
      </c>
      <c r="AP6" s="1">
        <f t="shared" ref="AP6:AP11" si="25">SUM(AB6,AD6)/2</f>
        <v>9043.5</v>
      </c>
      <c r="AQ6" s="1">
        <f t="shared" ref="AQ6:AQ11" si="26">SUM(AF6, AH6, AJ6) / 3</f>
        <v>6337.333333333333</v>
      </c>
      <c r="AR6" s="1">
        <v>7.0000000000000007E-2</v>
      </c>
      <c r="AS6" s="1">
        <v>8254</v>
      </c>
      <c r="AT6" s="1">
        <v>0.08</v>
      </c>
      <c r="AU6" s="1">
        <v>9118</v>
      </c>
      <c r="AV6" s="1">
        <v>7.0999999999999994E-2</v>
      </c>
      <c r="AW6" s="1">
        <v>4520</v>
      </c>
      <c r="AX6" s="1">
        <v>7.2999999999999995E-2</v>
      </c>
      <c r="AY6" s="1">
        <v>3625</v>
      </c>
      <c r="AZ6" s="1">
        <v>6.9000000000000006E-2</v>
      </c>
      <c r="BA6" s="1">
        <v>3952</v>
      </c>
      <c r="BC6" s="1">
        <f t="shared" si="5"/>
        <v>7.2600000000000012E-2</v>
      </c>
      <c r="BD6" s="1">
        <f t="shared" si="6"/>
        <v>7.5000000000000011E-2</v>
      </c>
      <c r="BE6" s="1">
        <f t="shared" ref="BE6:BE11" si="27">SUM(AV6, AX6, AZ6) / 3</f>
        <v>7.0999999999999994E-2</v>
      </c>
      <c r="BF6" s="1">
        <f t="shared" si="7"/>
        <v>5893.8</v>
      </c>
      <c r="BG6" s="1">
        <f t="shared" ref="BG6:BG11" si="28">SUM(AS6,AU6)/2</f>
        <v>8686</v>
      </c>
      <c r="BH6" s="1">
        <f t="shared" ref="BH6:BH11" si="29">SUM(AW6, AY6, BA6) / 3</f>
        <v>4032.3333333333335</v>
      </c>
      <c r="BJ6" s="1">
        <v>5.5E-2</v>
      </c>
      <c r="BK6" s="1">
        <v>8237</v>
      </c>
      <c r="BL6" s="1">
        <v>6.0999999999999999E-2</v>
      </c>
      <c r="BM6" s="1">
        <v>9085</v>
      </c>
      <c r="BN6" s="1">
        <v>3.3000000000000002E-2</v>
      </c>
      <c r="BO6" s="1">
        <v>4503</v>
      </c>
      <c r="BP6" s="1">
        <v>3.5000000000000003E-2</v>
      </c>
      <c r="BQ6" s="1">
        <v>3605</v>
      </c>
      <c r="BR6" s="1">
        <v>3.5999999999999997E-2</v>
      </c>
      <c r="BS6" s="1">
        <v>3933</v>
      </c>
      <c r="BU6" s="1">
        <f t="shared" si="8"/>
        <v>4.3999999999999997E-2</v>
      </c>
      <c r="BV6" s="1">
        <f t="shared" si="9"/>
        <v>5.7999999999999996E-2</v>
      </c>
      <c r="BW6" s="1">
        <f t="shared" ref="BW6:BW11" si="30">SUM(BN6, BP6, BR6) / 3</f>
        <v>3.4666666666666672E-2</v>
      </c>
      <c r="BX6" s="1">
        <f t="shared" si="10"/>
        <v>5872.6</v>
      </c>
      <c r="BY6" s="1">
        <f t="shared" ref="BY6:BY11" si="31">SUM(BK6,BM6)/2</f>
        <v>8661</v>
      </c>
      <c r="BZ6" s="1">
        <f t="shared" ref="BZ6:BZ11" si="32">SUM(BO6, BQ6, BS6) / 3</f>
        <v>4013.6666666666665</v>
      </c>
      <c r="CB6" s="1">
        <v>4.0000000000000001E-3</v>
      </c>
      <c r="CC6" s="1">
        <v>8437</v>
      </c>
      <c r="CD6" s="1">
        <v>5.0000000000000001E-3</v>
      </c>
      <c r="CE6" s="1">
        <v>9322</v>
      </c>
      <c r="CF6" s="1">
        <v>6.0000000000000001E-3</v>
      </c>
      <c r="CG6" s="1">
        <v>4645</v>
      </c>
      <c r="CH6" s="1">
        <v>3.0000000000000001E-3</v>
      </c>
      <c r="CI6" s="1">
        <v>3789</v>
      </c>
      <c r="CJ6" s="1">
        <v>6.0000000000000001E-3</v>
      </c>
      <c r="CK6" s="1">
        <v>4113</v>
      </c>
      <c r="CM6" s="1">
        <f t="shared" si="11"/>
        <v>4.8000000000000004E-3</v>
      </c>
      <c r="CN6" s="1">
        <f t="shared" si="12"/>
        <v>4.5000000000000005E-3</v>
      </c>
      <c r="CO6" s="1">
        <f t="shared" ref="CO6:CO11" si="33">SUM(CF6, CH6, CJ6) / 3</f>
        <v>5.0000000000000001E-3</v>
      </c>
      <c r="CP6" s="1">
        <f t="shared" si="13"/>
        <v>6061.2</v>
      </c>
      <c r="CQ6" s="1">
        <f t="shared" ref="CQ6:CQ11" si="34">SUM(CC6,CE6)/2</f>
        <v>8879.5</v>
      </c>
      <c r="CR6" s="1">
        <f t="shared" ref="CR6:CR11" si="35">SUM(CG6, CI6, CK6) / 3</f>
        <v>4182.333333333333</v>
      </c>
      <c r="CV6" s="1">
        <v>2.4E-2</v>
      </c>
      <c r="CW6" s="1">
        <v>8437</v>
      </c>
      <c r="CX6" s="1">
        <v>2.8000000000000001E-2</v>
      </c>
      <c r="CY6" s="1">
        <v>9322</v>
      </c>
      <c r="CZ6" s="1">
        <v>1.2999999999999999E-2</v>
      </c>
      <c r="DA6" s="1">
        <v>4645</v>
      </c>
      <c r="DB6" s="1">
        <v>1.0999999999999999E-2</v>
      </c>
      <c r="DC6" s="1">
        <v>3789</v>
      </c>
      <c r="DD6" s="1">
        <v>1.2999999999999999E-2</v>
      </c>
      <c r="DE6" s="1">
        <v>4113</v>
      </c>
      <c r="DG6" s="1">
        <f t="shared" si="14"/>
        <v>1.78E-2</v>
      </c>
      <c r="DH6" s="1">
        <f t="shared" si="15"/>
        <v>2.6000000000000002E-2</v>
      </c>
      <c r="DI6" s="1">
        <f t="shared" ref="DI6:DI11" si="36">SUM(CZ6, DB6, DD6) / 3</f>
        <v>1.2333333333333333E-2</v>
      </c>
      <c r="DJ6" s="1">
        <f t="shared" si="16"/>
        <v>6061.2</v>
      </c>
      <c r="DK6" s="1">
        <f t="shared" ref="DK6:DK11" si="37">SUM(CW6,CY6)/2</f>
        <v>8879.5</v>
      </c>
      <c r="DL6" s="1">
        <f t="shared" ref="DL6:DL11" si="38">SUM(DA6, DC6, DE6) / 3</f>
        <v>4182.333333333333</v>
      </c>
      <c r="DN6" s="1">
        <v>0.121</v>
      </c>
      <c r="DO6" s="1">
        <v>9154</v>
      </c>
      <c r="DP6" s="1">
        <v>0.108</v>
      </c>
      <c r="DQ6" s="1">
        <v>9010</v>
      </c>
      <c r="DR6" s="1">
        <v>0.5</v>
      </c>
      <c r="DS6" s="1">
        <v>4373</v>
      </c>
      <c r="DT6" s="1">
        <v>0.39500000000000002</v>
      </c>
      <c r="DU6" s="1">
        <v>3527</v>
      </c>
      <c r="DV6" s="1">
        <v>0.44400000000000001</v>
      </c>
      <c r="DW6" s="1">
        <v>3823</v>
      </c>
      <c r="DY6" s="1">
        <f t="shared" si="17"/>
        <v>0.31359999999999999</v>
      </c>
      <c r="DZ6" s="1">
        <f t="shared" si="18"/>
        <v>0.11449999999999999</v>
      </c>
      <c r="EA6" s="1">
        <f t="shared" ref="EA6:EA11" si="39">SUM(DR6, DT6, DV6) / 3</f>
        <v>0.4463333333333333</v>
      </c>
      <c r="EB6" s="1">
        <f t="shared" si="19"/>
        <v>5977.4</v>
      </c>
      <c r="EC6" s="1">
        <f t="shared" ref="EC6:EC11" si="40">SUM(DO6,DQ6)/2</f>
        <v>9082</v>
      </c>
      <c r="ED6" s="1">
        <f t="shared" ref="ED6:ED11" si="41">SUM(DS6, DU6, DW6) / 3</f>
        <v>3907.6666666666665</v>
      </c>
    </row>
    <row r="7" spans="1:134" x14ac:dyDescent="0.25">
      <c r="E7" s="1" t="s">
        <v>26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T7" s="1">
        <f t="shared" si="0"/>
        <v>5.1036000000000001</v>
      </c>
      <c r="U7" s="1">
        <f t="shared" si="20"/>
        <v>0.89799999999999991</v>
      </c>
      <c r="V7" s="1">
        <f t="shared" si="21"/>
        <v>7.9073333333333338</v>
      </c>
      <c r="X7" s="1">
        <f t="shared" si="1"/>
        <v>8317</v>
      </c>
      <c r="Y7" s="1">
        <f t="shared" si="22"/>
        <v>12884.5</v>
      </c>
      <c r="Z7" s="1">
        <f t="shared" si="23"/>
        <v>5272</v>
      </c>
      <c r="AA7" s="1">
        <v>0.23699999999999999</v>
      </c>
      <c r="AB7" s="1">
        <v>12963</v>
      </c>
      <c r="AC7" s="1">
        <v>0.19400000000000001</v>
      </c>
      <c r="AD7" s="1">
        <v>14195</v>
      </c>
      <c r="AE7" s="1">
        <v>1.0980000000000001</v>
      </c>
      <c r="AF7" s="1">
        <v>6798</v>
      </c>
      <c r="AG7" s="1">
        <v>0.7</v>
      </c>
      <c r="AH7" s="1">
        <v>5309</v>
      </c>
      <c r="AI7" s="1">
        <v>0.84199999999999997</v>
      </c>
      <c r="AJ7" s="1">
        <v>6044</v>
      </c>
      <c r="AL7" s="1">
        <f t="shared" si="2"/>
        <v>0.61420000000000008</v>
      </c>
      <c r="AM7" s="1">
        <f t="shared" si="3"/>
        <v>0.2155</v>
      </c>
      <c r="AN7" s="1">
        <f t="shared" si="24"/>
        <v>0.88</v>
      </c>
      <c r="AO7" s="1">
        <f t="shared" si="4"/>
        <v>9061.7999999999993</v>
      </c>
      <c r="AP7" s="1">
        <f t="shared" si="25"/>
        <v>13579</v>
      </c>
      <c r="AQ7" s="1">
        <f t="shared" si="26"/>
        <v>6050.333333333333</v>
      </c>
      <c r="AR7" s="1">
        <v>0.187</v>
      </c>
      <c r="AS7" s="1">
        <v>12156</v>
      </c>
      <c r="AT7" s="1">
        <v>0.192</v>
      </c>
      <c r="AU7" s="1">
        <v>13664</v>
      </c>
      <c r="AV7" s="1">
        <v>0.17799999999999999</v>
      </c>
      <c r="AW7" s="1">
        <v>5913</v>
      </c>
      <c r="AX7" s="1">
        <v>0.218</v>
      </c>
      <c r="AY7" s="1">
        <v>4744</v>
      </c>
      <c r="AZ7" s="1">
        <v>0.17</v>
      </c>
      <c r="BA7" s="1">
        <v>5243</v>
      </c>
      <c r="BC7" s="1">
        <f t="shared" si="5"/>
        <v>0.189</v>
      </c>
      <c r="BD7" s="1">
        <f t="shared" si="6"/>
        <v>0.1895</v>
      </c>
      <c r="BE7" s="1">
        <f t="shared" si="27"/>
        <v>0.18866666666666668</v>
      </c>
      <c r="BF7" s="1">
        <f t="shared" si="7"/>
        <v>8344</v>
      </c>
      <c r="BG7" s="1">
        <f t="shared" si="28"/>
        <v>12910</v>
      </c>
      <c r="BH7" s="1">
        <f t="shared" si="29"/>
        <v>5300</v>
      </c>
      <c r="BJ7" s="1">
        <v>0.15</v>
      </c>
      <c r="BK7" s="1">
        <v>12120</v>
      </c>
      <c r="BL7" s="1">
        <v>0.121</v>
      </c>
      <c r="BM7" s="1">
        <v>13617</v>
      </c>
      <c r="BN7" s="1">
        <v>5.8999999999999997E-2</v>
      </c>
      <c r="BO7" s="1">
        <v>5890</v>
      </c>
      <c r="BP7" s="1">
        <v>5.1999999999999998E-2</v>
      </c>
      <c r="BQ7" s="1">
        <v>4713</v>
      </c>
      <c r="BR7" s="1">
        <v>5.0999999999999997E-2</v>
      </c>
      <c r="BS7" s="1">
        <v>5211</v>
      </c>
      <c r="BU7" s="1">
        <f t="shared" si="8"/>
        <v>8.6599999999999996E-2</v>
      </c>
      <c r="BV7" s="1">
        <f t="shared" si="9"/>
        <v>0.13550000000000001</v>
      </c>
      <c r="BW7" s="1">
        <f t="shared" si="30"/>
        <v>5.3999999999999992E-2</v>
      </c>
      <c r="BX7" s="1">
        <f t="shared" si="10"/>
        <v>8310.2000000000007</v>
      </c>
      <c r="BY7" s="1">
        <f t="shared" si="31"/>
        <v>12868.5</v>
      </c>
      <c r="BZ7" s="1">
        <f t="shared" si="32"/>
        <v>5271.333333333333</v>
      </c>
      <c r="CB7" s="1">
        <v>8.0000000000000002E-3</v>
      </c>
      <c r="CC7" s="1">
        <v>12428</v>
      </c>
      <c r="CD7" s="1">
        <v>0.01</v>
      </c>
      <c r="CE7" s="1">
        <v>14012</v>
      </c>
      <c r="CF7" s="1">
        <v>8.0000000000000002E-3</v>
      </c>
      <c r="CG7" s="1">
        <v>6109</v>
      </c>
      <c r="CH7" s="1">
        <v>8.0000000000000002E-3</v>
      </c>
      <c r="CI7" s="1">
        <v>5003</v>
      </c>
      <c r="CJ7" s="1">
        <v>8.9999999999999993E-3</v>
      </c>
      <c r="CK7" s="1">
        <v>5542</v>
      </c>
      <c r="CM7" s="1">
        <f t="shared" si="11"/>
        <v>8.6E-3</v>
      </c>
      <c r="CN7" s="1">
        <f t="shared" si="12"/>
        <v>9.0000000000000011E-3</v>
      </c>
      <c r="CO7" s="1">
        <f t="shared" si="33"/>
        <v>8.3333333333333332E-3</v>
      </c>
      <c r="CP7" s="1">
        <f t="shared" si="13"/>
        <v>8618.7999999999993</v>
      </c>
      <c r="CQ7" s="1">
        <f t="shared" si="34"/>
        <v>13220</v>
      </c>
      <c r="CR7" s="1">
        <f t="shared" si="35"/>
        <v>5551.333333333333</v>
      </c>
      <c r="CV7" s="1">
        <v>3.1E-2</v>
      </c>
      <c r="CW7" s="1">
        <v>12428</v>
      </c>
      <c r="CX7" s="1">
        <v>3.7999999999999999E-2</v>
      </c>
      <c r="CY7" s="1">
        <v>14012</v>
      </c>
      <c r="CZ7" s="1">
        <v>1.7999999999999999E-2</v>
      </c>
      <c r="DA7" s="1">
        <v>6109</v>
      </c>
      <c r="DB7" s="1">
        <v>1.4999999999999999E-2</v>
      </c>
      <c r="DC7" s="1">
        <v>5003</v>
      </c>
      <c r="DD7" s="1">
        <v>1.6E-2</v>
      </c>
      <c r="DE7" s="1">
        <v>5542</v>
      </c>
      <c r="DG7" s="1">
        <f t="shared" si="14"/>
        <v>2.3600000000000003E-2</v>
      </c>
      <c r="DH7" s="1">
        <f t="shared" si="15"/>
        <v>3.4500000000000003E-2</v>
      </c>
      <c r="DI7" s="1">
        <f t="shared" si="36"/>
        <v>1.6333333333333335E-2</v>
      </c>
      <c r="DJ7" s="1">
        <f t="shared" si="16"/>
        <v>8618.7999999999993</v>
      </c>
      <c r="DK7" s="1">
        <f t="shared" si="37"/>
        <v>13220</v>
      </c>
      <c r="DL7" s="1">
        <f t="shared" si="38"/>
        <v>5551.333333333333</v>
      </c>
      <c r="DN7" s="1">
        <v>0.34499999999999997</v>
      </c>
      <c r="DO7" s="1">
        <v>11963</v>
      </c>
      <c r="DP7" s="1">
        <v>0.31900000000000001</v>
      </c>
      <c r="DQ7" s="1">
        <v>13517</v>
      </c>
      <c r="DR7" s="1">
        <v>1.2310000000000001</v>
      </c>
      <c r="DS7" s="1">
        <v>5664</v>
      </c>
      <c r="DT7" s="1">
        <v>0.9</v>
      </c>
      <c r="DU7" s="1">
        <v>4603</v>
      </c>
      <c r="DV7" s="1">
        <v>1.234</v>
      </c>
      <c r="DW7" s="1">
        <v>5039</v>
      </c>
      <c r="DY7" s="1">
        <f t="shared" si="17"/>
        <v>0.80579999999999996</v>
      </c>
      <c r="DZ7" s="1">
        <f t="shared" si="18"/>
        <v>0.33199999999999996</v>
      </c>
      <c r="EA7" s="1">
        <f t="shared" si="39"/>
        <v>1.1216666666666668</v>
      </c>
      <c r="EB7" s="1">
        <f t="shared" si="19"/>
        <v>8157.2</v>
      </c>
      <c r="EC7" s="1">
        <f t="shared" si="40"/>
        <v>12740</v>
      </c>
      <c r="ED7" s="1">
        <f t="shared" si="41"/>
        <v>5102</v>
      </c>
    </row>
    <row r="8" spans="1:134" x14ac:dyDescent="0.25">
      <c r="E8" s="1" t="s">
        <v>27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T8" s="1">
        <f t="shared" si="0"/>
        <v>12.395599999999998</v>
      </c>
      <c r="U8" s="1">
        <f t="shared" si="20"/>
        <v>1.9035</v>
      </c>
      <c r="V8" s="1">
        <f t="shared" si="21"/>
        <v>19.390333333333331</v>
      </c>
      <c r="X8" s="1">
        <f t="shared" si="1"/>
        <v>11100.6</v>
      </c>
      <c r="Y8" s="1">
        <f t="shared" si="22"/>
        <v>17876</v>
      </c>
      <c r="Z8" s="1">
        <f t="shared" si="23"/>
        <v>6583.666666666667</v>
      </c>
      <c r="AA8" s="1">
        <v>0.45100000000000001</v>
      </c>
      <c r="AB8" s="1">
        <v>17958</v>
      </c>
      <c r="AC8" s="1">
        <v>0.38500000000000001</v>
      </c>
      <c r="AD8" s="1">
        <v>19996</v>
      </c>
      <c r="AE8" s="1">
        <v>2.375</v>
      </c>
      <c r="AF8" s="1">
        <v>8260</v>
      </c>
      <c r="AG8" s="1">
        <v>1.6859999999999999</v>
      </c>
      <c r="AH8" s="1">
        <v>6801</v>
      </c>
      <c r="AI8" s="1">
        <v>1.9430000000000001</v>
      </c>
      <c r="AJ8" s="1">
        <v>7830</v>
      </c>
      <c r="AL8" s="1">
        <f t="shared" si="2"/>
        <v>1.3679999999999999</v>
      </c>
      <c r="AM8" s="1">
        <f t="shared" si="3"/>
        <v>0.41800000000000004</v>
      </c>
      <c r="AN8" s="1">
        <f t="shared" si="24"/>
        <v>2.0013333333333332</v>
      </c>
      <c r="AO8" s="1">
        <f t="shared" si="4"/>
        <v>12169</v>
      </c>
      <c r="AP8" s="1">
        <f t="shared" si="25"/>
        <v>18977</v>
      </c>
      <c r="AQ8" s="1">
        <f t="shared" si="26"/>
        <v>7630.333333333333</v>
      </c>
      <c r="AR8" s="1">
        <v>0.35799999999999998</v>
      </c>
      <c r="AS8" s="1">
        <v>16834</v>
      </c>
      <c r="AT8" s="1">
        <v>0.36399999999999999</v>
      </c>
      <c r="AU8" s="1">
        <v>19029</v>
      </c>
      <c r="AV8" s="1">
        <v>0.379</v>
      </c>
      <c r="AW8" s="1">
        <v>6967</v>
      </c>
      <c r="AX8" s="1">
        <v>0.34300000000000003</v>
      </c>
      <c r="AY8" s="1">
        <v>6100</v>
      </c>
      <c r="AZ8" s="1">
        <v>0.29699999999999999</v>
      </c>
      <c r="BA8" s="1">
        <v>6860</v>
      </c>
      <c r="BC8" s="1">
        <f t="shared" si="5"/>
        <v>0.34819999999999995</v>
      </c>
      <c r="BD8" s="1">
        <f t="shared" si="6"/>
        <v>0.36099999999999999</v>
      </c>
      <c r="BE8" s="1">
        <f t="shared" si="27"/>
        <v>0.33966666666666662</v>
      </c>
      <c r="BF8" s="1">
        <f t="shared" si="7"/>
        <v>11158</v>
      </c>
      <c r="BG8" s="1">
        <f t="shared" si="28"/>
        <v>17931.5</v>
      </c>
      <c r="BH8" s="1">
        <f t="shared" si="29"/>
        <v>6642.333333333333</v>
      </c>
      <c r="BJ8" s="1">
        <v>0.19700000000000001</v>
      </c>
      <c r="BK8" s="1">
        <v>16793</v>
      </c>
      <c r="BL8" s="1">
        <v>0.22500000000000001</v>
      </c>
      <c r="BM8" s="1">
        <v>18954</v>
      </c>
      <c r="BN8" s="1">
        <v>0.10100000000000001</v>
      </c>
      <c r="BO8" s="1">
        <v>6908</v>
      </c>
      <c r="BP8" s="1">
        <v>9.5000000000000001E-2</v>
      </c>
      <c r="BQ8" s="1">
        <v>6059</v>
      </c>
      <c r="BR8" s="1">
        <v>0.155</v>
      </c>
      <c r="BS8" s="1">
        <v>6807</v>
      </c>
      <c r="BU8" s="1">
        <f t="shared" si="8"/>
        <v>0.15460000000000002</v>
      </c>
      <c r="BV8" s="1">
        <f t="shared" si="9"/>
        <v>0.21100000000000002</v>
      </c>
      <c r="BW8" s="1">
        <f t="shared" si="30"/>
        <v>0.11699999999999999</v>
      </c>
      <c r="BX8" s="1">
        <f t="shared" si="10"/>
        <v>11104.2</v>
      </c>
      <c r="BY8" s="1">
        <f t="shared" si="31"/>
        <v>17873.5</v>
      </c>
      <c r="BZ8" s="1">
        <f t="shared" si="32"/>
        <v>6591.333333333333</v>
      </c>
      <c r="CB8" s="1">
        <v>1.2999999999999999E-2</v>
      </c>
      <c r="CC8" s="1">
        <v>17238</v>
      </c>
      <c r="CD8" s="1">
        <v>1.2999999999999999E-2</v>
      </c>
      <c r="CE8" s="1">
        <v>19541</v>
      </c>
      <c r="CF8" s="1">
        <v>1.0999999999999999E-2</v>
      </c>
      <c r="CG8" s="1">
        <v>7252</v>
      </c>
      <c r="CH8" s="1">
        <v>1.2999999999999999E-2</v>
      </c>
      <c r="CI8" s="1">
        <v>6425</v>
      </c>
      <c r="CJ8" s="1">
        <v>1.0999999999999999E-2</v>
      </c>
      <c r="CK8" s="1">
        <v>7255</v>
      </c>
      <c r="CM8" s="1">
        <f t="shared" si="11"/>
        <v>1.2199999999999999E-2</v>
      </c>
      <c r="CN8" s="1">
        <f t="shared" si="12"/>
        <v>1.2999999999999999E-2</v>
      </c>
      <c r="CO8" s="1">
        <f t="shared" si="33"/>
        <v>1.1666666666666667E-2</v>
      </c>
      <c r="CP8" s="1">
        <f t="shared" si="13"/>
        <v>11542.2</v>
      </c>
      <c r="CQ8" s="1">
        <f t="shared" si="34"/>
        <v>18389.5</v>
      </c>
      <c r="CR8" s="1">
        <f t="shared" si="35"/>
        <v>6977.333333333333</v>
      </c>
      <c r="CV8" s="1">
        <v>4.7E-2</v>
      </c>
      <c r="CW8" s="1">
        <v>17238</v>
      </c>
      <c r="CX8" s="1">
        <v>6.2E-2</v>
      </c>
      <c r="CY8" s="1">
        <v>19541</v>
      </c>
      <c r="CZ8" s="1">
        <v>2.5000000000000001E-2</v>
      </c>
      <c r="DA8" s="1">
        <v>7252</v>
      </c>
      <c r="DB8" s="1">
        <v>2.3E-2</v>
      </c>
      <c r="DC8" s="1">
        <v>6425</v>
      </c>
      <c r="DD8" s="1">
        <v>2.4E-2</v>
      </c>
      <c r="DE8" s="1">
        <v>7255</v>
      </c>
      <c r="DG8" s="1">
        <f t="shared" si="14"/>
        <v>3.6199999999999996E-2</v>
      </c>
      <c r="DH8" s="1">
        <f t="shared" si="15"/>
        <v>5.45E-2</v>
      </c>
      <c r="DI8" s="1">
        <f t="shared" si="36"/>
        <v>2.4000000000000004E-2</v>
      </c>
      <c r="DJ8" s="1">
        <f t="shared" si="16"/>
        <v>11542.2</v>
      </c>
      <c r="DK8" s="1">
        <f t="shared" si="37"/>
        <v>18389.5</v>
      </c>
      <c r="DL8" s="1">
        <f t="shared" si="38"/>
        <v>6977.333333333333</v>
      </c>
      <c r="DN8" s="1">
        <v>0.64200000000000002</v>
      </c>
      <c r="DO8" s="1">
        <v>16536</v>
      </c>
      <c r="DP8" s="1">
        <v>0.55500000000000005</v>
      </c>
      <c r="DQ8" s="1">
        <v>18793</v>
      </c>
      <c r="DR8" s="1">
        <v>2.9889999999999999</v>
      </c>
      <c r="DS8" s="1">
        <v>6595</v>
      </c>
      <c r="DT8" s="1">
        <v>2.117</v>
      </c>
      <c r="DU8" s="1">
        <v>5880</v>
      </c>
      <c r="DV8" s="1">
        <v>2.415</v>
      </c>
      <c r="DW8" s="1">
        <v>6540</v>
      </c>
      <c r="DY8" s="1">
        <f t="shared" si="17"/>
        <v>1.7436</v>
      </c>
      <c r="DZ8" s="1">
        <f t="shared" si="18"/>
        <v>0.59850000000000003</v>
      </c>
      <c r="EA8" s="1">
        <f t="shared" si="39"/>
        <v>2.5070000000000001</v>
      </c>
      <c r="EB8" s="1">
        <f t="shared" si="19"/>
        <v>10868.8</v>
      </c>
      <c r="EC8" s="1">
        <f t="shared" si="40"/>
        <v>17664.5</v>
      </c>
      <c r="ED8" s="1">
        <f t="shared" si="41"/>
        <v>6338.333333333333</v>
      </c>
    </row>
    <row r="9" spans="1:134" x14ac:dyDescent="0.25">
      <c r="E9" s="1" t="s">
        <v>28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T9" s="1">
        <f t="shared" si="0"/>
        <v>22.954799999999999</v>
      </c>
      <c r="U9" s="1">
        <f t="shared" si="20"/>
        <v>2.5945</v>
      </c>
      <c r="V9" s="1">
        <f t="shared" si="21"/>
        <v>36.528333333333329</v>
      </c>
      <c r="X9" s="1">
        <f t="shared" si="1"/>
        <v>13577.8</v>
      </c>
      <c r="Y9" s="1">
        <f t="shared" si="22"/>
        <v>22549.5</v>
      </c>
      <c r="Z9" s="1">
        <f t="shared" si="23"/>
        <v>7596.666666666667</v>
      </c>
      <c r="AA9" s="1">
        <v>0.66700000000000004</v>
      </c>
      <c r="AB9" s="1">
        <v>22729</v>
      </c>
      <c r="AC9" s="1">
        <v>0.6</v>
      </c>
      <c r="AD9" s="1">
        <v>9576</v>
      </c>
      <c r="AE9" s="1">
        <v>4.0350000000000001</v>
      </c>
      <c r="AF9" s="1">
        <v>9169</v>
      </c>
      <c r="AG9" s="1">
        <v>2.7909999999999999</v>
      </c>
      <c r="AH9" s="1">
        <v>8082</v>
      </c>
      <c r="AI9" s="1">
        <v>3.1480000000000001</v>
      </c>
      <c r="AJ9" s="1">
        <v>9576</v>
      </c>
      <c r="AL9" s="1">
        <f t="shared" si="2"/>
        <v>2.2481999999999998</v>
      </c>
      <c r="AM9" s="1">
        <f t="shared" si="3"/>
        <v>0.63349999999999995</v>
      </c>
      <c r="AN9" s="1">
        <f t="shared" si="24"/>
        <v>3.3246666666666669</v>
      </c>
      <c r="AO9" s="1">
        <f t="shared" si="4"/>
        <v>11826.4</v>
      </c>
      <c r="AP9" s="1">
        <f t="shared" si="25"/>
        <v>16152.5</v>
      </c>
      <c r="AQ9" s="1">
        <f t="shared" si="26"/>
        <v>8942.3333333333339</v>
      </c>
      <c r="AR9" s="1">
        <v>0.43</v>
      </c>
      <c r="AS9" s="1">
        <v>21158</v>
      </c>
      <c r="AT9" s="1">
        <v>0.441</v>
      </c>
      <c r="AU9" s="1">
        <v>24075</v>
      </c>
      <c r="AV9" s="1">
        <v>0.40100000000000002</v>
      </c>
      <c r="AW9" s="1">
        <v>7547</v>
      </c>
      <c r="AX9" s="1">
        <v>0.373</v>
      </c>
      <c r="AY9" s="1">
        <v>7183</v>
      </c>
      <c r="AZ9" s="1">
        <v>0.41799999999999998</v>
      </c>
      <c r="BA9" s="1">
        <v>8331</v>
      </c>
      <c r="BC9" s="1">
        <f t="shared" si="5"/>
        <v>0.41260000000000002</v>
      </c>
      <c r="BD9" s="1">
        <f t="shared" si="6"/>
        <v>0.4355</v>
      </c>
      <c r="BE9" s="1">
        <f t="shared" si="27"/>
        <v>0.39733333333333332</v>
      </c>
      <c r="BF9" s="1">
        <f t="shared" si="7"/>
        <v>13658.8</v>
      </c>
      <c r="BG9" s="1">
        <f t="shared" si="28"/>
        <v>22616.5</v>
      </c>
      <c r="BH9" s="1">
        <f t="shared" si="29"/>
        <v>7687</v>
      </c>
      <c r="BJ9" s="1">
        <v>0.23400000000000001</v>
      </c>
      <c r="BK9" s="1">
        <v>21079</v>
      </c>
      <c r="BL9" s="1">
        <v>0.252</v>
      </c>
      <c r="BM9" s="1">
        <v>23992</v>
      </c>
      <c r="BN9" s="1">
        <v>0.106</v>
      </c>
      <c r="BO9" s="1">
        <v>7475</v>
      </c>
      <c r="BP9" s="1">
        <v>0.108</v>
      </c>
      <c r="BQ9" s="1">
        <v>7135</v>
      </c>
      <c r="BR9" s="1">
        <v>0.16</v>
      </c>
      <c r="BS9" s="1">
        <v>8257</v>
      </c>
      <c r="BU9" s="1">
        <f t="shared" si="8"/>
        <v>0.17199999999999999</v>
      </c>
      <c r="BV9" s="1">
        <f t="shared" si="9"/>
        <v>0.24299999999999999</v>
      </c>
      <c r="BW9" s="1">
        <f t="shared" si="30"/>
        <v>0.12466666666666666</v>
      </c>
      <c r="BX9" s="1">
        <f t="shared" si="10"/>
        <v>13587.6</v>
      </c>
      <c r="BY9" s="1">
        <f t="shared" si="31"/>
        <v>22535.5</v>
      </c>
      <c r="BZ9" s="1">
        <f t="shared" si="32"/>
        <v>7622.333333333333</v>
      </c>
      <c r="CB9" s="1">
        <v>0.02</v>
      </c>
      <c r="CC9" s="1">
        <v>21706</v>
      </c>
      <c r="CD9" s="1">
        <v>2.1999999999999999E-2</v>
      </c>
      <c r="CE9" s="1">
        <v>24805</v>
      </c>
      <c r="CF9" s="1">
        <v>1.7000000000000001E-2</v>
      </c>
      <c r="CG9" s="1">
        <v>7894</v>
      </c>
      <c r="CH9" s="1">
        <v>1.7999999999999999E-2</v>
      </c>
      <c r="CI9" s="1">
        <v>7627</v>
      </c>
      <c r="CJ9" s="1">
        <v>1.7000000000000001E-2</v>
      </c>
      <c r="CK9" s="1">
        <v>8914</v>
      </c>
      <c r="CM9" s="1">
        <f t="shared" si="11"/>
        <v>1.8800000000000001E-2</v>
      </c>
      <c r="CN9" s="1">
        <f t="shared" si="12"/>
        <v>2.0999999999999998E-2</v>
      </c>
      <c r="CO9" s="1">
        <f t="shared" si="33"/>
        <v>1.7333333333333336E-2</v>
      </c>
      <c r="CP9" s="1">
        <f t="shared" si="13"/>
        <v>14189.2</v>
      </c>
      <c r="CQ9" s="1">
        <f t="shared" si="34"/>
        <v>23255.5</v>
      </c>
      <c r="CR9" s="1">
        <f t="shared" si="35"/>
        <v>8145</v>
      </c>
      <c r="CV9" s="1">
        <v>6.4000000000000001E-2</v>
      </c>
      <c r="CW9" s="1">
        <v>21706</v>
      </c>
      <c r="CX9" s="1">
        <v>7.9000000000000001E-2</v>
      </c>
      <c r="CY9" s="1">
        <v>24805</v>
      </c>
      <c r="CZ9" s="1">
        <v>3.1E-2</v>
      </c>
      <c r="DA9" s="1">
        <v>7894</v>
      </c>
      <c r="DB9" s="1">
        <v>0.03</v>
      </c>
      <c r="DC9" s="1">
        <v>7627</v>
      </c>
      <c r="DD9" s="1">
        <v>0.03</v>
      </c>
      <c r="DE9" s="1">
        <v>8914</v>
      </c>
      <c r="DG9" s="1">
        <f t="shared" si="14"/>
        <v>4.6800000000000001E-2</v>
      </c>
      <c r="DH9" s="1">
        <f t="shared" si="15"/>
        <v>7.1500000000000008E-2</v>
      </c>
      <c r="DI9" s="1">
        <f t="shared" si="36"/>
        <v>3.0333333333333334E-2</v>
      </c>
      <c r="DJ9" s="1">
        <f t="shared" si="16"/>
        <v>14189.2</v>
      </c>
      <c r="DK9" s="1">
        <f t="shared" si="37"/>
        <v>23255.5</v>
      </c>
      <c r="DL9" s="1">
        <f t="shared" si="38"/>
        <v>8145</v>
      </c>
      <c r="DN9" s="1">
        <v>0.96499999999999997</v>
      </c>
      <c r="DO9" s="1">
        <v>20734</v>
      </c>
      <c r="DP9" s="1">
        <v>0.79200000000000004</v>
      </c>
      <c r="DQ9" s="1">
        <v>23769</v>
      </c>
      <c r="DR9" s="1">
        <v>4.7850000000000001</v>
      </c>
      <c r="DS9" s="1">
        <v>7042</v>
      </c>
      <c r="DT9" s="1">
        <v>3.5979999999999999</v>
      </c>
      <c r="DU9" s="1">
        <v>6899</v>
      </c>
      <c r="DV9" s="1">
        <v>4.1130000000000004</v>
      </c>
      <c r="DW9" s="1">
        <v>7933</v>
      </c>
      <c r="DY9" s="1">
        <f t="shared" si="17"/>
        <v>2.8506</v>
      </c>
      <c r="DZ9" s="1">
        <f t="shared" si="18"/>
        <v>0.87850000000000006</v>
      </c>
      <c r="EA9" s="1">
        <f t="shared" si="39"/>
        <v>4.1653333333333329</v>
      </c>
      <c r="EB9" s="1">
        <f t="shared" si="19"/>
        <v>13275.4</v>
      </c>
      <c r="EC9" s="1">
        <f t="shared" si="40"/>
        <v>22251.5</v>
      </c>
      <c r="ED9" s="1">
        <f t="shared" si="41"/>
        <v>7291.333333333333</v>
      </c>
    </row>
    <row r="10" spans="1:134" x14ac:dyDescent="0.25">
      <c r="G10" s="4">
        <v>5000</v>
      </c>
      <c r="I10" s="1">
        <v>5.085</v>
      </c>
      <c r="J10" s="1">
        <v>25023</v>
      </c>
      <c r="K10" s="1">
        <v>3.258</v>
      </c>
      <c r="L10" s="1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T10" s="1">
        <f t="shared" si="0"/>
        <v>43.228400000000001</v>
      </c>
      <c r="U10" s="1">
        <f t="shared" si="20"/>
        <v>4.1715</v>
      </c>
      <c r="V10" s="1">
        <f t="shared" si="21"/>
        <v>69.266333333333321</v>
      </c>
      <c r="X10" s="1">
        <f t="shared" si="1"/>
        <v>15809.8</v>
      </c>
      <c r="Y10" s="1">
        <f t="shared" si="22"/>
        <v>26878</v>
      </c>
      <c r="Z10" s="1">
        <f t="shared" si="23"/>
        <v>8431</v>
      </c>
      <c r="AA10" s="1">
        <v>1.147</v>
      </c>
      <c r="AB10" s="1">
        <v>27104</v>
      </c>
      <c r="AC10" s="1">
        <v>0.79469999999999996</v>
      </c>
      <c r="AD10" s="1">
        <v>30506</v>
      </c>
      <c r="AE10" s="1">
        <v>6.3</v>
      </c>
      <c r="AF10" s="1">
        <v>9751</v>
      </c>
      <c r="AG10" s="1">
        <v>4.6139999999999999</v>
      </c>
      <c r="AH10" s="6">
        <v>9174</v>
      </c>
      <c r="AI10" s="1">
        <v>5.0019999999999998</v>
      </c>
      <c r="AJ10" s="1">
        <v>11060</v>
      </c>
      <c r="AL10" s="1">
        <f t="shared" si="2"/>
        <v>3.5715399999999997</v>
      </c>
      <c r="AM10" s="1">
        <f t="shared" si="3"/>
        <v>0.97084999999999999</v>
      </c>
      <c r="AN10" s="1">
        <f t="shared" si="24"/>
        <v>5.3053333333333335</v>
      </c>
      <c r="AO10" s="1">
        <f t="shared" si="4"/>
        <v>17519</v>
      </c>
      <c r="AP10" s="1">
        <f t="shared" si="25"/>
        <v>28805</v>
      </c>
      <c r="AQ10" s="1">
        <f t="shared" si="26"/>
        <v>9995</v>
      </c>
      <c r="AR10" s="1">
        <v>0.505</v>
      </c>
      <c r="AS10" s="1">
        <v>25018</v>
      </c>
      <c r="AT10" s="1">
        <v>0.54900000000000004</v>
      </c>
      <c r="AU10" s="1">
        <v>28813</v>
      </c>
      <c r="AV10" s="1">
        <v>0.57699999999999996</v>
      </c>
      <c r="AW10" s="1">
        <v>7801</v>
      </c>
      <c r="AX10" s="1">
        <v>0.56200000000000006</v>
      </c>
      <c r="AY10" s="1">
        <v>8204</v>
      </c>
      <c r="AZ10" s="1">
        <v>0.52400000000000002</v>
      </c>
      <c r="BA10" s="1">
        <v>9580</v>
      </c>
      <c r="BC10" s="1">
        <f t="shared" si="5"/>
        <v>0.54339999999999999</v>
      </c>
      <c r="BD10" s="1">
        <f t="shared" si="6"/>
        <v>0.52700000000000002</v>
      </c>
      <c r="BE10" s="1">
        <f t="shared" si="27"/>
        <v>0.55433333333333334</v>
      </c>
      <c r="BF10" s="1">
        <f t="shared" si="7"/>
        <v>15883.2</v>
      </c>
      <c r="BG10" s="1">
        <f t="shared" si="28"/>
        <v>26915.5</v>
      </c>
      <c r="BH10" s="1">
        <f t="shared" si="29"/>
        <v>8528.3333333333339</v>
      </c>
      <c r="BJ10" s="1">
        <v>0.35599999999999998</v>
      </c>
      <c r="BK10" s="1">
        <v>25018</v>
      </c>
      <c r="BL10" s="1">
        <v>0.35899999999999999</v>
      </c>
      <c r="BM10" s="1">
        <v>28681</v>
      </c>
      <c r="BN10" s="1">
        <v>0.14499999999999999</v>
      </c>
      <c r="BO10" s="1">
        <v>7738</v>
      </c>
      <c r="BP10" s="1">
        <v>0.15</v>
      </c>
      <c r="BQ10" s="1">
        <v>8125</v>
      </c>
      <c r="BR10" s="1">
        <v>0.151</v>
      </c>
      <c r="BS10" s="1">
        <v>9493</v>
      </c>
      <c r="BU10" s="1">
        <f t="shared" si="8"/>
        <v>0.23220000000000002</v>
      </c>
      <c r="BV10" s="1">
        <f t="shared" si="9"/>
        <v>0.35749999999999998</v>
      </c>
      <c r="BW10" s="1">
        <f t="shared" si="30"/>
        <v>0.14866666666666664</v>
      </c>
      <c r="BX10" s="1">
        <f t="shared" si="10"/>
        <v>15811</v>
      </c>
      <c r="BY10" s="1">
        <f t="shared" si="31"/>
        <v>26849.5</v>
      </c>
      <c r="BZ10" s="1">
        <f t="shared" si="32"/>
        <v>8452</v>
      </c>
      <c r="CB10" s="1">
        <v>2.1999999999999999E-2</v>
      </c>
      <c r="CC10" s="1">
        <v>25825</v>
      </c>
      <c r="CD10" s="1">
        <v>2.1000000000000001E-2</v>
      </c>
      <c r="CE10" s="1">
        <v>29713</v>
      </c>
      <c r="CF10" s="1">
        <v>2.3E-2</v>
      </c>
      <c r="CG10" s="1">
        <v>8277</v>
      </c>
      <c r="CH10" s="1">
        <v>2.5999999999999999E-2</v>
      </c>
      <c r="CI10" s="1">
        <v>8663</v>
      </c>
      <c r="CJ10" s="1">
        <v>2.1999999999999999E-2</v>
      </c>
      <c r="CK10" s="1">
        <v>10340</v>
      </c>
      <c r="CM10" s="1">
        <f>SUM(CB10, CD10, CF10, CH10, CJ10) / 5</f>
        <v>2.2799999999999997E-2</v>
      </c>
      <c r="CN10" s="1">
        <f t="shared" si="12"/>
        <v>2.1499999999999998E-2</v>
      </c>
      <c r="CO10" s="1">
        <f t="shared" si="33"/>
        <v>2.3666666666666669E-2</v>
      </c>
      <c r="CP10" s="1">
        <f t="shared" si="13"/>
        <v>16563.599999999999</v>
      </c>
      <c r="CQ10" s="1">
        <f t="shared" si="34"/>
        <v>27769</v>
      </c>
      <c r="CR10" s="1">
        <f t="shared" si="35"/>
        <v>9093.3333333333339</v>
      </c>
      <c r="CV10" s="1">
        <v>7.9000000000000001E-2</v>
      </c>
      <c r="CW10" s="1">
        <v>25825</v>
      </c>
      <c r="CX10" s="1">
        <v>0.10199999999999999</v>
      </c>
      <c r="CY10" s="1">
        <v>29713</v>
      </c>
      <c r="CZ10" s="1">
        <v>3.1E-2</v>
      </c>
      <c r="DA10" s="1">
        <v>8277</v>
      </c>
      <c r="DB10" s="1">
        <v>3.4000000000000002E-2</v>
      </c>
      <c r="DC10" s="1">
        <v>8663</v>
      </c>
      <c r="DD10" s="1">
        <v>3.9E-2</v>
      </c>
      <c r="DE10" s="1">
        <v>10340</v>
      </c>
      <c r="DG10" s="1">
        <f t="shared" si="14"/>
        <v>5.6999999999999995E-2</v>
      </c>
      <c r="DH10" s="1">
        <f t="shared" si="15"/>
        <v>9.0499999999999997E-2</v>
      </c>
      <c r="DI10" s="1">
        <f t="shared" si="36"/>
        <v>3.4666666666666672E-2</v>
      </c>
      <c r="DJ10" s="1">
        <f t="shared" si="16"/>
        <v>16563.599999999999</v>
      </c>
      <c r="DK10" s="1">
        <f t="shared" si="37"/>
        <v>27769</v>
      </c>
      <c r="DL10" s="1">
        <f t="shared" si="38"/>
        <v>9093.3333333333339</v>
      </c>
      <c r="DN10" s="1">
        <v>1.385</v>
      </c>
      <c r="DO10" s="1">
        <v>24591</v>
      </c>
      <c r="DP10" s="1">
        <v>1.0960000000000001</v>
      </c>
      <c r="DQ10" s="1">
        <v>28358</v>
      </c>
      <c r="DR10" s="1">
        <v>7.5650000000000004</v>
      </c>
      <c r="DS10" s="1">
        <v>7228</v>
      </c>
      <c r="DT10" s="1">
        <v>5.4569999999999999</v>
      </c>
      <c r="DU10" s="1">
        <v>7858</v>
      </c>
      <c r="DV10" s="1">
        <v>6.1079999999999997</v>
      </c>
      <c r="DW10" s="1">
        <v>9146</v>
      </c>
      <c r="DY10" s="1">
        <f t="shared" si="17"/>
        <v>4.3222000000000005</v>
      </c>
      <c r="DZ10" s="1">
        <f t="shared" si="18"/>
        <v>1.2404999999999999</v>
      </c>
      <c r="EA10" s="1">
        <f t="shared" si="39"/>
        <v>6.376666666666666</v>
      </c>
      <c r="EB10" s="1">
        <f t="shared" si="19"/>
        <v>15436.2</v>
      </c>
      <c r="EC10" s="1">
        <f t="shared" si="40"/>
        <v>26474.5</v>
      </c>
      <c r="ED10" s="1">
        <f t="shared" si="41"/>
        <v>8077.333333333333</v>
      </c>
    </row>
    <row r="11" spans="1:134" x14ac:dyDescent="0.25">
      <c r="G11" s="1">
        <v>6000</v>
      </c>
      <c r="I11" s="1">
        <v>8.9629999999999992</v>
      </c>
      <c r="J11" s="1">
        <v>28773</v>
      </c>
      <c r="K11" s="1">
        <v>5.82</v>
      </c>
      <c r="L11" s="1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T11" s="1">
        <f t="shared" si="0"/>
        <v>65.897199999999998</v>
      </c>
      <c r="U11" s="1">
        <f t="shared" si="20"/>
        <v>7.3914999999999997</v>
      </c>
      <c r="V11" s="1">
        <f t="shared" si="21"/>
        <v>104.901</v>
      </c>
      <c r="X11" s="1">
        <f t="shared" si="1"/>
        <v>17872.8</v>
      </c>
      <c r="Y11" s="1">
        <f t="shared" si="22"/>
        <v>30832</v>
      </c>
      <c r="Z11" s="1">
        <f t="shared" si="23"/>
        <v>9233.3333333333339</v>
      </c>
      <c r="AA11" s="1">
        <v>1.478</v>
      </c>
      <c r="AB11" s="1">
        <v>31312</v>
      </c>
      <c r="AC11" s="1">
        <v>1.25</v>
      </c>
      <c r="AD11" s="1">
        <v>35110</v>
      </c>
      <c r="AE11" s="1">
        <v>9.202</v>
      </c>
      <c r="AF11" s="1">
        <v>10234</v>
      </c>
      <c r="AG11" s="1">
        <v>6.2290000000000001</v>
      </c>
      <c r="AH11" s="1">
        <v>10390</v>
      </c>
      <c r="AI11" s="1">
        <v>7.5839999999999996</v>
      </c>
      <c r="AJ11" s="1">
        <v>12467</v>
      </c>
      <c r="AL11" s="1">
        <f t="shared" si="2"/>
        <v>5.1486000000000001</v>
      </c>
      <c r="AM11" s="1">
        <f>SUM(AA11, AC11) / 2</f>
        <v>1.3639999999999999</v>
      </c>
      <c r="AN11" s="1">
        <f t="shared" si="24"/>
        <v>7.6716666666666669</v>
      </c>
      <c r="AO11" s="1">
        <f t="shared" si="4"/>
        <v>19902.599999999999</v>
      </c>
      <c r="AP11" s="1">
        <f t="shared" si="25"/>
        <v>33211</v>
      </c>
      <c r="AQ11" s="1">
        <f t="shared" si="26"/>
        <v>11030.333333333334</v>
      </c>
      <c r="AR11" s="1">
        <v>0.67500000000000004</v>
      </c>
      <c r="AS11" s="1">
        <v>28912</v>
      </c>
      <c r="AT11" s="1">
        <v>0.72299999999999998</v>
      </c>
      <c r="AU11" s="1">
        <v>32982</v>
      </c>
      <c r="AV11" s="1">
        <v>0.65629999999999999</v>
      </c>
      <c r="AW11" s="1">
        <v>8093</v>
      </c>
      <c r="AX11" s="1">
        <v>0.6754</v>
      </c>
      <c r="AY11" s="1">
        <v>9165</v>
      </c>
      <c r="AZ11" s="1">
        <v>0.69510000000000005</v>
      </c>
      <c r="BA11" s="1">
        <v>10799</v>
      </c>
      <c r="BC11" s="1">
        <f t="shared" si="5"/>
        <v>0.68496000000000001</v>
      </c>
      <c r="BD11" s="1">
        <f>SUM(AR11, AT11) / 2</f>
        <v>0.69900000000000007</v>
      </c>
      <c r="BE11" s="1">
        <f t="shared" si="27"/>
        <v>0.67560000000000009</v>
      </c>
      <c r="BF11" s="1">
        <f t="shared" si="7"/>
        <v>17990.2</v>
      </c>
      <c r="BG11" s="1">
        <f t="shared" si="28"/>
        <v>30947</v>
      </c>
      <c r="BH11" s="1">
        <f t="shared" si="29"/>
        <v>9352.3333333333339</v>
      </c>
      <c r="BJ11" s="1">
        <v>0.41899999999999998</v>
      </c>
      <c r="BK11" s="1">
        <v>28779</v>
      </c>
      <c r="BL11" s="1">
        <v>0.503</v>
      </c>
      <c r="BM11" s="1">
        <v>32817</v>
      </c>
      <c r="BN11" s="1">
        <v>0.16400000000000001</v>
      </c>
      <c r="BO11" s="1">
        <v>7999</v>
      </c>
      <c r="BP11" s="1">
        <v>0.22800000000000001</v>
      </c>
      <c r="BQ11" s="1">
        <v>9078</v>
      </c>
      <c r="BR11" s="1">
        <v>0.19800000000000001</v>
      </c>
      <c r="BS11" s="1">
        <v>10683</v>
      </c>
      <c r="BU11" s="1">
        <f t="shared" si="8"/>
        <v>0.30239999999999995</v>
      </c>
      <c r="BV11" s="1">
        <f>SUM(BJ11, BL11) / 2</f>
        <v>0.46099999999999997</v>
      </c>
      <c r="BW11" s="1">
        <f t="shared" si="30"/>
        <v>0.19666666666666668</v>
      </c>
      <c r="BX11" s="1">
        <f t="shared" si="10"/>
        <v>17871.2</v>
      </c>
      <c r="BY11" s="1">
        <f t="shared" si="31"/>
        <v>30798</v>
      </c>
      <c r="BZ11" s="1">
        <f t="shared" si="32"/>
        <v>9253.3333333333339</v>
      </c>
      <c r="CB11" s="1">
        <v>6.4699999999999994E-2</v>
      </c>
      <c r="CC11" s="1">
        <v>29808</v>
      </c>
      <c r="CD11" s="1">
        <v>3.6900000000000002E-2</v>
      </c>
      <c r="CE11" s="1">
        <v>33974</v>
      </c>
      <c r="CF11" s="1">
        <v>3.04E-2</v>
      </c>
      <c r="CG11" s="1">
        <v>8595</v>
      </c>
      <c r="CH11" s="1">
        <v>2.7900000000000001E-2</v>
      </c>
      <c r="CI11" s="1">
        <v>9658</v>
      </c>
      <c r="CJ11" s="1">
        <v>3.3099999999999997E-2</v>
      </c>
      <c r="CK11" s="1">
        <v>11735</v>
      </c>
      <c r="CM11" s="1">
        <f t="shared" si="11"/>
        <v>3.8600000000000002E-2</v>
      </c>
      <c r="CN11" s="1">
        <f>SUM(CB11, CD11) / 2</f>
        <v>5.0799999999999998E-2</v>
      </c>
      <c r="CO11" s="1">
        <f t="shared" si="33"/>
        <v>3.046666666666667E-2</v>
      </c>
      <c r="CP11" s="1">
        <f t="shared" si="13"/>
        <v>18754</v>
      </c>
      <c r="CQ11" s="1">
        <f t="shared" si="34"/>
        <v>31891</v>
      </c>
      <c r="CR11" s="1">
        <f t="shared" si="35"/>
        <v>9996</v>
      </c>
      <c r="CV11" s="1">
        <v>0.111</v>
      </c>
      <c r="CW11" s="1">
        <v>29808</v>
      </c>
      <c r="CX11" s="1">
        <v>0.11899999999999999</v>
      </c>
      <c r="CY11" s="1">
        <v>33974</v>
      </c>
      <c r="CZ11" s="1">
        <v>3.5999999999999997E-2</v>
      </c>
      <c r="DA11" s="1">
        <v>8595</v>
      </c>
      <c r="DB11" s="1">
        <v>4.1000000000000002E-2</v>
      </c>
      <c r="DC11" s="1">
        <v>9658</v>
      </c>
      <c r="DD11" s="1">
        <v>4.8099999999999997E-2</v>
      </c>
      <c r="DE11" s="1">
        <v>11735</v>
      </c>
      <c r="DG11" s="1">
        <f t="shared" si="14"/>
        <v>7.1019999999999986E-2</v>
      </c>
      <c r="DH11" s="1">
        <f>SUM(CV11, CX11) / 2</f>
        <v>0.11499999999999999</v>
      </c>
      <c r="DI11" s="1">
        <f t="shared" si="36"/>
        <v>4.1699999999999994E-2</v>
      </c>
      <c r="DJ11" s="1">
        <f t="shared" si="16"/>
        <v>18754</v>
      </c>
      <c r="DK11" s="1">
        <f t="shared" si="37"/>
        <v>31891</v>
      </c>
      <c r="DL11" s="1">
        <f t="shared" si="38"/>
        <v>9996</v>
      </c>
      <c r="DN11" s="1">
        <v>1.9339999999999999</v>
      </c>
      <c r="DO11" s="1">
        <v>28247</v>
      </c>
      <c r="DP11" s="1">
        <v>1.516</v>
      </c>
      <c r="DQ11" s="1">
        <v>32435</v>
      </c>
      <c r="DR11" s="1">
        <v>10.863</v>
      </c>
      <c r="DS11" s="1">
        <v>7412</v>
      </c>
      <c r="DT11" s="1">
        <v>7.4560000000000004</v>
      </c>
      <c r="DU11" s="1">
        <v>8755</v>
      </c>
      <c r="DV11" s="1">
        <v>8.8230000000000004</v>
      </c>
      <c r="DW11" s="1">
        <v>10315</v>
      </c>
      <c r="DY11" s="1">
        <f t="shared" si="17"/>
        <v>6.1183999999999994</v>
      </c>
      <c r="DZ11" s="1">
        <f>SUM(DN11, DP11) / 2</f>
        <v>1.7250000000000001</v>
      </c>
      <c r="EA11" s="1">
        <f t="shared" si="39"/>
        <v>9.0473333333333326</v>
      </c>
      <c r="EB11" s="1">
        <f t="shared" si="19"/>
        <v>17432.8</v>
      </c>
      <c r="EC11" s="1">
        <f t="shared" si="40"/>
        <v>30341</v>
      </c>
      <c r="ED11" s="1">
        <f t="shared" si="41"/>
        <v>8827.3333333333339</v>
      </c>
    </row>
    <row r="12" spans="1:134" x14ac:dyDescent="0.25">
      <c r="G12" s="4"/>
    </row>
    <row r="13" spans="1:134" x14ac:dyDescent="0.25">
      <c r="G13" s="4"/>
    </row>
    <row r="14" spans="1:134" x14ac:dyDescent="0.25">
      <c r="G14" s="4"/>
      <c r="R14" s="7"/>
      <c r="AJ14" s="7"/>
      <c r="BA14" s="7"/>
      <c r="BS14" s="7"/>
      <c r="CK14" s="7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CB15" s="7"/>
      <c r="CV15" s="7"/>
      <c r="DN15" s="7"/>
    </row>
    <row r="16" spans="1:134" x14ac:dyDescent="0.25">
      <c r="A16" s="8"/>
      <c r="B16" s="8"/>
      <c r="C16" s="5"/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9"/>
      <c r="AM16" s="9"/>
      <c r="AN16" s="9"/>
      <c r="AO16" s="9"/>
      <c r="AP16" s="9"/>
      <c r="AQ16" s="9"/>
      <c r="AR16" s="9"/>
      <c r="AS16" s="9"/>
      <c r="AT16" s="9"/>
      <c r="AU16" s="10"/>
      <c r="AV16" s="9"/>
      <c r="AW16" s="9"/>
      <c r="AX16" s="9"/>
      <c r="AY16" s="9"/>
      <c r="AZ16" s="9"/>
      <c r="BA16" s="9"/>
      <c r="BB16" s="9"/>
      <c r="BC16" s="9"/>
      <c r="BD16" s="9"/>
      <c r="BE16" s="10"/>
      <c r="BF16" s="9"/>
      <c r="BG16" s="9"/>
      <c r="BH16" s="9"/>
      <c r="BI16" s="9"/>
      <c r="BJ16" s="9"/>
      <c r="BK16" s="9"/>
      <c r="BL16" s="9"/>
      <c r="BM16" s="9"/>
      <c r="BN16" s="9"/>
      <c r="BO16" s="10"/>
      <c r="BP16" s="9"/>
      <c r="BQ16" s="9"/>
      <c r="BR16" s="9"/>
      <c r="BS16" s="9"/>
      <c r="BT16" s="9"/>
      <c r="BU16" s="9"/>
      <c r="BV16" s="9"/>
      <c r="BW16" s="9"/>
      <c r="BX16" s="9"/>
      <c r="BY16" s="10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</row>
    <row r="17" spans="3:45" x14ac:dyDescent="0.25">
      <c r="C17" s="6"/>
      <c r="D17" s="6"/>
      <c r="F17" s="4"/>
      <c r="S17" s="4"/>
      <c r="Y17" s="4"/>
    </row>
    <row r="18" spans="3:45" x14ac:dyDescent="0.25">
      <c r="C18" s="8"/>
      <c r="D18" s="5"/>
      <c r="E18" s="8"/>
      <c r="F18" s="8"/>
      <c r="G18" s="8"/>
      <c r="H18" s="8"/>
      <c r="I18" s="8"/>
      <c r="J18" s="8"/>
      <c r="P18" s="4"/>
      <c r="Y18" s="4"/>
    </row>
    <row r="19" spans="3:45" x14ac:dyDescent="0.25">
      <c r="C19" s="5"/>
      <c r="D19" s="5"/>
    </row>
    <row r="20" spans="3:45" x14ac:dyDescent="0.25">
      <c r="D20" s="5"/>
      <c r="G20" s="8"/>
      <c r="H20" s="8"/>
      <c r="I20" s="8"/>
      <c r="J20" s="8"/>
      <c r="K20" s="8"/>
      <c r="L20" s="8"/>
    </row>
    <row r="21" spans="3:45" x14ac:dyDescent="0.25">
      <c r="D21" s="5"/>
    </row>
    <row r="22" spans="3:45" x14ac:dyDescent="0.25">
      <c r="D22" s="5"/>
    </row>
    <row r="23" spans="3:45" x14ac:dyDescent="0.25">
      <c r="D23" s="5"/>
    </row>
    <row r="24" spans="3:45" x14ac:dyDescent="0.25">
      <c r="C24" s="5"/>
      <c r="D24" s="5"/>
    </row>
    <row r="25" spans="3:45" x14ac:dyDescent="0.25">
      <c r="C25" s="5"/>
      <c r="D25" s="5"/>
    </row>
    <row r="26" spans="3:45" x14ac:dyDescent="0.25">
      <c r="C26" s="8"/>
      <c r="D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3:45" x14ac:dyDescent="0.25">
      <c r="C27" s="8"/>
      <c r="D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3:45" x14ac:dyDescent="0.25">
      <c r="C28" s="8"/>
      <c r="D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3:4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3:4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3:45" x14ac:dyDescent="0.25">
      <c r="P31" s="1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3:45" x14ac:dyDescent="0.25">
      <c r="P32" s="1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 x14ac:dyDescent="0.25">
      <c r="A33" s="1" t="s">
        <v>29</v>
      </c>
      <c r="P33" s="1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30</v>
      </c>
      <c r="P34" s="11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2" t="s">
        <v>31</v>
      </c>
      <c r="C35" s="1" t="s">
        <v>32</v>
      </c>
      <c r="P35" s="11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1"/>
      <c r="Q36" s="8"/>
      <c r="R36" s="8"/>
      <c r="S36" s="8"/>
      <c r="T36" s="8"/>
      <c r="U36" s="8"/>
      <c r="V36" s="8"/>
      <c r="W36" s="8"/>
      <c r="X36" s="8"/>
      <c r="Y36" s="11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3" t="s">
        <v>36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37</v>
      </c>
      <c r="M44" s="8"/>
      <c r="N44" s="8"/>
      <c r="O44" s="8"/>
      <c r="P44" s="8"/>
      <c r="Q44" s="8"/>
      <c r="R44" s="8"/>
      <c r="S44" s="8"/>
      <c r="T44" s="8"/>
      <c r="U44" s="20"/>
      <c r="V44" s="20"/>
      <c r="W44" s="20"/>
      <c r="X44" s="20"/>
      <c r="Y44" s="20"/>
      <c r="Z44" s="2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2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H51" s="1" t="s">
        <v>39</v>
      </c>
      <c r="I51" s="1" t="s">
        <v>40</v>
      </c>
      <c r="J51" s="1" t="s">
        <v>41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G52" s="1" t="str">
        <f>I2</f>
        <v>II Prog.</v>
      </c>
      <c r="H52" s="1">
        <f>X11</f>
        <v>17872.8</v>
      </c>
      <c r="I52" s="1">
        <f t="shared" ref="I52:J52" si="42">Y11</f>
        <v>30832</v>
      </c>
      <c r="J52" s="1">
        <f t="shared" si="42"/>
        <v>9233.3333333333339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G53" s="1" t="str">
        <f>DN2</f>
        <v>II Non Prog</v>
      </c>
      <c r="H53" s="1">
        <f>EB11</f>
        <v>17432.8</v>
      </c>
      <c r="I53" s="1">
        <f t="shared" ref="I53:J53" si="43">EC11</f>
        <v>30341</v>
      </c>
      <c r="J53" s="1">
        <f t="shared" si="43"/>
        <v>8827.3333333333339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G54" s="1" t="str">
        <f>AA2</f>
        <v>II TD</v>
      </c>
      <c r="H54" s="1">
        <f>AO11</f>
        <v>19902.599999999999</v>
      </c>
      <c r="I54" s="1">
        <f t="shared" ref="I54:J54" si="44">AP11</f>
        <v>33211</v>
      </c>
      <c r="J54" s="1">
        <f t="shared" si="44"/>
        <v>11030.333333333334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G55" s="1" t="str">
        <f>AR2</f>
        <v>II BU</v>
      </c>
      <c r="H55" s="1">
        <f>BF11</f>
        <v>17990.2</v>
      </c>
      <c r="I55" s="1">
        <f t="shared" ref="I55:J55" si="45">BG11</f>
        <v>30947</v>
      </c>
      <c r="J55" s="1">
        <f t="shared" si="45"/>
        <v>9352.3333333333339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42</v>
      </c>
      <c r="C56" s="1" t="s">
        <v>43</v>
      </c>
      <c r="G56" s="1" t="str">
        <f>BJ2</f>
        <v>II BU Cao</v>
      </c>
      <c r="H56" s="1">
        <f>BX11</f>
        <v>17871.2</v>
      </c>
      <c r="I56" s="1">
        <f t="shared" ref="I56:J56" si="46">BY11</f>
        <v>30798</v>
      </c>
      <c r="J56" s="1">
        <f t="shared" si="46"/>
        <v>9253.3333333333339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44</v>
      </c>
      <c r="G57" s="1" t="s">
        <v>45</v>
      </c>
      <c r="H57" s="1">
        <f>CP11</f>
        <v>18754</v>
      </c>
      <c r="I57" s="1">
        <f t="shared" ref="I57:J57" si="47">CQ11</f>
        <v>31891</v>
      </c>
      <c r="J57" s="1">
        <f t="shared" si="47"/>
        <v>9996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46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C59" s="1" t="s">
        <v>47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48</v>
      </c>
      <c r="C62" s="1" t="s">
        <v>49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44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50</v>
      </c>
      <c r="H64" s="17" t="s">
        <v>51</v>
      </c>
      <c r="I64" s="17"/>
      <c r="J64" s="1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3:45" x14ac:dyDescent="0.25">
      <c r="C65" s="1" t="s">
        <v>52</v>
      </c>
      <c r="H65" s="1" t="s">
        <v>39</v>
      </c>
      <c r="I65" s="1" t="s">
        <v>53</v>
      </c>
      <c r="J65" s="8" t="s">
        <v>54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3:45" x14ac:dyDescent="0.25">
      <c r="G66" s="1" t="str">
        <f>DN2</f>
        <v>II Non Prog</v>
      </c>
      <c r="H66" s="1">
        <f>100 * (EB11 - X11) / X11</f>
        <v>-2.4618414574101428</v>
      </c>
      <c r="I66" s="1">
        <f t="shared" ref="I66:J66" si="48">100 * (EC11 - Y11) / Y11</f>
        <v>-1.592501297353399</v>
      </c>
      <c r="J66" s="1">
        <f t="shared" si="48"/>
        <v>-4.3971119133574001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3:45" x14ac:dyDescent="0.25">
      <c r="G67" s="1" t="str">
        <f>AA2</f>
        <v>II TD</v>
      </c>
      <c r="H67" s="1">
        <f>100 * (AO11 - EB11) / EB11</f>
        <v>14.167546234684041</v>
      </c>
      <c r="I67" s="1">
        <f t="shared" ref="I67:J67" si="49">100 * (AP11 - EC11) / EC11</f>
        <v>9.4591476879470022</v>
      </c>
      <c r="J67" s="1">
        <f t="shared" si="49"/>
        <v>24.956574276867304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3:45" x14ac:dyDescent="0.25">
      <c r="G68" s="1" t="str">
        <f>AR2</f>
        <v>II BU</v>
      </c>
      <c r="H68" s="1">
        <f>100 * (BF11 - EB11) / EB11</f>
        <v>3.1974209536047078</v>
      </c>
      <c r="I68" s="1">
        <f t="shared" ref="I68:J68" si="50">100 * (BG11 - EC11) / EC11</f>
        <v>1.9972973863748722</v>
      </c>
      <c r="J68" s="1">
        <f t="shared" si="50"/>
        <v>5.9474359942602515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3:45" x14ac:dyDescent="0.25">
      <c r="G69" s="1" t="str">
        <f>BJ2</f>
        <v>II BU Cao</v>
      </c>
      <c r="H69" s="1">
        <f>100 * (BX11 - EB11) / EB11</f>
        <v>2.5147996879445729</v>
      </c>
      <c r="I69" s="1">
        <f t="shared" ref="I69:J69" si="51">100 * (BY11 - EC11) / EC11</f>
        <v>1.5062127154675191</v>
      </c>
      <c r="J69" s="1">
        <f t="shared" si="51"/>
        <v>4.8259194924854611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3:45" x14ac:dyDescent="0.25">
      <c r="G70" s="1" t="s">
        <v>45</v>
      </c>
      <c r="H70" s="1">
        <f>100 * (CP11 - EB11) / EB11</f>
        <v>7.5788169427745435</v>
      </c>
      <c r="I70" s="1">
        <f t="shared" ref="I70:J70" si="52">100 * (CQ11 - EC11) / EC11</f>
        <v>5.1085989255462909</v>
      </c>
      <c r="J70" s="1">
        <f t="shared" si="52"/>
        <v>13.239181330715194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3:45" x14ac:dyDescent="0.25">
      <c r="I71" s="1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3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3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3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3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8" spans="5:50" x14ac:dyDescent="0.25">
      <c r="I98" s="17" t="s">
        <v>42</v>
      </c>
      <c r="J98" s="17"/>
      <c r="K98" s="17"/>
      <c r="L98" s="17"/>
      <c r="M98" s="17"/>
      <c r="N98" s="17"/>
      <c r="O98" s="17" t="s">
        <v>8</v>
      </c>
      <c r="P98" s="17"/>
      <c r="Q98" s="17"/>
      <c r="R98" s="17"/>
      <c r="S98" s="17"/>
      <c r="T98" s="17"/>
      <c r="U98" s="17" t="s">
        <v>3</v>
      </c>
      <c r="V98" s="17"/>
      <c r="W98" s="17"/>
      <c r="X98" s="17"/>
      <c r="Y98" s="17"/>
      <c r="Z98" s="17"/>
      <c r="AA98" s="17" t="s">
        <v>4</v>
      </c>
      <c r="AB98" s="17"/>
      <c r="AC98" s="17"/>
      <c r="AD98" s="17"/>
      <c r="AE98" s="17"/>
      <c r="AF98" s="17"/>
      <c r="AG98" s="17" t="s">
        <v>5</v>
      </c>
      <c r="AH98" s="17"/>
      <c r="AI98" s="17"/>
      <c r="AJ98" s="17"/>
      <c r="AK98" s="17"/>
      <c r="AL98" s="17"/>
      <c r="AM98" s="17" t="s">
        <v>45</v>
      </c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</row>
    <row r="99" spans="5:50" x14ac:dyDescent="0.25">
      <c r="H99" s="1" t="s">
        <v>55</v>
      </c>
      <c r="I99" s="14" t="s">
        <v>10</v>
      </c>
      <c r="J99" s="14" t="s">
        <v>11</v>
      </c>
      <c r="K99" s="1" t="s">
        <v>56</v>
      </c>
      <c r="L99" s="1" t="s">
        <v>12</v>
      </c>
      <c r="M99" s="1" t="s">
        <v>14</v>
      </c>
      <c r="N99" s="14"/>
      <c r="O99" s="14" t="s">
        <v>10</v>
      </c>
      <c r="P99" s="14" t="s">
        <v>11</v>
      </c>
      <c r="Q99" s="1" t="s">
        <v>56</v>
      </c>
      <c r="R99" s="1" t="s">
        <v>12</v>
      </c>
      <c r="S99" s="1" t="s">
        <v>14</v>
      </c>
      <c r="T99" s="14"/>
      <c r="U99" s="14" t="s">
        <v>10</v>
      </c>
      <c r="V99" s="14" t="s">
        <v>11</v>
      </c>
      <c r="W99" s="1" t="s">
        <v>56</v>
      </c>
      <c r="X99" s="1" t="s">
        <v>12</v>
      </c>
      <c r="Y99" s="1" t="s">
        <v>14</v>
      </c>
      <c r="Z99" s="14"/>
      <c r="AA99" s="14" t="s">
        <v>10</v>
      </c>
      <c r="AB99" s="14" t="s">
        <v>11</v>
      </c>
      <c r="AC99" s="1" t="s">
        <v>56</v>
      </c>
      <c r="AD99" s="1" t="s">
        <v>12</v>
      </c>
      <c r="AE99" s="1" t="s">
        <v>14</v>
      </c>
      <c r="AF99" s="14"/>
      <c r="AG99" s="14" t="s">
        <v>10</v>
      </c>
      <c r="AH99" s="14" t="s">
        <v>11</v>
      </c>
      <c r="AI99" s="1" t="s">
        <v>56</v>
      </c>
      <c r="AJ99" s="1" t="s">
        <v>12</v>
      </c>
      <c r="AK99" s="1" t="s">
        <v>14</v>
      </c>
      <c r="AL99" s="14"/>
      <c r="AM99" s="14" t="s">
        <v>10</v>
      </c>
      <c r="AN99" s="14" t="s">
        <v>11</v>
      </c>
      <c r="AO99" s="1" t="s">
        <v>56</v>
      </c>
      <c r="AP99" s="1" t="s">
        <v>12</v>
      </c>
      <c r="AQ99" s="1" t="s">
        <v>14</v>
      </c>
      <c r="AR99" s="14"/>
      <c r="AS99" s="14"/>
      <c r="AT99" s="14"/>
      <c r="AX99" s="14"/>
    </row>
    <row r="100" spans="5:50" x14ac:dyDescent="0.25">
      <c r="I100" s="1" t="s">
        <v>23</v>
      </c>
      <c r="J100" s="1" t="s">
        <v>23</v>
      </c>
      <c r="K100" s="1" t="s">
        <v>23</v>
      </c>
      <c r="L100" s="1" t="s">
        <v>23</v>
      </c>
      <c r="M100" s="1" t="s">
        <v>23</v>
      </c>
      <c r="N100" s="1" t="s">
        <v>57</v>
      </c>
      <c r="O100" s="1" t="s">
        <v>23</v>
      </c>
      <c r="P100" s="1" t="s">
        <v>23</v>
      </c>
      <c r="Q100" s="1" t="s">
        <v>23</v>
      </c>
      <c r="R100" s="1" t="s">
        <v>23</v>
      </c>
      <c r="S100" s="1" t="s">
        <v>23</v>
      </c>
      <c r="T100" s="1" t="s">
        <v>57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57</v>
      </c>
      <c r="AA100" s="1" t="s">
        <v>23</v>
      </c>
      <c r="AB100" s="1" t="s">
        <v>23</v>
      </c>
      <c r="AC100" s="1" t="s">
        <v>23</v>
      </c>
      <c r="AD100" s="1" t="s">
        <v>23</v>
      </c>
      <c r="AE100" s="1" t="s">
        <v>23</v>
      </c>
      <c r="AF100" s="1" t="s">
        <v>57</v>
      </c>
      <c r="AG100" s="1" t="s">
        <v>23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57</v>
      </c>
      <c r="AM100" s="1" t="s">
        <v>23</v>
      </c>
      <c r="AN100" s="1" t="s">
        <v>23</v>
      </c>
      <c r="AO100" s="1" t="s">
        <v>23</v>
      </c>
      <c r="AP100" s="1" t="s">
        <v>23</v>
      </c>
      <c r="AQ100" s="1" t="s">
        <v>23</v>
      </c>
      <c r="AR100" s="1" t="s">
        <v>57</v>
      </c>
    </row>
    <row r="101" spans="5:50" x14ac:dyDescent="0.25">
      <c r="G101" s="1">
        <v>1</v>
      </c>
      <c r="H101" s="1">
        <v>15</v>
      </c>
      <c r="I101" s="12">
        <v>111</v>
      </c>
      <c r="J101" s="12">
        <v>167</v>
      </c>
      <c r="K101" s="12">
        <v>24</v>
      </c>
      <c r="L101" s="12">
        <v>16</v>
      </c>
      <c r="M101" s="12">
        <v>18</v>
      </c>
      <c r="N101" s="1">
        <f>SUM(I101:M101) / 5</f>
        <v>67.2</v>
      </c>
      <c r="O101" s="12">
        <v>5996</v>
      </c>
      <c r="P101" s="12">
        <v>5986</v>
      </c>
      <c r="Q101" s="12">
        <v>5087</v>
      </c>
      <c r="R101" s="12">
        <v>5585</v>
      </c>
      <c r="S101" s="12">
        <v>5894</v>
      </c>
      <c r="T101" s="1">
        <f>SUM(O101:S101) / 5</f>
        <v>5709.6</v>
      </c>
      <c r="U101" s="12">
        <v>94</v>
      </c>
      <c r="V101" s="12">
        <v>150</v>
      </c>
      <c r="W101" s="12">
        <v>19</v>
      </c>
      <c r="X101" s="12">
        <v>13</v>
      </c>
      <c r="Y101" s="12">
        <v>15</v>
      </c>
      <c r="Z101" s="1">
        <f>SUM(U101:Y101) / 5</f>
        <v>58.2</v>
      </c>
      <c r="AA101" s="12">
        <v>5996</v>
      </c>
      <c r="AB101" s="12">
        <v>5986</v>
      </c>
      <c r="AC101" s="12">
        <v>5087</v>
      </c>
      <c r="AD101" s="12">
        <v>5585</v>
      </c>
      <c r="AE101" s="12">
        <v>5894</v>
      </c>
      <c r="AF101" s="1">
        <f>SUM(AA101:AE101) / 5</f>
        <v>5709.6</v>
      </c>
      <c r="AG101" s="12">
        <v>5996</v>
      </c>
      <c r="AH101" s="12">
        <v>5986</v>
      </c>
      <c r="AI101" s="12">
        <v>5087</v>
      </c>
      <c r="AJ101" s="12">
        <v>5585</v>
      </c>
      <c r="AK101" s="12">
        <v>5894</v>
      </c>
      <c r="AL101" s="1">
        <f>SUM(AG101:AK101) / 5</f>
        <v>5709.6</v>
      </c>
      <c r="AM101" s="12">
        <v>173</v>
      </c>
      <c r="AN101" s="12">
        <v>273</v>
      </c>
      <c r="AO101" s="12">
        <v>37</v>
      </c>
      <c r="AP101" s="12">
        <v>19</v>
      </c>
      <c r="AQ101" s="12">
        <v>24</v>
      </c>
      <c r="AR101" s="1">
        <f>SUM(AM101:AQ101) / 5</f>
        <v>105.2</v>
      </c>
    </row>
    <row r="102" spans="5:50" x14ac:dyDescent="0.25">
      <c r="E102" s="1" t="s">
        <v>58</v>
      </c>
      <c r="G102" s="1">
        <v>2</v>
      </c>
      <c r="H102" s="1">
        <v>14</v>
      </c>
      <c r="I102" s="12">
        <v>270</v>
      </c>
      <c r="J102" s="12">
        <v>394</v>
      </c>
      <c r="K102" s="12">
        <v>59</v>
      </c>
      <c r="L102" s="12">
        <v>30</v>
      </c>
      <c r="M102" s="12">
        <v>39</v>
      </c>
      <c r="N102" s="1">
        <f t="shared" ref="N102:N115" si="53">SUM(I102:M102) / 5</f>
        <v>158.4</v>
      </c>
      <c r="O102" s="12">
        <v>5985</v>
      </c>
      <c r="P102" s="12">
        <v>5983</v>
      </c>
      <c r="Q102" s="12">
        <v>4465</v>
      </c>
      <c r="R102" s="12">
        <v>5453</v>
      </c>
      <c r="S102" s="12">
        <v>5789</v>
      </c>
      <c r="T102" s="1">
        <f>SUM(O102:S102) / 5</f>
        <v>5535</v>
      </c>
      <c r="U102" s="12">
        <v>291</v>
      </c>
      <c r="V102" s="12">
        <v>448</v>
      </c>
      <c r="W102" s="12">
        <v>61</v>
      </c>
      <c r="X102" s="12">
        <v>32</v>
      </c>
      <c r="Y102" s="12">
        <v>39</v>
      </c>
      <c r="Z102" s="1">
        <f t="shared" ref="Z102:Z115" si="54">SUM(U102:Y102) / 5</f>
        <v>174.2</v>
      </c>
      <c r="AA102" s="12">
        <v>5985</v>
      </c>
      <c r="AB102" s="12">
        <v>5983</v>
      </c>
      <c r="AC102" s="12">
        <v>4518</v>
      </c>
      <c r="AD102" s="12">
        <v>5456</v>
      </c>
      <c r="AE102" s="12">
        <v>5790</v>
      </c>
      <c r="AF102" s="1">
        <f t="shared" ref="AF102:AF115" si="55">SUM(AA102:AE102) / 5</f>
        <v>5546.4</v>
      </c>
      <c r="AG102" s="12">
        <v>5985</v>
      </c>
      <c r="AH102" s="12">
        <v>5983</v>
      </c>
      <c r="AI102" s="12">
        <v>4502</v>
      </c>
      <c r="AJ102" s="12">
        <v>5455</v>
      </c>
      <c r="AK102" s="12">
        <v>5790</v>
      </c>
      <c r="AL102" s="1">
        <f t="shared" ref="AL102:AL115" si="56">SUM(AG102:AK102) / 5</f>
        <v>5543</v>
      </c>
      <c r="AM102" s="12">
        <v>332</v>
      </c>
      <c r="AN102" s="12">
        <v>547</v>
      </c>
      <c r="AO102" s="12">
        <v>72</v>
      </c>
      <c r="AP102" s="12">
        <v>35</v>
      </c>
      <c r="AQ102" s="12">
        <v>41</v>
      </c>
      <c r="AR102" s="1">
        <f t="shared" ref="AR102:AR115" si="57">SUM(AM102:AQ102) / 5</f>
        <v>205.4</v>
      </c>
    </row>
    <row r="103" spans="5:50" x14ac:dyDescent="0.25">
      <c r="E103" s="1" t="s">
        <v>59</v>
      </c>
      <c r="G103" s="1">
        <v>3</v>
      </c>
      <c r="H103" s="1">
        <v>13</v>
      </c>
      <c r="I103" s="12">
        <v>505</v>
      </c>
      <c r="J103" s="12">
        <v>861</v>
      </c>
      <c r="K103" s="12">
        <v>106</v>
      </c>
      <c r="L103" s="12">
        <v>54</v>
      </c>
      <c r="M103" s="12">
        <v>68</v>
      </c>
      <c r="N103" s="1">
        <f t="shared" si="53"/>
        <v>318.8</v>
      </c>
      <c r="O103" s="12">
        <v>5973</v>
      </c>
      <c r="P103" s="12">
        <v>5979</v>
      </c>
      <c r="Q103" s="12">
        <v>3896</v>
      </c>
      <c r="R103" s="12">
        <v>5162</v>
      </c>
      <c r="S103" s="12">
        <v>5602</v>
      </c>
      <c r="T103" s="1">
        <f>SUM(O103:S103) / 5</f>
        <v>5322.4</v>
      </c>
      <c r="U103" s="12">
        <v>641</v>
      </c>
      <c r="V103" s="12">
        <v>1044</v>
      </c>
      <c r="W103" s="12">
        <v>138</v>
      </c>
      <c r="X103" s="12">
        <v>66</v>
      </c>
      <c r="Y103" s="12">
        <v>89</v>
      </c>
      <c r="Z103" s="1">
        <f t="shared" si="54"/>
        <v>395.6</v>
      </c>
      <c r="AA103" s="12">
        <v>5973</v>
      </c>
      <c r="AB103" s="12">
        <v>5979</v>
      </c>
      <c r="AC103" s="12">
        <v>3949</v>
      </c>
      <c r="AD103" s="12">
        <v>5169</v>
      </c>
      <c r="AE103" s="12">
        <v>5603</v>
      </c>
      <c r="AF103" s="1">
        <f t="shared" si="55"/>
        <v>5334.6</v>
      </c>
      <c r="AG103" s="12">
        <v>5973</v>
      </c>
      <c r="AH103" s="12">
        <v>5979</v>
      </c>
      <c r="AI103" s="12">
        <v>3944</v>
      </c>
      <c r="AJ103" s="12">
        <v>5169</v>
      </c>
      <c r="AK103" s="12">
        <v>5603</v>
      </c>
      <c r="AL103" s="1">
        <f t="shared" si="56"/>
        <v>5333.6</v>
      </c>
      <c r="AM103" s="12">
        <v>653</v>
      </c>
      <c r="AN103" s="12">
        <v>1090</v>
      </c>
      <c r="AO103" s="12">
        <v>122</v>
      </c>
      <c r="AP103" s="12">
        <v>69</v>
      </c>
      <c r="AQ103" s="12">
        <v>89</v>
      </c>
      <c r="AR103" s="1">
        <f t="shared" si="57"/>
        <v>404.6</v>
      </c>
    </row>
    <row r="104" spans="5:50" x14ac:dyDescent="0.25">
      <c r="E104" s="1" t="s">
        <v>24</v>
      </c>
      <c r="G104" s="1">
        <v>4</v>
      </c>
      <c r="H104" s="1">
        <v>12</v>
      </c>
      <c r="I104" s="12">
        <v>1014</v>
      </c>
      <c r="J104" s="12">
        <v>1713</v>
      </c>
      <c r="K104" s="12">
        <v>192</v>
      </c>
      <c r="L104" s="12">
        <v>128</v>
      </c>
      <c r="M104" s="12">
        <v>139</v>
      </c>
      <c r="N104" s="1">
        <f t="shared" si="53"/>
        <v>637.20000000000005</v>
      </c>
      <c r="O104" s="12">
        <v>5952</v>
      </c>
      <c r="P104" s="12">
        <v>5967</v>
      </c>
      <c r="Q104" s="12">
        <v>3426</v>
      </c>
      <c r="R104" s="12">
        <v>4665</v>
      </c>
      <c r="S104" s="12">
        <v>5284</v>
      </c>
      <c r="T104" s="1">
        <f>SUM(O104:S104) / 5</f>
        <v>5058.8</v>
      </c>
      <c r="U104" s="12">
        <v>1311</v>
      </c>
      <c r="V104" s="12">
        <v>2073</v>
      </c>
      <c r="W104" s="12">
        <v>267</v>
      </c>
      <c r="X104" s="12">
        <v>156</v>
      </c>
      <c r="Y104" s="12">
        <v>171</v>
      </c>
      <c r="Z104" s="1">
        <f t="shared" si="54"/>
        <v>795.6</v>
      </c>
      <c r="AA104" s="12">
        <v>5952</v>
      </c>
      <c r="AB104" s="12">
        <v>5967</v>
      </c>
      <c r="AC104" s="12">
        <v>3469</v>
      </c>
      <c r="AD104" s="12">
        <v>4678</v>
      </c>
      <c r="AE104" s="12">
        <v>5292</v>
      </c>
      <c r="AF104" s="1">
        <f t="shared" si="55"/>
        <v>5071.6000000000004</v>
      </c>
      <c r="AG104" s="12">
        <v>5952</v>
      </c>
      <c r="AH104" s="12">
        <v>5967</v>
      </c>
      <c r="AI104" s="12">
        <v>3461</v>
      </c>
      <c r="AJ104" s="12">
        <v>4678</v>
      </c>
      <c r="AK104" s="12">
        <v>5288</v>
      </c>
      <c r="AL104" s="1">
        <f t="shared" si="56"/>
        <v>5069.2</v>
      </c>
      <c r="AM104" s="12">
        <v>1282</v>
      </c>
      <c r="AN104" s="12">
        <v>1979</v>
      </c>
      <c r="AO104" s="12">
        <v>220</v>
      </c>
      <c r="AP104" s="12">
        <v>142</v>
      </c>
      <c r="AQ104" s="12">
        <v>174</v>
      </c>
      <c r="AR104" s="1">
        <f t="shared" si="57"/>
        <v>759.4</v>
      </c>
    </row>
    <row r="105" spans="5:50" x14ac:dyDescent="0.25">
      <c r="E105" s="1" t="s">
        <v>26</v>
      </c>
      <c r="G105" s="1">
        <v>5</v>
      </c>
      <c r="H105" s="1">
        <v>11</v>
      </c>
      <c r="I105" s="12">
        <v>2028</v>
      </c>
      <c r="J105" s="12">
        <v>2979</v>
      </c>
      <c r="K105" s="12">
        <v>340</v>
      </c>
      <c r="L105" s="12">
        <v>246</v>
      </c>
      <c r="M105" s="12">
        <v>269</v>
      </c>
      <c r="N105" s="1">
        <f t="shared" si="53"/>
        <v>1172.4000000000001</v>
      </c>
      <c r="O105" s="12">
        <v>5907</v>
      </c>
      <c r="P105" s="12">
        <v>5946</v>
      </c>
      <c r="Q105" s="12">
        <v>3014</v>
      </c>
      <c r="R105" s="12">
        <v>3813</v>
      </c>
      <c r="S105" s="12">
        <v>4632</v>
      </c>
      <c r="T105" s="1">
        <f t="shared" ref="T105:T115" si="58">SUM(O105:S105) / 5</f>
        <v>4662.3999999999996</v>
      </c>
      <c r="U105" s="12">
        <v>2501</v>
      </c>
      <c r="V105" s="12">
        <v>3507</v>
      </c>
      <c r="W105" s="12">
        <v>480</v>
      </c>
      <c r="X105" s="12">
        <v>312</v>
      </c>
      <c r="Y105" s="12">
        <v>351</v>
      </c>
      <c r="Z105" s="1">
        <f t="shared" si="54"/>
        <v>1430.2</v>
      </c>
      <c r="AA105" s="12">
        <v>5907</v>
      </c>
      <c r="AB105" s="12">
        <v>5946</v>
      </c>
      <c r="AC105" s="12">
        <v>3051</v>
      </c>
      <c r="AD105" s="12">
        <v>3858</v>
      </c>
      <c r="AE105" s="12">
        <v>4661</v>
      </c>
      <c r="AF105" s="1">
        <f t="shared" si="55"/>
        <v>4684.6000000000004</v>
      </c>
      <c r="AG105" s="12">
        <v>5907</v>
      </c>
      <c r="AH105" s="12">
        <v>5946</v>
      </c>
      <c r="AI105" s="12">
        <v>3048</v>
      </c>
      <c r="AJ105" s="12">
        <v>3853</v>
      </c>
      <c r="AK105" s="12">
        <v>4657</v>
      </c>
      <c r="AL105" s="1">
        <f t="shared" si="56"/>
        <v>4682.2</v>
      </c>
      <c r="AM105" s="12">
        <v>2308</v>
      </c>
      <c r="AN105" s="12">
        <v>3181</v>
      </c>
      <c r="AO105" s="12">
        <v>417</v>
      </c>
      <c r="AP105" s="12">
        <v>289</v>
      </c>
      <c r="AQ105" s="12">
        <v>344</v>
      </c>
      <c r="AR105" s="1">
        <f t="shared" si="57"/>
        <v>1307.8</v>
      </c>
    </row>
    <row r="106" spans="5:50" x14ac:dyDescent="0.25">
      <c r="E106" s="1" t="s">
        <v>60</v>
      </c>
      <c r="G106" s="1">
        <v>6</v>
      </c>
      <c r="H106" s="1">
        <v>10</v>
      </c>
      <c r="I106" s="12">
        <v>3465</v>
      </c>
      <c r="J106" s="12">
        <v>4310</v>
      </c>
      <c r="K106" s="12">
        <v>687</v>
      </c>
      <c r="L106" s="12">
        <v>450</v>
      </c>
      <c r="M106" s="12">
        <v>554</v>
      </c>
      <c r="N106" s="1">
        <f t="shared" si="53"/>
        <v>1893.2</v>
      </c>
      <c r="O106" s="12">
        <v>5808</v>
      </c>
      <c r="P106" s="12">
        <v>5900</v>
      </c>
      <c r="Q106" s="12">
        <v>2573</v>
      </c>
      <c r="R106" s="12">
        <v>2858</v>
      </c>
      <c r="S106" s="12">
        <v>3737</v>
      </c>
      <c r="T106" s="1">
        <f t="shared" si="58"/>
        <v>4175.2</v>
      </c>
      <c r="U106" s="12">
        <v>4087</v>
      </c>
      <c r="V106" s="12">
        <v>4830</v>
      </c>
      <c r="W106" s="12">
        <v>867</v>
      </c>
      <c r="X106" s="12">
        <v>615</v>
      </c>
      <c r="Y106" s="12">
        <v>726</v>
      </c>
      <c r="Z106" s="1">
        <f t="shared" si="54"/>
        <v>2225</v>
      </c>
      <c r="AA106" s="12">
        <v>5809</v>
      </c>
      <c r="AB106" s="12">
        <v>5900</v>
      </c>
      <c r="AC106" s="12">
        <v>2631</v>
      </c>
      <c r="AD106" s="12">
        <v>2923</v>
      </c>
      <c r="AE106" s="12">
        <v>3800</v>
      </c>
      <c r="AF106" s="1">
        <f t="shared" si="55"/>
        <v>4212.6000000000004</v>
      </c>
      <c r="AG106" s="12">
        <v>5809</v>
      </c>
      <c r="AH106" s="12">
        <v>5900</v>
      </c>
      <c r="AI106" s="12">
        <v>2619</v>
      </c>
      <c r="AJ106" s="12">
        <v>2919</v>
      </c>
      <c r="AK106" s="12">
        <v>3794</v>
      </c>
      <c r="AL106" s="1">
        <f t="shared" si="56"/>
        <v>4208.2</v>
      </c>
      <c r="AM106" s="12">
        <v>3624</v>
      </c>
      <c r="AN106" s="12">
        <v>4406</v>
      </c>
      <c r="AO106" s="12">
        <v>758</v>
      </c>
      <c r="AP106" s="12">
        <v>519</v>
      </c>
      <c r="AQ106" s="12">
        <v>702</v>
      </c>
      <c r="AR106" s="1">
        <f t="shared" si="57"/>
        <v>2001.8</v>
      </c>
    </row>
    <row r="107" spans="5:50" x14ac:dyDescent="0.25">
      <c r="E107" s="1" t="s">
        <v>61</v>
      </c>
      <c r="G107" s="1">
        <v>7</v>
      </c>
      <c r="H107" s="1">
        <v>9</v>
      </c>
      <c r="I107" s="12">
        <v>4658</v>
      </c>
      <c r="J107" s="12">
        <v>5219</v>
      </c>
      <c r="K107" s="12">
        <v>1188</v>
      </c>
      <c r="L107" s="12">
        <v>793</v>
      </c>
      <c r="M107" s="12">
        <v>1123</v>
      </c>
      <c r="N107" s="1">
        <f t="shared" si="53"/>
        <v>2596.1999999999998</v>
      </c>
      <c r="O107" s="12">
        <v>5630</v>
      </c>
      <c r="P107" s="12">
        <v>5782</v>
      </c>
      <c r="Q107" s="12">
        <v>2109</v>
      </c>
      <c r="R107" s="12">
        <v>1928</v>
      </c>
      <c r="S107" s="12">
        <v>2773</v>
      </c>
      <c r="T107" s="1">
        <f t="shared" si="58"/>
        <v>3644.4</v>
      </c>
      <c r="U107" s="12">
        <v>5125</v>
      </c>
      <c r="V107" s="12">
        <v>5500</v>
      </c>
      <c r="W107" s="12">
        <v>1440</v>
      </c>
      <c r="X107" s="12">
        <v>1084</v>
      </c>
      <c r="Y107" s="12">
        <v>1383</v>
      </c>
      <c r="Z107" s="1">
        <f t="shared" si="54"/>
        <v>2906.4</v>
      </c>
      <c r="AA107" s="12">
        <v>5630</v>
      </c>
      <c r="AB107" s="12">
        <v>5782</v>
      </c>
      <c r="AC107" s="12">
        <v>2171</v>
      </c>
      <c r="AD107" s="12">
        <v>2037</v>
      </c>
      <c r="AE107" s="12">
        <v>2855</v>
      </c>
      <c r="AF107" s="1">
        <f t="shared" si="55"/>
        <v>3695</v>
      </c>
      <c r="AG107" s="12">
        <v>5630</v>
      </c>
      <c r="AH107" s="12">
        <v>5782</v>
      </c>
      <c r="AI107" s="12">
        <v>2160</v>
      </c>
      <c r="AJ107" s="12">
        <v>2023</v>
      </c>
      <c r="AK107" s="12">
        <v>2831</v>
      </c>
      <c r="AL107" s="1">
        <f t="shared" si="56"/>
        <v>3685.2</v>
      </c>
      <c r="AM107" s="12">
        <v>4691</v>
      </c>
      <c r="AN107" s="12">
        <v>5239</v>
      </c>
      <c r="AO107" s="12">
        <v>1285</v>
      </c>
      <c r="AP107" s="12">
        <v>874</v>
      </c>
      <c r="AQ107" s="12">
        <v>1312</v>
      </c>
      <c r="AR107" s="1">
        <f t="shared" si="57"/>
        <v>2680.2</v>
      </c>
    </row>
    <row r="108" spans="5:50" x14ac:dyDescent="0.25">
      <c r="G108" s="1">
        <v>8</v>
      </c>
      <c r="H108" s="1">
        <v>8</v>
      </c>
      <c r="I108" s="12">
        <v>5283</v>
      </c>
      <c r="J108" s="12">
        <v>5566</v>
      </c>
      <c r="K108" s="12">
        <v>1744</v>
      </c>
      <c r="L108" s="12">
        <v>1320</v>
      </c>
      <c r="M108" s="12">
        <v>1905</v>
      </c>
      <c r="N108" s="1">
        <f t="shared" si="53"/>
        <v>3163.6</v>
      </c>
      <c r="O108" s="12">
        <v>5274</v>
      </c>
      <c r="P108" s="12">
        <v>5565</v>
      </c>
      <c r="Q108" s="12">
        <v>1699</v>
      </c>
      <c r="R108" s="12">
        <v>1197</v>
      </c>
      <c r="S108" s="12">
        <v>1822</v>
      </c>
      <c r="T108" s="1">
        <f t="shared" si="58"/>
        <v>3111.4</v>
      </c>
      <c r="U108" s="12">
        <v>5587</v>
      </c>
      <c r="V108" s="12">
        <v>5739</v>
      </c>
      <c r="W108" s="12">
        <v>1968</v>
      </c>
      <c r="X108" s="12">
        <v>1768</v>
      </c>
      <c r="Y108" s="12">
        <v>2247</v>
      </c>
      <c r="Z108" s="1">
        <f t="shared" si="54"/>
        <v>3461.8</v>
      </c>
      <c r="AA108" s="12">
        <v>5276</v>
      </c>
      <c r="AB108" s="12">
        <v>5566</v>
      </c>
      <c r="AC108" s="12">
        <v>1743</v>
      </c>
      <c r="AD108" s="12">
        <v>1344</v>
      </c>
      <c r="AE108" s="12">
        <v>1916</v>
      </c>
      <c r="AF108" s="1">
        <f t="shared" si="55"/>
        <v>3169</v>
      </c>
      <c r="AG108" s="12">
        <v>5276</v>
      </c>
      <c r="AH108" s="12">
        <v>5565</v>
      </c>
      <c r="AI108" s="12">
        <v>1736</v>
      </c>
      <c r="AJ108" s="12">
        <v>1334</v>
      </c>
      <c r="AK108" s="12">
        <v>1896</v>
      </c>
      <c r="AL108" s="1">
        <f t="shared" si="56"/>
        <v>3161.4</v>
      </c>
      <c r="AM108" s="12">
        <v>5297</v>
      </c>
      <c r="AN108" s="12">
        <v>5574</v>
      </c>
      <c r="AO108" s="12">
        <v>1818</v>
      </c>
      <c r="AP108" s="12">
        <v>1429</v>
      </c>
      <c r="AQ108" s="12">
        <v>2103</v>
      </c>
      <c r="AR108" s="1">
        <f t="shared" si="57"/>
        <v>3244.2</v>
      </c>
    </row>
    <row r="109" spans="5:50" x14ac:dyDescent="0.25">
      <c r="G109" s="1">
        <v>9</v>
      </c>
      <c r="H109" s="1">
        <v>7</v>
      </c>
      <c r="I109" s="12">
        <v>5631</v>
      </c>
      <c r="J109" s="12">
        <v>5782</v>
      </c>
      <c r="K109" s="12">
        <v>2138</v>
      </c>
      <c r="L109" s="12">
        <v>2036</v>
      </c>
      <c r="M109" s="12">
        <v>2838</v>
      </c>
      <c r="N109" s="1">
        <f t="shared" si="53"/>
        <v>3685</v>
      </c>
      <c r="O109" s="12">
        <v>4628</v>
      </c>
      <c r="P109" s="12">
        <v>5200</v>
      </c>
      <c r="Q109" s="12">
        <v>1152</v>
      </c>
      <c r="R109" s="12">
        <v>689</v>
      </c>
      <c r="S109" s="12">
        <v>1050</v>
      </c>
      <c r="T109" s="1">
        <f t="shared" si="58"/>
        <v>2543.8000000000002</v>
      </c>
      <c r="U109" s="12">
        <v>5786</v>
      </c>
      <c r="V109" s="12">
        <v>5878</v>
      </c>
      <c r="W109" s="12">
        <v>2356</v>
      </c>
      <c r="X109" s="12">
        <v>2623</v>
      </c>
      <c r="Y109" s="12">
        <v>3245</v>
      </c>
      <c r="Z109" s="1">
        <f t="shared" si="54"/>
        <v>3977.6</v>
      </c>
      <c r="AA109" s="12">
        <v>4639</v>
      </c>
      <c r="AB109" s="12">
        <v>5203</v>
      </c>
      <c r="AC109" s="12">
        <v>1198</v>
      </c>
      <c r="AD109" s="12">
        <v>828</v>
      </c>
      <c r="AE109" s="12">
        <v>1156</v>
      </c>
      <c r="AF109" s="1">
        <f t="shared" si="55"/>
        <v>2604.8000000000002</v>
      </c>
      <c r="AG109" s="12">
        <v>4639</v>
      </c>
      <c r="AH109" s="12">
        <v>5203</v>
      </c>
      <c r="AI109" s="12">
        <v>1192</v>
      </c>
      <c r="AJ109" s="12">
        <v>818</v>
      </c>
      <c r="AK109" s="12">
        <v>1138</v>
      </c>
      <c r="AL109" s="1">
        <f t="shared" si="56"/>
        <v>2598</v>
      </c>
      <c r="AM109" s="12">
        <v>5638</v>
      </c>
      <c r="AN109" s="12">
        <v>5785</v>
      </c>
      <c r="AO109" s="12">
        <v>2234</v>
      </c>
      <c r="AP109" s="12">
        <v>2175</v>
      </c>
      <c r="AQ109" s="12">
        <v>3009</v>
      </c>
      <c r="AR109" s="1">
        <f t="shared" si="57"/>
        <v>3768.2</v>
      </c>
    </row>
    <row r="110" spans="5:50" x14ac:dyDescent="0.25">
      <c r="G110" s="1">
        <v>10</v>
      </c>
      <c r="H110" s="1">
        <v>6</v>
      </c>
      <c r="I110" s="12">
        <v>5809</v>
      </c>
      <c r="J110" s="12">
        <v>5900</v>
      </c>
      <c r="K110" s="12">
        <v>2613</v>
      </c>
      <c r="L110" s="12">
        <v>2931</v>
      </c>
      <c r="M110" s="12">
        <v>3787</v>
      </c>
      <c r="N110" s="1">
        <f t="shared" si="53"/>
        <v>4208</v>
      </c>
      <c r="O110" s="12">
        <v>3379</v>
      </c>
      <c r="P110" s="12">
        <v>4264</v>
      </c>
      <c r="Q110" s="12">
        <v>630</v>
      </c>
      <c r="R110" s="12">
        <v>381</v>
      </c>
      <c r="S110" s="12">
        <v>496</v>
      </c>
      <c r="T110" s="1">
        <f t="shared" si="58"/>
        <v>1830</v>
      </c>
      <c r="U110" s="12">
        <v>5889</v>
      </c>
      <c r="V110" s="12">
        <v>5941</v>
      </c>
      <c r="W110" s="12">
        <v>2794</v>
      </c>
      <c r="X110" s="12">
        <v>3565</v>
      </c>
      <c r="Y110" s="12">
        <v>4201</v>
      </c>
      <c r="Z110" s="1">
        <f t="shared" si="54"/>
        <v>4478</v>
      </c>
      <c r="AA110" s="12">
        <v>3440</v>
      </c>
      <c r="AB110" s="12">
        <v>4302</v>
      </c>
      <c r="AC110" s="12">
        <v>699</v>
      </c>
      <c r="AD110" s="12">
        <v>503</v>
      </c>
      <c r="AE110" s="12">
        <v>577</v>
      </c>
      <c r="AF110" s="1">
        <f t="shared" si="55"/>
        <v>1904.2</v>
      </c>
      <c r="AG110" s="12">
        <v>3437</v>
      </c>
      <c r="AH110" s="12">
        <v>4298</v>
      </c>
      <c r="AI110" s="12">
        <v>684</v>
      </c>
      <c r="AJ110" s="12">
        <v>480</v>
      </c>
      <c r="AK110" s="12">
        <v>558</v>
      </c>
      <c r="AL110" s="1">
        <f t="shared" si="56"/>
        <v>1891.4</v>
      </c>
      <c r="AM110" s="12">
        <v>5810</v>
      </c>
      <c r="AN110" s="12">
        <v>5900</v>
      </c>
      <c r="AO110" s="12">
        <v>2695</v>
      </c>
      <c r="AP110" s="12">
        <v>3044</v>
      </c>
      <c r="AQ110" s="12">
        <v>3937</v>
      </c>
      <c r="AR110" s="1">
        <f t="shared" si="57"/>
        <v>4277.2</v>
      </c>
    </row>
    <row r="111" spans="5:50" x14ac:dyDescent="0.25">
      <c r="G111" s="1">
        <v>11</v>
      </c>
      <c r="H111" s="1">
        <v>5</v>
      </c>
      <c r="I111" s="12">
        <v>5907</v>
      </c>
      <c r="J111" s="12">
        <v>5946</v>
      </c>
      <c r="K111" s="12">
        <v>3056</v>
      </c>
      <c r="L111" s="12">
        <v>3856</v>
      </c>
      <c r="M111" s="12">
        <v>4667</v>
      </c>
      <c r="N111" s="1">
        <f t="shared" si="53"/>
        <v>4686.3999999999996</v>
      </c>
      <c r="O111" s="12">
        <v>1886</v>
      </c>
      <c r="P111" s="12">
        <v>2870</v>
      </c>
      <c r="Q111" s="12">
        <v>289</v>
      </c>
      <c r="R111" s="12">
        <v>186</v>
      </c>
      <c r="S111" s="12">
        <v>226</v>
      </c>
      <c r="T111" s="1">
        <f t="shared" si="58"/>
        <v>1091.4000000000001</v>
      </c>
      <c r="U111" s="12">
        <v>5944</v>
      </c>
      <c r="V111" s="12">
        <v>5970</v>
      </c>
      <c r="W111" s="12">
        <v>3241</v>
      </c>
      <c r="X111" s="12">
        <v>4462</v>
      </c>
      <c r="Y111" s="12">
        <v>4987</v>
      </c>
      <c r="Z111" s="1">
        <f t="shared" si="54"/>
        <v>4920.8</v>
      </c>
      <c r="AA111" s="12">
        <v>2057</v>
      </c>
      <c r="AB111" s="12">
        <v>2960</v>
      </c>
      <c r="AC111" s="12">
        <v>363</v>
      </c>
      <c r="AD111" s="12">
        <v>263</v>
      </c>
      <c r="AE111" s="12">
        <v>283</v>
      </c>
      <c r="AF111" s="1">
        <f t="shared" si="55"/>
        <v>1185.2</v>
      </c>
      <c r="AG111" s="12">
        <v>2033</v>
      </c>
      <c r="AH111" s="12">
        <v>2946</v>
      </c>
      <c r="AI111" s="12">
        <v>356</v>
      </c>
      <c r="AJ111" s="12">
        <v>245</v>
      </c>
      <c r="AK111" s="12">
        <v>273</v>
      </c>
      <c r="AL111" s="1">
        <f t="shared" si="56"/>
        <v>1170.5999999999999</v>
      </c>
      <c r="AM111" s="12">
        <v>5907</v>
      </c>
      <c r="AN111" s="12">
        <v>5946</v>
      </c>
      <c r="AO111" s="12">
        <v>3118</v>
      </c>
      <c r="AP111" s="12">
        <v>3948</v>
      </c>
      <c r="AQ111" s="12">
        <v>4747</v>
      </c>
      <c r="AR111" s="1">
        <f t="shared" si="57"/>
        <v>4733.2</v>
      </c>
    </row>
    <row r="112" spans="5:50" x14ac:dyDescent="0.25">
      <c r="G112" s="1">
        <v>12</v>
      </c>
      <c r="H112" s="1">
        <v>4</v>
      </c>
      <c r="I112" s="12">
        <v>5952</v>
      </c>
      <c r="J112" s="12">
        <v>5967</v>
      </c>
      <c r="K112" s="12">
        <v>3461</v>
      </c>
      <c r="L112" s="12">
        <v>4689</v>
      </c>
      <c r="M112" s="12">
        <v>5301</v>
      </c>
      <c r="N112" s="1">
        <f t="shared" si="53"/>
        <v>5074</v>
      </c>
      <c r="O112" s="12">
        <v>899</v>
      </c>
      <c r="P112" s="12">
        <v>1589</v>
      </c>
      <c r="Q112" s="12">
        <v>152</v>
      </c>
      <c r="R112" s="12">
        <v>96</v>
      </c>
      <c r="S112" s="12">
        <v>109</v>
      </c>
      <c r="T112" s="1">
        <f t="shared" si="58"/>
        <v>569</v>
      </c>
      <c r="U112" s="12">
        <v>5971</v>
      </c>
      <c r="V112" s="12">
        <v>5980</v>
      </c>
      <c r="W112" s="12">
        <v>3640</v>
      </c>
      <c r="X112" s="12">
        <v>5132</v>
      </c>
      <c r="Y112" s="12">
        <v>5522</v>
      </c>
      <c r="Z112" s="1">
        <f t="shared" si="54"/>
        <v>5249</v>
      </c>
      <c r="AA112" s="12">
        <v>1096</v>
      </c>
      <c r="AB112" s="12">
        <v>1733</v>
      </c>
      <c r="AC112" s="12">
        <v>203</v>
      </c>
      <c r="AD112" s="12">
        <v>132</v>
      </c>
      <c r="AE112" s="12">
        <v>149</v>
      </c>
      <c r="AF112" s="1">
        <f t="shared" si="55"/>
        <v>662.6</v>
      </c>
      <c r="AG112" s="12">
        <v>1057</v>
      </c>
      <c r="AH112" s="12">
        <v>1689</v>
      </c>
      <c r="AI112" s="12">
        <v>188</v>
      </c>
      <c r="AJ112" s="12">
        <v>122</v>
      </c>
      <c r="AK112" s="12">
        <v>143</v>
      </c>
      <c r="AL112" s="1">
        <f t="shared" si="56"/>
        <v>639.79999999999995</v>
      </c>
      <c r="AM112" s="12">
        <v>5952</v>
      </c>
      <c r="AN112" s="12">
        <v>5967</v>
      </c>
      <c r="AO112" s="12">
        <v>3576</v>
      </c>
      <c r="AP112" s="12">
        <v>4711</v>
      </c>
      <c r="AQ112" s="12">
        <v>5331</v>
      </c>
      <c r="AR112" s="1">
        <f t="shared" si="57"/>
        <v>5107.3999999999996</v>
      </c>
    </row>
    <row r="113" spans="7:44" x14ac:dyDescent="0.25">
      <c r="G113" s="1">
        <v>13</v>
      </c>
      <c r="H113" s="1">
        <v>3</v>
      </c>
      <c r="I113" s="12">
        <v>5973</v>
      </c>
      <c r="J113" s="12">
        <v>5979</v>
      </c>
      <c r="K113" s="12">
        <v>3930</v>
      </c>
      <c r="L113" s="12">
        <v>5173</v>
      </c>
      <c r="M113" s="12">
        <v>5609</v>
      </c>
      <c r="N113" s="1">
        <f t="shared" si="53"/>
        <v>5332.8</v>
      </c>
      <c r="O113" s="12">
        <v>425</v>
      </c>
      <c r="P113" s="12">
        <v>767</v>
      </c>
      <c r="Q113" s="12">
        <v>85</v>
      </c>
      <c r="R113" s="12">
        <v>45</v>
      </c>
      <c r="S113" s="12">
        <v>57</v>
      </c>
      <c r="T113" s="1">
        <f t="shared" si="58"/>
        <v>275.8</v>
      </c>
      <c r="U113" s="12">
        <v>5986</v>
      </c>
      <c r="V113" s="12">
        <v>5987</v>
      </c>
      <c r="W113" s="12">
        <v>4098</v>
      </c>
      <c r="X113" s="12">
        <v>5474</v>
      </c>
      <c r="Y113" s="12">
        <v>5757</v>
      </c>
      <c r="Z113" s="1">
        <f t="shared" si="54"/>
        <v>5460.4</v>
      </c>
      <c r="AA113" s="12">
        <v>554</v>
      </c>
      <c r="AB113" s="12">
        <v>920</v>
      </c>
      <c r="AC113" s="12">
        <v>112</v>
      </c>
      <c r="AD113" s="12">
        <v>67</v>
      </c>
      <c r="AE113" s="12">
        <v>74</v>
      </c>
      <c r="AF113" s="1">
        <f t="shared" si="55"/>
        <v>345.4</v>
      </c>
      <c r="AG113" s="12">
        <v>517</v>
      </c>
      <c r="AH113" s="12">
        <v>871</v>
      </c>
      <c r="AI113" s="12">
        <v>113</v>
      </c>
      <c r="AJ113" s="12">
        <v>61</v>
      </c>
      <c r="AK113" s="12">
        <v>70</v>
      </c>
      <c r="AL113" s="1">
        <f t="shared" si="56"/>
        <v>326.39999999999998</v>
      </c>
      <c r="AM113" s="12">
        <v>5973</v>
      </c>
      <c r="AN113" s="12">
        <v>5979</v>
      </c>
      <c r="AO113" s="12">
        <v>4092</v>
      </c>
      <c r="AP113" s="12">
        <v>5184</v>
      </c>
      <c r="AQ113" s="12">
        <v>5619</v>
      </c>
      <c r="AR113" s="1">
        <f t="shared" si="57"/>
        <v>5369.4</v>
      </c>
    </row>
    <row r="114" spans="7:44" x14ac:dyDescent="0.25">
      <c r="G114" s="1">
        <v>14</v>
      </c>
      <c r="H114" s="1">
        <v>2</v>
      </c>
      <c r="I114" s="12">
        <v>5985</v>
      </c>
      <c r="J114" s="12">
        <v>5983</v>
      </c>
      <c r="K114" s="12">
        <v>4497</v>
      </c>
      <c r="L114" s="12">
        <v>5455</v>
      </c>
      <c r="M114" s="12">
        <v>5791</v>
      </c>
      <c r="N114" s="1">
        <f t="shared" si="53"/>
        <v>5542.2</v>
      </c>
      <c r="O114" s="12">
        <v>224</v>
      </c>
      <c r="P114" s="12">
        <v>348</v>
      </c>
      <c r="Q114" s="12">
        <v>47</v>
      </c>
      <c r="R114" s="12">
        <v>19</v>
      </c>
      <c r="S114" s="12">
        <v>30</v>
      </c>
      <c r="T114" s="1">
        <f t="shared" si="58"/>
        <v>133.6</v>
      </c>
      <c r="U114" s="12">
        <v>5993</v>
      </c>
      <c r="V114" s="12">
        <v>5991</v>
      </c>
      <c r="W114" s="12">
        <v>4687</v>
      </c>
      <c r="X114" s="12">
        <v>5662</v>
      </c>
      <c r="Y114" s="12">
        <v>5878</v>
      </c>
      <c r="Z114" s="1">
        <f t="shared" si="54"/>
        <v>5642.2</v>
      </c>
      <c r="AA114" s="12">
        <v>285</v>
      </c>
      <c r="AB114" s="12">
        <v>425</v>
      </c>
      <c r="AC114" s="12">
        <v>66</v>
      </c>
      <c r="AD114" s="12">
        <v>32</v>
      </c>
      <c r="AE114" s="12">
        <v>38</v>
      </c>
      <c r="AF114" s="1">
        <f t="shared" si="55"/>
        <v>169.2</v>
      </c>
      <c r="AG114" s="12">
        <v>263</v>
      </c>
      <c r="AH114" s="12">
        <v>393</v>
      </c>
      <c r="AI114" s="12">
        <v>64</v>
      </c>
      <c r="AJ114" s="12">
        <v>30</v>
      </c>
      <c r="AK114" s="12">
        <v>37</v>
      </c>
      <c r="AL114" s="1">
        <f t="shared" si="56"/>
        <v>157.4</v>
      </c>
      <c r="AM114" s="12">
        <v>5985</v>
      </c>
      <c r="AN114" s="12">
        <v>5983</v>
      </c>
      <c r="AO114" s="12">
        <v>4643</v>
      </c>
      <c r="AP114" s="12">
        <v>5466</v>
      </c>
      <c r="AQ114" s="12">
        <v>5798</v>
      </c>
      <c r="AR114" s="1">
        <f t="shared" si="57"/>
        <v>5575</v>
      </c>
    </row>
    <row r="115" spans="7:44" x14ac:dyDescent="0.25">
      <c r="G115" s="1">
        <v>15</v>
      </c>
      <c r="H115" s="1">
        <v>1</v>
      </c>
      <c r="I115" s="12">
        <v>5996</v>
      </c>
      <c r="J115" s="12">
        <v>5986</v>
      </c>
      <c r="K115" s="12">
        <v>5112</v>
      </c>
      <c r="L115" s="12">
        <v>5586</v>
      </c>
      <c r="M115" s="12">
        <v>5895</v>
      </c>
      <c r="N115" s="1">
        <f t="shared" si="53"/>
        <v>5715</v>
      </c>
      <c r="O115" s="12">
        <v>94</v>
      </c>
      <c r="P115" s="12">
        <v>150</v>
      </c>
      <c r="Q115" s="12">
        <v>19</v>
      </c>
      <c r="R115" s="12">
        <v>13</v>
      </c>
      <c r="S115" s="12">
        <v>15</v>
      </c>
      <c r="T115" s="1">
        <f t="shared" si="58"/>
        <v>58.2</v>
      </c>
      <c r="U115" s="12">
        <v>5997</v>
      </c>
      <c r="V115" s="12">
        <v>5992</v>
      </c>
      <c r="W115" s="12">
        <v>5307</v>
      </c>
      <c r="X115" s="12">
        <v>5737</v>
      </c>
      <c r="Y115" s="12">
        <v>5942</v>
      </c>
      <c r="Z115" s="1">
        <f t="shared" si="54"/>
        <v>5795</v>
      </c>
      <c r="AA115" s="12">
        <v>127</v>
      </c>
      <c r="AB115" s="12">
        <v>191</v>
      </c>
      <c r="AC115" s="12">
        <v>27</v>
      </c>
      <c r="AD115" s="12">
        <v>17</v>
      </c>
      <c r="AE115" s="12">
        <v>22</v>
      </c>
      <c r="AF115" s="1">
        <f t="shared" si="55"/>
        <v>76.8</v>
      </c>
      <c r="AG115" s="12">
        <v>119</v>
      </c>
      <c r="AH115" s="12">
        <v>170</v>
      </c>
      <c r="AI115" s="12">
        <v>28</v>
      </c>
      <c r="AJ115" s="12">
        <v>16</v>
      </c>
      <c r="AK115" s="12">
        <v>20</v>
      </c>
      <c r="AL115" s="1">
        <f t="shared" si="56"/>
        <v>70.599999999999994</v>
      </c>
      <c r="AM115" s="12">
        <v>5996</v>
      </c>
      <c r="AN115" s="12">
        <v>5986</v>
      </c>
      <c r="AO115" s="12">
        <v>5182</v>
      </c>
      <c r="AP115" s="12">
        <v>5588</v>
      </c>
      <c r="AQ115" s="12">
        <v>5896</v>
      </c>
      <c r="AR115" s="1">
        <f t="shared" si="57"/>
        <v>5729.6</v>
      </c>
    </row>
    <row r="116" spans="7:44" x14ac:dyDescent="0.25">
      <c r="G116" s="1" t="s">
        <v>62</v>
      </c>
      <c r="I116" s="1">
        <f t="shared" ref="I116:M116" si="59">SUM(I101:I115)</f>
        <v>58587</v>
      </c>
      <c r="J116" s="1">
        <f t="shared" si="59"/>
        <v>62752</v>
      </c>
      <c r="K116" s="1">
        <f t="shared" si="59"/>
        <v>29147</v>
      </c>
      <c r="L116" s="1">
        <f t="shared" si="59"/>
        <v>32763</v>
      </c>
      <c r="M116" s="1">
        <f t="shared" si="59"/>
        <v>38003</v>
      </c>
      <c r="N116" s="1">
        <f>SUM(N101:N115)</f>
        <v>44250.400000000001</v>
      </c>
      <c r="O116" s="1">
        <f t="shared" ref="O116:AR116" si="60">SUM(O101:O115)</f>
        <v>58060</v>
      </c>
      <c r="P116" s="1">
        <f t="shared" si="60"/>
        <v>62296</v>
      </c>
      <c r="Q116" s="1">
        <f t="shared" si="60"/>
        <v>28643</v>
      </c>
      <c r="R116" s="1">
        <f t="shared" si="60"/>
        <v>32090</v>
      </c>
      <c r="S116" s="1">
        <f t="shared" si="60"/>
        <v>37516</v>
      </c>
      <c r="T116" s="1">
        <f t="shared" si="60"/>
        <v>43721</v>
      </c>
      <c r="U116" s="1">
        <f t="shared" si="60"/>
        <v>61203</v>
      </c>
      <c r="V116" s="1">
        <f t="shared" si="60"/>
        <v>65030</v>
      </c>
      <c r="W116" s="1">
        <f t="shared" si="60"/>
        <v>31363</v>
      </c>
      <c r="X116" s="1">
        <f t="shared" si="60"/>
        <v>36701</v>
      </c>
      <c r="Y116" s="1">
        <f t="shared" si="60"/>
        <v>40553</v>
      </c>
      <c r="Z116" s="1">
        <f t="shared" si="60"/>
        <v>46969.999999999993</v>
      </c>
      <c r="AA116" s="1">
        <f t="shared" si="60"/>
        <v>58726</v>
      </c>
      <c r="AB116" s="1">
        <f t="shared" si="60"/>
        <v>62843</v>
      </c>
      <c r="AC116" s="1">
        <f t="shared" si="60"/>
        <v>29287</v>
      </c>
      <c r="AD116" s="1">
        <f t="shared" si="60"/>
        <v>32892</v>
      </c>
      <c r="AE116" s="1">
        <f t="shared" si="60"/>
        <v>38110</v>
      </c>
      <c r="AF116" s="1">
        <f t="shared" si="60"/>
        <v>44371.599999999991</v>
      </c>
      <c r="AG116" s="1">
        <f t="shared" si="60"/>
        <v>58593</v>
      </c>
      <c r="AH116" s="1">
        <f t="shared" si="60"/>
        <v>62678</v>
      </c>
      <c r="AI116" s="1">
        <f t="shared" si="60"/>
        <v>29182</v>
      </c>
      <c r="AJ116" s="1">
        <f t="shared" si="60"/>
        <v>32788</v>
      </c>
      <c r="AK116" s="1">
        <f t="shared" si="60"/>
        <v>37992</v>
      </c>
      <c r="AL116" s="1">
        <f t="shared" si="60"/>
        <v>44246.600000000006</v>
      </c>
      <c r="AM116" s="1">
        <f t="shared" si="60"/>
        <v>59621</v>
      </c>
      <c r="AN116" s="1">
        <f t="shared" si="60"/>
        <v>63835</v>
      </c>
      <c r="AO116" s="1">
        <f t="shared" si="60"/>
        <v>30269</v>
      </c>
      <c r="AP116" s="1">
        <f t="shared" si="60"/>
        <v>33492</v>
      </c>
      <c r="AQ116" s="1">
        <f t="shared" si="60"/>
        <v>39126</v>
      </c>
      <c r="AR116" s="1">
        <f t="shared" si="60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18" t="s">
        <v>63</v>
      </c>
      <c r="I151" s="18"/>
      <c r="J151" s="18"/>
      <c r="K151" s="18"/>
      <c r="L151" s="18"/>
      <c r="M151" s="18"/>
      <c r="T151" s="18" t="s">
        <v>64</v>
      </c>
      <c r="U151" s="18"/>
      <c r="V151" s="18"/>
      <c r="W151" s="18"/>
      <c r="X151" s="18"/>
      <c r="Y151" s="18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5:51" x14ac:dyDescent="0.25">
      <c r="G152" s="1" t="s">
        <v>21</v>
      </c>
      <c r="H152" s="1" t="s">
        <v>10</v>
      </c>
      <c r="I152" s="1" t="s">
        <v>11</v>
      </c>
      <c r="J152" s="1" t="s">
        <v>56</v>
      </c>
      <c r="K152" s="1" t="s">
        <v>12</v>
      </c>
      <c r="L152" s="1" t="s">
        <v>14</v>
      </c>
      <c r="T152" s="1" t="s">
        <v>10</v>
      </c>
      <c r="U152" s="1" t="s">
        <v>11</v>
      </c>
      <c r="V152" s="1" t="s">
        <v>56</v>
      </c>
      <c r="W152" s="1" t="s">
        <v>12</v>
      </c>
      <c r="X152" s="1" t="s">
        <v>14</v>
      </c>
      <c r="Z152" s="14"/>
      <c r="AA152" s="14"/>
      <c r="AE152" s="14"/>
      <c r="AF152" s="14"/>
      <c r="AG152" s="14"/>
      <c r="AK152" s="14"/>
      <c r="AL152" s="14"/>
      <c r="AM152" s="14"/>
      <c r="AQ152" s="14"/>
    </row>
    <row r="153" spans="5:51" x14ac:dyDescent="0.25">
      <c r="H153" s="1" t="s">
        <v>65</v>
      </c>
      <c r="I153" s="1" t="s">
        <v>65</v>
      </c>
      <c r="J153" s="1" t="s">
        <v>65</v>
      </c>
      <c r="K153" s="1" t="s">
        <v>65</v>
      </c>
      <c r="L153" s="1" t="s">
        <v>65</v>
      </c>
      <c r="M153" s="1" t="s">
        <v>66</v>
      </c>
      <c r="N153" s="1" t="s">
        <v>67</v>
      </c>
      <c r="O153" s="1" t="s">
        <v>68</v>
      </c>
      <c r="T153" s="1" t="s">
        <v>65</v>
      </c>
      <c r="U153" s="1" t="s">
        <v>65</v>
      </c>
      <c r="V153" s="1" t="s">
        <v>65</v>
      </c>
      <c r="W153" s="1" t="s">
        <v>65</v>
      </c>
      <c r="X153" s="1" t="s">
        <v>65</v>
      </c>
      <c r="Y153" s="1" t="s">
        <v>66</v>
      </c>
      <c r="Z153" s="1" t="s">
        <v>67</v>
      </c>
      <c r="AA153" s="1" t="s">
        <v>68</v>
      </c>
    </row>
    <row r="154" spans="5:51" x14ac:dyDescent="0.25">
      <c r="E154" s="1" t="s">
        <v>69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2"/>
      <c r="AC154" s="12"/>
      <c r="AD154" s="12"/>
      <c r="AF154" s="12"/>
      <c r="AG154" s="12"/>
      <c r="AH154" s="12"/>
      <c r="AI154" s="12"/>
      <c r="AJ154" s="12"/>
      <c r="AL154" s="12"/>
      <c r="AM154" s="12"/>
      <c r="AN154" s="12"/>
      <c r="AO154" s="12"/>
      <c r="AP154" s="12"/>
    </row>
    <row r="155" spans="5:51" x14ac:dyDescent="0.25">
      <c r="E155" s="1" t="s">
        <v>70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1">SUM(H155:L155) / 5</f>
        <v>67642.8</v>
      </c>
      <c r="N155" s="1">
        <f t="shared" ref="N155:N163" si="62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63">SUM(T155:U155)/2</f>
        <v>1995.5</v>
      </c>
      <c r="AA155" s="1">
        <f>SUM(V155:X155)/3</f>
        <v>1975.3333333333333</v>
      </c>
      <c r="AB155" s="12"/>
      <c r="AC155" s="12"/>
      <c r="AD155" s="12"/>
      <c r="AF155" s="12"/>
      <c r="AG155" s="12"/>
      <c r="AH155" s="12"/>
      <c r="AI155" s="12"/>
      <c r="AJ155" s="12"/>
      <c r="AL155" s="12"/>
      <c r="AM155" s="12"/>
      <c r="AN155" s="12"/>
      <c r="AO155" s="12"/>
      <c r="AP155" s="12"/>
    </row>
    <row r="156" spans="5:51" x14ac:dyDescent="0.25">
      <c r="E156" s="1" t="s">
        <v>24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1"/>
        <v>172281</v>
      </c>
      <c r="N156" s="1">
        <f t="shared" si="62"/>
        <v>32629.5</v>
      </c>
      <c r="O156" s="1">
        <f t="shared" ref="O156:O163" si="64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63"/>
        <v>3511</v>
      </c>
      <c r="AA156" s="1">
        <f t="shared" ref="AA156:AA163" si="65">SUM(V156:X156)/3</f>
        <v>3238.6666666666665</v>
      </c>
      <c r="AB156" s="12"/>
      <c r="AC156" s="12"/>
      <c r="AD156" s="12"/>
      <c r="AF156" s="12"/>
      <c r="AG156" s="12"/>
      <c r="AH156" s="12"/>
      <c r="AI156" s="12"/>
      <c r="AJ156" s="12"/>
      <c r="AL156" s="12"/>
      <c r="AM156" s="12"/>
      <c r="AN156" s="12"/>
      <c r="AO156" s="12"/>
      <c r="AP156" s="12"/>
    </row>
    <row r="157" spans="5:51" x14ac:dyDescent="0.25">
      <c r="E157" s="1" t="s">
        <v>26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1"/>
        <v>385270.2</v>
      </c>
      <c r="N157" s="1">
        <f t="shared" si="62"/>
        <v>71696</v>
      </c>
      <c r="O157" s="1">
        <f t="shared" si="64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63"/>
        <v>5704</v>
      </c>
      <c r="AA157" s="1">
        <f t="shared" si="65"/>
        <v>4983.666666666667</v>
      </c>
      <c r="AB157" s="12"/>
      <c r="AC157" s="12"/>
      <c r="AD157" s="12"/>
      <c r="AF157" s="12"/>
      <c r="AG157" s="12"/>
      <c r="AH157" s="12"/>
      <c r="AI157" s="12"/>
      <c r="AJ157" s="12"/>
      <c r="AL157" s="12"/>
      <c r="AM157" s="12"/>
      <c r="AN157" s="12"/>
      <c r="AO157" s="12"/>
      <c r="AP157" s="12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1"/>
        <v>664367.4</v>
      </c>
      <c r="N158" s="1">
        <f t="shared" si="62"/>
        <v>125796.5</v>
      </c>
      <c r="O158" s="1">
        <f t="shared" si="64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66">SUM(T158:X158) / 5</f>
        <v>7226.6</v>
      </c>
      <c r="Z158" s="1">
        <f t="shared" si="63"/>
        <v>8087</v>
      </c>
      <c r="AA158" s="1">
        <f t="shared" si="65"/>
        <v>6653</v>
      </c>
      <c r="AB158" s="12"/>
      <c r="AC158" s="12"/>
      <c r="AD158" s="12"/>
      <c r="AF158" s="12"/>
      <c r="AG158" s="12"/>
      <c r="AH158" s="12"/>
      <c r="AI158" s="12"/>
      <c r="AJ158" s="12"/>
      <c r="AL158" s="12"/>
      <c r="AM158" s="12"/>
      <c r="AN158" s="12"/>
      <c r="AO158" s="12"/>
      <c r="AP158" s="12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1"/>
        <v>1067956.8</v>
      </c>
      <c r="N159" s="1">
        <f t="shared" si="62"/>
        <v>195623.5</v>
      </c>
      <c r="O159" s="1">
        <f t="shared" si="64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66"/>
        <v>9412.7999999999993</v>
      </c>
      <c r="Z159" s="1">
        <f t="shared" si="63"/>
        <v>10483.5</v>
      </c>
      <c r="AA159" s="1">
        <f t="shared" si="65"/>
        <v>8699</v>
      </c>
      <c r="AB159" s="12"/>
      <c r="AC159" s="12"/>
      <c r="AD159" s="12"/>
      <c r="AF159" s="12"/>
      <c r="AG159" s="12"/>
      <c r="AH159" s="12"/>
      <c r="AI159" s="12"/>
      <c r="AJ159" s="12"/>
      <c r="AL159" s="12"/>
      <c r="AM159" s="12"/>
      <c r="AN159" s="12"/>
      <c r="AO159" s="12"/>
      <c r="AP159" s="12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1"/>
        <v>1537362.4</v>
      </c>
      <c r="N160" s="1">
        <f t="shared" si="62"/>
        <v>280414.5</v>
      </c>
      <c r="O160" s="1">
        <f t="shared" si="64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66"/>
        <v>11562.4</v>
      </c>
      <c r="Z160" s="1">
        <f t="shared" si="63"/>
        <v>12739</v>
      </c>
      <c r="AA160" s="1">
        <f t="shared" si="65"/>
        <v>10778</v>
      </c>
      <c r="AB160" s="12"/>
      <c r="AC160" s="12"/>
      <c r="AD160" s="12"/>
      <c r="AF160" s="12"/>
      <c r="AG160" s="12"/>
      <c r="AH160" s="12"/>
      <c r="AI160" s="12"/>
      <c r="AJ160" s="12"/>
      <c r="AL160" s="12"/>
      <c r="AM160" s="12"/>
      <c r="AN160" s="12"/>
      <c r="AO160" s="12"/>
      <c r="AP160" s="12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1"/>
        <v>2090900.6</v>
      </c>
      <c r="N161" s="1">
        <f t="shared" si="62"/>
        <v>380454.5</v>
      </c>
      <c r="O161" s="1">
        <f t="shared" si="64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66"/>
        <v>13604.2</v>
      </c>
      <c r="Z161" s="1">
        <f t="shared" si="63"/>
        <v>15060</v>
      </c>
      <c r="AA161" s="1">
        <f t="shared" si="65"/>
        <v>12633.666666666666</v>
      </c>
      <c r="AB161" s="12"/>
      <c r="AC161" s="12"/>
      <c r="AD161" s="12"/>
      <c r="AF161" s="12"/>
      <c r="AG161" s="12"/>
      <c r="AH161" s="12"/>
      <c r="AI161" s="12"/>
      <c r="AJ161" s="12"/>
      <c r="AL161" s="12"/>
      <c r="AM161" s="12"/>
      <c r="AN161" s="12"/>
      <c r="AO161" s="12"/>
      <c r="AP161" s="12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1"/>
        <v>2731333.6</v>
      </c>
      <c r="N162" s="1">
        <f t="shared" si="62"/>
        <v>495886.5</v>
      </c>
      <c r="O162" s="1">
        <f t="shared" si="64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66"/>
        <v>15758.4</v>
      </c>
      <c r="Z162" s="1">
        <f t="shared" si="63"/>
        <v>17341</v>
      </c>
      <c r="AA162" s="1">
        <f t="shared" si="65"/>
        <v>14703.333333333334</v>
      </c>
      <c r="AB162" s="12"/>
      <c r="AC162" s="12"/>
      <c r="AD162" s="12"/>
      <c r="AF162" s="12"/>
      <c r="AG162" s="12"/>
      <c r="AH162" s="12"/>
      <c r="AI162" s="12"/>
      <c r="AJ162" s="12"/>
      <c r="AL162" s="12"/>
      <c r="AM162" s="12"/>
      <c r="AN162" s="12"/>
      <c r="AO162" s="12"/>
      <c r="AP162" s="12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1"/>
        <v>3455550.6</v>
      </c>
      <c r="N163" s="1">
        <f t="shared" si="62"/>
        <v>628842.5</v>
      </c>
      <c r="O163" s="1">
        <f t="shared" si="64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66"/>
        <v>17990.599999999999</v>
      </c>
      <c r="Z163" s="1">
        <f t="shared" si="63"/>
        <v>20046</v>
      </c>
      <c r="AA163" s="1">
        <f t="shared" si="65"/>
        <v>16620.333333333332</v>
      </c>
      <c r="AB163" s="12"/>
      <c r="AC163" s="12"/>
      <c r="AD163" s="12"/>
      <c r="AF163" s="12"/>
      <c r="AG163" s="12"/>
      <c r="AH163" s="12"/>
      <c r="AI163" s="12"/>
      <c r="AJ163" s="12"/>
      <c r="AL163" s="12"/>
      <c r="AM163" s="12"/>
      <c r="AN163" s="12"/>
      <c r="AO163" s="12"/>
      <c r="AP163" s="12"/>
    </row>
    <row r="164" spans="7:42" x14ac:dyDescent="0.25">
      <c r="H164" s="12"/>
      <c r="I164" s="12"/>
      <c r="J164" s="12"/>
      <c r="K164" s="12"/>
      <c r="L164" s="12"/>
      <c r="N164" s="12"/>
      <c r="O164" s="12"/>
      <c r="P164" s="12"/>
      <c r="Q164" s="12"/>
      <c r="R164" s="12"/>
      <c r="T164" s="12"/>
      <c r="U164" s="12"/>
      <c r="V164" s="12"/>
      <c r="W164" s="12"/>
      <c r="X164" s="12"/>
      <c r="Z164" s="12"/>
      <c r="AA164" s="12"/>
      <c r="AB164" s="12"/>
      <c r="AC164" s="12"/>
      <c r="AD164" s="12"/>
      <c r="AF164" s="12"/>
      <c r="AG164" s="12"/>
      <c r="AH164" s="12"/>
      <c r="AI164" s="12"/>
      <c r="AJ164" s="12"/>
      <c r="AL164" s="12"/>
      <c r="AM164" s="12"/>
      <c r="AN164" s="12"/>
      <c r="AO164" s="12"/>
      <c r="AP164" s="12"/>
    </row>
    <row r="165" spans="7:42" x14ac:dyDescent="0.25">
      <c r="H165" s="12"/>
      <c r="I165" s="12"/>
      <c r="J165" s="12"/>
      <c r="K165" s="12"/>
      <c r="L165" s="12"/>
      <c r="N165" s="12"/>
      <c r="O165" s="12"/>
      <c r="P165" s="12"/>
      <c r="Q165" s="12"/>
      <c r="R165" s="12"/>
      <c r="T165" s="12"/>
      <c r="U165" s="12"/>
      <c r="V165" s="12"/>
      <c r="W165" s="12"/>
      <c r="X165" s="12"/>
      <c r="Z165" s="12"/>
      <c r="AA165" s="12"/>
      <c r="AB165" s="12"/>
      <c r="AC165" s="12"/>
      <c r="AD165" s="12"/>
      <c r="AF165" s="12"/>
      <c r="AG165" s="12"/>
      <c r="AH165" s="12"/>
      <c r="AI165" s="12"/>
      <c r="AJ165" s="12"/>
      <c r="AL165" s="12"/>
      <c r="AM165" s="12"/>
      <c r="AN165" s="12"/>
      <c r="AO165" s="12"/>
      <c r="AP165" s="12"/>
    </row>
    <row r="166" spans="7:42" x14ac:dyDescent="0.25">
      <c r="H166" s="12"/>
      <c r="I166" s="12"/>
      <c r="J166" s="12"/>
      <c r="K166" s="12"/>
      <c r="L166" s="12"/>
      <c r="N166" s="12"/>
      <c r="O166" s="12"/>
      <c r="P166" s="12"/>
      <c r="Q166" s="12"/>
      <c r="R166" s="12"/>
      <c r="T166" s="12"/>
      <c r="U166" s="12"/>
      <c r="V166" s="12"/>
      <c r="W166" s="12"/>
      <c r="X166" s="12"/>
      <c r="Z166" s="12"/>
      <c r="AA166" s="12"/>
      <c r="AB166" s="12"/>
      <c r="AC166" s="12"/>
      <c r="AD166" s="12"/>
      <c r="AF166" s="12"/>
      <c r="AG166" s="12"/>
      <c r="AH166" s="12"/>
      <c r="AI166" s="12"/>
      <c r="AJ166" s="12"/>
      <c r="AL166" s="12"/>
      <c r="AM166" s="12"/>
      <c r="AN166" s="12"/>
      <c r="AO166" s="12"/>
      <c r="AP166" s="12"/>
    </row>
    <row r="167" spans="7:42" x14ac:dyDescent="0.25">
      <c r="H167" s="12"/>
      <c r="I167" s="12"/>
      <c r="J167" s="12"/>
      <c r="K167" s="12"/>
      <c r="L167" s="12"/>
      <c r="N167" s="12"/>
      <c r="O167" s="12"/>
      <c r="P167" s="12"/>
      <c r="Q167" s="12"/>
      <c r="R167" s="12"/>
      <c r="T167" s="12"/>
      <c r="U167" s="12"/>
      <c r="V167" s="12"/>
      <c r="W167" s="12"/>
      <c r="X167" s="12"/>
      <c r="Z167" s="12"/>
      <c r="AA167" s="12"/>
      <c r="AB167" s="12"/>
      <c r="AC167" s="12"/>
      <c r="AD167" s="12"/>
      <c r="AF167" s="12"/>
      <c r="AG167" s="12"/>
      <c r="AH167" s="12"/>
      <c r="AI167" s="12"/>
      <c r="AJ167" s="12"/>
      <c r="AL167" s="12"/>
      <c r="AM167" s="12"/>
      <c r="AN167" s="12"/>
      <c r="AO167" s="12"/>
      <c r="AP167" s="12"/>
    </row>
    <row r="168" spans="7:42" x14ac:dyDescent="0.25">
      <c r="H168" s="12"/>
      <c r="I168" s="12"/>
      <c r="J168" s="12"/>
      <c r="K168" s="12"/>
      <c r="L168" s="12"/>
      <c r="N168" s="12"/>
      <c r="O168" s="12"/>
      <c r="P168" s="12"/>
      <c r="Q168" s="12"/>
      <c r="R168" s="12"/>
      <c r="T168" s="12"/>
      <c r="U168" s="12"/>
      <c r="V168" s="12"/>
      <c r="W168" s="12"/>
      <c r="X168" s="12"/>
      <c r="Z168" s="12"/>
      <c r="AA168" s="12"/>
      <c r="AB168" s="12"/>
      <c r="AC168" s="12"/>
      <c r="AD168" s="12"/>
      <c r="AF168" s="12"/>
      <c r="AG168" s="12"/>
      <c r="AH168" s="12"/>
      <c r="AI168" s="12"/>
      <c r="AJ168" s="12"/>
      <c r="AL168" s="12"/>
      <c r="AM168" s="12"/>
      <c r="AN168" s="12"/>
      <c r="AO168" s="12"/>
      <c r="AP168" s="12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18" t="s">
        <v>71</v>
      </c>
      <c r="I206" s="18"/>
      <c r="J206" s="18"/>
      <c r="K206" s="18"/>
      <c r="L206" s="18"/>
      <c r="M206" s="18"/>
      <c r="U206" s="18" t="s">
        <v>72</v>
      </c>
      <c r="V206" s="18"/>
      <c r="W206" s="18"/>
      <c r="X206" s="18"/>
      <c r="Y206" s="18"/>
      <c r="Z206" s="1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21</v>
      </c>
      <c r="H207" s="1" t="s">
        <v>10</v>
      </c>
      <c r="I207" s="1" t="s">
        <v>11</v>
      </c>
      <c r="J207" s="1" t="s">
        <v>56</v>
      </c>
      <c r="K207" s="1" t="s">
        <v>12</v>
      </c>
      <c r="L207" s="1" t="s">
        <v>14</v>
      </c>
      <c r="U207" s="1" t="s">
        <v>10</v>
      </c>
      <c r="V207" s="1" t="s">
        <v>11</v>
      </c>
      <c r="W207" s="1" t="s">
        <v>56</v>
      </c>
      <c r="X207" s="1" t="s">
        <v>12</v>
      </c>
      <c r="Y207" s="1" t="s">
        <v>14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73</v>
      </c>
      <c r="N208" s="1" t="s">
        <v>74</v>
      </c>
      <c r="O208" s="1" t="s">
        <v>75</v>
      </c>
      <c r="U208" s="1" t="s">
        <v>22</v>
      </c>
      <c r="V208" s="1" t="s">
        <v>22</v>
      </c>
      <c r="W208" s="1" t="s">
        <v>22</v>
      </c>
      <c r="X208" s="1" t="s">
        <v>22</v>
      </c>
      <c r="Y208" s="1" t="s">
        <v>22</v>
      </c>
      <c r="Z208" s="1" t="s">
        <v>73</v>
      </c>
      <c r="AA208" s="1" t="s">
        <v>74</v>
      </c>
      <c r="AB208" s="1" t="s">
        <v>75</v>
      </c>
    </row>
    <row r="209" spans="5:28" x14ac:dyDescent="0.25">
      <c r="E209" s="1" t="s">
        <v>76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77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67">SUM(H210:L210) / 5</f>
        <v>0.40950000000000009</v>
      </c>
      <c r="N210" s="1">
        <f t="shared" ref="N210:N218" si="68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69">SUM(U210:V210)/2</f>
        <v>3.585E-2</v>
      </c>
      <c r="AB210" s="1">
        <f>SUM(W210:Y210)/3</f>
        <v>0.22166666666666668</v>
      </c>
    </row>
    <row r="211" spans="5:28" x14ac:dyDescent="0.25">
      <c r="E211" s="1" t="s">
        <v>24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68"/>
        <v>0.23019999999999999</v>
      </c>
      <c r="O211" s="1">
        <f t="shared" ref="O211:O218" si="70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69"/>
        <v>9.1200000000000003E-2</v>
      </c>
      <c r="AB211" s="1">
        <f t="shared" ref="AB211:AB218" si="71">SUM(W211:Y211)/3</f>
        <v>0.52959999999999996</v>
      </c>
    </row>
    <row r="212" spans="5:28" x14ac:dyDescent="0.25">
      <c r="E212" s="1" t="s">
        <v>26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67"/>
        <v>2.5120999999999998</v>
      </c>
      <c r="N212" s="1">
        <f t="shared" si="68"/>
        <v>0.51819999999999999</v>
      </c>
      <c r="O212" s="1">
        <f t="shared" si="70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69"/>
        <v>0.1865</v>
      </c>
      <c r="AB212" s="1">
        <f t="shared" si="71"/>
        <v>1.1016333333333332</v>
      </c>
    </row>
    <row r="213" spans="5:28" x14ac:dyDescent="0.25">
      <c r="E213" s="1" t="s">
        <v>78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67"/>
        <v>4.3074599999999998</v>
      </c>
      <c r="N213" s="1">
        <f t="shared" si="68"/>
        <v>0.84719999999999995</v>
      </c>
      <c r="O213" s="1">
        <f t="shared" si="70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72">SUM(U213:Y213) / 5</f>
        <v>1.2555600000000002</v>
      </c>
      <c r="AA213" s="1">
        <f t="shared" si="69"/>
        <v>0.28625</v>
      </c>
      <c r="AB213" s="1">
        <f t="shared" si="71"/>
        <v>1.9017666666666664</v>
      </c>
    </row>
    <row r="214" spans="5:28" x14ac:dyDescent="0.25">
      <c r="E214" s="1" t="s">
        <v>28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67"/>
        <v>6.7897400000000001</v>
      </c>
      <c r="N214" s="1">
        <f t="shared" si="68"/>
        <v>1.3532999999999999</v>
      </c>
      <c r="O214" s="1">
        <f t="shared" si="70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69"/>
        <v>0.45030000000000003</v>
      </c>
      <c r="AB214" s="1">
        <f t="shared" si="71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67"/>
        <v>10.210159999999998</v>
      </c>
      <c r="N215" s="1">
        <f t="shared" si="68"/>
        <v>1.9720999999999997</v>
      </c>
      <c r="O215" s="1">
        <f t="shared" si="70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72"/>
        <v>2.8250199999999999</v>
      </c>
      <c r="AA215" s="1">
        <f t="shared" si="69"/>
        <v>0.64424999999999999</v>
      </c>
      <c r="AB215" s="1">
        <f t="shared" si="71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67"/>
        <v>14.186179999999998</v>
      </c>
      <c r="N216" s="1">
        <f t="shared" si="68"/>
        <v>2.8865500000000002</v>
      </c>
      <c r="O216" s="1">
        <f t="shared" si="70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72"/>
        <v>4.0642799999999992</v>
      </c>
      <c r="AA216" s="1">
        <f t="shared" si="69"/>
        <v>0.92474999999999996</v>
      </c>
      <c r="AB216" s="1">
        <f t="shared" si="71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67"/>
        <v>18.490559999999999</v>
      </c>
      <c r="N217" s="1">
        <f t="shared" si="68"/>
        <v>3.5819000000000001</v>
      </c>
      <c r="O217" s="1">
        <f t="shared" si="70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72"/>
        <v>5.2847399999999993</v>
      </c>
      <c r="AA217" s="1">
        <f t="shared" si="69"/>
        <v>1.18215</v>
      </c>
      <c r="AB217" s="1">
        <f t="shared" si="71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67"/>
        <v>26.234640000000002</v>
      </c>
      <c r="N218" s="1">
        <f t="shared" si="68"/>
        <v>4.8136000000000001</v>
      </c>
      <c r="O218" s="1">
        <f t="shared" si="70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72"/>
        <v>7.2165600000000012</v>
      </c>
      <c r="AA218" s="1">
        <f t="shared" si="69"/>
        <v>1.5379</v>
      </c>
      <c r="AB218" s="1">
        <f t="shared" si="71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18" t="s">
        <v>79</v>
      </c>
      <c r="I256" s="18"/>
      <c r="J256" s="18"/>
      <c r="K256" s="18"/>
      <c r="L256" s="18"/>
      <c r="M256" s="18"/>
      <c r="R256" s="19" t="s">
        <v>80</v>
      </c>
      <c r="S256" s="19"/>
      <c r="T256" s="19"/>
      <c r="U256" s="19"/>
      <c r="V256" s="19"/>
      <c r="W256" s="19"/>
      <c r="X256" s="14"/>
      <c r="Y256" s="14"/>
    </row>
    <row r="257" spans="5:39" x14ac:dyDescent="0.25">
      <c r="G257" s="1" t="s">
        <v>21</v>
      </c>
      <c r="H257" s="1" t="s">
        <v>10</v>
      </c>
      <c r="I257" s="1" t="s">
        <v>11</v>
      </c>
      <c r="J257" s="1" t="s">
        <v>56</v>
      </c>
      <c r="K257" s="1" t="s">
        <v>12</v>
      </c>
      <c r="L257" s="1" t="s">
        <v>14</v>
      </c>
      <c r="R257" s="14" t="s">
        <v>10</v>
      </c>
      <c r="S257" s="14" t="s">
        <v>11</v>
      </c>
      <c r="T257" s="14" t="s">
        <v>56</v>
      </c>
      <c r="U257" s="14" t="s">
        <v>12</v>
      </c>
      <c r="V257" s="14" t="s">
        <v>14</v>
      </c>
      <c r="W257" s="14"/>
      <c r="X257" s="14"/>
      <c r="Y257" s="14"/>
      <c r="AC257" s="1" t="s">
        <v>21</v>
      </c>
      <c r="AD257" s="17" t="s">
        <v>10</v>
      </c>
      <c r="AE257" s="17"/>
      <c r="AF257" s="17" t="s">
        <v>11</v>
      </c>
      <c r="AG257" s="17"/>
      <c r="AH257" s="17" t="s">
        <v>56</v>
      </c>
      <c r="AI257" s="17"/>
      <c r="AJ257" s="17" t="s">
        <v>12</v>
      </c>
      <c r="AK257" s="17"/>
      <c r="AL257" s="1" t="s">
        <v>14</v>
      </c>
    </row>
    <row r="258" spans="5:39" x14ac:dyDescent="0.25"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73</v>
      </c>
      <c r="N258" s="1" t="s">
        <v>74</v>
      </c>
      <c r="O258" s="1" t="s">
        <v>81</v>
      </c>
      <c r="R258" s="14" t="s">
        <v>22</v>
      </c>
      <c r="S258" s="14" t="s">
        <v>22</v>
      </c>
      <c r="T258" s="14" t="s">
        <v>22</v>
      </c>
      <c r="U258" s="14" t="s">
        <v>22</v>
      </c>
      <c r="V258" s="14" t="s">
        <v>22</v>
      </c>
      <c r="W258" s="14" t="s">
        <v>73</v>
      </c>
      <c r="X258" s="14" t="s">
        <v>82</v>
      </c>
      <c r="Y258" s="14" t="s">
        <v>81</v>
      </c>
      <c r="AD258" s="1" t="s">
        <v>83</v>
      </c>
      <c r="AE258" s="1" t="s">
        <v>84</v>
      </c>
      <c r="AF258" s="1" t="s">
        <v>83</v>
      </c>
      <c r="AG258" s="1" t="s">
        <v>84</v>
      </c>
      <c r="AH258" s="1" t="s">
        <v>83</v>
      </c>
      <c r="AI258" s="1" t="s">
        <v>84</v>
      </c>
      <c r="AJ258" s="1" t="s">
        <v>83</v>
      </c>
      <c r="AK258" s="1" t="s">
        <v>84</v>
      </c>
      <c r="AL258" s="1" t="s">
        <v>83</v>
      </c>
      <c r="AM258" s="1" t="s">
        <v>84</v>
      </c>
    </row>
    <row r="259" spans="5:39" x14ac:dyDescent="0.25">
      <c r="G259" s="4">
        <v>500</v>
      </c>
      <c r="H259" s="12">
        <v>3.1199999999999999E-4</v>
      </c>
      <c r="I259" s="12">
        <v>3.1199999999999999E-4</v>
      </c>
      <c r="J259" s="12">
        <v>6.8999999999999997E-4</v>
      </c>
      <c r="K259" s="12">
        <v>1.0020000000000001E-3</v>
      </c>
      <c r="L259" s="12">
        <v>6.8900000000000005E-4</v>
      </c>
      <c r="M259" s="1">
        <f>SUM(H259:L259) / 5</f>
        <v>6.0100000000000008E-4</v>
      </c>
      <c r="N259" s="1">
        <f t="shared" ref="N259:N261" si="73">SUM(H259:I259) / 2</f>
        <v>3.1199999999999999E-4</v>
      </c>
      <c r="O259" s="1">
        <f>SUM(J259:L259) / 3</f>
        <v>7.9366666666666659E-4</v>
      </c>
      <c r="R259" s="12">
        <v>8.7200000000000005E-4</v>
      </c>
      <c r="S259" s="12">
        <v>6.9999999999999999E-4</v>
      </c>
      <c r="T259" s="12">
        <v>9.9200000000000004E-4</v>
      </c>
      <c r="U259" s="12">
        <v>8.6600000000000002E-4</v>
      </c>
      <c r="V259" s="12">
        <v>1.134E-3</v>
      </c>
      <c r="W259" s="14">
        <f>SUM(R259:V259) / 5</f>
        <v>9.1280000000000007E-4</v>
      </c>
      <c r="X259" s="14">
        <f t="shared" ref="X259:X260" si="74">SUM(R259:S259) / 2</f>
        <v>7.8600000000000002E-4</v>
      </c>
      <c r="Y259" s="14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 t="shared" ref="M260" si="75">SUM(H260:L260) / 5</f>
        <v>2.3544E-3</v>
      </c>
      <c r="N260" s="1">
        <f t="shared" si="73"/>
        <v>7.5350000000000005E-4</v>
      </c>
      <c r="O260" s="1">
        <f t="shared" ref="O260:O268" si="76">SUM(J260:L260) / 3</f>
        <v>3.4216666666666666E-3</v>
      </c>
      <c r="R260" s="12">
        <v>2.5400000000000002E-3</v>
      </c>
      <c r="S260" s="12">
        <v>2.9640000000000001E-3</v>
      </c>
      <c r="T260" s="12">
        <v>4.633E-3</v>
      </c>
      <c r="U260" s="12">
        <v>2.8530000000000001E-3</v>
      </c>
      <c r="V260" s="12">
        <v>2.875E-3</v>
      </c>
      <c r="W260" s="14">
        <f t="shared" ref="W260:W268" si="77">SUM(R260:V260) / 5</f>
        <v>3.173E-3</v>
      </c>
      <c r="X260" s="14">
        <f t="shared" si="74"/>
        <v>2.7520000000000001E-3</v>
      </c>
      <c r="Y260" s="14">
        <f t="shared" ref="Y260:Y268" si="78">SUM(T260:V260) / 3</f>
        <v>3.4536666666666661E-3</v>
      </c>
      <c r="AC260" s="4">
        <v>1250</v>
      </c>
      <c r="AD260" s="6" t="s">
        <v>85</v>
      </c>
      <c r="AE260" s="6"/>
      <c r="AF260" s="6"/>
      <c r="AG260" s="6"/>
      <c r="AH260" s="6"/>
    </row>
    <row r="261" spans="5:39" x14ac:dyDescent="0.25">
      <c r="E261" s="1" t="s">
        <v>86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 t="shared" si="73"/>
        <v>1.614E-3</v>
      </c>
      <c r="O261" s="1">
        <f t="shared" si="76"/>
        <v>8.123E-3</v>
      </c>
      <c r="R261" s="12">
        <v>1.2815E-2</v>
      </c>
      <c r="S261" s="12">
        <v>1.1034E-2</v>
      </c>
      <c r="T261" s="12">
        <v>9.8110000000000003E-3</v>
      </c>
      <c r="U261" s="12">
        <v>1.1559E-2</v>
      </c>
      <c r="V261" s="12">
        <v>1.125E-2</v>
      </c>
      <c r="W261" s="14">
        <f t="shared" si="77"/>
        <v>1.1293800000000001E-2</v>
      </c>
      <c r="X261" s="14">
        <f>SUM(R261:S261) / 2</f>
        <v>1.1924500000000001E-2</v>
      </c>
      <c r="Y261" s="14">
        <f t="shared" si="78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24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79">SUM(H262:L262) / 5</f>
        <v>1.20678E-2</v>
      </c>
      <c r="N262" s="1">
        <f>SUM(H262:I262) / 2</f>
        <v>3.1120000000000002E-3</v>
      </c>
      <c r="O262" s="1">
        <f t="shared" si="76"/>
        <v>1.8038333333333333E-2</v>
      </c>
      <c r="R262" s="12">
        <v>1.7038999999999999E-2</v>
      </c>
      <c r="S262" s="12">
        <v>1.7410999999999999E-2</v>
      </c>
      <c r="T262" s="12">
        <v>1.3580999999999999E-2</v>
      </c>
      <c r="U262" s="12">
        <v>2.1278999999999999E-2</v>
      </c>
      <c r="V262" s="12">
        <v>1.6886999999999999E-2</v>
      </c>
      <c r="W262" s="14">
        <f t="shared" si="77"/>
        <v>1.7239399999999995E-2</v>
      </c>
      <c r="X262" s="14">
        <f t="shared" ref="X262:X268" si="80">SUM(R262:S262) / 2</f>
        <v>1.7224999999999997E-2</v>
      </c>
      <c r="Y262" s="14">
        <f t="shared" si="78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1" t="s">
        <v>26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81">SUM(H263:I263) / 2</f>
        <v>7.1039999999999992E-3</v>
      </c>
      <c r="O263" s="1">
        <f t="shared" si="76"/>
        <v>4.4986666666666668E-2</v>
      </c>
      <c r="R263" s="12">
        <v>2.5498E-2</v>
      </c>
      <c r="S263" s="12">
        <v>2.8542000000000001E-2</v>
      </c>
      <c r="T263" s="12">
        <v>2.3220999999999999E-2</v>
      </c>
      <c r="U263" s="12">
        <v>2.7712000000000001E-2</v>
      </c>
      <c r="V263" s="12">
        <v>2.5971000000000001E-2</v>
      </c>
      <c r="W263" s="14">
        <f t="shared" si="77"/>
        <v>2.6188800000000002E-2</v>
      </c>
      <c r="X263" s="14">
        <f t="shared" si="80"/>
        <v>2.7020000000000002E-2</v>
      </c>
      <c r="Y263" s="14">
        <f t="shared" si="78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78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79"/>
        <v>4.8754800000000001E-2</v>
      </c>
      <c r="N264" s="1">
        <f t="shared" si="81"/>
        <v>1.02915E-2</v>
      </c>
      <c r="O264" s="1">
        <f t="shared" si="76"/>
        <v>7.4397000000000005E-2</v>
      </c>
      <c r="R264" s="12">
        <v>4.0960999999999997E-2</v>
      </c>
      <c r="S264" s="12">
        <v>4.1466000000000003E-2</v>
      </c>
      <c r="T264" s="12">
        <v>3.6596999999999998E-2</v>
      </c>
      <c r="U264" s="12">
        <v>3.8419000000000002E-2</v>
      </c>
      <c r="V264" s="12">
        <v>3.8246000000000002E-2</v>
      </c>
      <c r="W264" s="14">
        <f t="shared" si="77"/>
        <v>3.91378E-2</v>
      </c>
      <c r="X264" s="14">
        <f t="shared" si="80"/>
        <v>4.12135E-2</v>
      </c>
      <c r="Y264" s="14">
        <f t="shared" si="78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87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79"/>
        <v>7.6341000000000006E-2</v>
      </c>
      <c r="N265" s="1">
        <f t="shared" si="81"/>
        <v>1.5364000000000001E-2</v>
      </c>
      <c r="O265" s="1">
        <f t="shared" si="76"/>
        <v>0.11699233333333332</v>
      </c>
      <c r="R265" s="12">
        <v>4.7564000000000002E-2</v>
      </c>
      <c r="S265" s="12">
        <v>4.7159E-2</v>
      </c>
      <c r="T265" s="12">
        <v>4.8349999999999997E-2</v>
      </c>
      <c r="U265" s="12">
        <v>4.6793000000000001E-2</v>
      </c>
      <c r="V265" s="12">
        <v>4.7551999999999997E-2</v>
      </c>
      <c r="W265" s="14">
        <f t="shared" si="77"/>
        <v>4.7483600000000001E-2</v>
      </c>
      <c r="X265" s="14">
        <f t="shared" si="80"/>
        <v>4.7361500000000001E-2</v>
      </c>
      <c r="Y265" s="14">
        <f t="shared" si="78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79"/>
        <v>0.10786200000000001</v>
      </c>
      <c r="N266" s="1">
        <f t="shared" si="81"/>
        <v>2.0374E-2</v>
      </c>
      <c r="O266" s="1">
        <f t="shared" si="76"/>
        <v>0.16618733333333335</v>
      </c>
      <c r="R266" s="12">
        <v>6.1781000000000003E-2</v>
      </c>
      <c r="S266" s="12">
        <v>6.2373999999999999E-2</v>
      </c>
      <c r="T266" s="12">
        <v>5.9292999999999998E-2</v>
      </c>
      <c r="U266" s="12">
        <v>6.1678999999999998E-2</v>
      </c>
      <c r="V266" s="12">
        <v>6.3215999999999994E-2</v>
      </c>
      <c r="W266" s="14">
        <f t="shared" si="77"/>
        <v>6.1668599999999997E-2</v>
      </c>
      <c r="X266" s="14">
        <f t="shared" si="80"/>
        <v>6.2077500000000001E-2</v>
      </c>
      <c r="Y266" s="14">
        <f t="shared" si="78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79"/>
        <v>0.1486856</v>
      </c>
      <c r="N267" s="1">
        <f t="shared" si="81"/>
        <v>2.7979500000000001E-2</v>
      </c>
      <c r="O267" s="1">
        <f t="shared" si="76"/>
        <v>0.22915633333333332</v>
      </c>
      <c r="R267" s="12">
        <v>5.5226999999999998E-2</v>
      </c>
      <c r="S267" s="12">
        <v>6.8665000000000004E-2</v>
      </c>
      <c r="T267" s="12">
        <v>6.7932999999999993E-2</v>
      </c>
      <c r="U267" s="12">
        <v>6.8345000000000003E-2</v>
      </c>
      <c r="V267" s="12">
        <v>6.8745000000000001E-2</v>
      </c>
      <c r="W267" s="14">
        <f t="shared" si="77"/>
        <v>6.5783000000000008E-2</v>
      </c>
      <c r="X267" s="14">
        <f t="shared" si="80"/>
        <v>6.1946000000000001E-2</v>
      </c>
      <c r="Y267" s="14">
        <f t="shared" si="78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79"/>
        <v>0.17966759999999998</v>
      </c>
      <c r="N268" s="1">
        <f t="shared" si="81"/>
        <v>3.2665E-2</v>
      </c>
      <c r="O268" s="1">
        <f t="shared" si="76"/>
        <v>0.27766933333333338</v>
      </c>
      <c r="R268" s="12">
        <v>6.7104999999999998E-2</v>
      </c>
      <c r="S268" s="12">
        <v>6.6100999999999993E-2</v>
      </c>
      <c r="T268" s="12">
        <v>6.9360000000000005E-2</v>
      </c>
      <c r="U268" s="12">
        <v>6.5176999999999999E-2</v>
      </c>
      <c r="V268" s="12">
        <v>6.6023999999999999E-2</v>
      </c>
      <c r="W268" s="14">
        <f t="shared" si="77"/>
        <v>6.6753400000000004E-2</v>
      </c>
      <c r="X268" s="14">
        <f t="shared" si="80"/>
        <v>6.6602999999999996E-2</v>
      </c>
      <c r="Y268" s="14">
        <f t="shared" si="78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9" spans="5:51" x14ac:dyDescent="0.25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</row>
    <row r="313" spans="5:51" x14ac:dyDescent="0.25">
      <c r="I313" s="1" t="s">
        <v>88</v>
      </c>
      <c r="M313" s="1" t="s">
        <v>89</v>
      </c>
      <c r="Q313" s="1" t="s">
        <v>90</v>
      </c>
      <c r="V313" s="1" t="s">
        <v>91</v>
      </c>
      <c r="AD313" s="1" t="s">
        <v>88</v>
      </c>
      <c r="AI313" s="1" t="s">
        <v>89</v>
      </c>
      <c r="AN313" s="1" t="s">
        <v>90</v>
      </c>
      <c r="AS313" s="1" t="s">
        <v>91</v>
      </c>
    </row>
    <row r="314" spans="5:51" x14ac:dyDescent="0.25">
      <c r="H314" s="1" t="s">
        <v>55</v>
      </c>
      <c r="I314" s="1" t="s">
        <v>10</v>
      </c>
      <c r="J314" s="1" t="s">
        <v>11</v>
      </c>
      <c r="M314" s="1" t="s">
        <v>10</v>
      </c>
      <c r="N314" s="1" t="s">
        <v>11</v>
      </c>
      <c r="Q314" s="1" t="s">
        <v>10</v>
      </c>
      <c r="R314" s="1" t="s">
        <v>11</v>
      </c>
      <c r="V314" s="1" t="s">
        <v>10</v>
      </c>
      <c r="W314" s="1" t="s">
        <v>11</v>
      </c>
      <c r="AC314" s="1" t="s">
        <v>55</v>
      </c>
      <c r="AD314" s="1" t="s">
        <v>56</v>
      </c>
      <c r="AE314" s="1" t="s">
        <v>12</v>
      </c>
      <c r="AF314" s="1" t="s">
        <v>14</v>
      </c>
      <c r="AI314" s="1" t="s">
        <v>56</v>
      </c>
      <c r="AJ314" s="1" t="s">
        <v>12</v>
      </c>
      <c r="AK314" s="1" t="s">
        <v>14</v>
      </c>
      <c r="AN314" s="1" t="s">
        <v>56</v>
      </c>
      <c r="AO314" s="1" t="s">
        <v>12</v>
      </c>
      <c r="AP314" s="1" t="s">
        <v>14</v>
      </c>
      <c r="AS314" s="1" t="s">
        <v>56</v>
      </c>
      <c r="AT314" s="1" t="s">
        <v>12</v>
      </c>
      <c r="AU314" s="1" t="s">
        <v>14</v>
      </c>
    </row>
    <row r="315" spans="5:51" x14ac:dyDescent="0.25">
      <c r="E315" s="1" t="s">
        <v>92</v>
      </c>
      <c r="I315" s="1" t="s">
        <v>22</v>
      </c>
      <c r="J315" s="1" t="s">
        <v>22</v>
      </c>
      <c r="K315" s="1" t="s">
        <v>73</v>
      </c>
      <c r="M315" s="1" t="s">
        <v>22</v>
      </c>
      <c r="N315" s="1" t="s">
        <v>22</v>
      </c>
      <c r="O315" s="1" t="s">
        <v>73</v>
      </c>
      <c r="S315" s="1" t="s">
        <v>73</v>
      </c>
      <c r="X315" s="1" t="s">
        <v>73</v>
      </c>
      <c r="AD315" s="1" t="s">
        <v>22</v>
      </c>
      <c r="AE315" s="1" t="s">
        <v>22</v>
      </c>
      <c r="AF315" s="1" t="s">
        <v>22</v>
      </c>
      <c r="AG315" s="1" t="s">
        <v>93</v>
      </c>
      <c r="AI315" s="1" t="s">
        <v>22</v>
      </c>
      <c r="AJ315" s="1" t="s">
        <v>22</v>
      </c>
      <c r="AK315" s="1" t="s">
        <v>22</v>
      </c>
      <c r="AL315" s="1" t="s">
        <v>93</v>
      </c>
      <c r="AN315" s="1" t="s">
        <v>22</v>
      </c>
      <c r="AO315" s="1" t="s">
        <v>22</v>
      </c>
      <c r="AP315" s="1" t="s">
        <v>22</v>
      </c>
      <c r="AQ315" s="1" t="s">
        <v>93</v>
      </c>
      <c r="AS315" s="1" t="s">
        <v>22</v>
      </c>
      <c r="AT315" s="1" t="s">
        <v>22</v>
      </c>
      <c r="AU315" s="1" t="s">
        <v>22</v>
      </c>
      <c r="AV315" s="1" t="s">
        <v>93</v>
      </c>
    </row>
    <row r="316" spans="5:51" x14ac:dyDescent="0.25">
      <c r="E316" s="1" t="s">
        <v>24</v>
      </c>
      <c r="H316" s="4">
        <v>1</v>
      </c>
      <c r="I316" s="6"/>
      <c r="J316" s="6"/>
      <c r="K316" s="1">
        <f>SUM(I316:J316)/2</f>
        <v>0</v>
      </c>
      <c r="M316" s="6"/>
      <c r="N316" s="6"/>
      <c r="O316" s="1">
        <f>SUM(M316:N316)/2</f>
        <v>0</v>
      </c>
      <c r="P316" s="6"/>
      <c r="R316" s="6"/>
      <c r="S316" s="1">
        <f>SUM(Q316:R316)/2</f>
        <v>0</v>
      </c>
      <c r="W316" s="6"/>
      <c r="X316" s="1">
        <f>SUM(V316:W316)/2</f>
        <v>0</v>
      </c>
      <c r="AC316" s="4">
        <v>1</v>
      </c>
      <c r="AG316" s="1">
        <f>SUM(AD316:AF316)/3</f>
        <v>0</v>
      </c>
      <c r="AL316" s="1">
        <f>SUM(AI316:AK316)/3</f>
        <v>0</v>
      </c>
      <c r="AO316" s="6"/>
      <c r="AQ316" s="1">
        <f>SUM(AN316:AP316)/3</f>
        <v>0</v>
      </c>
      <c r="AV316" s="1">
        <f>SUM(AS316:AU316)/3</f>
        <v>0</v>
      </c>
    </row>
    <row r="317" spans="5:51" x14ac:dyDescent="0.25">
      <c r="E317" s="1" t="s">
        <v>26</v>
      </c>
      <c r="H317" s="4">
        <v>167</v>
      </c>
      <c r="I317" s="6"/>
      <c r="J317" s="6"/>
      <c r="K317" s="1">
        <f t="shared" ref="K317:K325" si="82">SUM(I317:J317)/2</f>
        <v>0</v>
      </c>
      <c r="M317" s="6"/>
      <c r="N317" s="6"/>
      <c r="O317" s="1">
        <f t="shared" ref="O317:O324" si="83">SUM(M317:N317)/2</f>
        <v>0</v>
      </c>
      <c r="P317" s="6"/>
      <c r="Q317" s="6"/>
      <c r="R317" s="6"/>
      <c r="S317" s="1">
        <f t="shared" ref="S317:S325" si="84">SUM(Q317:R317)/2</f>
        <v>0</v>
      </c>
      <c r="V317" s="6"/>
      <c r="W317" s="6"/>
      <c r="X317" s="1">
        <f t="shared" ref="X317:X325" si="85">SUM(V317:W317)/2</f>
        <v>0</v>
      </c>
      <c r="AC317" s="4">
        <v>33</v>
      </c>
      <c r="AG317" s="1">
        <f t="shared" ref="AG317:AG325" si="86">SUM(AD317:AF317)/3</f>
        <v>0</v>
      </c>
      <c r="AL317" s="1">
        <f t="shared" ref="AL317:AL325" si="87">SUM(AI317:AK317)/3</f>
        <v>0</v>
      </c>
      <c r="AQ317" s="1">
        <f t="shared" ref="AQ317:AQ325" si="88">SUM(AN317:AP317)/3</f>
        <v>0</v>
      </c>
      <c r="AV317" s="1">
        <f t="shared" ref="AV317:AV325" si="89">SUM(AS317:AU317)/3</f>
        <v>0</v>
      </c>
    </row>
    <row r="318" spans="5:51" x14ac:dyDescent="0.25">
      <c r="E318" s="8" t="s">
        <v>94</v>
      </c>
      <c r="H318" s="4">
        <v>333</v>
      </c>
      <c r="I318" s="6"/>
      <c r="J318" s="6"/>
      <c r="K318" s="1">
        <f t="shared" si="82"/>
        <v>0</v>
      </c>
      <c r="M318" s="6"/>
      <c r="N318" s="6"/>
      <c r="O318" s="1">
        <f t="shared" si="83"/>
        <v>0</v>
      </c>
      <c r="P318" s="6"/>
      <c r="R318" s="6"/>
      <c r="S318" s="1">
        <f t="shared" si="84"/>
        <v>0</v>
      </c>
      <c r="W318" s="6"/>
      <c r="X318" s="1">
        <f t="shared" si="85"/>
        <v>0</v>
      </c>
      <c r="AC318" s="4">
        <v>67</v>
      </c>
      <c r="AG318" s="1">
        <f t="shared" si="86"/>
        <v>0</v>
      </c>
      <c r="AL318" s="1">
        <f t="shared" si="87"/>
        <v>0</v>
      </c>
      <c r="AQ318" s="1">
        <f t="shared" si="88"/>
        <v>0</v>
      </c>
      <c r="AV318" s="1">
        <f t="shared" si="89"/>
        <v>0</v>
      </c>
    </row>
    <row r="319" spans="5:51" x14ac:dyDescent="0.25">
      <c r="E319" s="8" t="s">
        <v>95</v>
      </c>
      <c r="H319" s="1">
        <v>500</v>
      </c>
      <c r="I319" s="6"/>
      <c r="J319" s="6"/>
      <c r="K319" s="1">
        <f t="shared" si="82"/>
        <v>0</v>
      </c>
      <c r="M319" s="6"/>
      <c r="N319" s="6"/>
      <c r="O319" s="1">
        <f t="shared" si="83"/>
        <v>0</v>
      </c>
      <c r="P319" s="6"/>
      <c r="Q319" s="6"/>
      <c r="R319" s="6"/>
      <c r="S319" s="1">
        <f t="shared" si="84"/>
        <v>0</v>
      </c>
      <c r="V319" s="6"/>
      <c r="W319" s="6"/>
      <c r="X319" s="1">
        <f t="shared" si="85"/>
        <v>0</v>
      </c>
      <c r="AC319" s="1">
        <v>100</v>
      </c>
      <c r="AG319" s="1">
        <f t="shared" si="86"/>
        <v>0</v>
      </c>
      <c r="AL319" s="1">
        <f t="shared" si="87"/>
        <v>0</v>
      </c>
      <c r="AQ319" s="1">
        <f t="shared" si="88"/>
        <v>0</v>
      </c>
      <c r="AV319" s="1">
        <f t="shared" si="89"/>
        <v>0</v>
      </c>
    </row>
    <row r="320" spans="5:51" x14ac:dyDescent="0.25">
      <c r="E320" s="8" t="s">
        <v>28</v>
      </c>
      <c r="H320" s="4">
        <v>667</v>
      </c>
      <c r="I320" s="6"/>
      <c r="J320" s="6"/>
      <c r="K320" s="1">
        <f t="shared" si="82"/>
        <v>0</v>
      </c>
      <c r="M320" s="6"/>
      <c r="N320" s="6"/>
      <c r="O320" s="1">
        <f t="shared" si="83"/>
        <v>0</v>
      </c>
      <c r="P320" s="6"/>
      <c r="Q320" s="6"/>
      <c r="R320" s="6"/>
      <c r="S320" s="1">
        <f t="shared" si="84"/>
        <v>0</v>
      </c>
      <c r="V320" s="6"/>
      <c r="W320" s="6"/>
      <c r="X320" s="1">
        <f t="shared" si="85"/>
        <v>0</v>
      </c>
      <c r="AC320" s="4">
        <v>133</v>
      </c>
      <c r="AG320" s="1">
        <f t="shared" si="86"/>
        <v>0</v>
      </c>
      <c r="AL320" s="1">
        <f t="shared" si="87"/>
        <v>0</v>
      </c>
      <c r="AQ320" s="1">
        <f t="shared" si="88"/>
        <v>0</v>
      </c>
      <c r="AV320" s="1">
        <f t="shared" si="89"/>
        <v>0</v>
      </c>
    </row>
    <row r="321" spans="5:48" x14ac:dyDescent="0.25">
      <c r="H321" s="4">
        <v>833</v>
      </c>
      <c r="I321" s="6"/>
      <c r="J321" s="6"/>
      <c r="K321" s="1">
        <f t="shared" si="82"/>
        <v>0</v>
      </c>
      <c r="O321" s="1">
        <f t="shared" si="83"/>
        <v>0</v>
      </c>
      <c r="P321" s="6"/>
      <c r="S321" s="1">
        <f t="shared" si="84"/>
        <v>0</v>
      </c>
      <c r="X321" s="1">
        <f t="shared" si="85"/>
        <v>0</v>
      </c>
      <c r="AC321" s="4">
        <v>167</v>
      </c>
      <c r="AG321" s="1">
        <f t="shared" si="86"/>
        <v>0</v>
      </c>
      <c r="AL321" s="1">
        <f t="shared" si="87"/>
        <v>0</v>
      </c>
      <c r="AQ321" s="1">
        <f t="shared" si="88"/>
        <v>0</v>
      </c>
      <c r="AV321" s="1">
        <f t="shared" si="89"/>
        <v>0</v>
      </c>
    </row>
    <row r="322" spans="5:48" ht="15.75" customHeight="1" x14ac:dyDescent="0.25">
      <c r="H322" s="1">
        <v>1000</v>
      </c>
      <c r="I322" s="6"/>
      <c r="J322" s="6"/>
      <c r="K322" s="1">
        <f t="shared" si="82"/>
        <v>0</v>
      </c>
      <c r="O322" s="1">
        <f t="shared" si="83"/>
        <v>0</v>
      </c>
      <c r="P322" s="6"/>
      <c r="R322" s="6"/>
      <c r="S322" s="1">
        <f t="shared" si="84"/>
        <v>0</v>
      </c>
      <c r="W322" s="6"/>
      <c r="X322" s="1">
        <f t="shared" si="85"/>
        <v>0</v>
      </c>
      <c r="AC322" s="1">
        <v>200</v>
      </c>
      <c r="AG322" s="1">
        <f t="shared" si="86"/>
        <v>0</v>
      </c>
      <c r="AL322" s="1">
        <f t="shared" si="87"/>
        <v>0</v>
      </c>
      <c r="AQ322" s="1">
        <f t="shared" si="88"/>
        <v>0</v>
      </c>
      <c r="AV322" s="1">
        <f t="shared" si="89"/>
        <v>0</v>
      </c>
    </row>
    <row r="323" spans="5:48" x14ac:dyDescent="0.25">
      <c r="E323" s="1" t="s">
        <v>96</v>
      </c>
      <c r="H323" s="1">
        <v>1167</v>
      </c>
      <c r="I323" s="6"/>
      <c r="J323" s="6"/>
      <c r="K323" s="1">
        <f t="shared" si="82"/>
        <v>0</v>
      </c>
      <c r="O323" s="1">
        <f t="shared" si="83"/>
        <v>0</v>
      </c>
      <c r="P323" s="6"/>
      <c r="S323" s="1">
        <f t="shared" si="84"/>
        <v>0</v>
      </c>
      <c r="X323" s="1">
        <f t="shared" si="85"/>
        <v>0</v>
      </c>
      <c r="AC323" s="1">
        <v>233</v>
      </c>
      <c r="AG323" s="1">
        <f t="shared" si="86"/>
        <v>0</v>
      </c>
      <c r="AL323" s="1">
        <f t="shared" si="87"/>
        <v>0</v>
      </c>
      <c r="AQ323" s="1">
        <f t="shared" si="88"/>
        <v>0</v>
      </c>
      <c r="AV323" s="1">
        <f t="shared" si="89"/>
        <v>0</v>
      </c>
    </row>
    <row r="324" spans="5:48" x14ac:dyDescent="0.25">
      <c r="E324" s="1" t="s">
        <v>97</v>
      </c>
      <c r="H324" s="1">
        <v>1333</v>
      </c>
      <c r="I324" s="6"/>
      <c r="J324" s="6"/>
      <c r="K324" s="1">
        <f t="shared" si="82"/>
        <v>0</v>
      </c>
      <c r="O324" s="1">
        <f t="shared" si="83"/>
        <v>0</v>
      </c>
      <c r="P324" s="6"/>
      <c r="S324" s="1">
        <f t="shared" si="84"/>
        <v>0</v>
      </c>
      <c r="X324" s="1">
        <f t="shared" si="85"/>
        <v>0</v>
      </c>
      <c r="AC324" s="1">
        <v>267</v>
      </c>
      <c r="AD324" s="6"/>
      <c r="AE324" s="6"/>
      <c r="AF324" s="6">
        <v>43.741300000000003</v>
      </c>
      <c r="AG324" s="1">
        <f t="shared" si="86"/>
        <v>14.580433333333334</v>
      </c>
      <c r="AI324" s="6"/>
      <c r="AJ324" s="6"/>
      <c r="AK324" s="6">
        <v>8.2143999999999995</v>
      </c>
      <c r="AL324" s="1">
        <f t="shared" si="87"/>
        <v>2.7381333333333333</v>
      </c>
      <c r="AN324" s="6"/>
      <c r="AO324" s="6"/>
      <c r="AP324" s="6">
        <v>16.318000000000001</v>
      </c>
      <c r="AQ324" s="1">
        <f t="shared" si="88"/>
        <v>5.4393333333333338</v>
      </c>
      <c r="AS324" s="6"/>
      <c r="AT324" s="6"/>
      <c r="AU324" s="6">
        <v>7.4368999999999996</v>
      </c>
      <c r="AV324" s="1">
        <f t="shared" si="89"/>
        <v>2.4789666666666665</v>
      </c>
    </row>
    <row r="325" spans="5:48" x14ac:dyDescent="0.25">
      <c r="H325" s="1">
        <v>1500</v>
      </c>
      <c r="I325" s="6"/>
      <c r="J325" s="6"/>
      <c r="K325" s="1">
        <f t="shared" si="82"/>
        <v>0</v>
      </c>
      <c r="O325" s="1">
        <f>SUM(M325:N325)/2</f>
        <v>0</v>
      </c>
      <c r="P325" s="6"/>
      <c r="S325" s="1">
        <f t="shared" si="84"/>
        <v>0</v>
      </c>
      <c r="T325" s="6"/>
      <c r="U325" s="6"/>
      <c r="X325" s="1">
        <f t="shared" si="85"/>
        <v>0</v>
      </c>
      <c r="AC325" s="1">
        <v>300</v>
      </c>
      <c r="AD325" s="12">
        <v>43.652000000000001</v>
      </c>
      <c r="AE325" s="12">
        <v>52.018000000000001</v>
      </c>
      <c r="AF325" s="12">
        <v>50.353999999999999</v>
      </c>
      <c r="AG325" s="1">
        <f t="shared" si="86"/>
        <v>48.674666666666667</v>
      </c>
      <c r="AI325" s="6">
        <v>8.5815000000000001</v>
      </c>
      <c r="AJ325" s="1">
        <v>12.363</v>
      </c>
      <c r="AK325" s="1">
        <v>9.9245999999999999</v>
      </c>
      <c r="AL325" s="1">
        <f t="shared" si="87"/>
        <v>10.289699999999998</v>
      </c>
      <c r="AN325" s="12">
        <v>15.009</v>
      </c>
      <c r="AO325" s="6">
        <v>20.41</v>
      </c>
      <c r="AP325" s="1">
        <v>18.0366</v>
      </c>
      <c r="AQ325" s="1">
        <f t="shared" si="88"/>
        <v>17.818533333333331</v>
      </c>
      <c r="AR325" s="6"/>
      <c r="AS325" s="1">
        <v>6.5849000000000002</v>
      </c>
      <c r="AT325" s="1">
        <v>9.1865000000000006</v>
      </c>
      <c r="AU325" s="1">
        <v>7.359</v>
      </c>
      <c r="AV325" s="1">
        <f t="shared" si="89"/>
        <v>7.7101333333333342</v>
      </c>
    </row>
    <row r="326" spans="5:48" x14ac:dyDescent="0.25">
      <c r="I326" s="6"/>
      <c r="J326" s="6"/>
      <c r="M326" s="6"/>
      <c r="N326" s="6"/>
      <c r="Q326" s="6"/>
      <c r="R326" s="6"/>
      <c r="AJ326" s="6"/>
      <c r="AK326" s="6"/>
      <c r="AO326" s="6"/>
    </row>
    <row r="361" spans="5:52" x14ac:dyDescent="0.25"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</row>
    <row r="364" spans="5:52" x14ac:dyDescent="0.25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8" spans="5:52" x14ac:dyDescent="0.25">
      <c r="E368" s="1" t="s">
        <v>92</v>
      </c>
      <c r="I368" s="1" t="s">
        <v>88</v>
      </c>
      <c r="M368" s="1" t="s">
        <v>89</v>
      </c>
      <c r="Q368" s="1" t="s">
        <v>98</v>
      </c>
      <c r="Z368" s="1" t="s">
        <v>88</v>
      </c>
      <c r="AE368" s="1" t="s">
        <v>89</v>
      </c>
      <c r="AJ368" s="1" t="s">
        <v>98</v>
      </c>
    </row>
    <row r="369" spans="5:39" x14ac:dyDescent="0.25">
      <c r="E369" s="1" t="s">
        <v>24</v>
      </c>
      <c r="H369" s="1" t="s">
        <v>55</v>
      </c>
      <c r="I369" s="1" t="s">
        <v>10</v>
      </c>
      <c r="J369" s="1" t="s">
        <v>11</v>
      </c>
      <c r="M369" s="1" t="s">
        <v>10</v>
      </c>
      <c r="N369" s="1" t="s">
        <v>11</v>
      </c>
      <c r="Q369" s="1" t="s">
        <v>10</v>
      </c>
      <c r="R369" s="1" t="s">
        <v>11</v>
      </c>
      <c r="T369" s="1" t="s">
        <v>99</v>
      </c>
      <c r="U369" s="1" t="s">
        <v>100</v>
      </c>
      <c r="Y369" s="1" t="s">
        <v>55</v>
      </c>
      <c r="Z369" s="1" t="s">
        <v>56</v>
      </c>
      <c r="AA369" s="1" t="s">
        <v>12</v>
      </c>
      <c r="AB369" s="1" t="s">
        <v>14</v>
      </c>
      <c r="AE369" s="1" t="s">
        <v>56</v>
      </c>
      <c r="AF369" s="1" t="s">
        <v>12</v>
      </c>
      <c r="AG369" s="1" t="s">
        <v>14</v>
      </c>
      <c r="AJ369" s="1" t="s">
        <v>56</v>
      </c>
      <c r="AK369" s="1" t="s">
        <v>12</v>
      </c>
      <c r="AL369" s="1" t="s">
        <v>14</v>
      </c>
    </row>
    <row r="370" spans="5:39" x14ac:dyDescent="0.25">
      <c r="E370" s="1" t="s">
        <v>26</v>
      </c>
      <c r="I370" s="1" t="s">
        <v>22</v>
      </c>
      <c r="J370" s="1" t="s">
        <v>22</v>
      </c>
      <c r="K370" s="1" t="s">
        <v>73</v>
      </c>
      <c r="M370" s="1" t="s">
        <v>22</v>
      </c>
      <c r="N370" s="1" t="s">
        <v>22</v>
      </c>
      <c r="O370" s="1" t="s">
        <v>73</v>
      </c>
      <c r="Q370" s="1" t="s">
        <v>22</v>
      </c>
      <c r="R370" s="1" t="s">
        <v>22</v>
      </c>
      <c r="S370" s="1" t="s">
        <v>73</v>
      </c>
      <c r="Z370" s="1" t="s">
        <v>22</v>
      </c>
      <c r="AA370" s="1" t="s">
        <v>22</v>
      </c>
      <c r="AB370" s="1" t="s">
        <v>22</v>
      </c>
      <c r="AC370" s="1" t="s">
        <v>93</v>
      </c>
      <c r="AE370" s="1" t="s">
        <v>22</v>
      </c>
      <c r="AF370" s="1" t="s">
        <v>22</v>
      </c>
      <c r="AG370" s="1" t="s">
        <v>22</v>
      </c>
      <c r="AH370" s="1" t="s">
        <v>93</v>
      </c>
      <c r="AJ370" s="1" t="s">
        <v>22</v>
      </c>
      <c r="AK370" s="1" t="s">
        <v>22</v>
      </c>
      <c r="AL370" s="1" t="s">
        <v>22</v>
      </c>
      <c r="AM370" s="1" t="s">
        <v>93</v>
      </c>
    </row>
    <row r="371" spans="5:39" x14ac:dyDescent="0.25">
      <c r="E371" s="1" t="s">
        <v>27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101</v>
      </c>
      <c r="H372" s="4">
        <v>130</v>
      </c>
      <c r="I372" s="6">
        <v>2.6806320000000001</v>
      </c>
      <c r="J372" s="6">
        <v>2.0628259999999998</v>
      </c>
      <c r="K372" s="1">
        <f t="shared" ref="K372:K381" si="90">SUM(I372:J372)/2</f>
        <v>2.3717290000000002</v>
      </c>
      <c r="M372" s="6">
        <v>0.95038299999999998</v>
      </c>
      <c r="N372" s="6">
        <v>0.85386200000000001</v>
      </c>
      <c r="O372" s="1">
        <f t="shared" ref="O372:O379" si="91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2">SUM(Q372:R372)/2</f>
        <v>8.6968999999999994</v>
      </c>
      <c r="Y372" s="4">
        <v>40</v>
      </c>
      <c r="AC372" s="1">
        <f t="shared" ref="AC372:AC381" si="93">SUM(Z372:AB372)/3</f>
        <v>0</v>
      </c>
      <c r="AH372" s="1">
        <f t="shared" ref="AH372:AH381" si="94">SUM(AE372:AG372)/3</f>
        <v>0</v>
      </c>
      <c r="AL372" s="6"/>
      <c r="AM372" s="1">
        <f t="shared" ref="AM372:AM381" si="95">SUM(AJ372:AL372)/3</f>
        <v>0</v>
      </c>
    </row>
    <row r="373" spans="5:39" x14ac:dyDescent="0.25">
      <c r="E373" s="1" t="s">
        <v>28</v>
      </c>
      <c r="H373" s="4">
        <v>260</v>
      </c>
      <c r="I373" s="6">
        <v>5.5170000000000003</v>
      </c>
      <c r="J373" s="6">
        <v>4.3698759999999996</v>
      </c>
      <c r="K373" s="1">
        <f t="shared" si="90"/>
        <v>4.9434380000000004</v>
      </c>
      <c r="M373" s="6">
        <v>1.82372</v>
      </c>
      <c r="N373" s="6">
        <v>1.7386870000000001</v>
      </c>
      <c r="O373" s="1">
        <f t="shared" si="91"/>
        <v>1.7812035000000002</v>
      </c>
      <c r="P373" s="6"/>
      <c r="Q373" s="1">
        <v>8.9580000000000002</v>
      </c>
      <c r="R373" s="6">
        <v>9.0630000000000006</v>
      </c>
      <c r="S373" s="1">
        <f t="shared" si="92"/>
        <v>9.0105000000000004</v>
      </c>
      <c r="Y373" s="4">
        <v>80</v>
      </c>
      <c r="AC373" s="1">
        <f t="shared" si="93"/>
        <v>0</v>
      </c>
      <c r="AH373" s="1">
        <f t="shared" si="94"/>
        <v>0</v>
      </c>
      <c r="AM373" s="1">
        <f t="shared" si="95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90"/>
        <v>7.5582499999999992</v>
      </c>
      <c r="M374" s="6">
        <v>2.9395509999999998</v>
      </c>
      <c r="N374" s="6">
        <v>2.6011980000000001</v>
      </c>
      <c r="O374" s="1">
        <f t="shared" si="91"/>
        <v>2.7703745</v>
      </c>
      <c r="P374" s="6"/>
      <c r="Q374" s="6">
        <v>8.7565000000000008</v>
      </c>
      <c r="R374" s="6">
        <v>8.6344999999999992</v>
      </c>
      <c r="S374" s="1">
        <f t="shared" si="92"/>
        <v>8.6954999999999991</v>
      </c>
      <c r="Y374" s="1">
        <v>140</v>
      </c>
      <c r="AC374" s="1">
        <f t="shared" si="93"/>
        <v>0</v>
      </c>
      <c r="AH374" s="1">
        <f t="shared" si="94"/>
        <v>0</v>
      </c>
      <c r="AL374" s="6"/>
      <c r="AM374" s="1">
        <f t="shared" si="95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90"/>
        <v>11.1487</v>
      </c>
      <c r="M375" s="6">
        <v>4.4575630000000004</v>
      </c>
      <c r="N375" s="6">
        <v>3.6975549999999999</v>
      </c>
      <c r="O375" s="1">
        <f t="shared" si="91"/>
        <v>4.0775589999999999</v>
      </c>
      <c r="P375" s="6"/>
      <c r="Q375" s="6">
        <v>8.8003</v>
      </c>
      <c r="R375" s="6">
        <v>8.8780000000000001</v>
      </c>
      <c r="S375" s="1">
        <f t="shared" si="92"/>
        <v>8.8391500000000001</v>
      </c>
      <c r="Y375" s="4">
        <v>200</v>
      </c>
      <c r="AC375" s="1">
        <f t="shared" si="93"/>
        <v>0</v>
      </c>
      <c r="AH375" s="1">
        <f t="shared" si="94"/>
        <v>0</v>
      </c>
      <c r="AL375" s="6"/>
      <c r="AM375" s="1">
        <f t="shared" si="95"/>
        <v>0</v>
      </c>
    </row>
    <row r="376" spans="5:39" x14ac:dyDescent="0.25">
      <c r="E376" s="1" t="s">
        <v>102</v>
      </c>
      <c r="H376" s="4">
        <v>780</v>
      </c>
      <c r="I376" s="6">
        <v>17.367999999999999</v>
      </c>
      <c r="J376" s="6">
        <v>12.616</v>
      </c>
      <c r="K376" s="1">
        <f t="shared" si="90"/>
        <v>14.991999999999999</v>
      </c>
      <c r="M376" s="1">
        <v>6.1086</v>
      </c>
      <c r="N376" s="1">
        <v>4.7774960000000002</v>
      </c>
      <c r="O376" s="1">
        <f t="shared" si="91"/>
        <v>5.4430480000000001</v>
      </c>
      <c r="P376" s="6"/>
      <c r="Q376" s="1">
        <v>9.1679999999999993</v>
      </c>
      <c r="R376" s="1">
        <v>9.1570999999999998</v>
      </c>
      <c r="S376" s="1">
        <f t="shared" si="92"/>
        <v>9.1625499999999995</v>
      </c>
      <c r="Y376" s="4">
        <v>260</v>
      </c>
      <c r="AC376" s="1">
        <f t="shared" si="93"/>
        <v>0</v>
      </c>
      <c r="AH376" s="1">
        <f t="shared" si="94"/>
        <v>0</v>
      </c>
      <c r="AL376" s="6"/>
      <c r="AM376" s="1">
        <f t="shared" si="95"/>
        <v>0</v>
      </c>
    </row>
    <row r="377" spans="5:39" x14ac:dyDescent="0.25">
      <c r="E377" s="1" t="s">
        <v>97</v>
      </c>
      <c r="H377" s="1">
        <v>960</v>
      </c>
      <c r="I377" s="6">
        <v>20.6</v>
      </c>
      <c r="J377" s="6">
        <v>15.6722</v>
      </c>
      <c r="K377" s="1">
        <f t="shared" si="90"/>
        <v>18.136099999999999</v>
      </c>
      <c r="M377" s="1">
        <v>7.1142000000000003</v>
      </c>
      <c r="N377" s="1">
        <v>5.7766000000000002</v>
      </c>
      <c r="O377" s="1">
        <f t="shared" si="91"/>
        <v>6.4454000000000002</v>
      </c>
      <c r="P377" s="6"/>
      <c r="Q377" s="1">
        <v>9.0152000000000001</v>
      </c>
      <c r="R377" s="6">
        <v>8.6770999999999994</v>
      </c>
      <c r="S377" s="1">
        <f t="shared" si="92"/>
        <v>8.8461499999999997</v>
      </c>
      <c r="Y377" s="1">
        <v>320</v>
      </c>
      <c r="AC377" s="1">
        <f t="shared" si="93"/>
        <v>0</v>
      </c>
      <c r="AH377" s="1">
        <f t="shared" si="94"/>
        <v>0</v>
      </c>
      <c r="AL377" s="6"/>
      <c r="AM377" s="1">
        <f t="shared" si="95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90"/>
        <v>21.199249999999999</v>
      </c>
      <c r="M378" s="1">
        <v>8.5730000000000004</v>
      </c>
      <c r="N378" s="1">
        <v>7.1615000000000002</v>
      </c>
      <c r="O378" s="1">
        <f t="shared" si="91"/>
        <v>7.8672500000000003</v>
      </c>
      <c r="P378" s="6"/>
      <c r="Q378" s="1">
        <v>8.8109999999999999</v>
      </c>
      <c r="R378" s="1">
        <v>9.0869999999999997</v>
      </c>
      <c r="S378" s="1">
        <f t="shared" si="92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3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4"/>
        <v>10.29</v>
      </c>
      <c r="AJ378" s="12">
        <v>9.0007999999999999</v>
      </c>
      <c r="AK378" s="1">
        <v>12.260999999999999</v>
      </c>
      <c r="AL378" s="6">
        <v>9.7430000000000003</v>
      </c>
      <c r="AM378" s="1">
        <f t="shared" si="95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90"/>
        <v>26.892499999999998</v>
      </c>
      <c r="M379" s="1">
        <v>10.753</v>
      </c>
      <c r="N379" s="1">
        <v>9.0039999999999996</v>
      </c>
      <c r="O379" s="1">
        <f t="shared" si="91"/>
        <v>9.8784999999999989</v>
      </c>
      <c r="P379" s="6"/>
      <c r="Q379" s="1">
        <v>9.6679999999999993</v>
      </c>
      <c r="R379" s="1">
        <v>10.256</v>
      </c>
      <c r="S379" s="1">
        <f t="shared" si="92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3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4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95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90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2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3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4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95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90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2"/>
        <v>8.8836000000000013</v>
      </c>
      <c r="Y381" s="1">
        <v>560</v>
      </c>
      <c r="AC381" s="1">
        <f t="shared" si="93"/>
        <v>0</v>
      </c>
      <c r="AF381" s="6"/>
      <c r="AG381" s="6"/>
      <c r="AH381" s="1">
        <f t="shared" si="94"/>
        <v>0</v>
      </c>
      <c r="AK381" s="6"/>
      <c r="AM381" s="1">
        <f t="shared" si="95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9" spans="5:52" x14ac:dyDescent="0.25">
      <c r="E419" s="8"/>
      <c r="F419" s="8"/>
      <c r="G419" s="16" t="s">
        <v>103</v>
      </c>
      <c r="H419" s="8"/>
      <c r="I419" s="8" t="s">
        <v>22</v>
      </c>
      <c r="J419" s="8" t="s">
        <v>23</v>
      </c>
      <c r="P419" s="4"/>
      <c r="T419" s="1" t="s">
        <v>104</v>
      </c>
      <c r="U419" s="1" t="s">
        <v>105</v>
      </c>
    </row>
    <row r="420" spans="5:52" x14ac:dyDescent="0.25">
      <c r="E420" s="5" t="s">
        <v>24</v>
      </c>
      <c r="F420" s="8"/>
      <c r="G420" s="8">
        <v>1E-3</v>
      </c>
      <c r="H420" s="8"/>
      <c r="I420" s="8">
        <v>0.52100000000000002</v>
      </c>
      <c r="J420" s="8">
        <v>19901</v>
      </c>
      <c r="P420" s="4"/>
      <c r="T420" s="1">
        <f t="shared" ref="T420:U430" si="96">SUM(I420, K420, M420, O420, Q420) / 5</f>
        <v>0.1042</v>
      </c>
      <c r="U420" s="1">
        <f t="shared" si="96"/>
        <v>3980.2</v>
      </c>
    </row>
    <row r="421" spans="5:52" x14ac:dyDescent="0.25">
      <c r="E421" s="5" t="s">
        <v>25</v>
      </c>
      <c r="F421" s="8"/>
      <c r="G421" s="8">
        <v>5.0000000000000001E-3</v>
      </c>
      <c r="H421" s="8"/>
      <c r="I421" s="8">
        <v>1.5189999999999999</v>
      </c>
      <c r="J421" s="8">
        <v>14653</v>
      </c>
      <c r="P421" s="4"/>
      <c r="T421" s="1">
        <f t="shared" si="96"/>
        <v>0.30379999999999996</v>
      </c>
      <c r="U421" s="1">
        <f t="shared" si="96"/>
        <v>2930.6</v>
      </c>
    </row>
    <row r="422" spans="5:52" x14ac:dyDescent="0.25">
      <c r="E422" s="1" t="s">
        <v>27</v>
      </c>
      <c r="F422" s="8"/>
      <c r="G422" s="8">
        <v>0.01</v>
      </c>
      <c r="H422" s="8"/>
      <c r="I422" s="8">
        <v>2.6480000000000001</v>
      </c>
      <c r="J422" s="8">
        <v>12255</v>
      </c>
      <c r="P422" s="4"/>
      <c r="T422" s="1">
        <f>SUM(I422, K422, M422, O422, Q422) / 5</f>
        <v>0.52960000000000007</v>
      </c>
      <c r="U422" s="1">
        <f t="shared" si="96"/>
        <v>2451</v>
      </c>
    </row>
    <row r="423" spans="5:52" x14ac:dyDescent="0.25">
      <c r="E423" s="5" t="s">
        <v>106</v>
      </c>
      <c r="F423" s="8"/>
      <c r="G423" s="8">
        <v>0.02</v>
      </c>
      <c r="H423" s="8"/>
      <c r="I423" s="8">
        <v>5.9329999999999998</v>
      </c>
      <c r="J423" s="8">
        <v>9866</v>
      </c>
      <c r="P423" s="4"/>
      <c r="T423" s="1">
        <f t="shared" si="96"/>
        <v>1.1865999999999999</v>
      </c>
      <c r="U423" s="1">
        <f t="shared" si="96"/>
        <v>1973.2</v>
      </c>
    </row>
    <row r="424" spans="5:52" x14ac:dyDescent="0.25">
      <c r="E424" s="1" t="s">
        <v>28</v>
      </c>
      <c r="F424" s="8"/>
      <c r="G424" s="8">
        <v>0.03</v>
      </c>
      <c r="H424" s="8"/>
      <c r="I424" s="8">
        <v>10.324</v>
      </c>
      <c r="J424" s="8">
        <v>8473</v>
      </c>
      <c r="P424" s="4"/>
      <c r="T424" s="1">
        <f t="shared" si="96"/>
        <v>2.0648</v>
      </c>
      <c r="U424" s="1">
        <f t="shared" si="96"/>
        <v>1694.6</v>
      </c>
    </row>
    <row r="425" spans="5:52" x14ac:dyDescent="0.25">
      <c r="E425" s="8"/>
      <c r="F425" s="8"/>
      <c r="G425" s="8">
        <v>0.04</v>
      </c>
      <c r="H425" s="8"/>
      <c r="I425" s="8">
        <v>16.574999999999999</v>
      </c>
      <c r="J425" s="8">
        <v>7522</v>
      </c>
      <c r="P425" s="4"/>
      <c r="T425" s="1">
        <f t="shared" si="96"/>
        <v>3.3149999999999999</v>
      </c>
      <c r="U425" s="1">
        <f t="shared" si="96"/>
        <v>1504.4</v>
      </c>
    </row>
    <row r="426" spans="5:52" x14ac:dyDescent="0.25">
      <c r="E426" s="8"/>
      <c r="F426" s="8"/>
      <c r="G426" s="8">
        <v>0.05</v>
      </c>
      <c r="H426" s="8"/>
      <c r="I426" s="8">
        <v>23.34</v>
      </c>
      <c r="J426" s="8">
        <v>6788</v>
      </c>
      <c r="P426" s="4"/>
      <c r="T426" s="1">
        <f t="shared" si="96"/>
        <v>4.6680000000000001</v>
      </c>
      <c r="U426" s="1">
        <f t="shared" si="96"/>
        <v>1357.6</v>
      </c>
    </row>
    <row r="427" spans="5:52" x14ac:dyDescent="0.25">
      <c r="E427" s="8"/>
      <c r="F427" s="8"/>
      <c r="G427" s="8"/>
      <c r="H427" s="8"/>
      <c r="I427" s="8"/>
      <c r="J427" s="8"/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>
        <v>0.08</v>
      </c>
      <c r="H429" s="8"/>
      <c r="I429" s="8">
        <v>50.948999999999998</v>
      </c>
      <c r="J429" s="8">
        <v>5313</v>
      </c>
      <c r="P429" s="4"/>
      <c r="T429" s="1">
        <f t="shared" si="96"/>
        <v>10.1898</v>
      </c>
      <c r="U429" s="1">
        <f t="shared" si="96"/>
        <v>1062.5999999999999</v>
      </c>
    </row>
    <row r="430" spans="5:52" x14ac:dyDescent="0.25">
      <c r="F430" s="8"/>
      <c r="G430" s="8">
        <v>0.1</v>
      </c>
      <c r="H430" s="8"/>
      <c r="I430" s="8"/>
      <c r="J430" s="8">
        <v>4625</v>
      </c>
      <c r="P430" s="4"/>
      <c r="T430" s="1">
        <f t="shared" si="96"/>
        <v>0</v>
      </c>
      <c r="U430" s="1">
        <f t="shared" si="96"/>
        <v>925</v>
      </c>
    </row>
  </sheetData>
  <mergeCells count="68">
    <mergeCell ref="DN2:DZ2"/>
    <mergeCell ref="I3:J3"/>
    <mergeCell ref="K3:L3"/>
    <mergeCell ref="M3:N3"/>
    <mergeCell ref="O3:P3"/>
    <mergeCell ref="Q3:R3"/>
    <mergeCell ref="AA3:AB3"/>
    <mergeCell ref="AC3:AD3"/>
    <mergeCell ref="AE3:AF3"/>
    <mergeCell ref="AG3:AH3"/>
    <mergeCell ref="I2:U2"/>
    <mergeCell ref="AA2:AM2"/>
    <mergeCell ref="AR2:BD2"/>
    <mergeCell ref="BJ2:BV2"/>
    <mergeCell ref="CB2:CN2"/>
    <mergeCell ref="CV2:DH2"/>
    <mergeCell ref="H64:J64"/>
    <mergeCell ref="CZ3:DA3"/>
    <mergeCell ref="DB3:DC3"/>
    <mergeCell ref="DD3:DE3"/>
    <mergeCell ref="DN3:DO3"/>
    <mergeCell ref="CD3:CE3"/>
    <mergeCell ref="CF3:CG3"/>
    <mergeCell ref="CH3:CI3"/>
    <mergeCell ref="CJ3:CK3"/>
    <mergeCell ref="CV3:CW3"/>
    <mergeCell ref="CX3:CY3"/>
    <mergeCell ref="BJ3:BK3"/>
    <mergeCell ref="BL3:BM3"/>
    <mergeCell ref="BN3:BO3"/>
    <mergeCell ref="BP3:BQ3"/>
    <mergeCell ref="BR3:BS3"/>
    <mergeCell ref="DT3:DU3"/>
    <mergeCell ref="DV3:DW3"/>
    <mergeCell ref="U44:V44"/>
    <mergeCell ref="W44:X44"/>
    <mergeCell ref="Y44:Z44"/>
    <mergeCell ref="DP3:DQ3"/>
    <mergeCell ref="DR3:DS3"/>
    <mergeCell ref="CB3:CC3"/>
    <mergeCell ref="AI3:AJ3"/>
    <mergeCell ref="AR3:AS3"/>
    <mergeCell ref="AT3:AU3"/>
    <mergeCell ref="AV3:AW3"/>
    <mergeCell ref="AX3:AY3"/>
    <mergeCell ref="AZ3:BA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H257:AI257"/>
    <mergeCell ref="AJ257:AK257"/>
    <mergeCell ref="I309:U309"/>
    <mergeCell ref="I364:U364"/>
    <mergeCell ref="H206:M206"/>
    <mergeCell ref="U206:Z206"/>
    <mergeCell ref="H256:M256"/>
    <mergeCell ref="R256:W256"/>
    <mergeCell ref="AD257:AE257"/>
    <mergeCell ref="AF257:AG257"/>
  </mergeCells>
  <hyperlinks>
    <hyperlink ref="B38" r:id="rId1" xr:uid="{3AEDC9FB-F7DC-4D75-9265-6D1B1FDD6D3F}"/>
    <hyperlink ref="B41" r:id="rId2" xr:uid="{7D5E8AAA-DDD3-4CEF-AE62-D50993977D74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dcterms:created xsi:type="dcterms:W3CDTF">2019-12-16T14:00:10Z</dcterms:created>
  <dcterms:modified xsi:type="dcterms:W3CDTF">2019-12-16T14:05:20Z</dcterms:modified>
</cp:coreProperties>
</file>