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2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21" i="1"/>
  <c r="AA541" i="1"/>
  <c r="AA542" i="1"/>
  <c r="AA543" i="1"/>
  <c r="AA544" i="1"/>
  <c r="AA545" i="1"/>
  <c r="AA546" i="1"/>
  <c r="AA547" i="1"/>
  <c r="AA548" i="1"/>
  <c r="AA549" i="1"/>
  <c r="AA550" i="1"/>
  <c r="Z542" i="1"/>
  <c r="Z543" i="1"/>
  <c r="Z544" i="1"/>
  <c r="Z545" i="1"/>
  <c r="Z546" i="1"/>
  <c r="Z547" i="1"/>
  <c r="Z548" i="1"/>
  <c r="Z549" i="1"/>
  <c r="Z550" i="1"/>
  <c r="Z541" i="1"/>
  <c r="Y541" i="1"/>
  <c r="Y542" i="1"/>
  <c r="Y543" i="1"/>
  <c r="Y544" i="1"/>
  <c r="Y545" i="1"/>
  <c r="Y546" i="1"/>
  <c r="Y547" i="1"/>
  <c r="Y548" i="1"/>
  <c r="Y549" i="1"/>
  <c r="Y550" i="1"/>
  <c r="O541" i="1"/>
  <c r="O542" i="1"/>
  <c r="O543" i="1"/>
  <c r="O544" i="1"/>
  <c r="O545" i="1"/>
  <c r="O546" i="1"/>
  <c r="O547" i="1"/>
  <c r="O548" i="1"/>
  <c r="O549" i="1"/>
  <c r="O550" i="1"/>
  <c r="N541" i="1"/>
  <c r="N542" i="1"/>
  <c r="N543" i="1"/>
  <c r="N544" i="1"/>
  <c r="N545" i="1"/>
  <c r="N546" i="1"/>
  <c r="N547" i="1"/>
  <c r="N548" i="1"/>
  <c r="N549" i="1"/>
  <c r="N550" i="1"/>
  <c r="M541" i="1"/>
  <c r="M542" i="1"/>
  <c r="M543" i="1"/>
  <c r="M544" i="1"/>
  <c r="M545" i="1"/>
  <c r="M546" i="1"/>
  <c r="M547" i="1"/>
  <c r="M548" i="1"/>
  <c r="M549" i="1"/>
  <c r="M550" i="1"/>
  <c r="AA540" i="1"/>
  <c r="Z540" i="1"/>
  <c r="Y540" i="1"/>
  <c r="O540" i="1"/>
  <c r="N540" i="1"/>
  <c r="M540" i="1"/>
  <c r="AA539" i="1"/>
  <c r="Z539" i="1"/>
  <c r="Y539" i="1"/>
  <c r="O539" i="1"/>
  <c r="N539" i="1"/>
  <c r="M539" i="1"/>
  <c r="AA538" i="1"/>
  <c r="Z538" i="1"/>
  <c r="Y538" i="1"/>
  <c r="O538" i="1"/>
  <c r="N538" i="1"/>
  <c r="M538" i="1"/>
  <c r="AA537" i="1"/>
  <c r="Z537" i="1"/>
  <c r="Y537" i="1"/>
  <c r="O537" i="1"/>
  <c r="N537" i="1"/>
  <c r="M537" i="1"/>
  <c r="AA536" i="1"/>
  <c r="Z536" i="1"/>
  <c r="Y536" i="1"/>
  <c r="O536" i="1"/>
  <c r="N536" i="1"/>
  <c r="M536" i="1"/>
  <c r="AA535" i="1"/>
  <c r="Z535" i="1"/>
  <c r="Y535" i="1"/>
  <c r="O535" i="1"/>
  <c r="N535" i="1"/>
  <c r="M535" i="1"/>
  <c r="AA534" i="1"/>
  <c r="Z534" i="1"/>
  <c r="Y534" i="1"/>
  <c r="O534" i="1"/>
  <c r="N534" i="1"/>
  <c r="M534" i="1"/>
  <c r="AA533" i="1"/>
  <c r="Z533" i="1"/>
  <c r="Y533" i="1"/>
  <c r="O533" i="1"/>
  <c r="N533" i="1"/>
  <c r="M533" i="1"/>
  <c r="AA532" i="1"/>
  <c r="Z532" i="1"/>
  <c r="Y532" i="1"/>
  <c r="O532" i="1"/>
  <c r="N532" i="1"/>
  <c r="M532" i="1"/>
  <c r="AA531" i="1"/>
  <c r="Z531" i="1"/>
  <c r="Y531" i="1"/>
  <c r="O531" i="1"/>
  <c r="N531" i="1"/>
  <c r="M531" i="1"/>
  <c r="AA530" i="1"/>
  <c r="Z530" i="1"/>
  <c r="Y530" i="1"/>
  <c r="O530" i="1"/>
  <c r="N530" i="1"/>
  <c r="M530" i="1"/>
  <c r="AA529" i="1"/>
  <c r="Z529" i="1"/>
  <c r="Y529" i="1"/>
  <c r="O529" i="1"/>
  <c r="N529" i="1"/>
  <c r="M529" i="1"/>
  <c r="AA528" i="1"/>
  <c r="Z528" i="1"/>
  <c r="Y528" i="1"/>
  <c r="O528" i="1"/>
  <c r="N528" i="1"/>
  <c r="M528" i="1"/>
  <c r="AA527" i="1"/>
  <c r="Z527" i="1"/>
  <c r="Y527" i="1"/>
  <c r="O527" i="1"/>
  <c r="N527" i="1"/>
  <c r="M527" i="1"/>
  <c r="AA526" i="1"/>
  <c r="Z526" i="1"/>
  <c r="Y526" i="1"/>
  <c r="O526" i="1"/>
  <c r="N526" i="1"/>
  <c r="M526" i="1"/>
  <c r="AA525" i="1"/>
  <c r="Z525" i="1"/>
  <c r="Y525" i="1"/>
  <c r="O525" i="1"/>
  <c r="N525" i="1"/>
  <c r="M525" i="1"/>
  <c r="AA524" i="1"/>
  <c r="Z524" i="1"/>
  <c r="Y524" i="1"/>
  <c r="O524" i="1"/>
  <c r="N524" i="1"/>
  <c r="M524" i="1"/>
  <c r="AA523" i="1"/>
  <c r="Z523" i="1"/>
  <c r="Y523" i="1"/>
  <c r="O523" i="1"/>
  <c r="N523" i="1"/>
  <c r="M523" i="1"/>
  <c r="AA522" i="1"/>
  <c r="Z522" i="1"/>
  <c r="Y522" i="1"/>
  <c r="O522" i="1"/>
  <c r="N522" i="1"/>
  <c r="M522" i="1"/>
  <c r="AA521" i="1"/>
  <c r="Z521" i="1"/>
  <c r="Y521" i="1"/>
  <c r="O521" i="1"/>
  <c r="N521" i="1"/>
  <c r="M521" i="1"/>
  <c r="AA471" i="1" l="1"/>
  <c r="BE28" i="1" l="1"/>
  <c r="BD28" i="1"/>
  <c r="BD27" i="1"/>
  <c r="BB28" i="1"/>
  <c r="BA28" i="1"/>
  <c r="CR21" i="1"/>
  <c r="CR22" i="1"/>
  <c r="CR23" i="1"/>
  <c r="CR24" i="1"/>
  <c r="CR25" i="1"/>
  <c r="CR26" i="1"/>
  <c r="CR27" i="1"/>
  <c r="CR20" i="1"/>
  <c r="CQ22" i="1"/>
  <c r="CQ23" i="1"/>
  <c r="CQ24" i="1"/>
  <c r="CQ25" i="1"/>
  <c r="CQ26" i="1"/>
  <c r="CQ27" i="1"/>
  <c r="CQ28" i="1"/>
  <c r="CQ20" i="1"/>
  <c r="CO28" i="1"/>
  <c r="CR28" i="1" s="1"/>
  <c r="CN28" i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Q21" i="1" s="1"/>
  <c r="CM21" i="1"/>
  <c r="CK21" i="1"/>
  <c r="CJ21" i="1"/>
  <c r="CI21" i="1"/>
  <c r="CO20" i="1"/>
  <c r="CN20" i="1"/>
  <c r="CM20" i="1"/>
  <c r="CK20" i="1"/>
  <c r="CJ20" i="1"/>
  <c r="CI20" i="1"/>
  <c r="CE26" i="1"/>
  <c r="CE27" i="1"/>
  <c r="CD27" i="1"/>
  <c r="CB28" i="1"/>
  <c r="CA28" i="1"/>
  <c r="BZ28" i="1"/>
  <c r="BX28" i="1"/>
  <c r="BW28" i="1"/>
  <c r="BV28" i="1"/>
  <c r="CB27" i="1"/>
  <c r="CA27" i="1"/>
  <c r="BZ27" i="1"/>
  <c r="BX27" i="1"/>
  <c r="BW27" i="1"/>
  <c r="BV27" i="1"/>
  <c r="CB26" i="1"/>
  <c r="CA26" i="1"/>
  <c r="CD26" i="1" s="1"/>
  <c r="BZ26" i="1"/>
  <c r="BX26" i="1"/>
  <c r="BW26" i="1"/>
  <c r="BV26" i="1"/>
  <c r="CB25" i="1"/>
  <c r="CE25" i="1" s="1"/>
  <c r="CA25" i="1"/>
  <c r="CD25" i="1" s="1"/>
  <c r="BZ25" i="1"/>
  <c r="BX25" i="1"/>
  <c r="BW25" i="1"/>
  <c r="BV25" i="1"/>
  <c r="CB24" i="1"/>
  <c r="CE24" i="1" s="1"/>
  <c r="CA24" i="1"/>
  <c r="CD24" i="1" s="1"/>
  <c r="BZ24" i="1"/>
  <c r="BX24" i="1"/>
  <c r="BW24" i="1"/>
  <c r="BV24" i="1"/>
  <c r="CB23" i="1"/>
  <c r="CE23" i="1" s="1"/>
  <c r="CA23" i="1"/>
  <c r="CD23" i="1" s="1"/>
  <c r="BZ23" i="1"/>
  <c r="BX23" i="1"/>
  <c r="BW23" i="1"/>
  <c r="BV23" i="1"/>
  <c r="CB22" i="1"/>
  <c r="CE22" i="1" s="1"/>
  <c r="CA22" i="1"/>
  <c r="CD22" i="1" s="1"/>
  <c r="BZ22" i="1"/>
  <c r="BX22" i="1"/>
  <c r="BW22" i="1"/>
  <c r="BV22" i="1"/>
  <c r="CB21" i="1"/>
  <c r="CE21" i="1" s="1"/>
  <c r="CA21" i="1"/>
  <c r="CD21" i="1" s="1"/>
  <c r="BZ21" i="1"/>
  <c r="BX21" i="1"/>
  <c r="BW21" i="1"/>
  <c r="BV21" i="1"/>
  <c r="CB20" i="1"/>
  <c r="CE20" i="1" s="1"/>
  <c r="CA20" i="1"/>
  <c r="CD20" i="1" s="1"/>
  <c r="BZ20" i="1"/>
  <c r="BX20" i="1"/>
  <c r="BW20" i="1"/>
  <c r="BV20" i="1"/>
  <c r="BE21" i="1"/>
  <c r="BE22" i="1"/>
  <c r="BE23" i="1"/>
  <c r="BE24" i="1"/>
  <c r="BE25" i="1"/>
  <c r="BE26" i="1"/>
  <c r="BE27" i="1"/>
  <c r="BE20" i="1"/>
  <c r="BD21" i="1"/>
  <c r="BD22" i="1"/>
  <c r="BD23" i="1"/>
  <c r="BD24" i="1"/>
  <c r="BD25" i="1"/>
  <c r="BD26" i="1"/>
  <c r="BD20" i="1"/>
  <c r="BR21" i="1"/>
  <c r="BR22" i="1"/>
  <c r="BR23" i="1"/>
  <c r="BR24" i="1"/>
  <c r="BR25" i="1"/>
  <c r="BR26" i="1"/>
  <c r="BR28" i="1"/>
  <c r="BR20" i="1"/>
  <c r="BQ21" i="1"/>
  <c r="BQ22" i="1"/>
  <c r="BQ23" i="1"/>
  <c r="BQ24" i="1"/>
  <c r="BQ25" i="1"/>
  <c r="BQ26" i="1"/>
  <c r="BQ27" i="1"/>
  <c r="BQ20" i="1"/>
  <c r="BO28" i="1"/>
  <c r="BN28" i="1"/>
  <c r="BM28" i="1"/>
  <c r="BK28" i="1"/>
  <c r="BJ28" i="1"/>
  <c r="BI28" i="1"/>
  <c r="BO27" i="1"/>
  <c r="BR27" i="1" s="1"/>
  <c r="BN27" i="1"/>
  <c r="BM27" i="1"/>
  <c r="BK27" i="1"/>
  <c r="BJ27" i="1"/>
  <c r="BI27" i="1"/>
  <c r="BO26" i="1"/>
  <c r="BN26" i="1"/>
  <c r="BM26" i="1"/>
  <c r="BK26" i="1"/>
  <c r="BJ26" i="1"/>
  <c r="BI26" i="1"/>
  <c r="BO25" i="1"/>
  <c r="BN25" i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M22" i="1"/>
  <c r="BK22" i="1"/>
  <c r="BJ22" i="1"/>
  <c r="BI22" i="1"/>
  <c r="BO21" i="1"/>
  <c r="BN21" i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AZ24" i="1"/>
  <c r="AX24" i="1"/>
  <c r="AW24" i="1"/>
  <c r="AV24" i="1"/>
  <c r="BB23" i="1"/>
  <c r="BA23" i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AZ20" i="1"/>
  <c r="AX20" i="1"/>
  <c r="AW20" i="1"/>
  <c r="AV20" i="1"/>
  <c r="AR21" i="1"/>
  <c r="AR22" i="1"/>
  <c r="AR23" i="1"/>
  <c r="AR24" i="1"/>
  <c r="AR25" i="1"/>
  <c r="AR26" i="1"/>
  <c r="AR27" i="1"/>
  <c r="AR20" i="1"/>
  <c r="AQ21" i="1"/>
  <c r="AQ22" i="1"/>
  <c r="AQ23" i="1"/>
  <c r="AQ24" i="1"/>
  <c r="AQ25" i="1"/>
  <c r="AQ26" i="1"/>
  <c r="AQ27" i="1"/>
  <c r="AQ20" i="1"/>
  <c r="AO28" i="1"/>
  <c r="AN28" i="1"/>
  <c r="AM28" i="1"/>
  <c r="AK28" i="1"/>
  <c r="AJ28" i="1"/>
  <c r="AI28" i="1"/>
  <c r="AO27" i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M25" i="1"/>
  <c r="AK25" i="1"/>
  <c r="AJ25" i="1"/>
  <c r="AI25" i="1"/>
  <c r="AO24" i="1"/>
  <c r="AN24" i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M21" i="1"/>
  <c r="AK21" i="1"/>
  <c r="AJ21" i="1"/>
  <c r="AI21" i="1"/>
  <c r="AO20" i="1"/>
  <c r="AN20" i="1"/>
  <c r="AM20" i="1"/>
  <c r="AK20" i="1"/>
  <c r="AJ20" i="1"/>
  <c r="AI20" i="1"/>
  <c r="AB21" i="1"/>
  <c r="AE21" i="1" s="1"/>
  <c r="AE20" i="1"/>
  <c r="AE22" i="1"/>
  <c r="AE23" i="1"/>
  <c r="AE24" i="1"/>
  <c r="AE25" i="1"/>
  <c r="AE26" i="1"/>
  <c r="AE27" i="1"/>
  <c r="AD21" i="1"/>
  <c r="AD22" i="1"/>
  <c r="AD23" i="1"/>
  <c r="AD25" i="1"/>
  <c r="AD26" i="1"/>
  <c r="AD27" i="1"/>
  <c r="AD20" i="1"/>
  <c r="X20" i="1"/>
  <c r="W20" i="1"/>
  <c r="V20" i="1"/>
  <c r="AB28" i="1"/>
  <c r="AE28" i="1" s="1"/>
  <c r="AA28" i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Z25" i="1"/>
  <c r="X25" i="1"/>
  <c r="W25" i="1"/>
  <c r="V25" i="1"/>
  <c r="AB24" i="1"/>
  <c r="AA24" i="1"/>
  <c r="AD24" i="1" s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CE28" i="1" s="1"/>
  <c r="N28" i="1"/>
  <c r="M28" i="1"/>
  <c r="K28" i="1"/>
  <c r="J28" i="1"/>
  <c r="I28" i="1"/>
  <c r="O27" i="1"/>
  <c r="N27" i="1"/>
  <c r="M27" i="1"/>
  <c r="I27" i="1"/>
  <c r="J27" i="1"/>
  <c r="K27" i="1"/>
  <c r="BQ28" i="1" l="1"/>
  <c r="AD28" i="1"/>
  <c r="CD28" i="1"/>
  <c r="AQ28" i="1"/>
  <c r="AR28" i="1"/>
  <c r="AA482" i="1"/>
  <c r="Z482" i="1"/>
  <c r="Y482" i="1"/>
  <c r="O482" i="1"/>
  <c r="N482" i="1"/>
  <c r="M482" i="1"/>
  <c r="G482" i="1"/>
  <c r="AA481" i="1"/>
  <c r="Z481" i="1"/>
  <c r="Y481" i="1"/>
  <c r="O481" i="1"/>
  <c r="N481" i="1"/>
  <c r="M481" i="1"/>
  <c r="G481" i="1"/>
  <c r="AA480" i="1"/>
  <c r="Z480" i="1"/>
  <c r="Y480" i="1"/>
  <c r="O480" i="1"/>
  <c r="N480" i="1"/>
  <c r="M480" i="1"/>
  <c r="G480" i="1"/>
  <c r="AA479" i="1"/>
  <c r="Z479" i="1"/>
  <c r="Y479" i="1"/>
  <c r="O479" i="1"/>
  <c r="N479" i="1"/>
  <c r="M479" i="1"/>
  <c r="G479" i="1"/>
  <c r="AA478" i="1"/>
  <c r="Z478" i="1"/>
  <c r="Y478" i="1"/>
  <c r="O478" i="1"/>
  <c r="N478" i="1"/>
  <c r="M478" i="1"/>
  <c r="G478" i="1"/>
  <c r="AA477" i="1"/>
  <c r="Z477" i="1"/>
  <c r="Y477" i="1"/>
  <c r="O477" i="1"/>
  <c r="N477" i="1"/>
  <c r="M477" i="1"/>
  <c r="G477" i="1"/>
  <c r="AA476" i="1"/>
  <c r="Z476" i="1"/>
  <c r="Y476" i="1"/>
  <c r="O476" i="1"/>
  <c r="N476" i="1"/>
  <c r="M476" i="1"/>
  <c r="G476" i="1"/>
  <c r="AA475" i="1"/>
  <c r="Z475" i="1"/>
  <c r="Y475" i="1"/>
  <c r="O475" i="1"/>
  <c r="N475" i="1"/>
  <c r="M475" i="1"/>
  <c r="G475" i="1"/>
  <c r="AA474" i="1"/>
  <c r="Z474" i="1"/>
  <c r="Y474" i="1"/>
  <c r="O474" i="1"/>
  <c r="N474" i="1"/>
  <c r="M474" i="1"/>
  <c r="G474" i="1"/>
  <c r="AA473" i="1"/>
  <c r="Z473" i="1"/>
  <c r="Y473" i="1"/>
  <c r="O473" i="1"/>
  <c r="N473" i="1"/>
  <c r="M473" i="1"/>
  <c r="G473" i="1"/>
  <c r="AA472" i="1"/>
  <c r="Z472" i="1"/>
  <c r="Y472" i="1"/>
  <c r="O472" i="1"/>
  <c r="N472" i="1"/>
  <c r="M472" i="1"/>
  <c r="G472" i="1"/>
  <c r="Z471" i="1"/>
  <c r="Y471" i="1"/>
  <c r="O471" i="1"/>
  <c r="N471" i="1"/>
  <c r="M471" i="1"/>
  <c r="G471" i="1"/>
  <c r="AA470" i="1"/>
  <c r="Z470" i="1"/>
  <c r="Y470" i="1"/>
  <c r="O470" i="1"/>
  <c r="N470" i="1"/>
  <c r="M470" i="1"/>
  <c r="G470" i="1"/>
  <c r="AA469" i="1"/>
  <c r="Z469" i="1"/>
  <c r="Y469" i="1"/>
  <c r="O469" i="1"/>
  <c r="N469" i="1"/>
  <c r="M469" i="1"/>
  <c r="G469" i="1"/>
  <c r="AA468" i="1"/>
  <c r="Z468" i="1"/>
  <c r="Y468" i="1"/>
  <c r="O468" i="1"/>
  <c r="N468" i="1"/>
  <c r="M468" i="1"/>
  <c r="G468" i="1"/>
  <c r="AA467" i="1"/>
  <c r="Z467" i="1"/>
  <c r="Y467" i="1"/>
  <c r="O467" i="1"/>
  <c r="N467" i="1"/>
  <c r="M467" i="1"/>
  <c r="G467" i="1"/>
  <c r="AA466" i="1"/>
  <c r="Z466" i="1"/>
  <c r="Y466" i="1"/>
  <c r="O466" i="1"/>
  <c r="N466" i="1"/>
  <c r="M466" i="1"/>
  <c r="G466" i="1"/>
  <c r="AA465" i="1"/>
  <c r="Z465" i="1"/>
  <c r="Y465" i="1"/>
  <c r="O465" i="1"/>
  <c r="N465" i="1"/>
  <c r="M465" i="1"/>
  <c r="G465" i="1"/>
  <c r="AA464" i="1"/>
  <c r="Z464" i="1"/>
  <c r="Y464" i="1"/>
  <c r="O464" i="1"/>
  <c r="N464" i="1"/>
  <c r="M464" i="1"/>
  <c r="G464" i="1"/>
  <c r="AA463" i="1"/>
  <c r="Z463" i="1"/>
  <c r="Y463" i="1"/>
  <c r="O463" i="1"/>
  <c r="N463" i="1"/>
  <c r="M463" i="1"/>
  <c r="G463" i="1"/>
  <c r="U430" i="1" l="1"/>
  <c r="T430" i="1"/>
  <c r="U429" i="1"/>
  <c r="T429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AM381" i="1"/>
  <c r="AH381" i="1"/>
  <c r="AC381" i="1"/>
  <c r="S381" i="1"/>
  <c r="O381" i="1"/>
  <c r="K381" i="1"/>
  <c r="AM380" i="1"/>
  <c r="AH380" i="1"/>
  <c r="AC380" i="1"/>
  <c r="S380" i="1"/>
  <c r="O380" i="1"/>
  <c r="K380" i="1"/>
  <c r="AM379" i="1"/>
  <c r="AH379" i="1"/>
  <c r="AC379" i="1"/>
  <c r="S379" i="1"/>
  <c r="O379" i="1"/>
  <c r="K379" i="1"/>
  <c r="AM378" i="1"/>
  <c r="AH378" i="1"/>
  <c r="AC378" i="1"/>
  <c r="S378" i="1"/>
  <c r="O378" i="1"/>
  <c r="K378" i="1"/>
  <c r="AM377" i="1"/>
  <c r="AH377" i="1"/>
  <c r="AC377" i="1"/>
  <c r="S377" i="1"/>
  <c r="O377" i="1"/>
  <c r="K377" i="1"/>
  <c r="AM376" i="1"/>
  <c r="AH376" i="1"/>
  <c r="AC376" i="1"/>
  <c r="S376" i="1"/>
  <c r="O376" i="1"/>
  <c r="K376" i="1"/>
  <c r="AM375" i="1"/>
  <c r="AH375" i="1"/>
  <c r="AC375" i="1"/>
  <c r="S375" i="1"/>
  <c r="O375" i="1"/>
  <c r="K375" i="1"/>
  <c r="AM374" i="1"/>
  <c r="AH374" i="1"/>
  <c r="AC374" i="1"/>
  <c r="S374" i="1"/>
  <c r="O374" i="1"/>
  <c r="K374" i="1"/>
  <c r="AM373" i="1"/>
  <c r="AH373" i="1"/>
  <c r="AC373" i="1"/>
  <c r="S373" i="1"/>
  <c r="O373" i="1"/>
  <c r="K373" i="1"/>
  <c r="AM372" i="1"/>
  <c r="AH372" i="1"/>
  <c r="AC372" i="1"/>
  <c r="S372" i="1"/>
  <c r="O372" i="1"/>
  <c r="K372" i="1"/>
  <c r="AM371" i="1"/>
  <c r="AH371" i="1"/>
  <c r="AC371" i="1"/>
  <c r="S371" i="1"/>
  <c r="O371" i="1"/>
  <c r="K371" i="1"/>
  <c r="AV325" i="1"/>
  <c r="AQ325" i="1"/>
  <c r="AL325" i="1"/>
  <c r="AG325" i="1"/>
  <c r="X325" i="1"/>
  <c r="S325" i="1"/>
  <c r="O325" i="1"/>
  <c r="K325" i="1"/>
  <c r="AV324" i="1"/>
  <c r="AQ324" i="1"/>
  <c r="AL324" i="1"/>
  <c r="AG324" i="1"/>
  <c r="X324" i="1"/>
  <c r="S324" i="1"/>
  <c r="O324" i="1"/>
  <c r="K324" i="1"/>
  <c r="AV323" i="1"/>
  <c r="AQ323" i="1"/>
  <c r="AL323" i="1"/>
  <c r="AG323" i="1"/>
  <c r="X323" i="1"/>
  <c r="S323" i="1"/>
  <c r="O323" i="1"/>
  <c r="K323" i="1"/>
  <c r="AV322" i="1"/>
  <c r="AQ322" i="1"/>
  <c r="AL322" i="1"/>
  <c r="AG322" i="1"/>
  <c r="X322" i="1"/>
  <c r="S322" i="1"/>
  <c r="O322" i="1"/>
  <c r="K322" i="1"/>
  <c r="AV321" i="1"/>
  <c r="AQ321" i="1"/>
  <c r="AL321" i="1"/>
  <c r="AG321" i="1"/>
  <c r="X321" i="1"/>
  <c r="S321" i="1"/>
  <c r="O321" i="1"/>
  <c r="K321" i="1"/>
  <c r="AV320" i="1"/>
  <c r="AQ320" i="1"/>
  <c r="AL320" i="1"/>
  <c r="AG320" i="1"/>
  <c r="X320" i="1"/>
  <c r="S320" i="1"/>
  <c r="O320" i="1"/>
  <c r="K320" i="1"/>
  <c r="AV319" i="1"/>
  <c r="AQ319" i="1"/>
  <c r="AL319" i="1"/>
  <c r="AG319" i="1"/>
  <c r="X319" i="1"/>
  <c r="S319" i="1"/>
  <c r="O319" i="1"/>
  <c r="K319" i="1"/>
  <c r="AV318" i="1"/>
  <c r="AQ318" i="1"/>
  <c r="AL318" i="1"/>
  <c r="AG318" i="1"/>
  <c r="X318" i="1"/>
  <c r="S318" i="1"/>
  <c r="O318" i="1"/>
  <c r="K318" i="1"/>
  <c r="AV317" i="1"/>
  <c r="AQ317" i="1"/>
  <c r="AL317" i="1"/>
  <c r="AG317" i="1"/>
  <c r="X317" i="1"/>
  <c r="S317" i="1"/>
  <c r="O317" i="1"/>
  <c r="K317" i="1"/>
  <c r="AV316" i="1"/>
  <c r="AQ316" i="1"/>
  <c r="AL316" i="1"/>
  <c r="AG316" i="1"/>
  <c r="X316" i="1"/>
  <c r="S316" i="1"/>
  <c r="O316" i="1"/>
  <c r="K316" i="1"/>
  <c r="Y268" i="1"/>
  <c r="X268" i="1"/>
  <c r="W268" i="1"/>
  <c r="O268" i="1"/>
  <c r="N268" i="1"/>
  <c r="M268" i="1"/>
  <c r="Y267" i="1"/>
  <c r="X267" i="1"/>
  <c r="W267" i="1"/>
  <c r="O267" i="1"/>
  <c r="N267" i="1"/>
  <c r="M267" i="1"/>
  <c r="Y266" i="1"/>
  <c r="X266" i="1"/>
  <c r="W266" i="1"/>
  <c r="O266" i="1"/>
  <c r="N266" i="1"/>
  <c r="M266" i="1"/>
  <c r="Y265" i="1"/>
  <c r="X265" i="1"/>
  <c r="W265" i="1"/>
  <c r="O265" i="1"/>
  <c r="N265" i="1"/>
  <c r="M265" i="1"/>
  <c r="Y264" i="1"/>
  <c r="X264" i="1"/>
  <c r="W264" i="1"/>
  <c r="O264" i="1"/>
  <c r="N264" i="1"/>
  <c r="M264" i="1"/>
  <c r="Y263" i="1"/>
  <c r="X263" i="1"/>
  <c r="W263" i="1"/>
  <c r="O263" i="1"/>
  <c r="N263" i="1"/>
  <c r="M263" i="1"/>
  <c r="Y262" i="1"/>
  <c r="X262" i="1"/>
  <c r="W262" i="1"/>
  <c r="O262" i="1"/>
  <c r="N262" i="1"/>
  <c r="M262" i="1"/>
  <c r="Y261" i="1"/>
  <c r="X261" i="1"/>
  <c r="W261" i="1"/>
  <c r="O261" i="1"/>
  <c r="N261" i="1"/>
  <c r="M261" i="1"/>
  <c r="Y260" i="1"/>
  <c r="X260" i="1"/>
  <c r="W260" i="1"/>
  <c r="O260" i="1"/>
  <c r="N260" i="1"/>
  <c r="M260" i="1"/>
  <c r="Y259" i="1"/>
  <c r="X259" i="1"/>
  <c r="W259" i="1"/>
  <c r="O259" i="1"/>
  <c r="N259" i="1"/>
  <c r="M259" i="1"/>
  <c r="AB218" i="1"/>
  <c r="AA218" i="1"/>
  <c r="Z218" i="1"/>
  <c r="O218" i="1"/>
  <c r="N218" i="1"/>
  <c r="M218" i="1"/>
  <c r="AB217" i="1"/>
  <c r="AA217" i="1"/>
  <c r="Z217" i="1"/>
  <c r="O217" i="1"/>
  <c r="N217" i="1"/>
  <c r="M217" i="1"/>
  <c r="AB216" i="1"/>
  <c r="AA216" i="1"/>
  <c r="Z216" i="1"/>
  <c r="O216" i="1"/>
  <c r="N216" i="1"/>
  <c r="M216" i="1"/>
  <c r="AB215" i="1"/>
  <c r="AA215" i="1"/>
  <c r="Z215" i="1"/>
  <c r="O215" i="1"/>
  <c r="N215" i="1"/>
  <c r="M215" i="1"/>
  <c r="AB214" i="1"/>
  <c r="AA214" i="1"/>
  <c r="Z214" i="1"/>
  <c r="O214" i="1"/>
  <c r="N214" i="1"/>
  <c r="M214" i="1"/>
  <c r="AB213" i="1"/>
  <c r="AA213" i="1"/>
  <c r="Z213" i="1"/>
  <c r="O213" i="1"/>
  <c r="N213" i="1"/>
  <c r="M213" i="1"/>
  <c r="AB212" i="1"/>
  <c r="AA212" i="1"/>
  <c r="Z212" i="1"/>
  <c r="O212" i="1"/>
  <c r="N212" i="1"/>
  <c r="M212" i="1"/>
  <c r="AB211" i="1"/>
  <c r="AA211" i="1"/>
  <c r="Z211" i="1"/>
  <c r="O211" i="1"/>
  <c r="N211" i="1"/>
  <c r="M211" i="1"/>
  <c r="AB210" i="1"/>
  <c r="AA210" i="1"/>
  <c r="Z210" i="1"/>
  <c r="O210" i="1"/>
  <c r="N210" i="1"/>
  <c r="M210" i="1"/>
  <c r="AB209" i="1"/>
  <c r="AA209" i="1"/>
  <c r="Z209" i="1"/>
  <c r="O209" i="1"/>
  <c r="N209" i="1"/>
  <c r="M209" i="1"/>
  <c r="AA163" i="1"/>
  <c r="Z163" i="1"/>
  <c r="Y163" i="1"/>
  <c r="O163" i="1"/>
  <c r="N163" i="1"/>
  <c r="M163" i="1"/>
  <c r="AA162" i="1"/>
  <c r="Z162" i="1"/>
  <c r="Y162" i="1"/>
  <c r="O162" i="1"/>
  <c r="N162" i="1"/>
  <c r="M162" i="1"/>
  <c r="AA161" i="1"/>
  <c r="Z161" i="1"/>
  <c r="Y161" i="1"/>
  <c r="O161" i="1"/>
  <c r="N161" i="1"/>
  <c r="M161" i="1"/>
  <c r="AA160" i="1"/>
  <c r="Z160" i="1"/>
  <c r="Y160" i="1"/>
  <c r="O160" i="1"/>
  <c r="N160" i="1"/>
  <c r="M160" i="1"/>
  <c r="AA159" i="1"/>
  <c r="Z159" i="1"/>
  <c r="Y159" i="1"/>
  <c r="O159" i="1"/>
  <c r="N159" i="1"/>
  <c r="M159" i="1"/>
  <c r="AA158" i="1"/>
  <c r="Z158" i="1"/>
  <c r="Y158" i="1"/>
  <c r="O158" i="1"/>
  <c r="N158" i="1"/>
  <c r="M158" i="1"/>
  <c r="AA157" i="1"/>
  <c r="Z157" i="1"/>
  <c r="Y157" i="1"/>
  <c r="O157" i="1"/>
  <c r="N157" i="1"/>
  <c r="M157" i="1"/>
  <c r="AA156" i="1"/>
  <c r="Z156" i="1"/>
  <c r="Y156" i="1"/>
  <c r="O156" i="1"/>
  <c r="N156" i="1"/>
  <c r="M156" i="1"/>
  <c r="AA155" i="1"/>
  <c r="Z155" i="1"/>
  <c r="Y155" i="1"/>
  <c r="O155" i="1"/>
  <c r="N155" i="1"/>
  <c r="M155" i="1"/>
  <c r="AA154" i="1"/>
  <c r="Z154" i="1"/>
  <c r="Y154" i="1"/>
  <c r="O154" i="1"/>
  <c r="N154" i="1"/>
  <c r="M154" i="1"/>
  <c r="AQ116" i="1"/>
  <c r="AP116" i="1"/>
  <c r="AO116" i="1"/>
  <c r="AN116" i="1"/>
  <c r="AM116" i="1"/>
  <c r="AK116" i="1"/>
  <c r="AJ116" i="1"/>
  <c r="AI116" i="1"/>
  <c r="AH116" i="1"/>
  <c r="AG116" i="1"/>
  <c r="AE116" i="1"/>
  <c r="AD116" i="1"/>
  <c r="AC116" i="1"/>
  <c r="AB116" i="1"/>
  <c r="AA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AR115" i="1"/>
  <c r="AL115" i="1"/>
  <c r="AF115" i="1"/>
  <c r="Z115" i="1"/>
  <c r="T115" i="1"/>
  <c r="N115" i="1"/>
  <c r="AR114" i="1"/>
  <c r="AL114" i="1"/>
  <c r="AF114" i="1"/>
  <c r="Z114" i="1"/>
  <c r="T114" i="1"/>
  <c r="N114" i="1"/>
  <c r="AR113" i="1"/>
  <c r="AL113" i="1"/>
  <c r="AF113" i="1"/>
  <c r="Z113" i="1"/>
  <c r="T113" i="1"/>
  <c r="N113" i="1"/>
  <c r="AR112" i="1"/>
  <c r="AL112" i="1"/>
  <c r="AF112" i="1"/>
  <c r="Z112" i="1"/>
  <c r="T112" i="1"/>
  <c r="N112" i="1"/>
  <c r="AR111" i="1"/>
  <c r="AL111" i="1"/>
  <c r="AF111" i="1"/>
  <c r="Z111" i="1"/>
  <c r="T111" i="1"/>
  <c r="N111" i="1"/>
  <c r="AR110" i="1"/>
  <c r="AL110" i="1"/>
  <c r="AF110" i="1"/>
  <c r="Z110" i="1"/>
  <c r="T110" i="1"/>
  <c r="N110" i="1"/>
  <c r="AR109" i="1"/>
  <c r="AL109" i="1"/>
  <c r="AF109" i="1"/>
  <c r="Z109" i="1"/>
  <c r="T109" i="1"/>
  <c r="N109" i="1"/>
  <c r="AR108" i="1"/>
  <c r="AL108" i="1"/>
  <c r="AF108" i="1"/>
  <c r="Z108" i="1"/>
  <c r="T108" i="1"/>
  <c r="N108" i="1"/>
  <c r="AR107" i="1"/>
  <c r="AL107" i="1"/>
  <c r="AF107" i="1"/>
  <c r="Z107" i="1"/>
  <c r="T107" i="1"/>
  <c r="N107" i="1"/>
  <c r="AR106" i="1"/>
  <c r="AL106" i="1"/>
  <c r="AF106" i="1"/>
  <c r="Z106" i="1"/>
  <c r="T106" i="1"/>
  <c r="N106" i="1"/>
  <c r="AR105" i="1"/>
  <c r="AL105" i="1"/>
  <c r="AF105" i="1"/>
  <c r="Z105" i="1"/>
  <c r="T105" i="1"/>
  <c r="N105" i="1"/>
  <c r="AR104" i="1"/>
  <c r="AL104" i="1"/>
  <c r="AF104" i="1"/>
  <c r="Z104" i="1"/>
  <c r="T104" i="1"/>
  <c r="N104" i="1"/>
  <c r="AR103" i="1"/>
  <c r="AL103" i="1"/>
  <c r="AF103" i="1"/>
  <c r="Z103" i="1"/>
  <c r="T103" i="1"/>
  <c r="T116" i="1" s="1"/>
  <c r="N103" i="1"/>
  <c r="AR102" i="1"/>
  <c r="AL102" i="1"/>
  <c r="AF102" i="1"/>
  <c r="Z102" i="1"/>
  <c r="T102" i="1"/>
  <c r="N102" i="1"/>
  <c r="AR101" i="1"/>
  <c r="AR116" i="1" s="1"/>
  <c r="AL101" i="1"/>
  <c r="AL116" i="1" s="1"/>
  <c r="AF101" i="1"/>
  <c r="AF116" i="1" s="1"/>
  <c r="Z101" i="1"/>
  <c r="Z116" i="1" s="1"/>
  <c r="T101" i="1"/>
  <c r="N101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</calcChain>
</file>

<file path=xl/sharedStrings.xml><?xml version="1.0" encoding="utf-8"?>
<sst xmlns="http://schemas.openxmlformats.org/spreadsheetml/2006/main" count="595" uniqueCount="108">
  <si>
    <t>Lenovo P50</t>
  </si>
  <si>
    <t>Windows 10 Enterprise 64 bit, 10.0, Build 17763</t>
  </si>
  <si>
    <t>II Prog.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</si>
  <si>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</si>
  <si>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</si>
  <si>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</si>
  <si>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</si>
  <si>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</si>
  <si>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</si>
  <si>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</si>
  <si>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</si>
  <si>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</si>
  <si>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</si>
  <si>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</si>
  <si>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</si>
  <si>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</si>
  <si>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</si>
  <si>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</si>
  <si>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</si>
  <si>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</si>
  <si>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</si>
  <si>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</si>
  <si>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</si>
  <si>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</si>
  <si>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</si>
  <si>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</si>
  <si>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</si>
  <si>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</si>
  <si>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</si>
  <si>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2330/HH841</t>
  </si>
  <si>
    <t>Range: 14000 - 26999</t>
  </si>
  <si>
    <t>Oceanic navigation in Cory's shearwaters (Gagliardo et al. 2013)</t>
  </si>
  <si>
    <t>http://dx.doi.org/10.5441/001/1.nf80477p</t>
  </si>
  <si>
    <t>Greenland, Russia, Siberian railway</t>
  </si>
  <si>
    <t>https://www.naturalearthdata.com/downloads/</t>
  </si>
  <si>
    <t>Railway was constructed by hand</t>
  </si>
  <si>
    <t xml:space="preserve"> see: https://github.com/WimReddingius/MultiScaleTrajectories/blob/master/trans_siberian_railway.csv</t>
  </si>
  <si>
    <t>II Prog</t>
  </si>
  <si>
    <t>Preprocess Chin Chan</t>
  </si>
  <si>
    <t>SSB Simple</t>
  </si>
  <si>
    <t>DP TD/BU</t>
  </si>
  <si>
    <t>Shortcut repr graph</t>
  </si>
  <si>
    <t>SPP Dijkstra - Pairing heap</t>
  </si>
  <si>
    <t>II Other</t>
  </si>
  <si>
    <t>On demand Chin Chan</t>
  </si>
  <si>
    <t>Shortcut repr intevals</t>
  </si>
  <si>
    <t>SSP Range queries</t>
  </si>
  <si>
    <t>m</t>
  </si>
  <si>
    <t>Stork</t>
  </si>
  <si>
    <t>avg. simpl size</t>
  </si>
  <si>
    <t>m = 15</t>
  </si>
  <si>
    <t>n = 6000</t>
  </si>
  <si>
    <t>total</t>
  </si>
  <si>
    <t>Shortcuts</t>
  </si>
  <si>
    <t>Shortcut Intervals</t>
  </si>
  <si>
    <t>size</t>
  </si>
  <si>
    <t>avg. size</t>
  </si>
  <si>
    <t>avg. contours</t>
  </si>
  <si>
    <t>avg. directional</t>
  </si>
  <si>
    <t>Number of shortcuts and shortcut intervals</t>
  </si>
  <si>
    <t>Computed using Chin Chan</t>
  </si>
  <si>
    <t>avg. time</t>
  </si>
  <si>
    <t>avg. time contours</t>
  </si>
  <si>
    <t>avg. time directional</t>
  </si>
  <si>
    <t>Shortcut graph construction time</t>
  </si>
  <si>
    <t>Chin Chan</t>
  </si>
  <si>
    <t>m = 1</t>
  </si>
  <si>
    <t>Breadth-First Search (Graph)</t>
  </si>
  <si>
    <t>Range Queries (Intervals)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</si>
  <si>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</si>
  <si>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</si>
  <si>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</si>
  <si>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</si>
  <si>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</si>
  <si>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</si>
  <si>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</si>
  <si>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Chin-Chan (Graph)</t>
  </si>
  <si>
    <t>Chin-Chan (Intervals)</t>
  </si>
  <si>
    <t>Chin Chan vs Convex hulls running time</t>
  </si>
  <si>
    <t>avg</t>
  </si>
  <si>
    <t>n = 1000</t>
  </si>
  <si>
    <t>Convex hulls - Optimized</t>
  </si>
  <si>
    <t>Chin Chan: Simple SSB</t>
  </si>
  <si>
    <t>Convex hull</t>
  </si>
  <si>
    <t>Russia 2</t>
  </si>
  <si>
    <t>Greenland 2</t>
  </si>
  <si>
    <t>n = 1250</t>
  </si>
  <si>
    <t>avg time</t>
  </si>
  <si>
    <t>avg simp size</t>
  </si>
  <si>
    <t>n = 2500</t>
  </si>
  <si>
    <t>simp size diff contour</t>
  </si>
  <si>
    <t>simp size diff directional</t>
  </si>
  <si>
    <t>Convex hulls: SSB Compact max-error</t>
  </si>
  <si>
    <t>ChinChanGraph</t>
  </si>
  <si>
    <t>ChinChanIntervals</t>
  </si>
  <si>
    <t>ConvexHullGraph</t>
  </si>
  <si>
    <t>ConvexHullIntervals</t>
  </si>
  <si>
    <t>z_max = (200 * 1024)</t>
  </si>
  <si>
    <t>z_max extrapolated from 1024 at delta = 0.005</t>
  </si>
  <si>
    <t>delta</t>
  </si>
  <si>
    <t>delta = 0.005</t>
  </si>
  <si>
    <t>z_max = 32</t>
  </si>
  <si>
    <t>zoom factor z = 2</t>
  </si>
  <si>
    <t>Detail factor delta</t>
  </si>
  <si>
    <t>SSB: Simple</t>
  </si>
  <si>
    <t>s_max = 10^6</t>
  </si>
  <si>
    <t>z_max = 512</t>
  </si>
  <si>
    <t>should probably redo to use z_max =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</si>
</sst>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/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4789637190587E-2"/>
          <c:y val="9.5186500382150555E-2"/>
          <c:w val="0.87064376552381073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'Results_12-01-2019'!$I$98:$N$98</c:f>
              <c:strCache>
                <c:ptCount val="1"/>
                <c:pt idx="0">
                  <c:v>II Prog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'Results_12-01-2019'!$N$101:$N$115</c:f>
              <c:numCache>
                <c:formatCode>General</c:formatCode>
                <c:ptCount val="15"/>
                <c:pt idx="0">
                  <c:v>67.2</c:v>
                </c:pt>
                <c:pt idx="1">
                  <c:v>158.4</c:v>
                </c:pt>
                <c:pt idx="2">
                  <c:v>318.8</c:v>
                </c:pt>
                <c:pt idx="3">
                  <c:v>637.20000000000005</c:v>
                </c:pt>
                <c:pt idx="4">
                  <c:v>1172.4000000000001</c:v>
                </c:pt>
                <c:pt idx="5">
                  <c:v>1893.2</c:v>
                </c:pt>
                <c:pt idx="6">
                  <c:v>2596.1999999999998</c:v>
                </c:pt>
                <c:pt idx="7">
                  <c:v>3163.6</c:v>
                </c:pt>
                <c:pt idx="8">
                  <c:v>3685</c:v>
                </c:pt>
                <c:pt idx="9">
                  <c:v>4208</c:v>
                </c:pt>
                <c:pt idx="10">
                  <c:v>4686.3999999999996</c:v>
                </c:pt>
                <c:pt idx="11">
                  <c:v>5074</c:v>
                </c:pt>
                <c:pt idx="12">
                  <c:v>5332.8</c:v>
                </c:pt>
                <c:pt idx="13">
                  <c:v>5542.2</c:v>
                </c:pt>
                <c:pt idx="14">
                  <c:v>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BC-4AC2-95F5-2B66F499F835}"/>
            </c:ext>
          </c:extLst>
        </c:ser>
        <c:ser>
          <c:idx val="4"/>
          <c:order val="1"/>
          <c:tx>
            <c:strRef>
              <c:f>'Results_12-01-2019'!$O$98:$T$98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rgbClr val="925E00"/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'Results_12-01-2019'!$T$101:$T$115</c:f>
              <c:numCache>
                <c:formatCode>General</c:formatCode>
                <c:ptCount val="15"/>
                <c:pt idx="0">
                  <c:v>5709.6</c:v>
                </c:pt>
                <c:pt idx="1">
                  <c:v>5535</c:v>
                </c:pt>
                <c:pt idx="2">
                  <c:v>5322.4</c:v>
                </c:pt>
                <c:pt idx="3">
                  <c:v>5058.8</c:v>
                </c:pt>
                <c:pt idx="4">
                  <c:v>4662.3999999999996</c:v>
                </c:pt>
                <c:pt idx="5">
                  <c:v>4175.2</c:v>
                </c:pt>
                <c:pt idx="6">
                  <c:v>3644.4</c:v>
                </c:pt>
                <c:pt idx="7">
                  <c:v>3111.4</c:v>
                </c:pt>
                <c:pt idx="8">
                  <c:v>2543.8000000000002</c:v>
                </c:pt>
                <c:pt idx="9">
                  <c:v>1830</c:v>
                </c:pt>
                <c:pt idx="10">
                  <c:v>1091.4000000000001</c:v>
                </c:pt>
                <c:pt idx="11">
                  <c:v>569</c:v>
                </c:pt>
                <c:pt idx="12">
                  <c:v>275.8</c:v>
                </c:pt>
                <c:pt idx="13">
                  <c:v>133.6</c:v>
                </c:pt>
                <c:pt idx="14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BC-4AC2-95F5-2B66F499F835}"/>
            </c:ext>
          </c:extLst>
        </c:ser>
        <c:ser>
          <c:idx val="1"/>
          <c:order val="2"/>
          <c:tx>
            <c:strRef>
              <c:f>'Results_12-01-2019'!$U$98:$Z$98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'Results_12-01-2019'!$Z$101:$Z$115</c:f>
              <c:numCache>
                <c:formatCode>General</c:formatCode>
                <c:ptCount val="15"/>
                <c:pt idx="0">
                  <c:v>58.2</c:v>
                </c:pt>
                <c:pt idx="1">
                  <c:v>174.2</c:v>
                </c:pt>
                <c:pt idx="2">
                  <c:v>395.6</c:v>
                </c:pt>
                <c:pt idx="3">
                  <c:v>795.6</c:v>
                </c:pt>
                <c:pt idx="4">
                  <c:v>1430.2</c:v>
                </c:pt>
                <c:pt idx="5">
                  <c:v>2225</c:v>
                </c:pt>
                <c:pt idx="6">
                  <c:v>2906.4</c:v>
                </c:pt>
                <c:pt idx="7">
                  <c:v>3461.8</c:v>
                </c:pt>
                <c:pt idx="8">
                  <c:v>3977.6</c:v>
                </c:pt>
                <c:pt idx="9">
                  <c:v>4478</c:v>
                </c:pt>
                <c:pt idx="10">
                  <c:v>4920.8</c:v>
                </c:pt>
                <c:pt idx="11">
                  <c:v>5249</c:v>
                </c:pt>
                <c:pt idx="12">
                  <c:v>5460.4</c:v>
                </c:pt>
                <c:pt idx="13">
                  <c:v>5642.2</c:v>
                </c:pt>
                <c:pt idx="14">
                  <c:v>5795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BC-4AC2-95F5-2B66F499F835}"/>
            </c:ext>
          </c:extLst>
        </c:ser>
        <c:ser>
          <c:idx val="2"/>
          <c:order val="3"/>
          <c:tx>
            <c:strRef>
              <c:f>'Results_12-01-2019'!$AA$98:$AF$98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'Results_12-01-2019'!$AF$101:$AF$115</c:f>
              <c:numCache>
                <c:formatCode>General</c:formatCode>
                <c:ptCount val="15"/>
                <c:pt idx="0">
                  <c:v>5709.6</c:v>
                </c:pt>
                <c:pt idx="1">
                  <c:v>5546.4</c:v>
                </c:pt>
                <c:pt idx="2">
                  <c:v>5334.6</c:v>
                </c:pt>
                <c:pt idx="3">
                  <c:v>5071.6000000000004</c:v>
                </c:pt>
                <c:pt idx="4">
                  <c:v>4684.6000000000004</c:v>
                </c:pt>
                <c:pt idx="5">
                  <c:v>4212.6000000000004</c:v>
                </c:pt>
                <c:pt idx="6">
                  <c:v>3695</c:v>
                </c:pt>
                <c:pt idx="7">
                  <c:v>3169</c:v>
                </c:pt>
                <c:pt idx="8">
                  <c:v>2604.8000000000002</c:v>
                </c:pt>
                <c:pt idx="9">
                  <c:v>1904.2</c:v>
                </c:pt>
                <c:pt idx="10">
                  <c:v>1185.2</c:v>
                </c:pt>
                <c:pt idx="11">
                  <c:v>662.6</c:v>
                </c:pt>
                <c:pt idx="12">
                  <c:v>345.4</c:v>
                </c:pt>
                <c:pt idx="13">
                  <c:v>169.2</c:v>
                </c:pt>
                <c:pt idx="14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BC-4AC2-95F5-2B66F499F835}"/>
            </c:ext>
          </c:extLst>
        </c:ser>
        <c:ser>
          <c:idx val="3"/>
          <c:order val="4"/>
          <c:tx>
            <c:strRef>
              <c:f>'Results_12-01-2019'!$AG$98:$AL$98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'Results_12-01-2019'!$G$101:$G$115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'Results_12-01-2019'!$AL$101:$AL$115</c:f>
              <c:numCache>
                <c:formatCode>General</c:formatCode>
                <c:ptCount val="15"/>
                <c:pt idx="0">
                  <c:v>5709.6</c:v>
                </c:pt>
                <c:pt idx="1">
                  <c:v>5543</c:v>
                </c:pt>
                <c:pt idx="2">
                  <c:v>5333.6</c:v>
                </c:pt>
                <c:pt idx="3">
                  <c:v>5069.2</c:v>
                </c:pt>
                <c:pt idx="4">
                  <c:v>4682.2</c:v>
                </c:pt>
                <c:pt idx="5">
                  <c:v>4208.2</c:v>
                </c:pt>
                <c:pt idx="6">
                  <c:v>3685.2</c:v>
                </c:pt>
                <c:pt idx="7">
                  <c:v>3161.4</c:v>
                </c:pt>
                <c:pt idx="8">
                  <c:v>2598</c:v>
                </c:pt>
                <c:pt idx="9">
                  <c:v>1891.4</c:v>
                </c:pt>
                <c:pt idx="10">
                  <c:v>1170.5999999999999</c:v>
                </c:pt>
                <c:pt idx="11">
                  <c:v>639.79999999999995</c:v>
                </c:pt>
                <c:pt idx="12">
                  <c:v>326.39999999999998</c:v>
                </c:pt>
                <c:pt idx="13">
                  <c:v>157.4</c:v>
                </c:pt>
                <c:pt idx="14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BC-4AC2-95F5-2B66F499F835}"/>
            </c:ext>
          </c:extLst>
        </c:ser>
        <c:ser>
          <c:idx val="5"/>
          <c:order val="5"/>
          <c:tx>
            <c:strRef>
              <c:f>'Results_12-01-2019'!$AM$98:$AR$98</c:f>
              <c:strCache>
                <c:ptCount val="1"/>
                <c:pt idx="0">
                  <c:v>DP TD/BU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'Results_12-01-2019'!$H$101:$H$115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'Results_12-01-2019'!$AR$101:$AR$115</c:f>
              <c:numCache>
                <c:formatCode>General</c:formatCode>
                <c:ptCount val="15"/>
                <c:pt idx="0">
                  <c:v>105.2</c:v>
                </c:pt>
                <c:pt idx="1">
                  <c:v>205.4</c:v>
                </c:pt>
                <c:pt idx="2">
                  <c:v>404.6</c:v>
                </c:pt>
                <c:pt idx="3">
                  <c:v>759.4</c:v>
                </c:pt>
                <c:pt idx="4">
                  <c:v>1307.8</c:v>
                </c:pt>
                <c:pt idx="5">
                  <c:v>2001.8</c:v>
                </c:pt>
                <c:pt idx="6">
                  <c:v>2680.2</c:v>
                </c:pt>
                <c:pt idx="7">
                  <c:v>3244.2</c:v>
                </c:pt>
                <c:pt idx="8">
                  <c:v>3768.2</c:v>
                </c:pt>
                <c:pt idx="9">
                  <c:v>4277.2</c:v>
                </c:pt>
                <c:pt idx="10">
                  <c:v>4733.2</c:v>
                </c:pt>
                <c:pt idx="11">
                  <c:v>5107.3999999999996</c:v>
                </c:pt>
                <c:pt idx="12">
                  <c:v>5369.4</c:v>
                </c:pt>
                <c:pt idx="13">
                  <c:v>5575</c:v>
                </c:pt>
                <c:pt idx="14">
                  <c:v>5729.6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BC-4AC2-95F5-2B66F499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4881626521879594"/>
              <c:y val="0.92382775812161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90796018103200815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'Results_12-01-2019'!$AC$371:$AC$381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49.356333333333332</c:v>
                </c:pt>
                <c:pt idx="8">
                  <c:v>53.17433333333333</c:v>
                </c:pt>
                <c:pt idx="9">
                  <c:v>64.311666666666667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F-46DC-821F-57CF4E3941C5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'Results_12-01-2019'!$AH$371:$AH$381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10.29</c:v>
                </c:pt>
                <c:pt idx="8">
                  <c:v>10.936999999999999</c:v>
                </c:pt>
                <c:pt idx="9">
                  <c:v>13.036566666666667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6DC-821F-57CF4E3941C5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'Results_12-01-2019'!$Y$371:$Y$381</c:f>
              <c:numCache>
                <c:formatCode>General</c:formatCode>
                <c:ptCount val="11"/>
                <c:pt idx="0">
                  <c:v>1</c:v>
                </c:pt>
                <c:pt idx="1">
                  <c:v>40</c:v>
                </c:pt>
                <c:pt idx="2">
                  <c:v>80</c:v>
                </c:pt>
                <c:pt idx="3">
                  <c:v>140</c:v>
                </c:pt>
                <c:pt idx="4">
                  <c:v>200</c:v>
                </c:pt>
                <c:pt idx="5">
                  <c:v>260</c:v>
                </c:pt>
                <c:pt idx="6">
                  <c:v>320</c:v>
                </c:pt>
                <c:pt idx="7">
                  <c:v>380</c:v>
                </c:pt>
                <c:pt idx="8">
                  <c:v>440</c:v>
                </c:pt>
                <c:pt idx="9">
                  <c:v>500</c:v>
                </c:pt>
                <c:pt idx="10">
                  <c:v>560</c:v>
                </c:pt>
              </c:numCache>
            </c:numRef>
          </c:xVal>
          <c:yVal>
            <c:numRef>
              <c:f>'Results_12-01-2019'!$AM$371:$AM$381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10.334933333333334</c:v>
                </c:pt>
                <c:pt idx="8">
                  <c:v>9.6445666666666678</c:v>
                </c:pt>
                <c:pt idx="9">
                  <c:v>10.277066666666666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6DC-821F-57CF4E39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56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Maximum</a:t>
                </a:r>
                <a:r>
                  <a:rPr lang="nl-NL" sz="1500" b="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number of scales (</a:t>
                </a: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51171904488572517"/>
              <c:y val="0.92144838085659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4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4034098942106228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78866025641025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5548272574843359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22962559471509"/>
          <c:y val="0"/>
          <c:w val="0.89177037440528495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'Results_12-01-2019'!$I$2:$U$2</c:f>
              <c:strCache>
                <c:ptCount val="1"/>
                <c:pt idx="0">
                  <c:v>II Prog.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'Results_12-01-2019'!$G$420:$G$426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'Results_12-01-2019'!$I$420:$I$426</c:f>
              <c:numCache>
                <c:formatCode>General</c:formatCode>
                <c:ptCount val="7"/>
                <c:pt idx="0">
                  <c:v>0.52100000000000002</c:v>
                </c:pt>
                <c:pt idx="1">
                  <c:v>1.5189999999999999</c:v>
                </c:pt>
                <c:pt idx="2">
                  <c:v>2.6480000000000001</c:v>
                </c:pt>
                <c:pt idx="3">
                  <c:v>5.9329999999999998</c:v>
                </c:pt>
                <c:pt idx="4">
                  <c:v>10.324</c:v>
                </c:pt>
                <c:pt idx="5">
                  <c:v>16.574999999999999</c:v>
                </c:pt>
                <c:pt idx="6">
                  <c:v>23.34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C-4834-9CA2-A88ECB0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Detail factor (delta)</a:t>
                </a:r>
              </a:p>
            </c:rich>
          </c:tx>
          <c:layout>
            <c:manualLayout>
              <c:xMode val="edge"/>
              <c:yMode val="edge"/>
              <c:x val="0.44880477536636776"/>
              <c:y val="0.92704553706187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354687305026E-3"/>
              <c:y val="0.2866973008271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1057412740659012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'Results_12-01-2019'!$Z$368</c:f>
              <c:strCache>
                <c:ptCount val="1"/>
                <c:pt idx="0">
                  <c:v>Chin-Chan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'Results_12-01-2019'!$K$371:$K$381</c:f>
              <c:numCache>
                <c:formatCode>General</c:formatCode>
                <c:ptCount val="11"/>
                <c:pt idx="0">
                  <c:v>7.6370500000000008E-2</c:v>
                </c:pt>
                <c:pt idx="1">
                  <c:v>2.3717290000000002</c:v>
                </c:pt>
                <c:pt idx="2">
                  <c:v>4.9434380000000004</c:v>
                </c:pt>
                <c:pt idx="3">
                  <c:v>7.5582499999999992</c:v>
                </c:pt>
                <c:pt idx="4">
                  <c:v>11.1487</c:v>
                </c:pt>
                <c:pt idx="5">
                  <c:v>14.991999999999999</c:v>
                </c:pt>
                <c:pt idx="6">
                  <c:v>18.136099999999999</c:v>
                </c:pt>
                <c:pt idx="7">
                  <c:v>21.199249999999999</c:v>
                </c:pt>
                <c:pt idx="8">
                  <c:v>26.892499999999998</c:v>
                </c:pt>
                <c:pt idx="9">
                  <c:v>30.862499999999997</c:v>
                </c:pt>
                <c:pt idx="10">
                  <c:v>33.661499999999997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C-4B58-8B9E-ADD313EFC21A}"/>
            </c:ext>
          </c:extLst>
        </c:ser>
        <c:ser>
          <c:idx val="2"/>
          <c:order val="1"/>
          <c:tx>
            <c:strRef>
              <c:f>'Results_12-01-2019'!$AE$368</c:f>
              <c:strCache>
                <c:ptCount val="1"/>
                <c:pt idx="0">
                  <c:v>Chin-Chan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'Results_12-01-2019'!$O$371:$O$381</c:f>
              <c:numCache>
                <c:formatCode>General</c:formatCode>
                <c:ptCount val="11"/>
                <c:pt idx="0">
                  <c:v>3.0901499999999998E-2</c:v>
                </c:pt>
                <c:pt idx="1">
                  <c:v>0.90212249999999994</c:v>
                </c:pt>
                <c:pt idx="2">
                  <c:v>1.7812035000000002</c:v>
                </c:pt>
                <c:pt idx="3">
                  <c:v>2.7703745</c:v>
                </c:pt>
                <c:pt idx="4">
                  <c:v>4.0775589999999999</c:v>
                </c:pt>
                <c:pt idx="5">
                  <c:v>5.4430480000000001</c:v>
                </c:pt>
                <c:pt idx="6">
                  <c:v>6.4454000000000002</c:v>
                </c:pt>
                <c:pt idx="7">
                  <c:v>7.8672500000000003</c:v>
                </c:pt>
                <c:pt idx="8">
                  <c:v>9.8784999999999989</c:v>
                </c:pt>
                <c:pt idx="9">
                  <c:v>11.0565</c:v>
                </c:pt>
                <c:pt idx="10">
                  <c:v>12.347000000000001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C-4B58-8B9E-ADD313EFC21A}"/>
            </c:ext>
          </c:extLst>
        </c:ser>
        <c:ser>
          <c:idx val="0"/>
          <c:order val="2"/>
          <c:tx>
            <c:strRef>
              <c:f>'Results_12-01-2019'!$AJ$368</c:f>
              <c:strCache>
                <c:ptCount val="1"/>
                <c:pt idx="0">
                  <c:v>Convex hull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'Results_12-01-2019'!$H$371:$H$381</c:f>
              <c:numCache>
                <c:formatCode>General</c:formatCode>
                <c:ptCount val="11"/>
                <c:pt idx="0">
                  <c:v>1</c:v>
                </c:pt>
                <c:pt idx="1">
                  <c:v>130</c:v>
                </c:pt>
                <c:pt idx="2">
                  <c:v>260</c:v>
                </c:pt>
                <c:pt idx="3">
                  <c:v>420</c:v>
                </c:pt>
                <c:pt idx="4">
                  <c:v>600</c:v>
                </c:pt>
                <c:pt idx="5">
                  <c:v>780</c:v>
                </c:pt>
                <c:pt idx="6">
                  <c:v>960</c:v>
                </c:pt>
                <c:pt idx="7">
                  <c:v>1140</c:v>
                </c:pt>
                <c:pt idx="8">
                  <c:v>1320</c:v>
                </c:pt>
                <c:pt idx="9">
                  <c:v>1500</c:v>
                </c:pt>
                <c:pt idx="10">
                  <c:v>1680</c:v>
                </c:pt>
              </c:numCache>
            </c:numRef>
          </c:xVal>
          <c:yVal>
            <c:numRef>
              <c:f>'Results_12-01-2019'!$S$371:$S$381</c:f>
              <c:numCache>
                <c:formatCode>General</c:formatCode>
                <c:ptCount val="11"/>
                <c:pt idx="0">
                  <c:v>9.39</c:v>
                </c:pt>
                <c:pt idx="1">
                  <c:v>8.6968999999999994</c:v>
                </c:pt>
                <c:pt idx="2">
                  <c:v>9.0105000000000004</c:v>
                </c:pt>
                <c:pt idx="3">
                  <c:v>8.6954999999999991</c:v>
                </c:pt>
                <c:pt idx="4">
                  <c:v>8.8391500000000001</c:v>
                </c:pt>
                <c:pt idx="5">
                  <c:v>9.1625499999999995</c:v>
                </c:pt>
                <c:pt idx="6">
                  <c:v>8.8461499999999997</c:v>
                </c:pt>
                <c:pt idx="7">
                  <c:v>8.9489999999999998</c:v>
                </c:pt>
                <c:pt idx="8">
                  <c:v>9.9619999999999997</c:v>
                </c:pt>
                <c:pt idx="9">
                  <c:v>9.7489999999999988</c:v>
                </c:pt>
                <c:pt idx="10">
                  <c:v>8.8836000000000013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AC-4B58-8B9E-ADD313EF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 i="0" baseline="0">
                    <a:effectLst/>
                  </a:rPr>
                  <a:t>Maximum number of scales (m)</a:t>
                </a:r>
                <a:endParaRPr lang="en-US" sz="1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09997283880891"/>
              <c:y val="0.9242131199718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68"/>
      </c:valAx>
      <c:valAx>
        <c:axId val="-15838338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908183242352292E-2"/>
          <c:y val="0"/>
          <c:w val="0.86953662640074691"/>
          <c:h val="6.699510701498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'Results_12-01-2019'!$AD$313:$AG$313</c:f>
              <c:strCache>
                <c:ptCount val="1"/>
                <c:pt idx="0">
                  <c:v>ChinChanGraph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'Results_12-01-2019'!$AG$316:$AG$325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'Results_12-01-2019'!$AI$313:$AL$313</c:f>
              <c:strCache>
                <c:ptCount val="1"/>
                <c:pt idx="0">
                  <c:v>ChinChanIntervals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'Results_12-01-2019'!$AL$316:$AL$325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'Results_12-01-2019'!$AN$313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'Results_12-01-2019'!$AQ$316:$AQ$325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'Results_12-01-2019'!$AS$313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'Results_12-01-2019'!$AC$316:$AC$325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'Results_12-01-2019'!$AV$316:$AV$325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'Results_12-01-2019'!$I$313</c:f>
              <c:strCache>
                <c:ptCount val="1"/>
                <c:pt idx="0">
                  <c:v>ChinChanGraph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'Results_12-01-2019'!$K$316:$K$325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'Results_12-01-2019'!$M$313</c:f>
              <c:strCache>
                <c:ptCount val="1"/>
                <c:pt idx="0">
                  <c:v>ChinChanIntervals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'Results_12-01-2019'!$O$316:$O$325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'Results_12-01-2019'!$Q$313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'Results_12-01-2019'!$S$316:$S$325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'Results_12-01-2019'!$V$313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'Results_12-01-2019'!$H$316:$H$325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'Results_12-01-2019'!$X$316:$X$325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73545751633987"/>
          <c:y val="0.10082713675213675"/>
          <c:w val="0.6023705882352941"/>
          <c:h val="0.746707905982905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8-4713-BCAF-6A8FC37D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800" b="0" i="0" baseline="0">
                    <a:effectLst/>
                  </a:rPr>
                  <a:t>Detail factor </a:t>
                </a:r>
                <a:r>
                  <a:rPr lang="el-GR" sz="1800" b="0" i="0" baseline="0">
                    <a:effectLst/>
                  </a:rPr>
                  <a:t>δ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370130718954248"/>
              <c:y val="0.93568589743589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8.5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3.1916666666666669E-3"/>
              <c:y val="0.2608380341880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8.5000000000000033E-6"/>
        <c:crossBetween val="midCat"/>
      </c:valAx>
      <c:valAx>
        <c:axId val="88895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20123311965811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32643150593523"/>
          <c:y val="0"/>
          <c:w val="0.6848905228758169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55049019607844"/>
          <c:y val="9.8113538917464646E-2"/>
          <c:w val="0.57904934640522876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'Results_12-01-2019'!$H$460:$M$460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'Results_12-01-2019'!$T$460:$Y$460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D-40B7-B6D9-38B86789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1810457516339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6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468284313725489"/>
          <c:y val="0"/>
          <c:w val="0.7814339869281046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824121850311"/>
          <c:y val="9.8113538917464646E-2"/>
          <c:w val="0.60602428324007784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4112-926D-DD327BED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2859117647058823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0"/>
              <c:y val="0.2147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50005420953776"/>
              <c:y val="0.15818760683760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37647058823529"/>
          <c:y val="0"/>
          <c:w val="0.76275751633986932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7769328013235"/>
          <c:y val="0.14755174460106218"/>
          <c:w val="0.86858433736818885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4103172233250835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548460090242"/>
          <c:y val="0.14755174460106218"/>
          <c:w val="0.85670712255413461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7833914984645012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6764417311676"/>
          <c:y val="0.14755174460106218"/>
          <c:w val="0.84089434312916256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1-4569-B209-DBF36178E18B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5083453226777273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0.5"/>
          <c:min val="-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199639862281209E-2"/>
          <c:y val="4.4895573627245167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993638244252"/>
          <c:y val="0.14755174460106218"/>
          <c:w val="0.83426264333766642"/>
          <c:h val="0.736629442159341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8-4058-8909-C04543F602A7}"/>
            </c:ext>
          </c:extLst>
        </c:ser>
        <c:ser>
          <c:idx val="4"/>
          <c:order val="1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8-4058-8909-C04543F602A7}"/>
            </c:ext>
          </c:extLst>
        </c:ser>
        <c:ser>
          <c:idx val="3"/>
          <c:order val="2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8-4058-8909-C04543F6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  <a:endParaRPr lang="en-US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40119243793640319"/>
              <c:y val="0.9411987023041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100"/>
        <c:noMultiLvlLbl val="0"/>
      </c:catAx>
      <c:valAx>
        <c:axId val="790963600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simplification size difference from </a:t>
                </a:r>
                <a:b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</a:br>
                <a:r>
                  <a:rPr lang="nl-NL" sz="16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II  Prog. (%)</a:t>
                </a:r>
                <a:endParaRPr lang="en-US" sz="16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1.3852038707856867E-2"/>
              <c:y val="0.17492581242526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7909632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7503030345901E-2"/>
          <c:y val="3.159962317754713E-2"/>
          <c:w val="0.91033934519129667"/>
          <c:h val="4.8759903609332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53510191105933E-2"/>
          <c:y val="9.5186500382150555E-2"/>
          <c:w val="0.87350185954681425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8145651158133642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2125889311051"/>
          <c:y val="9.5186500382150555E-2"/>
          <c:w val="0.85760655867489433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8508349479852333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27040764684073E-2"/>
          <c:y val="9.5186500382150555E-2"/>
          <c:w val="0.88314152714205607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9931643523315569"/>
              <c:y val="0.92382785202640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75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1.1165494583222002E-3"/>
              <c:y val="0.2255603359925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576531336079745E-2"/>
          <c:y val="0"/>
          <c:w val="0.83057159291260008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547385620915"/>
          <c:y val="0.12525021367521369"/>
          <c:w val="0.76270130718954243"/>
          <c:h val="0.72228482905982905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4-4ED2-BA68-4077A3287042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84-4ED2-BA68-4077A3287042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4-4ED2-BA68-4077A328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3056577098423948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7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32679738565E-3"/>
              <c:y val="0.26653012820512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2156862749"/>
              <c:y val="0.165955341880341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2142.8500000000004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004576923076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20666047008547012"/>
          <c:w val="0.62105725218867036"/>
          <c:h val="0.6408745726495727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3-4CCA-9C9E-574A397247B5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3-4CCA-9C9E-574A3972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A3-4CCA-9C9E-574A397247B5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A3-4CCA-9C9E-574A3972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0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δ</a:t>
                </a:r>
                <a:endParaRPr lang="en-US" sz="1700">
                  <a:effectLst/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9531649901354254"/>
              <c:y val="0.9370160256410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809081154648E-3"/>
              <c:y val="0.31808995726495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2800768"/>
              <c:y val="0.22836987179487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4930384615384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ChinChanGraph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'Results_12-01-2019'!$N$209:$N$218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ChinChanIntervals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'Results_12-01-2019'!$AA$209:$AA$218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'Results_12-01-2019'!$N$463:$N$482</c:f>
              <c:numCache>
                <c:formatCode>General</c:formatCode>
                <c:ptCount val="20"/>
                <c:pt idx="0">
                  <c:v>2527.5</c:v>
                </c:pt>
                <c:pt idx="1">
                  <c:v>2549.5</c:v>
                </c:pt>
                <c:pt idx="2">
                  <c:v>2599</c:v>
                </c:pt>
                <c:pt idx="3">
                  <c:v>2678</c:v>
                </c:pt>
                <c:pt idx="4">
                  <c:v>2865</c:v>
                </c:pt>
                <c:pt idx="5">
                  <c:v>3254.5</c:v>
                </c:pt>
                <c:pt idx="6">
                  <c:v>4273</c:v>
                </c:pt>
                <c:pt idx="7">
                  <c:v>6572</c:v>
                </c:pt>
                <c:pt idx="8">
                  <c:v>11859.5</c:v>
                </c:pt>
                <c:pt idx="9">
                  <c:v>21531</c:v>
                </c:pt>
                <c:pt idx="10">
                  <c:v>40184</c:v>
                </c:pt>
                <c:pt idx="11">
                  <c:v>83500.5</c:v>
                </c:pt>
                <c:pt idx="12">
                  <c:v>174255</c:v>
                </c:pt>
                <c:pt idx="13">
                  <c:v>345192</c:v>
                </c:pt>
                <c:pt idx="14">
                  <c:v>780715.5</c:v>
                </c:pt>
                <c:pt idx="15">
                  <c:v>1307567</c:v>
                </c:pt>
                <c:pt idx="16">
                  <c:v>1673281.5</c:v>
                </c:pt>
                <c:pt idx="17">
                  <c:v>2200308</c:v>
                </c:pt>
                <c:pt idx="18">
                  <c:v>3106659.5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63B-B23C-1BE2CB49C314}"/>
            </c:ext>
          </c:extLst>
        </c:ser>
        <c:ser>
          <c:idx val="1"/>
          <c:order val="2"/>
          <c:tx>
            <c:v>Shortcuts (Directional)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'Results_12-01-2019'!$O$463:$O$482</c:f>
              <c:numCache>
                <c:formatCode>General</c:formatCode>
                <c:ptCount val="20"/>
                <c:pt idx="0">
                  <c:v>5730.333333333333</c:v>
                </c:pt>
                <c:pt idx="1">
                  <c:v>7075.333333333333</c:v>
                </c:pt>
                <c:pt idx="2">
                  <c:v>9412.6666666666661</c:v>
                </c:pt>
                <c:pt idx="3">
                  <c:v>13259.666666666666</c:v>
                </c:pt>
                <c:pt idx="4">
                  <c:v>18796</c:v>
                </c:pt>
                <c:pt idx="5">
                  <c:v>29200.666666666668</c:v>
                </c:pt>
                <c:pt idx="6">
                  <c:v>48351</c:v>
                </c:pt>
                <c:pt idx="7">
                  <c:v>75894.666666666672</c:v>
                </c:pt>
                <c:pt idx="8">
                  <c:v>125062.66666666667</c:v>
                </c:pt>
                <c:pt idx="9">
                  <c:v>190646.66666666666</c:v>
                </c:pt>
                <c:pt idx="10">
                  <c:v>345911</c:v>
                </c:pt>
                <c:pt idx="11">
                  <c:v>635502.66666666663</c:v>
                </c:pt>
                <c:pt idx="12">
                  <c:v>1089704.3333333333</c:v>
                </c:pt>
                <c:pt idx="13">
                  <c:v>1676090.3333333333</c:v>
                </c:pt>
                <c:pt idx="14">
                  <c:v>2306780.6666666665</c:v>
                </c:pt>
                <c:pt idx="15">
                  <c:v>2616520.6666666665</c:v>
                </c:pt>
                <c:pt idx="16">
                  <c:v>2981149</c:v>
                </c:pt>
                <c:pt idx="17">
                  <c:v>3123750</c:v>
                </c:pt>
                <c:pt idx="18">
                  <c:v>3123750</c:v>
                </c:pt>
                <c:pt idx="1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'Results_12-01-2019'!$Z$463:$Z$482</c:f>
              <c:numCache>
                <c:formatCode>General</c:formatCode>
                <c:ptCount val="20"/>
                <c:pt idx="0">
                  <c:v>2499</c:v>
                </c:pt>
                <c:pt idx="1">
                  <c:v>2499</c:v>
                </c:pt>
                <c:pt idx="2">
                  <c:v>2500.5</c:v>
                </c:pt>
                <c:pt idx="3">
                  <c:v>2502</c:v>
                </c:pt>
                <c:pt idx="4">
                  <c:v>2502</c:v>
                </c:pt>
                <c:pt idx="5">
                  <c:v>2526</c:v>
                </c:pt>
                <c:pt idx="6">
                  <c:v>2601.5</c:v>
                </c:pt>
                <c:pt idx="7">
                  <c:v>2786.5</c:v>
                </c:pt>
                <c:pt idx="8">
                  <c:v>3151.5</c:v>
                </c:pt>
                <c:pt idx="9">
                  <c:v>3565</c:v>
                </c:pt>
                <c:pt idx="10">
                  <c:v>4127.5</c:v>
                </c:pt>
                <c:pt idx="11">
                  <c:v>5721.5</c:v>
                </c:pt>
                <c:pt idx="12">
                  <c:v>5532</c:v>
                </c:pt>
                <c:pt idx="13">
                  <c:v>7299.5</c:v>
                </c:pt>
                <c:pt idx="14">
                  <c:v>11408</c:v>
                </c:pt>
                <c:pt idx="15">
                  <c:v>5186.5</c:v>
                </c:pt>
                <c:pt idx="16">
                  <c:v>4337</c:v>
                </c:pt>
                <c:pt idx="17">
                  <c:v>4499</c:v>
                </c:pt>
                <c:pt idx="18">
                  <c:v>2499.5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3-463B-B23C-1BE2CB49C314}"/>
            </c:ext>
          </c:extLst>
        </c:ser>
        <c:ser>
          <c:idx val="0"/>
          <c:order val="3"/>
          <c:tx>
            <c:v>Shortcut Intervals (Directional)</c:v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'Results_12-01-2019'!$G$463:$G$482</c:f>
              <c:numCache>
                <c:formatCode>General</c:formatCode>
                <c:ptCount val="20"/>
                <c:pt idx="0">
                  <c:v>8.9998764046401235E-6</c:v>
                </c:pt>
                <c:pt idx="1">
                  <c:v>1.6588344381193831E-5</c:v>
                </c:pt>
                <c:pt idx="2">
                  <c:v>3.0575216473774254E-5</c:v>
                </c:pt>
                <c:pt idx="3">
                  <c:v>5.6355465074500556E-5</c:v>
                </c:pt>
                <c:pt idx="4">
                  <c:v>1.0387296673720685E-4</c:v>
                </c:pt>
                <c:pt idx="5">
                  <c:v>1.9145602302323832E-4</c:v>
                </c:pt>
                <c:pt idx="6">
                  <c:v>3.528868954384543E-4</c:v>
                </c:pt>
                <c:pt idx="7">
                  <c:v>6.5043219328271356E-4</c:v>
                </c:pt>
                <c:pt idx="8">
                  <c:v>1.1988601547045716E-3</c:v>
                </c:pt>
                <c:pt idx="9">
                  <c:v>2.2097086912079614E-3</c:v>
                </c:pt>
                <c:pt idx="10">
                  <c:v>4.0728791267595739E-3</c:v>
                </c:pt>
                <c:pt idx="11">
                  <c:v>7.5070277123839464E-3</c:v>
                </c:pt>
                <c:pt idx="12">
                  <c:v>1.3836763459105538E-2</c:v>
                </c:pt>
                <c:pt idx="13">
                  <c:v>2.5503572167104624E-2</c:v>
                </c:pt>
                <c:pt idx="14">
                  <c:v>4.7007538663579922E-2</c:v>
                </c:pt>
                <c:pt idx="15">
                  <c:v>8.6643105394393308E-2</c:v>
                </c:pt>
                <c:pt idx="16">
                  <c:v>0.15969837872409545</c:v>
                </c:pt>
                <c:pt idx="17">
                  <c:v>0.29435200932623734</c:v>
                </c:pt>
                <c:pt idx="18">
                  <c:v>0.54254217285501161</c:v>
                </c:pt>
                <c:pt idx="19">
                  <c:v>1</c:v>
                </c:pt>
              </c:numCache>
            </c:numRef>
          </c:xVal>
          <c:yVal>
            <c:numRef>
              <c:f>'Results_12-01-2019'!$AA$463:$AA$482</c:f>
              <c:numCache>
                <c:formatCode>General</c:formatCode>
                <c:ptCount val="20"/>
                <c:pt idx="0">
                  <c:v>2570</c:v>
                </c:pt>
                <c:pt idx="1">
                  <c:v>2628.6666666666665</c:v>
                </c:pt>
                <c:pt idx="2">
                  <c:v>2702.3333333333335</c:v>
                </c:pt>
                <c:pt idx="3">
                  <c:v>2810</c:v>
                </c:pt>
                <c:pt idx="4">
                  <c:v>2924</c:v>
                </c:pt>
                <c:pt idx="5">
                  <c:v>3223</c:v>
                </c:pt>
                <c:pt idx="6">
                  <c:v>3405.6666666666665</c:v>
                </c:pt>
                <c:pt idx="7">
                  <c:v>3540.6666666666665</c:v>
                </c:pt>
                <c:pt idx="8">
                  <c:v>3522.3333333333335</c:v>
                </c:pt>
                <c:pt idx="9">
                  <c:v>4225</c:v>
                </c:pt>
                <c:pt idx="10">
                  <c:v>4059</c:v>
                </c:pt>
                <c:pt idx="11">
                  <c:v>4345</c:v>
                </c:pt>
                <c:pt idx="12">
                  <c:v>4865.333333333333</c:v>
                </c:pt>
                <c:pt idx="13">
                  <c:v>3614</c:v>
                </c:pt>
                <c:pt idx="14">
                  <c:v>2709</c:v>
                </c:pt>
                <c:pt idx="15">
                  <c:v>2571.6666666666665</c:v>
                </c:pt>
                <c:pt idx="16">
                  <c:v>2519</c:v>
                </c:pt>
                <c:pt idx="17">
                  <c:v>2499</c:v>
                </c:pt>
                <c:pt idx="18">
                  <c:v>2499</c:v>
                </c:pt>
                <c:pt idx="1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3-463B-B23C-1BE2CB4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7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8.5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7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'Results_12-01-2019'!$N$521:$N$550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'Results_12-01-2019'!$O$521:$O$550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'Results_12-01-2019'!$Z$521:$Z$550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'Results_12-01-2019'!$G$521:$G$550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'Results_12-01-2019'!$AA$521:$AA$550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43841491739902E-2"/>
          <c:y val="0"/>
          <c:w val="0.8849747460248336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'Results_12-01-2019'!$H$256:$M$256</c:f>
              <c:strCache>
                <c:ptCount val="1"/>
                <c:pt idx="0">
                  <c:v>Breadth-First Search (Graph)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'Results_12-01-2019'!$M$259:$M$268</c:f>
              <c:numCache>
                <c:formatCode>General</c:formatCode>
                <c:ptCount val="10"/>
                <c:pt idx="0">
                  <c:v>6.0100000000000008E-4</c:v>
                </c:pt>
                <c:pt idx="1">
                  <c:v>2.3544E-3</c:v>
                </c:pt>
                <c:pt idx="2">
                  <c:v>5.5193999999999998E-3</c:v>
                </c:pt>
                <c:pt idx="3">
                  <c:v>1.20678E-2</c:v>
                </c:pt>
                <c:pt idx="4">
                  <c:v>2.9833599999999998E-2</c:v>
                </c:pt>
                <c:pt idx="5">
                  <c:v>4.8754800000000001E-2</c:v>
                </c:pt>
                <c:pt idx="6">
                  <c:v>7.6341000000000006E-2</c:v>
                </c:pt>
                <c:pt idx="7">
                  <c:v>0.10786200000000001</c:v>
                </c:pt>
                <c:pt idx="8">
                  <c:v>0.1486856</c:v>
                </c:pt>
                <c:pt idx="9">
                  <c:v>0.17966759999999998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778-9866-CA30C4B7C676}"/>
            </c:ext>
          </c:extLst>
        </c:ser>
        <c:ser>
          <c:idx val="0"/>
          <c:order val="1"/>
          <c:tx>
            <c:strRef>
              <c:f>'Results_12-01-2019'!$R$256:$W$256</c:f>
              <c:strCache>
                <c:ptCount val="1"/>
                <c:pt idx="0">
                  <c:v>Range Queries (Intervals)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'Results_12-01-2019'!$W$259:$W$268</c:f>
              <c:numCache>
                <c:formatCode>General</c:formatCode>
                <c:ptCount val="10"/>
                <c:pt idx="0">
                  <c:v>9.1280000000000007E-4</c:v>
                </c:pt>
                <c:pt idx="1">
                  <c:v>3.173E-3</c:v>
                </c:pt>
                <c:pt idx="2">
                  <c:v>1.1293800000000001E-2</c:v>
                </c:pt>
                <c:pt idx="3">
                  <c:v>1.7239399999999995E-2</c:v>
                </c:pt>
                <c:pt idx="4">
                  <c:v>2.6188800000000002E-2</c:v>
                </c:pt>
                <c:pt idx="5">
                  <c:v>3.91378E-2</c:v>
                </c:pt>
                <c:pt idx="6">
                  <c:v>4.7483600000000001E-2</c:v>
                </c:pt>
                <c:pt idx="7">
                  <c:v>6.1668599999999997E-2</c:v>
                </c:pt>
                <c:pt idx="8">
                  <c:v>6.5783000000000008E-2</c:v>
                </c:pt>
                <c:pt idx="9">
                  <c:v>6.6753400000000004E-2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778-9866-CA30C4B7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79979160267112"/>
          <c:y val="0"/>
          <c:w val="0.7523130605072654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83171382351801E-2"/>
          <c:y val="9.8113538917464646E-2"/>
          <c:w val="0.88285460603306742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v>Directional - Breadth-First Search (Graph)</c:v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'Results_12-01-2019'!$O$259:$O$268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5D-AD6D-A5F0375A0CFE}"/>
            </c:ext>
          </c:extLst>
        </c:ser>
        <c:ser>
          <c:idx val="3"/>
          <c:order val="1"/>
          <c:tx>
            <c:v>Directional - Range Queries (Intervals)</c:v>
          </c:tx>
          <c:spPr>
            <a:ln w="25400"/>
          </c:spP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'Results_12-01-2019'!$Y$259:$Y$268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445D-AD6D-A5F0375A0CFE}"/>
            </c:ext>
          </c:extLst>
        </c:ser>
        <c:ser>
          <c:idx val="1"/>
          <c:order val="2"/>
          <c:tx>
            <c:v>Contour - Breadth-First Search (Graph)</c:v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'Results_12-01-2019'!$N$259:$N$268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B3-445D-AD6D-A5F0375A0CFE}"/>
            </c:ext>
          </c:extLst>
        </c:ser>
        <c:ser>
          <c:idx val="0"/>
          <c:order val="3"/>
          <c:tx>
            <c:v>Contour - Range Queries (Intervals)</c:v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'Results_12-01-2019'!$G$259:$G$268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'Results_12-01-2019'!$X$259:$X$268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B3-445D-AD6D-A5F0375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15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500" b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-15838213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5.7648729099674799E-2"/>
          <c:y val="0"/>
          <c:w val="0.89402166056716892"/>
          <c:h val="0.13003672696097629"/>
        </c:manualLayout>
      </c:layout>
      <c:overlay val="0"/>
      <c:txPr>
        <a:bodyPr/>
        <a:lstStyle/>
        <a:p>
          <a:pPr>
            <a:defRPr sz="12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'Results_12-01-2019'!$H$206:$M$206</c:f>
              <c:strCache>
                <c:ptCount val="1"/>
                <c:pt idx="0">
                  <c:v>ChinChanGraph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'Results_12-01-2019'!$O$209:$O$218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'Results_12-01-2019'!$U$206:$Z$206</c:f>
              <c:strCache>
                <c:ptCount val="1"/>
                <c:pt idx="0">
                  <c:v>ChinChanIntervals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'Results_12-01-2019'!$G$209:$G$218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'Results_12-01-2019'!$AB$209:$AB$218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6339203521592"/>
          <c:y val="9.8113538917464646E-2"/>
          <c:w val="0.62778155910739764"/>
          <c:h val="0.752057214117746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'Results_12-01-2019'!$H$151:$M$151</c:f>
              <c:strCache>
                <c:ptCount val="1"/>
                <c:pt idx="0">
                  <c:v>Shortcuts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1"/>
          <c:tx>
            <c:strRef>
              <c:f>'Results_12-01-2019'!$T$151:$Y$151</c:f>
              <c:strCache>
                <c:ptCount val="1"/>
                <c:pt idx="0">
                  <c:v>Shortcut 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C-4942-9DAE-87033E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404853923325067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504798998991E-3"/>
              <c:y val="0.23641495726495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333475965246262"/>
              <c:y val="0.16974444444444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052006278628557E-2"/>
          <c:y val="0"/>
          <c:w val="0.78536580278764456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14869281045756E-2"/>
          <c:y val="9.8113538917464646E-2"/>
          <c:w val="0.79847393790849663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'Results_12-01-2019'!$N$154:$N$163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4-4C05-899C-A456637064FE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'Results_12-01-2019'!$O$154:$O$163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'Results_12-01-2019'!$Z$154:$Z$163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4-4C05-899C-A456637064FE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'Results_12-01-2019'!$G$154:$G$163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'Results_12-01-2019'!$AA$154:$AA$163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4-4C05-899C-A456637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8407713234914864"/>
              <c:y val="0.92144829122603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850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143156</xdr:colOff>
      <xdr:row>121</xdr:row>
      <xdr:rowOff>601</xdr:rowOff>
    </xdr:from>
    <xdr:to>
      <xdr:col>19</xdr:col>
      <xdr:colOff>182884</xdr:colOff>
      <xdr:row>143</xdr:row>
      <xdr:rowOff>148360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6A573-338E-44B5-8D35-CB64FE4F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</xdr:colOff>
      <xdr:row>166</xdr:row>
      <xdr:rowOff>161463</xdr:rowOff>
    </xdr:from>
    <xdr:to>
      <xdr:col>13</xdr:col>
      <xdr:colOff>977127</xdr:colOff>
      <xdr:row>191</xdr:row>
      <xdr:rowOff>78963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6E7A0-F1B5-4E6C-B900-9765224C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796430</xdr:colOff>
      <xdr:row>220</xdr:row>
      <xdr:rowOff>154007</xdr:rowOff>
    </xdr:from>
    <xdr:to>
      <xdr:col>13</xdr:col>
      <xdr:colOff>528466</xdr:colOff>
      <xdr:row>245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531297</xdr:colOff>
      <xdr:row>274</xdr:row>
      <xdr:rowOff>146214</xdr:rowOff>
    </xdr:from>
    <xdr:to>
      <xdr:col>17</xdr:col>
      <xdr:colOff>510735</xdr:colOff>
      <xdr:row>300</xdr:row>
      <xdr:rowOff>11745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155122</xdr:colOff>
      <xdr:row>276</xdr:row>
      <xdr:rowOff>92528</xdr:rowOff>
    </xdr:from>
    <xdr:to>
      <xdr:col>76</xdr:col>
      <xdr:colOff>50877</xdr:colOff>
      <xdr:row>301</xdr:row>
      <xdr:rowOff>148559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3B82B-74D9-4AFC-B013-D2252657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51645</xdr:colOff>
      <xdr:row>273</xdr:row>
      <xdr:rowOff>119371</xdr:rowOff>
    </xdr:from>
    <xdr:to>
      <xdr:col>50</xdr:col>
      <xdr:colOff>223315</xdr:colOff>
      <xdr:row>298</xdr:row>
      <xdr:rowOff>175402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4161FB-79A3-4134-9FB7-51770C17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821498</xdr:colOff>
      <xdr:row>219</xdr:row>
      <xdr:rowOff>143276</xdr:rowOff>
    </xdr:from>
    <xdr:to>
      <xdr:col>20</xdr:col>
      <xdr:colOff>3645</xdr:colOff>
      <xdr:row>244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206583</xdr:colOff>
      <xdr:row>166</xdr:row>
      <xdr:rowOff>103982</xdr:rowOff>
    </xdr:from>
    <xdr:to>
      <xdr:col>21</xdr:col>
      <xdr:colOff>111521</xdr:colOff>
      <xdr:row>191</xdr:row>
      <xdr:rowOff>21482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F609A9-9E91-46CB-BEFD-2F06CAA2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490512</xdr:colOff>
      <xdr:row>166</xdr:row>
      <xdr:rowOff>22994</xdr:rowOff>
    </xdr:from>
    <xdr:to>
      <xdr:col>32</xdr:col>
      <xdr:colOff>633762</xdr:colOff>
      <xdr:row>194</xdr:row>
      <xdr:rowOff>88994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592219</xdr:colOff>
      <xdr:row>384</xdr:row>
      <xdr:rowOff>181842</xdr:rowOff>
    </xdr:from>
    <xdr:to>
      <xdr:col>29</xdr:col>
      <xdr:colOff>185245</xdr:colOff>
      <xdr:row>409</xdr:row>
      <xdr:rowOff>151937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A14044-3124-4D44-B811-92900A78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75768</xdr:colOff>
      <xdr:row>275</xdr:row>
      <xdr:rowOff>188335</xdr:rowOff>
    </xdr:from>
    <xdr:to>
      <xdr:col>31</xdr:col>
      <xdr:colOff>59535</xdr:colOff>
      <xdr:row>301</xdr:row>
      <xdr:rowOff>53866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663719</xdr:colOff>
      <xdr:row>32</xdr:row>
      <xdr:rowOff>24677</xdr:rowOff>
    </xdr:from>
    <xdr:to>
      <xdr:col>43</xdr:col>
      <xdr:colOff>91352</xdr:colOff>
      <xdr:row>55</xdr:row>
      <xdr:rowOff>143739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64</xdr:col>
      <xdr:colOff>318101</xdr:colOff>
      <xdr:row>30</xdr:row>
      <xdr:rowOff>45398</xdr:rowOff>
    </xdr:from>
    <xdr:to>
      <xdr:col>74</xdr:col>
      <xdr:colOff>16737</xdr:colOff>
      <xdr:row>54</xdr:row>
      <xdr:rowOff>153398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387433</xdr:colOff>
      <xdr:row>433</xdr:row>
      <xdr:rowOff>55913</xdr:rowOff>
    </xdr:from>
    <xdr:to>
      <xdr:col>16</xdr:col>
      <xdr:colOff>471983</xdr:colOff>
      <xdr:row>454</xdr:row>
      <xdr:rowOff>2286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200CFE-ECC8-4655-B97F-859A313F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822592</xdr:colOff>
      <xdr:row>385</xdr:row>
      <xdr:rowOff>177876</xdr:rowOff>
    </xdr:from>
    <xdr:to>
      <xdr:col>16</xdr:col>
      <xdr:colOff>497568</xdr:colOff>
      <xdr:row>410</xdr:row>
      <xdr:rowOff>8770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C4112D-0D5F-4BC4-AF81-05BC12EA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777861</xdr:colOff>
      <xdr:row>330</xdr:row>
      <xdr:rowOff>144919</xdr:rowOff>
    </xdr:from>
    <xdr:to>
      <xdr:col>21</xdr:col>
      <xdr:colOff>296040</xdr:colOff>
      <xdr:row>355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338941</xdr:colOff>
      <xdr:row>330</xdr:row>
      <xdr:rowOff>185346</xdr:rowOff>
    </xdr:from>
    <xdr:to>
      <xdr:col>14</xdr:col>
      <xdr:colOff>588048</xdr:colOff>
      <xdr:row>355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2179616</xdr:colOff>
      <xdr:row>485</xdr:row>
      <xdr:rowOff>9944</xdr:rowOff>
    </xdr:from>
    <xdr:to>
      <xdr:col>11</xdr:col>
      <xdr:colOff>230580</xdr:colOff>
      <xdr:row>509</xdr:row>
      <xdr:rowOff>117944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36445</xdr:colOff>
      <xdr:row>485</xdr:row>
      <xdr:rowOff>6184</xdr:rowOff>
    </xdr:from>
    <xdr:to>
      <xdr:col>18</xdr:col>
      <xdr:colOff>237337</xdr:colOff>
      <xdr:row>509</xdr:row>
      <xdr:rowOff>114184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A1FDBE-56AD-46C6-9286-63870D14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469612</xdr:colOff>
      <xdr:row>30</xdr:row>
      <xdr:rowOff>7731</xdr:rowOff>
    </xdr:from>
    <xdr:to>
      <xdr:col>16</xdr:col>
      <xdr:colOff>576262</xdr:colOff>
      <xdr:row>60</xdr:row>
      <xdr:rowOff>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228600</xdr:colOff>
      <xdr:row>29</xdr:row>
      <xdr:rowOff>0</xdr:rowOff>
    </xdr:from>
    <xdr:to>
      <xdr:col>26</xdr:col>
      <xdr:colOff>1252371</xdr:colOff>
      <xdr:row>59</xdr:row>
      <xdr:rowOff>16081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519545</xdr:colOff>
      <xdr:row>61</xdr:row>
      <xdr:rowOff>142009</xdr:rowOff>
    </xdr:from>
    <xdr:to>
      <xdr:col>16</xdr:col>
      <xdr:colOff>626195</xdr:colOff>
      <xdr:row>91</xdr:row>
      <xdr:rowOff>158090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439881</xdr:colOff>
      <xdr:row>61</xdr:row>
      <xdr:rowOff>83127</xdr:rowOff>
    </xdr:from>
    <xdr:to>
      <xdr:col>27</xdr:col>
      <xdr:colOff>78197</xdr:colOff>
      <xdr:row>91</xdr:row>
      <xdr:rowOff>99208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54473D3-C0F1-4A61-920D-621DE9AA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727364</xdr:colOff>
      <xdr:row>56</xdr:row>
      <xdr:rowOff>121227</xdr:rowOff>
    </xdr:from>
    <xdr:to>
      <xdr:col>43</xdr:col>
      <xdr:colOff>154997</xdr:colOff>
      <xdr:row>80</xdr:row>
      <xdr:rowOff>49789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57</xdr:col>
      <xdr:colOff>398319</xdr:colOff>
      <xdr:row>55</xdr:row>
      <xdr:rowOff>69272</xdr:rowOff>
    </xdr:from>
    <xdr:to>
      <xdr:col>71</xdr:col>
      <xdr:colOff>301770</xdr:colOff>
      <xdr:row>78</xdr:row>
      <xdr:rowOff>188334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398318</xdr:colOff>
      <xdr:row>56</xdr:row>
      <xdr:rowOff>138546</xdr:rowOff>
    </xdr:from>
    <xdr:to>
      <xdr:col>55</xdr:col>
      <xdr:colOff>450273</xdr:colOff>
      <xdr:row>79</xdr:row>
      <xdr:rowOff>67108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73</xdr:col>
      <xdr:colOff>398317</xdr:colOff>
      <xdr:row>57</xdr:row>
      <xdr:rowOff>17318</xdr:rowOff>
    </xdr:from>
    <xdr:to>
      <xdr:col>87</xdr:col>
      <xdr:colOff>301768</xdr:colOff>
      <xdr:row>80</xdr:row>
      <xdr:rowOff>136380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152150</xdr:colOff>
      <xdr:row>484</xdr:row>
      <xdr:rowOff>79167</xdr:rowOff>
    </xdr:from>
    <xdr:to>
      <xdr:col>30</xdr:col>
      <xdr:colOff>484154</xdr:colOff>
      <xdr:row>512</xdr:row>
      <xdr:rowOff>145167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695751</xdr:colOff>
      <xdr:row>485</xdr:row>
      <xdr:rowOff>172769</xdr:rowOff>
    </xdr:from>
    <xdr:to>
      <xdr:col>38</xdr:col>
      <xdr:colOff>643056</xdr:colOff>
      <xdr:row>510</xdr:row>
      <xdr:rowOff>90269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557893</xdr:colOff>
      <xdr:row>166</xdr:row>
      <xdr:rowOff>176893</xdr:rowOff>
    </xdr:from>
    <xdr:to>
      <xdr:col>40</xdr:col>
      <xdr:colOff>265527</xdr:colOff>
      <xdr:row>191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656167</xdr:colOff>
      <xdr:row>485</xdr:row>
      <xdr:rowOff>179915</xdr:rowOff>
    </xdr:from>
    <xdr:to>
      <xdr:col>45</xdr:col>
      <xdr:colOff>656388</xdr:colOff>
      <xdr:row>511</xdr:row>
      <xdr:rowOff>190499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251334</xdr:colOff>
      <xdr:row>551</xdr:row>
      <xdr:rowOff>97252</xdr:rowOff>
    </xdr:from>
    <xdr:to>
      <xdr:col>12</xdr:col>
      <xdr:colOff>678979</xdr:colOff>
      <xdr:row>577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alearthdata.com/downloads/" TargetMode="External"/><Relationship Id="rId1" Type="http://schemas.openxmlformats.org/officeDocument/2006/relationships/hyperlink" Target="http://dx.doi.org/10.5441/001/1.nf80477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51"/>
  <sheetViews>
    <sheetView tabSelected="1" topLeftCell="A537" zoomScale="70" zoomScaleNormal="70" workbookViewId="0">
      <selection activeCell="P562" sqref="P562"/>
    </sheetView>
  </sheetViews>
  <sheetFormatPr defaultRowHeight="15" x14ac:dyDescent="0.25"/>
  <cols>
    <col min="1" max="1" width="6.85546875" style="1" customWidth="1"/>
    <col min="2" max="2" width="21" style="1" customWidth="1"/>
    <col min="3" max="3" width="27.85546875" style="1" customWidth="1"/>
    <col min="4" max="4" width="55.28515625" style="1" customWidth="1"/>
    <col min="5" max="5" width="49.140625" style="1" customWidth="1"/>
    <col min="6" max="6" width="8" style="1" customWidth="1"/>
    <col min="7" max="7" width="13.28515625" style="1" customWidth="1"/>
    <col min="8" max="8" width="10.710937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5.42578125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2.42578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18.5703125" style="1" customWidth="1"/>
    <col min="31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0</v>
      </c>
      <c r="C1" s="2"/>
    </row>
    <row r="2" spans="1:134" x14ac:dyDescent="0.25">
      <c r="A2" s="1" t="s">
        <v>1</v>
      </c>
      <c r="C2" s="2"/>
      <c r="I2" s="27" t="s">
        <v>2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 t="s">
        <v>3</v>
      </c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16" t="s">
        <v>4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23" t="s">
        <v>5</v>
      </c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7" t="s">
        <v>6</v>
      </c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16" t="s">
        <v>7</v>
      </c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 t="s">
        <v>8</v>
      </c>
      <c r="CJ2" s="16"/>
      <c r="CK2" s="16"/>
      <c r="CL2" s="16"/>
      <c r="CM2" s="16"/>
      <c r="CN2" s="16"/>
      <c r="CO2" s="16"/>
      <c r="CP2" s="16"/>
      <c r="CQ2" s="16"/>
      <c r="CR2" s="16"/>
    </row>
    <row r="3" spans="1:134" x14ac:dyDescent="0.25">
      <c r="A3" s="1" t="s">
        <v>9</v>
      </c>
      <c r="I3" s="27" t="s">
        <v>10</v>
      </c>
      <c r="J3" s="27"/>
      <c r="K3" s="27" t="s">
        <v>11</v>
      </c>
      <c r="L3" s="27"/>
      <c r="M3" s="27" t="s">
        <v>12</v>
      </c>
      <c r="N3" s="27"/>
      <c r="O3" s="27" t="s">
        <v>13</v>
      </c>
      <c r="P3" s="27"/>
      <c r="Q3" s="27" t="s">
        <v>14</v>
      </c>
      <c r="R3" s="27"/>
      <c r="V3" s="27" t="s">
        <v>10</v>
      </c>
      <c r="W3" s="27"/>
      <c r="X3" s="27" t="s">
        <v>11</v>
      </c>
      <c r="Y3" s="27"/>
      <c r="Z3" s="27" t="s">
        <v>12</v>
      </c>
      <c r="AA3" s="27"/>
      <c r="AB3" s="27" t="s">
        <v>13</v>
      </c>
      <c r="AC3" s="27"/>
      <c r="AD3" s="27" t="s">
        <v>14</v>
      </c>
      <c r="AE3" s="27"/>
      <c r="AI3" s="16" t="s">
        <v>10</v>
      </c>
      <c r="AJ3" s="16"/>
      <c r="AK3" s="16" t="s">
        <v>11</v>
      </c>
      <c r="AL3" s="16"/>
      <c r="AM3" s="16" t="s">
        <v>12</v>
      </c>
      <c r="AN3" s="16"/>
      <c r="AO3" s="16" t="s">
        <v>13</v>
      </c>
      <c r="AP3" s="16"/>
      <c r="AQ3" s="16" t="s">
        <v>14</v>
      </c>
      <c r="AR3" s="16"/>
      <c r="AS3" s="17"/>
      <c r="AT3" s="17"/>
      <c r="AU3" s="17"/>
      <c r="AV3" s="27" t="s">
        <v>10</v>
      </c>
      <c r="AW3" s="27"/>
      <c r="AX3" s="27" t="s">
        <v>11</v>
      </c>
      <c r="AY3" s="27"/>
      <c r="AZ3" s="27" t="s">
        <v>12</v>
      </c>
      <c r="BA3" s="27"/>
      <c r="BB3" s="27" t="s">
        <v>13</v>
      </c>
      <c r="BC3" s="27"/>
      <c r="BD3" s="27" t="s">
        <v>14</v>
      </c>
      <c r="BE3" s="27"/>
      <c r="BI3" s="27" t="s">
        <v>10</v>
      </c>
      <c r="BJ3" s="27"/>
      <c r="BK3" s="27" t="s">
        <v>11</v>
      </c>
      <c r="BL3" s="27"/>
      <c r="BM3" s="27" t="s">
        <v>12</v>
      </c>
      <c r="BN3" s="27"/>
      <c r="BO3" s="27" t="s">
        <v>13</v>
      </c>
      <c r="BP3" s="27"/>
      <c r="BQ3" s="27" t="s">
        <v>14</v>
      </c>
      <c r="BR3" s="27"/>
      <c r="BV3" s="16" t="s">
        <v>10</v>
      </c>
      <c r="BW3" s="16"/>
      <c r="BX3" s="16" t="s">
        <v>11</v>
      </c>
      <c r="BY3" s="16"/>
      <c r="BZ3" s="16" t="s">
        <v>12</v>
      </c>
      <c r="CA3" s="16"/>
      <c r="CB3" s="16" t="s">
        <v>13</v>
      </c>
      <c r="CC3" s="16"/>
      <c r="CD3" s="16" t="s">
        <v>14</v>
      </c>
      <c r="CE3" s="16"/>
      <c r="CF3" s="17"/>
      <c r="CG3" s="17"/>
      <c r="CH3" s="17"/>
      <c r="CI3" s="17" t="s">
        <v>10</v>
      </c>
      <c r="CJ3" s="17"/>
      <c r="CK3" s="17" t="s">
        <v>11</v>
      </c>
      <c r="CL3" s="17"/>
      <c r="CM3" s="17" t="s">
        <v>12</v>
      </c>
      <c r="CN3" s="17"/>
      <c r="CO3" s="17" t="s">
        <v>13</v>
      </c>
      <c r="CP3" s="17"/>
      <c r="CQ3" s="17" t="s">
        <v>14</v>
      </c>
      <c r="CR3" s="17"/>
      <c r="CS3" s="16"/>
      <c r="CT3" s="16"/>
      <c r="CU3" s="16"/>
    </row>
    <row r="4" spans="1:134" x14ac:dyDescent="0.25">
      <c r="G4" s="3" t="s">
        <v>21</v>
      </c>
      <c r="I4" s="1" t="s">
        <v>22</v>
      </c>
      <c r="J4" s="1" t="s">
        <v>23</v>
      </c>
      <c r="K4" s="1" t="s">
        <v>22</v>
      </c>
      <c r="L4" s="1" t="s">
        <v>23</v>
      </c>
      <c r="M4" s="1" t="s">
        <v>22</v>
      </c>
      <c r="N4" s="1" t="s">
        <v>23</v>
      </c>
      <c r="O4" s="1" t="s">
        <v>22</v>
      </c>
      <c r="P4" s="1" t="s">
        <v>23</v>
      </c>
      <c r="Q4" s="1" t="s">
        <v>22</v>
      </c>
      <c r="R4" s="1" t="s">
        <v>23</v>
      </c>
      <c r="V4" s="1" t="s">
        <v>22</v>
      </c>
      <c r="W4" s="1" t="s">
        <v>23</v>
      </c>
      <c r="X4" s="1" t="s">
        <v>22</v>
      </c>
      <c r="Y4" s="1" t="s">
        <v>23</v>
      </c>
      <c r="Z4" s="1" t="s">
        <v>22</v>
      </c>
      <c r="AA4" s="1" t="s">
        <v>23</v>
      </c>
      <c r="AB4" s="1" t="s">
        <v>22</v>
      </c>
      <c r="AC4" s="1" t="s">
        <v>23</v>
      </c>
      <c r="AD4" s="1" t="s">
        <v>22</v>
      </c>
      <c r="AE4" s="1" t="s">
        <v>23</v>
      </c>
      <c r="AI4" s="17" t="s">
        <v>22</v>
      </c>
      <c r="AJ4" s="17" t="s">
        <v>23</v>
      </c>
      <c r="AK4" s="17" t="s">
        <v>22</v>
      </c>
      <c r="AL4" s="17" t="s">
        <v>23</v>
      </c>
      <c r="AM4" s="17" t="s">
        <v>22</v>
      </c>
      <c r="AN4" s="17" t="s">
        <v>23</v>
      </c>
      <c r="AO4" s="17" t="s">
        <v>22</v>
      </c>
      <c r="AP4" s="17" t="s">
        <v>23</v>
      </c>
      <c r="AQ4" s="17" t="s">
        <v>22</v>
      </c>
      <c r="AR4" s="17" t="s">
        <v>23</v>
      </c>
      <c r="AS4" s="17"/>
      <c r="AT4" s="17"/>
      <c r="AU4" s="17"/>
      <c r="AV4" s="1" t="s">
        <v>22</v>
      </c>
      <c r="AW4" s="1" t="s">
        <v>23</v>
      </c>
      <c r="AX4" s="1" t="s">
        <v>22</v>
      </c>
      <c r="AY4" s="1" t="s">
        <v>23</v>
      </c>
      <c r="AZ4" s="1" t="s">
        <v>22</v>
      </c>
      <c r="BA4" s="1" t="s">
        <v>23</v>
      </c>
      <c r="BB4" s="1" t="s">
        <v>22</v>
      </c>
      <c r="BC4" s="1" t="s">
        <v>23</v>
      </c>
      <c r="BD4" s="1" t="s">
        <v>22</v>
      </c>
      <c r="BE4" s="1" t="s">
        <v>23</v>
      </c>
      <c r="BI4" s="1" t="s">
        <v>22</v>
      </c>
      <c r="BJ4" s="1" t="s">
        <v>23</v>
      </c>
      <c r="BK4" s="1" t="s">
        <v>22</v>
      </c>
      <c r="BL4" s="1" t="s">
        <v>23</v>
      </c>
      <c r="BM4" s="1" t="s">
        <v>22</v>
      </c>
      <c r="BN4" s="1" t="s">
        <v>23</v>
      </c>
      <c r="BO4" s="1" t="s">
        <v>22</v>
      </c>
      <c r="BP4" s="1" t="s">
        <v>23</v>
      </c>
      <c r="BQ4" s="1" t="s">
        <v>22</v>
      </c>
      <c r="BR4" s="1" t="s">
        <v>23</v>
      </c>
      <c r="BV4" s="17" t="s">
        <v>22</v>
      </c>
      <c r="BW4" s="17" t="s">
        <v>23</v>
      </c>
      <c r="BX4" s="17" t="s">
        <v>22</v>
      </c>
      <c r="BY4" s="17" t="s">
        <v>23</v>
      </c>
      <c r="BZ4" s="17" t="s">
        <v>22</v>
      </c>
      <c r="CA4" s="17" t="s">
        <v>23</v>
      </c>
      <c r="CB4" s="17" t="s">
        <v>22</v>
      </c>
      <c r="CC4" s="17" t="s">
        <v>23</v>
      </c>
      <c r="CD4" s="17" t="s">
        <v>22</v>
      </c>
      <c r="CE4" s="17" t="s">
        <v>23</v>
      </c>
      <c r="CF4" s="17"/>
      <c r="CG4" s="17"/>
      <c r="CH4" s="17"/>
      <c r="CI4" s="17" t="s">
        <v>22</v>
      </c>
      <c r="CJ4" s="17" t="s">
        <v>23</v>
      </c>
      <c r="CK4" s="17" t="s">
        <v>22</v>
      </c>
      <c r="CL4" s="17" t="s">
        <v>23</v>
      </c>
      <c r="CM4" s="17" t="s">
        <v>22</v>
      </c>
      <c r="CN4" s="17" t="s">
        <v>23</v>
      </c>
      <c r="CO4" s="17" t="s">
        <v>22</v>
      </c>
      <c r="CP4" s="17" t="s">
        <v>23</v>
      </c>
      <c r="CQ4" s="17" t="s">
        <v>22</v>
      </c>
      <c r="CR4" s="17" t="s">
        <v>23</v>
      </c>
      <c r="CS4" s="17"/>
      <c r="CT4" s="17"/>
      <c r="CU4" s="17"/>
      <c r="DJ4" s="4"/>
      <c r="EB4" s="4"/>
    </row>
    <row r="5" spans="1:134" x14ac:dyDescent="0.25">
      <c r="E5" s="5" t="s">
        <v>24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7">
        <v>2.8799999999999999E-2</v>
      </c>
      <c r="AJ5" s="17">
        <v>3843</v>
      </c>
      <c r="AK5" s="17">
        <v>2.63E-2</v>
      </c>
      <c r="AL5" s="17">
        <v>4127</v>
      </c>
      <c r="AM5" s="17">
        <v>2.69E-2</v>
      </c>
      <c r="AN5" s="17">
        <v>2492</v>
      </c>
      <c r="AO5" s="17">
        <v>2.47E-2</v>
      </c>
      <c r="AP5" s="17">
        <v>2068</v>
      </c>
      <c r="AQ5" s="17">
        <v>2.8500000000000001E-2</v>
      </c>
      <c r="AR5" s="17">
        <v>2187</v>
      </c>
      <c r="AS5" s="17"/>
      <c r="AT5" s="17"/>
      <c r="AU5" s="17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7"/>
      <c r="BH5" s="17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7"/>
      <c r="BU5" s="17"/>
      <c r="BV5" s="17">
        <v>8.9999999999999993E-3</v>
      </c>
      <c r="BW5" s="17">
        <v>3893</v>
      </c>
      <c r="BX5" s="17">
        <v>0.01</v>
      </c>
      <c r="BY5" s="17">
        <v>4205</v>
      </c>
      <c r="BZ5" s="17">
        <v>7.0000000000000001E-3</v>
      </c>
      <c r="CA5" s="17">
        <v>2534</v>
      </c>
      <c r="CB5" s="17">
        <v>5.0000000000000001E-3</v>
      </c>
      <c r="CC5" s="17">
        <v>2140</v>
      </c>
      <c r="CD5" s="17">
        <v>6.0000000000000001E-3</v>
      </c>
      <c r="CE5" s="17">
        <v>2260</v>
      </c>
      <c r="CF5" s="17"/>
      <c r="CG5" s="17"/>
      <c r="CH5" s="17"/>
      <c r="CI5" s="17">
        <v>3.4000000000000002E-2</v>
      </c>
      <c r="CJ5" s="17">
        <v>3807</v>
      </c>
      <c r="CK5" s="17">
        <v>3.2000000000000001E-2</v>
      </c>
      <c r="CL5" s="17">
        <v>4098</v>
      </c>
      <c r="CM5" s="17">
        <v>9.4E-2</v>
      </c>
      <c r="CN5" s="17">
        <v>2437</v>
      </c>
      <c r="CO5" s="17">
        <v>8.4000000000000005E-2</v>
      </c>
      <c r="CP5" s="17">
        <v>2026</v>
      </c>
      <c r="CQ5" s="17">
        <v>8.3000000000000004E-2</v>
      </c>
      <c r="CR5" s="17">
        <v>2143</v>
      </c>
      <c r="CS5" s="17"/>
      <c r="CT5" s="17"/>
      <c r="CU5" s="17"/>
      <c r="DI5" s="17"/>
      <c r="DJ5" s="17"/>
      <c r="DK5" s="17"/>
      <c r="DL5" s="17"/>
      <c r="EA5" s="17"/>
      <c r="EB5" s="17"/>
      <c r="EC5" s="17"/>
      <c r="ED5" s="17"/>
    </row>
    <row r="6" spans="1:134" x14ac:dyDescent="0.25">
      <c r="E6" s="1" t="s">
        <v>25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7">
        <v>7.0000000000000007E-2</v>
      </c>
      <c r="AJ6" s="17">
        <v>8254</v>
      </c>
      <c r="AK6" s="17">
        <v>0.08</v>
      </c>
      <c r="AL6" s="17">
        <v>9118</v>
      </c>
      <c r="AM6" s="17">
        <v>7.0999999999999994E-2</v>
      </c>
      <c r="AN6" s="17">
        <v>4520</v>
      </c>
      <c r="AO6" s="17">
        <v>7.2999999999999995E-2</v>
      </c>
      <c r="AP6" s="17">
        <v>3625</v>
      </c>
      <c r="AQ6" s="17">
        <v>6.9000000000000006E-2</v>
      </c>
      <c r="AR6" s="17">
        <v>3952</v>
      </c>
      <c r="AS6" s="17"/>
      <c r="AT6" s="17"/>
      <c r="AU6" s="17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7"/>
      <c r="BH6" s="17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7"/>
      <c r="BU6" s="17"/>
      <c r="BV6" s="17">
        <v>2.4E-2</v>
      </c>
      <c r="BW6" s="17">
        <v>8437</v>
      </c>
      <c r="BX6" s="17">
        <v>2.8000000000000001E-2</v>
      </c>
      <c r="BY6" s="17">
        <v>9322</v>
      </c>
      <c r="BZ6" s="17">
        <v>1.2999999999999999E-2</v>
      </c>
      <c r="CA6" s="17">
        <v>4645</v>
      </c>
      <c r="CB6" s="17">
        <v>1.0999999999999999E-2</v>
      </c>
      <c r="CC6" s="17">
        <v>3789</v>
      </c>
      <c r="CD6" s="17">
        <v>1.2999999999999999E-2</v>
      </c>
      <c r="CE6" s="17">
        <v>4113</v>
      </c>
      <c r="CF6" s="17"/>
      <c r="CG6" s="17"/>
      <c r="CH6" s="17"/>
      <c r="CI6" s="17">
        <v>0.121</v>
      </c>
      <c r="CJ6" s="17">
        <v>8154</v>
      </c>
      <c r="CK6" s="17">
        <v>0.108</v>
      </c>
      <c r="CL6" s="17">
        <v>9010</v>
      </c>
      <c r="CM6" s="17">
        <v>0.5</v>
      </c>
      <c r="CN6" s="17">
        <v>4373</v>
      </c>
      <c r="CO6" s="17">
        <v>0.39500000000000002</v>
      </c>
      <c r="CP6" s="17">
        <v>3527</v>
      </c>
      <c r="CQ6" s="17">
        <v>0.44400000000000001</v>
      </c>
      <c r="CR6" s="17">
        <v>3823</v>
      </c>
      <c r="CS6" s="17"/>
      <c r="CT6" s="17"/>
      <c r="CU6" s="17"/>
      <c r="DI6" s="17"/>
      <c r="DJ6" s="17"/>
      <c r="DK6" s="17"/>
      <c r="DL6" s="17"/>
      <c r="EA6" s="17"/>
      <c r="EB6" s="17"/>
      <c r="EC6" s="17"/>
      <c r="ED6" s="17"/>
    </row>
    <row r="7" spans="1:134" x14ac:dyDescent="0.25">
      <c r="E7" s="1" t="s">
        <v>100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7">
        <v>0.187</v>
      </c>
      <c r="AJ7" s="17">
        <v>12156</v>
      </c>
      <c r="AK7" s="17">
        <v>0.192</v>
      </c>
      <c r="AL7" s="17">
        <v>13664</v>
      </c>
      <c r="AM7" s="17">
        <v>0.17799999999999999</v>
      </c>
      <c r="AN7" s="17">
        <v>5913</v>
      </c>
      <c r="AO7" s="17">
        <v>0.218</v>
      </c>
      <c r="AP7" s="17">
        <v>4744</v>
      </c>
      <c r="AQ7" s="17">
        <v>0.17</v>
      </c>
      <c r="AR7" s="17">
        <v>5243</v>
      </c>
      <c r="AS7" s="17"/>
      <c r="AT7" s="17"/>
      <c r="AU7" s="17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7"/>
      <c r="BH7" s="17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7"/>
      <c r="BU7" s="17"/>
      <c r="BV7" s="17">
        <v>3.1E-2</v>
      </c>
      <c r="BW7" s="17">
        <v>12428</v>
      </c>
      <c r="BX7" s="17">
        <v>3.7999999999999999E-2</v>
      </c>
      <c r="BY7" s="17">
        <v>14012</v>
      </c>
      <c r="BZ7" s="17">
        <v>1.7999999999999999E-2</v>
      </c>
      <c r="CA7" s="17">
        <v>6109</v>
      </c>
      <c r="CB7" s="17">
        <v>1.4999999999999999E-2</v>
      </c>
      <c r="CC7" s="17">
        <v>5003</v>
      </c>
      <c r="CD7" s="17">
        <v>1.6E-2</v>
      </c>
      <c r="CE7" s="17">
        <v>5542</v>
      </c>
      <c r="CF7" s="17"/>
      <c r="CG7" s="17"/>
      <c r="CH7" s="17"/>
      <c r="CI7" s="17">
        <v>0.34499999999999997</v>
      </c>
      <c r="CJ7" s="17">
        <v>11963</v>
      </c>
      <c r="CK7" s="17">
        <v>0.31900000000000001</v>
      </c>
      <c r="CL7" s="17">
        <v>13517</v>
      </c>
      <c r="CM7" s="17">
        <v>1.2310000000000001</v>
      </c>
      <c r="CN7" s="17">
        <v>5664</v>
      </c>
      <c r="CO7" s="17">
        <v>0.9</v>
      </c>
      <c r="CP7" s="17">
        <v>4603</v>
      </c>
      <c r="CQ7" s="17">
        <v>1.234</v>
      </c>
      <c r="CR7" s="17">
        <v>5039</v>
      </c>
      <c r="CS7" s="17"/>
      <c r="CT7" s="17"/>
      <c r="CU7" s="17"/>
      <c r="DI7" s="17"/>
      <c r="DJ7" s="17"/>
      <c r="DK7" s="17"/>
      <c r="DL7" s="17"/>
      <c r="EA7" s="17"/>
      <c r="EB7" s="17"/>
      <c r="EC7" s="17"/>
      <c r="ED7" s="17"/>
    </row>
    <row r="8" spans="1:134" x14ac:dyDescent="0.25">
      <c r="E8" s="1" t="s">
        <v>106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7">
        <v>0.35799999999999998</v>
      </c>
      <c r="AJ8" s="17">
        <v>16834</v>
      </c>
      <c r="AK8" s="17">
        <v>0.36399999999999999</v>
      </c>
      <c r="AL8" s="17">
        <v>19029</v>
      </c>
      <c r="AM8" s="17">
        <v>0.379</v>
      </c>
      <c r="AN8" s="17">
        <v>6967</v>
      </c>
      <c r="AO8" s="17">
        <v>0.34300000000000003</v>
      </c>
      <c r="AP8" s="17">
        <v>6100</v>
      </c>
      <c r="AQ8" s="17">
        <v>0.29699999999999999</v>
      </c>
      <c r="AR8" s="17">
        <v>6860</v>
      </c>
      <c r="AS8" s="17"/>
      <c r="AT8" s="17"/>
      <c r="AU8" s="17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7"/>
      <c r="BH8" s="17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7"/>
      <c r="BU8" s="17"/>
      <c r="BV8" s="17">
        <v>4.7E-2</v>
      </c>
      <c r="BW8" s="17">
        <v>17238</v>
      </c>
      <c r="BX8" s="17">
        <v>6.2E-2</v>
      </c>
      <c r="BY8" s="17">
        <v>19541</v>
      </c>
      <c r="BZ8" s="17">
        <v>2.5000000000000001E-2</v>
      </c>
      <c r="CA8" s="17">
        <v>7252</v>
      </c>
      <c r="CB8" s="17">
        <v>2.3E-2</v>
      </c>
      <c r="CC8" s="17">
        <v>6425</v>
      </c>
      <c r="CD8" s="17">
        <v>2.4E-2</v>
      </c>
      <c r="CE8" s="17">
        <v>7255</v>
      </c>
      <c r="CF8" s="17"/>
      <c r="CG8" s="17"/>
      <c r="CH8" s="17"/>
      <c r="CI8" s="17">
        <v>0.64200000000000002</v>
      </c>
      <c r="CJ8" s="17">
        <v>16536</v>
      </c>
      <c r="CK8" s="17">
        <v>0.55500000000000005</v>
      </c>
      <c r="CL8" s="17">
        <v>18793</v>
      </c>
      <c r="CM8" s="17">
        <v>2.9889999999999999</v>
      </c>
      <c r="CN8" s="17">
        <v>6595</v>
      </c>
      <c r="CO8" s="17">
        <v>2.117</v>
      </c>
      <c r="CP8" s="17">
        <v>5880</v>
      </c>
      <c r="CQ8" s="17">
        <v>2.415</v>
      </c>
      <c r="CR8" s="17">
        <v>6540</v>
      </c>
      <c r="CS8" s="17"/>
      <c r="CT8" s="17"/>
      <c r="CU8" s="17"/>
      <c r="DI8" s="17"/>
      <c r="DJ8" s="17"/>
      <c r="DK8" s="17"/>
      <c r="DL8" s="17"/>
      <c r="EA8" s="17"/>
      <c r="EB8" s="17"/>
      <c r="EC8" s="17"/>
      <c r="ED8" s="17"/>
    </row>
    <row r="9" spans="1:134" x14ac:dyDescent="0.25">
      <c r="E9" s="1" t="s">
        <v>26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7">
        <v>0.43</v>
      </c>
      <c r="AJ9" s="17">
        <v>21158</v>
      </c>
      <c r="AK9" s="17">
        <v>0.441</v>
      </c>
      <c r="AL9" s="17">
        <v>24075</v>
      </c>
      <c r="AM9" s="17">
        <v>0.40100000000000002</v>
      </c>
      <c r="AN9" s="17">
        <v>7547</v>
      </c>
      <c r="AO9" s="17">
        <v>0.373</v>
      </c>
      <c r="AP9" s="17">
        <v>7183</v>
      </c>
      <c r="AQ9" s="17">
        <v>0.41799999999999998</v>
      </c>
      <c r="AR9" s="17">
        <v>8331</v>
      </c>
      <c r="AS9" s="17"/>
      <c r="AT9" s="17"/>
      <c r="AU9" s="17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7"/>
      <c r="BH9" s="17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7"/>
      <c r="BU9" s="17"/>
      <c r="BV9" s="17">
        <v>6.4000000000000001E-2</v>
      </c>
      <c r="BW9" s="17">
        <v>21706</v>
      </c>
      <c r="BX9" s="17">
        <v>7.9000000000000001E-2</v>
      </c>
      <c r="BY9" s="17">
        <v>24805</v>
      </c>
      <c r="BZ9" s="17">
        <v>3.1E-2</v>
      </c>
      <c r="CA9" s="17">
        <v>7894</v>
      </c>
      <c r="CB9" s="17">
        <v>0.03</v>
      </c>
      <c r="CC9" s="17">
        <v>7627</v>
      </c>
      <c r="CD9" s="17">
        <v>0.03</v>
      </c>
      <c r="CE9" s="17">
        <v>8914</v>
      </c>
      <c r="CF9" s="17"/>
      <c r="CG9" s="17"/>
      <c r="CH9" s="17"/>
      <c r="CI9" s="17">
        <v>0.96499999999999997</v>
      </c>
      <c r="CJ9" s="17">
        <v>20734</v>
      </c>
      <c r="CK9" s="17">
        <v>0.79200000000000004</v>
      </c>
      <c r="CL9" s="17">
        <v>23769</v>
      </c>
      <c r="CM9" s="17">
        <v>4.7850000000000001</v>
      </c>
      <c r="CN9" s="17">
        <v>7042</v>
      </c>
      <c r="CO9" s="17">
        <v>3.5979999999999999</v>
      </c>
      <c r="CP9" s="17">
        <v>6899</v>
      </c>
      <c r="CQ9" s="17">
        <v>4.1130000000000004</v>
      </c>
      <c r="CR9" s="17">
        <v>7933</v>
      </c>
      <c r="CS9" s="17"/>
      <c r="CT9" s="17"/>
      <c r="CU9" s="17"/>
      <c r="DI9" s="17"/>
      <c r="DJ9" s="17"/>
      <c r="DK9" s="17"/>
      <c r="DL9" s="17"/>
      <c r="EA9" s="17"/>
      <c r="EB9" s="17"/>
      <c r="EC9" s="17"/>
      <c r="ED9" s="17"/>
    </row>
    <row r="10" spans="1:134" x14ac:dyDescent="0.25">
      <c r="G10" s="4">
        <v>5000</v>
      </c>
      <c r="I10" s="17">
        <v>5.085</v>
      </c>
      <c r="J10" s="17">
        <v>25023</v>
      </c>
      <c r="K10" s="17">
        <v>3.258</v>
      </c>
      <c r="L10" s="17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7">
        <v>0.505</v>
      </c>
      <c r="AJ10" s="17">
        <v>25018</v>
      </c>
      <c r="AK10" s="17">
        <v>0.54900000000000004</v>
      </c>
      <c r="AL10" s="17">
        <v>28813</v>
      </c>
      <c r="AM10" s="17">
        <v>0.57699999999999996</v>
      </c>
      <c r="AN10" s="17">
        <v>7801</v>
      </c>
      <c r="AO10" s="17">
        <v>0.56200000000000006</v>
      </c>
      <c r="AP10" s="17">
        <v>8204</v>
      </c>
      <c r="AQ10" s="17">
        <v>0.52400000000000002</v>
      </c>
      <c r="AR10" s="17">
        <v>9580</v>
      </c>
      <c r="AS10" s="17"/>
      <c r="AT10" s="17"/>
      <c r="AU10" s="17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7"/>
      <c r="BH10" s="17"/>
      <c r="BI10" s="22">
        <v>3.2199999999999999E-2</v>
      </c>
      <c r="BJ10" s="1">
        <v>25825</v>
      </c>
      <c r="BK10" s="22">
        <v>3.3499000000000001E-2</v>
      </c>
      <c r="BL10" s="1">
        <v>29713</v>
      </c>
      <c r="BM10" s="17">
        <v>2.3E-2</v>
      </c>
      <c r="BN10" s="1">
        <v>8277</v>
      </c>
      <c r="BO10" s="22">
        <v>2.6702E-2</v>
      </c>
      <c r="BP10" s="1">
        <v>8663</v>
      </c>
      <c r="BQ10" s="22">
        <v>2.7278E-2</v>
      </c>
      <c r="BR10" s="1">
        <v>10340</v>
      </c>
      <c r="BT10" s="17"/>
      <c r="BU10" s="17"/>
      <c r="BV10" s="17">
        <v>7.9000000000000001E-2</v>
      </c>
      <c r="BW10" s="17">
        <v>25825</v>
      </c>
      <c r="BX10" s="17">
        <v>0.10199999999999999</v>
      </c>
      <c r="BY10" s="17">
        <v>29713</v>
      </c>
      <c r="BZ10" s="17">
        <v>3.1E-2</v>
      </c>
      <c r="CA10" s="17">
        <v>8277</v>
      </c>
      <c r="CB10" s="17">
        <v>3.4000000000000002E-2</v>
      </c>
      <c r="CC10" s="17">
        <v>8663</v>
      </c>
      <c r="CD10" s="17">
        <v>3.9E-2</v>
      </c>
      <c r="CE10" s="17">
        <v>10340</v>
      </c>
      <c r="CF10" s="17"/>
      <c r="CG10" s="17"/>
      <c r="CH10" s="17"/>
      <c r="CI10" s="17">
        <v>1.385</v>
      </c>
      <c r="CJ10" s="17">
        <v>24591</v>
      </c>
      <c r="CK10" s="17">
        <v>1.0960000000000001</v>
      </c>
      <c r="CL10" s="17">
        <v>28358</v>
      </c>
      <c r="CM10" s="17">
        <v>7.5650000000000004</v>
      </c>
      <c r="CN10" s="17">
        <v>7228</v>
      </c>
      <c r="CO10" s="17">
        <v>5.4569999999999999</v>
      </c>
      <c r="CP10" s="17">
        <v>7858</v>
      </c>
      <c r="CQ10" s="17">
        <v>6.1079999999999997</v>
      </c>
      <c r="CR10" s="17">
        <v>9146</v>
      </c>
      <c r="CS10" s="17"/>
      <c r="CT10" s="17"/>
      <c r="CU10" s="17"/>
      <c r="DI10" s="17"/>
      <c r="DJ10" s="17"/>
      <c r="DK10" s="17"/>
      <c r="DL10" s="17"/>
      <c r="EA10" s="17"/>
      <c r="EB10" s="17"/>
      <c r="EC10" s="17"/>
      <c r="ED10" s="17"/>
    </row>
    <row r="11" spans="1:134" x14ac:dyDescent="0.25">
      <c r="G11" s="1">
        <v>6000</v>
      </c>
      <c r="I11" s="17">
        <v>8.9629999999999992</v>
      </c>
      <c r="J11" s="17">
        <v>28773</v>
      </c>
      <c r="K11" s="17">
        <v>5.82</v>
      </c>
      <c r="L11" s="17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7">
        <v>0.67500000000000004</v>
      </c>
      <c r="AJ11" s="17">
        <v>28912</v>
      </c>
      <c r="AK11" s="17">
        <v>0.72299999999999998</v>
      </c>
      <c r="AL11" s="17">
        <v>32982</v>
      </c>
      <c r="AM11" s="17">
        <v>0.65629999999999999</v>
      </c>
      <c r="AN11" s="17">
        <v>8093</v>
      </c>
      <c r="AO11" s="17">
        <v>0.6754</v>
      </c>
      <c r="AP11" s="17">
        <v>9165</v>
      </c>
      <c r="AQ11" s="17">
        <v>0.69510000000000005</v>
      </c>
      <c r="AR11" s="17">
        <v>10799</v>
      </c>
      <c r="AS11" s="17"/>
      <c r="AT11" s="17"/>
      <c r="AU11" s="17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7"/>
      <c r="BH11" s="17"/>
      <c r="BI11" s="22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7"/>
      <c r="BU11" s="17"/>
      <c r="BV11" s="17">
        <v>0.111</v>
      </c>
      <c r="BW11" s="17">
        <v>29808</v>
      </c>
      <c r="BX11" s="17">
        <v>0.11899999999999999</v>
      </c>
      <c r="BY11" s="17">
        <v>33974</v>
      </c>
      <c r="BZ11" s="17">
        <v>3.5999999999999997E-2</v>
      </c>
      <c r="CA11" s="17">
        <v>8595</v>
      </c>
      <c r="CB11" s="17">
        <v>4.1000000000000002E-2</v>
      </c>
      <c r="CC11" s="17">
        <v>9658</v>
      </c>
      <c r="CD11" s="17">
        <v>4.8099999999999997E-2</v>
      </c>
      <c r="CE11" s="17">
        <v>11735</v>
      </c>
      <c r="CF11" s="17"/>
      <c r="CG11" s="17"/>
      <c r="CH11" s="17"/>
      <c r="CI11" s="17">
        <v>1.9339999999999999</v>
      </c>
      <c r="CJ11" s="17">
        <v>28247</v>
      </c>
      <c r="CK11" s="17">
        <v>1.516</v>
      </c>
      <c r="CL11" s="17">
        <v>32435</v>
      </c>
      <c r="CM11" s="17">
        <v>10.863</v>
      </c>
      <c r="CN11" s="17">
        <v>7412</v>
      </c>
      <c r="CO11" s="17">
        <v>7.4560000000000004</v>
      </c>
      <c r="CP11" s="17">
        <v>8755</v>
      </c>
      <c r="CQ11" s="17">
        <v>8.8230000000000004</v>
      </c>
      <c r="CR11" s="17">
        <v>10315</v>
      </c>
      <c r="CS11" s="17"/>
      <c r="CT11" s="17"/>
      <c r="CU11" s="17"/>
      <c r="DI11" s="17"/>
      <c r="DJ11" s="17"/>
      <c r="DK11" s="17"/>
      <c r="DL11" s="17"/>
      <c r="EA11" s="17"/>
      <c r="EB11" s="17"/>
      <c r="EC11" s="17"/>
      <c r="ED11" s="17"/>
    </row>
    <row r="12" spans="1:134" x14ac:dyDescent="0.25">
      <c r="G12" s="4">
        <v>7000</v>
      </c>
      <c r="I12" s="19">
        <v>12.788399999999999</v>
      </c>
      <c r="J12" s="19">
        <v>32275</v>
      </c>
      <c r="K12" s="19">
        <v>7.6913999999999998</v>
      </c>
      <c r="L12" s="17">
        <v>37040</v>
      </c>
      <c r="M12" s="17">
        <v>218.643</v>
      </c>
      <c r="N12" s="19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22">
        <v>2.1518030000000001</v>
      </c>
      <c r="W12" s="22">
        <v>35107</v>
      </c>
      <c r="X12" s="22">
        <v>1.750831</v>
      </c>
      <c r="Y12" s="22">
        <v>39645</v>
      </c>
      <c r="Z12" s="22">
        <v>13.754</v>
      </c>
      <c r="AA12" s="22">
        <v>10308</v>
      </c>
      <c r="AB12" s="22">
        <v>9.2579999999999991</v>
      </c>
      <c r="AC12" s="22">
        <v>11345</v>
      </c>
      <c r="AD12" s="22">
        <v>10.122</v>
      </c>
      <c r="AE12" s="22">
        <v>13393</v>
      </c>
      <c r="AG12" s="17"/>
      <c r="AH12" s="17"/>
      <c r="AI12" s="22">
        <v>0.92485300000000004</v>
      </c>
      <c r="AJ12" s="22">
        <v>32430</v>
      </c>
      <c r="AK12" s="22">
        <v>0.98479099999999997</v>
      </c>
      <c r="AL12" s="22">
        <v>37184</v>
      </c>
      <c r="AM12" s="22">
        <v>0.85753100000000004</v>
      </c>
      <c r="AN12" s="22">
        <v>8147</v>
      </c>
      <c r="AO12" s="22">
        <v>0.94567599999999996</v>
      </c>
      <c r="AP12" s="22">
        <v>9962</v>
      </c>
      <c r="AQ12" s="22">
        <v>0.91917099999999996</v>
      </c>
      <c r="AR12" s="22">
        <v>11691</v>
      </c>
      <c r="AS12" s="17"/>
      <c r="AT12" s="17"/>
      <c r="AU12" s="17"/>
      <c r="AV12" s="22">
        <v>0.56758200000000003</v>
      </c>
      <c r="AW12" s="22">
        <v>32276</v>
      </c>
      <c r="AX12" s="22">
        <v>0.58576600000000001</v>
      </c>
      <c r="AY12" s="22">
        <v>36974</v>
      </c>
      <c r="AZ12" s="22">
        <v>0.22831899999999999</v>
      </c>
      <c r="BA12" s="22">
        <v>8024</v>
      </c>
      <c r="BB12" s="22">
        <v>0.29423100000000002</v>
      </c>
      <c r="BC12" s="22">
        <v>9860</v>
      </c>
      <c r="BD12" s="22">
        <v>0.29150900000000002</v>
      </c>
      <c r="BE12" s="22">
        <v>11529</v>
      </c>
      <c r="BG12" s="17"/>
      <c r="BH12" s="17"/>
      <c r="BI12" s="22">
        <v>4.5900999999999997E-2</v>
      </c>
      <c r="BJ12" s="22">
        <v>33394</v>
      </c>
      <c r="BK12" s="22">
        <v>4.2798999999999997E-2</v>
      </c>
      <c r="BL12" s="22">
        <v>38389</v>
      </c>
      <c r="BM12" s="22">
        <v>3.6201999999999998E-2</v>
      </c>
      <c r="BN12" s="22">
        <v>8707</v>
      </c>
      <c r="BO12" s="22">
        <v>3.4876999999999998E-2</v>
      </c>
      <c r="BP12" s="22">
        <v>10549</v>
      </c>
      <c r="BQ12" s="22">
        <v>4.2313000000000003E-2</v>
      </c>
      <c r="BR12" s="22">
        <v>12793</v>
      </c>
      <c r="BT12" s="17"/>
      <c r="BU12" s="17"/>
      <c r="BV12" s="22">
        <v>0.13090199999999999</v>
      </c>
      <c r="BW12" s="22">
        <v>33394</v>
      </c>
      <c r="BX12" s="22">
        <v>0.16069900000000001</v>
      </c>
      <c r="BY12" s="22">
        <v>38389</v>
      </c>
      <c r="BZ12" s="22">
        <v>4.3492999999999997E-2</v>
      </c>
      <c r="CA12" s="22">
        <v>8707</v>
      </c>
      <c r="CB12" s="22">
        <v>5.1200000000000002E-2</v>
      </c>
      <c r="CC12" s="22">
        <v>10549</v>
      </c>
      <c r="CD12" s="22">
        <v>6.6502000000000006E-2</v>
      </c>
      <c r="CE12" s="22">
        <v>12793</v>
      </c>
      <c r="CF12" s="17"/>
      <c r="CG12" s="17"/>
      <c r="CH12" s="17"/>
      <c r="CI12" s="22">
        <v>2.7322220000000002</v>
      </c>
      <c r="CJ12" s="22">
        <v>31671</v>
      </c>
      <c r="CK12" s="22">
        <v>2.3474689999999998</v>
      </c>
      <c r="CL12" s="22">
        <v>36524</v>
      </c>
      <c r="CM12" s="22">
        <v>15.611000000000001</v>
      </c>
      <c r="CN12" s="22">
        <v>7368</v>
      </c>
      <c r="CO12" s="22">
        <v>10.864000000000001</v>
      </c>
      <c r="CP12" s="22">
        <v>9510</v>
      </c>
      <c r="CQ12" s="22">
        <v>12.759</v>
      </c>
      <c r="CR12" s="22">
        <v>11097</v>
      </c>
      <c r="CS12" s="17"/>
      <c r="CT12" s="17"/>
      <c r="CU12" s="17"/>
      <c r="DI12" s="17"/>
      <c r="DJ12" s="17"/>
      <c r="DK12" s="17"/>
      <c r="DL12" s="17"/>
      <c r="EA12" s="17"/>
      <c r="EB12" s="17"/>
      <c r="EC12" s="17"/>
      <c r="ED12" s="17"/>
    </row>
    <row r="13" spans="1:134" x14ac:dyDescent="0.25">
      <c r="G13" s="4">
        <v>8000</v>
      </c>
      <c r="I13" s="19">
        <v>14.5753</v>
      </c>
      <c r="J13" s="19">
        <v>35382</v>
      </c>
      <c r="K13" s="17">
        <v>9.2337000000000007</v>
      </c>
      <c r="L13" s="17">
        <v>40852</v>
      </c>
      <c r="M13" s="17">
        <v>311.08199999999999</v>
      </c>
      <c r="N13" s="17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22">
        <v>2.443486</v>
      </c>
      <c r="W13" s="22">
        <v>38656</v>
      </c>
      <c r="X13" s="22">
        <v>1.899168</v>
      </c>
      <c r="Y13" s="22">
        <v>43791</v>
      </c>
      <c r="Z13" s="22">
        <v>17.242999999999999</v>
      </c>
      <c r="AA13" s="22">
        <v>10594</v>
      </c>
      <c r="AB13" s="22">
        <v>11.528</v>
      </c>
      <c r="AC13" s="22">
        <v>12165</v>
      </c>
      <c r="AD13" s="22">
        <v>12.417999999999999</v>
      </c>
      <c r="AE13" s="22">
        <v>14552</v>
      </c>
      <c r="AI13" s="22">
        <v>1.060894</v>
      </c>
      <c r="AJ13" s="22">
        <v>35539</v>
      </c>
      <c r="AK13" s="22">
        <v>0.97918300000000003</v>
      </c>
      <c r="AL13" s="22">
        <v>41006</v>
      </c>
      <c r="AM13" s="22">
        <v>0.87188600000000005</v>
      </c>
      <c r="AN13" s="22">
        <v>8162</v>
      </c>
      <c r="AO13" s="22">
        <v>0.95310700000000004</v>
      </c>
      <c r="AP13" s="22">
        <v>10580</v>
      </c>
      <c r="AQ13" s="22">
        <v>0.94554800000000006</v>
      </c>
      <c r="AR13" s="22">
        <v>12696</v>
      </c>
      <c r="AS13" s="17"/>
      <c r="AT13" s="17"/>
      <c r="AU13" s="17"/>
      <c r="AV13" s="22">
        <v>0.55155600000000005</v>
      </c>
      <c r="AW13" s="22">
        <v>35369</v>
      </c>
      <c r="AX13" s="22">
        <v>0.61845600000000001</v>
      </c>
      <c r="AY13" s="22">
        <v>40809</v>
      </c>
      <c r="AZ13" s="22">
        <v>0.242203</v>
      </c>
      <c r="BA13" s="22">
        <v>8027</v>
      </c>
      <c r="BB13" s="22">
        <v>0.33851100000000001</v>
      </c>
      <c r="BC13" s="22">
        <v>10475</v>
      </c>
      <c r="BD13" s="22">
        <v>0.296539</v>
      </c>
      <c r="BE13" s="22">
        <v>12527</v>
      </c>
      <c r="BF13" s="17"/>
      <c r="BG13" s="17"/>
      <c r="BI13" s="22">
        <v>4.0201000000000001E-2</v>
      </c>
      <c r="BJ13" s="22">
        <v>36780</v>
      </c>
      <c r="BK13" s="22">
        <v>4.2064999999999998E-2</v>
      </c>
      <c r="BL13" s="22">
        <v>42401</v>
      </c>
      <c r="BM13" s="22">
        <v>4.8068E-2</v>
      </c>
      <c r="BN13" s="22">
        <v>8756</v>
      </c>
      <c r="BO13" s="22">
        <v>4.2809E-2</v>
      </c>
      <c r="BP13" s="22">
        <v>11253</v>
      </c>
      <c r="BQ13" s="22">
        <v>4.1753999999999999E-2</v>
      </c>
      <c r="BR13" s="22">
        <v>13988</v>
      </c>
      <c r="BU13" s="17"/>
      <c r="BV13" s="22">
        <v>0.138767</v>
      </c>
      <c r="BW13" s="22">
        <v>36780</v>
      </c>
      <c r="BX13" s="22">
        <v>0.162996</v>
      </c>
      <c r="BY13" s="22">
        <v>42401</v>
      </c>
      <c r="BZ13" s="22">
        <v>4.6897000000000001E-2</v>
      </c>
      <c r="CA13" s="22">
        <v>8756</v>
      </c>
      <c r="CB13" s="22">
        <v>5.5199999999999999E-2</v>
      </c>
      <c r="CC13" s="22">
        <v>11253</v>
      </c>
      <c r="CD13" s="22">
        <v>6.6202999999999998E-2</v>
      </c>
      <c r="CE13" s="22">
        <v>13988</v>
      </c>
      <c r="CG13" s="17"/>
      <c r="CH13" s="17"/>
      <c r="CI13" s="22">
        <v>3.3964699999999999</v>
      </c>
      <c r="CJ13" s="22">
        <v>34666</v>
      </c>
      <c r="CK13" s="22">
        <v>2.7232989999999999</v>
      </c>
      <c r="CL13" s="22">
        <v>40242</v>
      </c>
      <c r="CM13" s="22">
        <v>19.829000000000001</v>
      </c>
      <c r="CN13" s="1">
        <v>7335</v>
      </c>
      <c r="CO13" s="22">
        <v>14.680999999999999</v>
      </c>
      <c r="CP13" s="22">
        <v>10084</v>
      </c>
      <c r="CQ13" s="22">
        <v>16.472999999999999</v>
      </c>
      <c r="CR13" s="22">
        <v>12022</v>
      </c>
      <c r="CS13" s="17"/>
      <c r="CT13" s="17"/>
      <c r="CU13" s="17"/>
      <c r="DI13" s="17"/>
      <c r="DJ13" s="17"/>
      <c r="DK13" s="17"/>
      <c r="DL13" s="17"/>
      <c r="DY13" s="17"/>
      <c r="DZ13" s="17"/>
      <c r="EA13" s="17"/>
      <c r="EB13" s="17"/>
      <c r="EC13" s="17"/>
      <c r="ED13" s="17"/>
    </row>
    <row r="14" spans="1:134" x14ac:dyDescent="0.25">
      <c r="G14" s="4"/>
      <c r="I14" s="17"/>
      <c r="J14" s="17"/>
      <c r="K14" s="17"/>
      <c r="L14" s="17"/>
      <c r="R14" s="7"/>
      <c r="AJ14" s="7"/>
      <c r="AM14" s="17"/>
      <c r="AQ14" s="17"/>
      <c r="BA14" s="7"/>
      <c r="BS14" s="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DE14" s="7"/>
      <c r="DW14" s="7"/>
    </row>
    <row r="15" spans="1:134" x14ac:dyDescent="0.25">
      <c r="F15" s="4"/>
      <c r="G15" s="4"/>
      <c r="I15" s="7"/>
      <c r="AA15" s="7"/>
      <c r="AR15" s="7"/>
      <c r="BJ15" s="7"/>
      <c r="BY15" s="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DN15" s="7"/>
    </row>
    <row r="16" spans="1:134" x14ac:dyDescent="0.25">
      <c r="A16" s="8"/>
      <c r="B16" s="8"/>
      <c r="C16" s="5"/>
      <c r="D16" s="8"/>
      <c r="E16" s="8"/>
      <c r="F16" s="8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20"/>
      <c r="AM16" s="20"/>
      <c r="AN16" s="20"/>
      <c r="AO16" s="20"/>
      <c r="AP16" s="20"/>
      <c r="AQ16" s="20"/>
      <c r="AR16" s="20"/>
      <c r="AS16" s="20"/>
      <c r="AT16" s="20"/>
      <c r="AU16" s="10"/>
      <c r="AV16" s="20"/>
      <c r="AW16" s="20"/>
      <c r="AX16" s="20"/>
      <c r="AY16" s="20"/>
      <c r="AZ16" s="20"/>
      <c r="BA16" s="20"/>
      <c r="BB16" s="20"/>
      <c r="BC16" s="20"/>
      <c r="BD16" s="20"/>
      <c r="BE16" s="10"/>
      <c r="BF16" s="20"/>
      <c r="BG16" s="20"/>
      <c r="BH16" s="20"/>
      <c r="BI16" s="20"/>
      <c r="BJ16" s="20"/>
      <c r="BK16" s="20"/>
      <c r="BL16" s="20"/>
      <c r="BM16" s="20"/>
      <c r="BN16" s="20"/>
      <c r="BO16" s="10"/>
      <c r="BP16" s="20"/>
      <c r="BQ16" s="20"/>
      <c r="BR16" s="20"/>
      <c r="BS16" s="20"/>
      <c r="BT16" s="20"/>
      <c r="BU16" s="20"/>
      <c r="BV16" s="1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17"/>
      <c r="CJ16" s="17"/>
      <c r="CK16" s="17"/>
      <c r="CL16" s="17"/>
      <c r="CM16" s="17"/>
      <c r="CN16" s="17"/>
      <c r="CO16" s="17"/>
      <c r="CP16" s="7"/>
      <c r="CQ16" s="17"/>
      <c r="CR16" s="17"/>
      <c r="CS16" s="17"/>
      <c r="CT16" s="17"/>
      <c r="CU16" s="17"/>
    </row>
    <row r="17" spans="3:105" x14ac:dyDescent="0.25">
      <c r="C17" s="6"/>
      <c r="D17" s="6"/>
      <c r="F17" s="4"/>
      <c r="S17" s="4"/>
      <c r="Y17" s="4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17"/>
    </row>
    <row r="18" spans="3:105" x14ac:dyDescent="0.25">
      <c r="C18" s="8"/>
      <c r="D18" s="5"/>
      <c r="E18" s="8"/>
      <c r="F18" s="8"/>
      <c r="G18" s="8"/>
      <c r="H18" s="8"/>
      <c r="I18" s="1" t="s">
        <v>15</v>
      </c>
      <c r="J18" s="1" t="s">
        <v>16</v>
      </c>
      <c r="K18" s="1" t="s">
        <v>17</v>
      </c>
      <c r="M18" s="1" t="s">
        <v>18</v>
      </c>
      <c r="N18" s="1" t="s">
        <v>19</v>
      </c>
      <c r="O18" s="1" t="s">
        <v>20</v>
      </c>
      <c r="P18" s="4"/>
      <c r="V18" s="17" t="s">
        <v>15</v>
      </c>
      <c r="W18" s="17" t="s">
        <v>16</v>
      </c>
      <c r="X18" s="17" t="s">
        <v>17</v>
      </c>
      <c r="Y18" s="17"/>
      <c r="Z18" s="17" t="s">
        <v>18</v>
      </c>
      <c r="AA18" s="17" t="s">
        <v>19</v>
      </c>
      <c r="AB18" s="17" t="s">
        <v>20</v>
      </c>
      <c r="AD18" s="1" t="s">
        <v>90</v>
      </c>
      <c r="AE18" s="17" t="s">
        <v>91</v>
      </c>
      <c r="AI18" s="17" t="s">
        <v>15</v>
      </c>
      <c r="AJ18" s="17" t="s">
        <v>16</v>
      </c>
      <c r="AK18" s="17" t="s">
        <v>17</v>
      </c>
      <c r="AL18" s="17"/>
      <c r="AM18" s="17" t="s">
        <v>18</v>
      </c>
      <c r="AN18" s="17" t="s">
        <v>19</v>
      </c>
      <c r="AO18" s="17" t="s">
        <v>20</v>
      </c>
      <c r="AP18" s="17"/>
      <c r="AQ18" s="17" t="s">
        <v>90</v>
      </c>
      <c r="AR18" s="17" t="s">
        <v>91</v>
      </c>
      <c r="AV18" s="17" t="s">
        <v>15</v>
      </c>
      <c r="AW18" s="17" t="s">
        <v>16</v>
      </c>
      <c r="AX18" s="17" t="s">
        <v>17</v>
      </c>
      <c r="AY18" s="17"/>
      <c r="AZ18" s="17" t="s">
        <v>18</v>
      </c>
      <c r="BA18" s="17" t="s">
        <v>19</v>
      </c>
      <c r="BB18" s="17" t="s">
        <v>20</v>
      </c>
      <c r="BC18" s="17"/>
      <c r="BD18" s="17" t="s">
        <v>90</v>
      </c>
      <c r="BE18" s="17" t="s">
        <v>91</v>
      </c>
      <c r="BI18" s="17" t="s">
        <v>15</v>
      </c>
      <c r="BJ18" s="17" t="s">
        <v>16</v>
      </c>
      <c r="BK18" s="17" t="s">
        <v>17</v>
      </c>
      <c r="BL18" s="17"/>
      <c r="BM18" s="17" t="s">
        <v>18</v>
      </c>
      <c r="BN18" s="17" t="s">
        <v>19</v>
      </c>
      <c r="BO18" s="17" t="s">
        <v>20</v>
      </c>
      <c r="BP18" s="17"/>
      <c r="BQ18" s="17" t="s">
        <v>90</v>
      </c>
      <c r="BR18" s="17" t="s">
        <v>91</v>
      </c>
      <c r="BV18" s="17" t="s">
        <v>15</v>
      </c>
      <c r="BW18" s="17" t="s">
        <v>16</v>
      </c>
      <c r="BX18" s="17" t="s">
        <v>17</v>
      </c>
      <c r="BY18" s="17"/>
      <c r="BZ18" s="17" t="s">
        <v>18</v>
      </c>
      <c r="CA18" s="17" t="s">
        <v>19</v>
      </c>
      <c r="CB18" s="17" t="s">
        <v>20</v>
      </c>
      <c r="CC18" s="17"/>
      <c r="CD18" s="17" t="s">
        <v>90</v>
      </c>
      <c r="CE18" s="17" t="s">
        <v>91</v>
      </c>
      <c r="CI18" s="17" t="s">
        <v>15</v>
      </c>
      <c r="CJ18" s="17" t="s">
        <v>16</v>
      </c>
      <c r="CK18" s="17" t="s">
        <v>17</v>
      </c>
      <c r="CL18" s="17"/>
      <c r="CM18" s="17" t="s">
        <v>18</v>
      </c>
      <c r="CN18" s="17" t="s">
        <v>19</v>
      </c>
      <c r="CO18" s="17" t="s">
        <v>20</v>
      </c>
      <c r="CP18" s="17"/>
      <c r="CQ18" s="17" t="s">
        <v>90</v>
      </c>
      <c r="CR18" s="17" t="s">
        <v>91</v>
      </c>
      <c r="CS18" s="17"/>
      <c r="CT18" s="17"/>
      <c r="CU18" s="17"/>
    </row>
    <row r="19" spans="3:105" x14ac:dyDescent="0.25">
      <c r="C19" s="5"/>
      <c r="D19" s="5"/>
      <c r="M19" s="4"/>
      <c r="V19" s="17"/>
      <c r="W19" s="17"/>
      <c r="X19" s="17"/>
      <c r="Y19" s="17"/>
      <c r="Z19" s="18"/>
      <c r="AA19" s="17"/>
      <c r="AB19" s="17"/>
      <c r="AI19" s="17"/>
      <c r="AJ19" s="17"/>
      <c r="AK19" s="17"/>
      <c r="AL19" s="17"/>
      <c r="AM19" s="18"/>
      <c r="AN19" s="17"/>
      <c r="AO19" s="17"/>
      <c r="AP19" s="17"/>
      <c r="AQ19" s="17"/>
      <c r="AR19" s="17"/>
      <c r="AV19" s="17"/>
      <c r="AW19" s="17"/>
      <c r="AX19" s="17"/>
      <c r="AY19" s="17"/>
      <c r="AZ19" s="18"/>
      <c r="BA19" s="17"/>
      <c r="BB19" s="17"/>
      <c r="BC19" s="17"/>
      <c r="BD19" s="17"/>
      <c r="BE19" s="17"/>
      <c r="BI19" s="17"/>
      <c r="BJ19" s="17"/>
      <c r="BK19" s="17"/>
      <c r="BL19" s="17"/>
      <c r="BM19" s="18"/>
      <c r="BN19" s="17"/>
      <c r="BO19" s="17"/>
      <c r="BP19" s="17"/>
      <c r="BQ19" s="17"/>
      <c r="BR19" s="17"/>
      <c r="BV19" s="17"/>
      <c r="BW19" s="17"/>
      <c r="BX19" s="17"/>
      <c r="BY19" s="17"/>
      <c r="BZ19" s="18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8"/>
      <c r="CN19" s="17"/>
      <c r="CO19" s="17"/>
      <c r="CP19" s="17"/>
      <c r="CQ19" s="17"/>
      <c r="CR19" s="17"/>
      <c r="CS19" s="17"/>
      <c r="CT19" s="17"/>
      <c r="CU19" s="17"/>
    </row>
    <row r="20" spans="3:105" x14ac:dyDescent="0.25">
      <c r="D20" s="5"/>
      <c r="G20" s="18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V20" s="17">
        <f t="shared" ref="V20:V28" si="6">SUM(V5, X5, Z5, AB5, AD5) / 5</f>
        <v>5.0599999999999999E-2</v>
      </c>
      <c r="W20" s="17">
        <f t="shared" ref="W20:W28" si="7">SUM(V5, X5) / 2</f>
        <v>2.9700000000000001E-2</v>
      </c>
      <c r="X20" s="17">
        <f t="shared" ref="X20:X28" si="8">SUM(Z5, AB5, AD5) / 3</f>
        <v>6.4533333333333331E-2</v>
      </c>
      <c r="Y20" s="17"/>
      <c r="Z20" s="17">
        <f t="shared" ref="Z20:Z28" si="9">SUM(W5, Y5, AA5, AC5, AE5) / 5</f>
        <v>3097.4</v>
      </c>
      <c r="AA20" s="17">
        <f t="shared" ref="AA20:AA28" si="10">SUM(W5,Y5)/2</f>
        <v>4099.5</v>
      </c>
      <c r="AB20" s="17">
        <f t="shared" ref="AB20:AB28" si="11">SUM(AA5, AC5, AE5) / 3</f>
        <v>2429.3333333333335</v>
      </c>
      <c r="AD20" s="1">
        <f>100 * (AA20 - N20) / N20</f>
        <v>2.9507785032646909</v>
      </c>
      <c r="AE20" s="17">
        <f>100 * (AB20 - O20) / O20</f>
        <v>8.3878643664485413</v>
      </c>
      <c r="AI20" s="17">
        <f t="shared" ref="AI20:AI28" si="12">SUM(AI5, AK5, AM5, AO5, AQ5) / 5</f>
        <v>2.7039999999999998E-2</v>
      </c>
      <c r="AJ20" s="17">
        <f t="shared" ref="AJ20:AJ28" si="13">SUM(AI5, AK5) / 2</f>
        <v>2.7549999999999998E-2</v>
      </c>
      <c r="AK20" s="17">
        <f t="shared" ref="AK20:AK28" si="14">SUM(AM5, AO5, AQ5) / 3</f>
        <v>2.6700000000000002E-2</v>
      </c>
      <c r="AL20" s="17"/>
      <c r="AM20" s="17">
        <f t="shared" ref="AM20:AM28" si="15">SUM(AJ5, AL5, AN5, AP5, AR5) / 5</f>
        <v>2943.4</v>
      </c>
      <c r="AN20" s="17">
        <f t="shared" ref="AN20:AN28" si="16">SUM(AJ5,AL5)/2</f>
        <v>3985</v>
      </c>
      <c r="AO20" s="17">
        <f t="shared" ref="AO20:AO28" si="17">SUM(AN5, AP5, AR5) / 3</f>
        <v>2249</v>
      </c>
      <c r="AP20" s="17"/>
      <c r="AQ20" s="17">
        <f>100 * (AN20 - N20) / N20</f>
        <v>7.5339025615268715E-2</v>
      </c>
      <c r="AR20" s="17">
        <f>100 * (AO20 - O20) / O20</f>
        <v>0.34205829863176002</v>
      </c>
      <c r="AV20" s="17">
        <f t="shared" ref="AV20:AV28" si="18">SUM(AV5, AX5, AZ5, BB5, BD5) / 5</f>
        <v>2.0719999999999999E-2</v>
      </c>
      <c r="AW20" s="17">
        <f t="shared" ref="AW20:AW28" si="19">SUM(AV5, AX5) / 2</f>
        <v>2.8150000000000001E-2</v>
      </c>
      <c r="AX20" s="17">
        <f t="shared" ref="AX20:AX28" si="20">SUM(AZ5, BB5, BD5) / 3</f>
        <v>1.5766666666666668E-2</v>
      </c>
      <c r="AY20" s="17"/>
      <c r="AZ20" s="17">
        <f t="shared" ref="AZ20:AZ28" si="21">SUM(AW5, AY5, BA5, BC5, BE5) / 5</f>
        <v>2936.6</v>
      </c>
      <c r="BA20" s="17">
        <f t="shared" ref="BA20:BA28" si="22">SUM(AW5,AY5)/2</f>
        <v>3978</v>
      </c>
      <c r="BB20" s="17">
        <f t="shared" ref="BB20:BB28" si="23">SUM(BA5, BC5, BE5) / 3</f>
        <v>2242.3333333333335</v>
      </c>
      <c r="BC20" s="17"/>
      <c r="BD20" s="17">
        <f>100 * (BA20 - N20) / N20</f>
        <v>-0.10045203415369161</v>
      </c>
      <c r="BE20" s="17">
        <f>100 * (BB20 - O20) / O20</f>
        <v>4.4616299821534797E-2</v>
      </c>
      <c r="BI20" s="17">
        <f t="shared" ref="BI20:BI28" si="24">SUM(BI5, BK5, BM5, BO5, BQ5) / 5</f>
        <v>1.9199999999999998E-3</v>
      </c>
      <c r="BJ20" s="17">
        <f t="shared" ref="BJ20:BJ28" si="25">SUM(BI5, BK5) / 2</f>
        <v>2.3E-3</v>
      </c>
      <c r="BK20" s="17">
        <f t="shared" ref="BK20:BK28" si="26">SUM(BM5, BO5, BQ5) / 3</f>
        <v>1.6666666666666668E-3</v>
      </c>
      <c r="BL20" s="17"/>
      <c r="BM20" s="17">
        <f t="shared" ref="BM20:BM28" si="27">SUM(BJ5, BL5, BN5, BP5, BR5) / 5</f>
        <v>3006.4</v>
      </c>
      <c r="BN20" s="17">
        <f t="shared" ref="BN20:BN28" si="28">SUM(BJ5,BL5)/2</f>
        <v>4049</v>
      </c>
      <c r="BO20" s="17">
        <f t="shared" ref="BO20:BO28" si="29">SUM(BN5, BP5, BR5) / 3</f>
        <v>2311.3333333333335</v>
      </c>
      <c r="BP20" s="17"/>
      <c r="BQ20" s="17">
        <f>100 * (BN20 - N20) / N20</f>
        <v>1.6825715720743346</v>
      </c>
      <c r="BR20" s="17">
        <f>100 * (BO20 - O20) / O20</f>
        <v>3.1231409875074356</v>
      </c>
      <c r="BV20" s="17">
        <f t="shared" ref="BV20:BV28" si="30">SUM(BV5, BX5, BZ5, CB5, CD5) / 5</f>
        <v>7.3999999999999995E-3</v>
      </c>
      <c r="BW20" s="17">
        <f t="shared" ref="BW20:BW28" si="31">SUM(BV5, BX5) / 2</f>
        <v>9.4999999999999998E-3</v>
      </c>
      <c r="BX20" s="17">
        <f t="shared" ref="BX20:BX28" si="32">SUM(BZ5, CB5, CD5) / 3</f>
        <v>6.000000000000001E-3</v>
      </c>
      <c r="BY20" s="17"/>
      <c r="BZ20" s="17">
        <f t="shared" ref="BZ20:BZ28" si="33">SUM(BW5, BY5, CA5, CC5, CE5) / 5</f>
        <v>3006.4</v>
      </c>
      <c r="CA20" s="17">
        <f t="shared" ref="CA20:CA28" si="34">SUM(BW5,BY5)/2</f>
        <v>4049</v>
      </c>
      <c r="CB20" s="17">
        <f t="shared" ref="CB20:CB28" si="35">SUM(CA5, CC5, CE5) / 3</f>
        <v>2311.3333333333335</v>
      </c>
      <c r="CC20" s="17"/>
      <c r="CD20" s="17">
        <f t="shared" ref="CD20:CD28" si="36">100 * (CA20 - N20) / N20</f>
        <v>1.6825715720743346</v>
      </c>
      <c r="CE20" s="17">
        <f t="shared" ref="CE20:CE28" si="37">100 * (CB20 - O20) / O20</f>
        <v>3.1231409875074356</v>
      </c>
      <c r="CI20" s="17">
        <f t="shared" ref="CI20:CI28" si="38">SUM(CI5, CK5, CM5, CO5, CQ5) / 5</f>
        <v>6.54E-2</v>
      </c>
      <c r="CJ20" s="17">
        <f t="shared" ref="CJ20:CJ28" si="39">SUM(CI5, CK5) / 2</f>
        <v>3.3000000000000002E-2</v>
      </c>
      <c r="CK20" s="17">
        <f t="shared" ref="CK20:CK28" si="40">SUM(CM5, CO5, CQ5) / 3</f>
        <v>8.7000000000000008E-2</v>
      </c>
      <c r="CL20" s="17"/>
      <c r="CM20" s="17">
        <f t="shared" ref="CM20:CM28" si="41">SUM(CJ5, CL5, CN5, CP5, CR5) / 5</f>
        <v>2902.2</v>
      </c>
      <c r="CN20" s="17">
        <f t="shared" ref="CN20:CN28" si="42">SUM(CJ5,CL5)/2</f>
        <v>3952.5</v>
      </c>
      <c r="CO20" s="17">
        <f t="shared" ref="CO20:CO28" si="43">SUM(CN5, CP5, CR5) / 3</f>
        <v>2202</v>
      </c>
      <c r="CP20" s="17"/>
      <c r="CQ20" s="17">
        <f>100 * (CN20 - N20) / N20</f>
        <v>-0.74083375188347567</v>
      </c>
      <c r="CR20" s="17">
        <f>100 * (CO20 - O20) / O20</f>
        <v>-1.7549077929803756</v>
      </c>
      <c r="CS20" s="17"/>
      <c r="CT20" s="17"/>
      <c r="CU20" s="17"/>
    </row>
    <row r="21" spans="3:105" x14ac:dyDescent="0.25">
      <c r="D21" s="5"/>
      <c r="G21" s="18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V21" s="17">
        <f t="shared" si="6"/>
        <v>0.26239999999999997</v>
      </c>
      <c r="W21" s="17">
        <f t="shared" si="7"/>
        <v>0.12</v>
      </c>
      <c r="X21" s="17">
        <f t="shared" si="8"/>
        <v>0.35733333333333334</v>
      </c>
      <c r="Y21" s="17"/>
      <c r="Z21" s="17">
        <f t="shared" si="9"/>
        <v>6330.4</v>
      </c>
      <c r="AA21" s="17">
        <f t="shared" si="10"/>
        <v>9043.5</v>
      </c>
      <c r="AB21" s="17">
        <f t="shared" si="11"/>
        <v>4521.666666666667</v>
      </c>
      <c r="AD21" s="17">
        <f t="shared" ref="AD21:AD28" si="44">100 * (AA21 - N21) / N21</f>
        <v>4.3380444188058842</v>
      </c>
      <c r="AE21" s="17">
        <f>100 * (AB21 - O21) / O21</f>
        <v>12.48859772783814</v>
      </c>
      <c r="AI21" s="17">
        <f t="shared" si="12"/>
        <v>7.2600000000000012E-2</v>
      </c>
      <c r="AJ21" s="17">
        <f t="shared" si="13"/>
        <v>7.5000000000000011E-2</v>
      </c>
      <c r="AK21" s="17">
        <f t="shared" si="14"/>
        <v>7.0999999999999994E-2</v>
      </c>
      <c r="AL21" s="17"/>
      <c r="AM21" s="17">
        <f t="shared" si="15"/>
        <v>5893.8</v>
      </c>
      <c r="AN21" s="17">
        <f t="shared" si="16"/>
        <v>8686</v>
      </c>
      <c r="AO21" s="17">
        <f t="shared" si="17"/>
        <v>4032.3333333333335</v>
      </c>
      <c r="AP21" s="17"/>
      <c r="AQ21" s="17">
        <f t="shared" ref="AQ21:AQ28" si="45">100 * (AN21 - N21) / N21</f>
        <v>0.21344101528699164</v>
      </c>
      <c r="AR21" s="17">
        <f t="shared" ref="AR21:AR28" si="46">100 * (AO21 - O21) / O21</f>
        <v>0.31511733974625517</v>
      </c>
      <c r="AV21" s="17">
        <f t="shared" si="18"/>
        <v>4.3999999999999997E-2</v>
      </c>
      <c r="AW21" s="17">
        <f t="shared" si="19"/>
        <v>5.7999999999999996E-2</v>
      </c>
      <c r="AX21" s="17">
        <f t="shared" si="20"/>
        <v>3.4666666666666672E-2</v>
      </c>
      <c r="AY21" s="17"/>
      <c r="AZ21" s="17">
        <f t="shared" si="21"/>
        <v>5872.6</v>
      </c>
      <c r="BA21" s="17">
        <f t="shared" si="22"/>
        <v>8661</v>
      </c>
      <c r="BB21" s="17">
        <f t="shared" si="23"/>
        <v>4013.6666666666665</v>
      </c>
      <c r="BC21" s="17"/>
      <c r="BD21" s="17">
        <f t="shared" ref="BD21:BD26" si="47">100 * (BA21 - N21) / N21</f>
        <v>-7.4992789154888953E-2</v>
      </c>
      <c r="BE21" s="17">
        <f t="shared" ref="BE21:BE27" si="48">100 * (BB21 - O21) / O21</f>
        <v>-0.14926610830085413</v>
      </c>
      <c r="BI21" s="17">
        <f t="shared" si="24"/>
        <v>4.8000000000000004E-3</v>
      </c>
      <c r="BJ21" s="17">
        <f t="shared" si="25"/>
        <v>4.5000000000000005E-3</v>
      </c>
      <c r="BK21" s="17">
        <f t="shared" si="26"/>
        <v>5.0000000000000001E-3</v>
      </c>
      <c r="BL21" s="17"/>
      <c r="BM21" s="17">
        <f t="shared" si="27"/>
        <v>6061.2</v>
      </c>
      <c r="BN21" s="17">
        <f t="shared" si="28"/>
        <v>8879.5</v>
      </c>
      <c r="BO21" s="17">
        <f t="shared" si="29"/>
        <v>4182.333333333333</v>
      </c>
      <c r="BP21" s="17"/>
      <c r="BQ21" s="17">
        <f t="shared" ref="BQ21:BQ28" si="49">100 * (BN21 - N21) / N21</f>
        <v>2.4459186616671476</v>
      </c>
      <c r="BR21" s="17">
        <f t="shared" ref="BR21:BR28" si="50">100 * (BO21 - O21) / O21</f>
        <v>4.0467700472675974</v>
      </c>
      <c r="BV21" s="17">
        <f t="shared" si="30"/>
        <v>1.78E-2</v>
      </c>
      <c r="BW21" s="17">
        <f t="shared" si="31"/>
        <v>2.6000000000000002E-2</v>
      </c>
      <c r="BX21" s="17">
        <f t="shared" si="32"/>
        <v>1.2333333333333333E-2</v>
      </c>
      <c r="BY21" s="17"/>
      <c r="BZ21" s="17">
        <f t="shared" si="33"/>
        <v>6061.2</v>
      </c>
      <c r="CA21" s="17">
        <f t="shared" si="34"/>
        <v>8879.5</v>
      </c>
      <c r="CB21" s="17">
        <f t="shared" si="35"/>
        <v>4182.333333333333</v>
      </c>
      <c r="CC21" s="17"/>
      <c r="CD21" s="17">
        <f t="shared" si="36"/>
        <v>2.4459186616671476</v>
      </c>
      <c r="CE21" s="17">
        <f t="shared" si="37"/>
        <v>4.0467700472675974</v>
      </c>
      <c r="CI21" s="17">
        <f t="shared" si="38"/>
        <v>0.31359999999999999</v>
      </c>
      <c r="CJ21" s="17">
        <f t="shared" si="39"/>
        <v>0.11449999999999999</v>
      </c>
      <c r="CK21" s="17">
        <f t="shared" si="40"/>
        <v>0.4463333333333333</v>
      </c>
      <c r="CL21" s="17"/>
      <c r="CM21" s="17">
        <f t="shared" si="41"/>
        <v>5777.4</v>
      </c>
      <c r="CN21" s="17">
        <f t="shared" si="42"/>
        <v>8582</v>
      </c>
      <c r="CO21" s="17">
        <f t="shared" si="43"/>
        <v>3907.6666666666665</v>
      </c>
      <c r="CP21" s="17"/>
      <c r="CQ21" s="17">
        <f t="shared" ref="CQ21:CQ28" si="51">100 * (CN21 - N21) / N21</f>
        <v>-0.98644361119123158</v>
      </c>
      <c r="CR21" s="17">
        <f t="shared" ref="CR21:CR28" si="52">100 * (CO21 - O21) / O21</f>
        <v>-2.7863006882826107</v>
      </c>
      <c r="CS21" s="17"/>
      <c r="CT21" s="17"/>
      <c r="CU21" s="17"/>
    </row>
    <row r="22" spans="3:105" x14ac:dyDescent="0.25">
      <c r="D22" s="5"/>
      <c r="G22" s="18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V22" s="17">
        <f t="shared" si="6"/>
        <v>0.61420000000000008</v>
      </c>
      <c r="W22" s="17">
        <f t="shared" si="7"/>
        <v>0.2155</v>
      </c>
      <c r="X22" s="17">
        <f t="shared" si="8"/>
        <v>0.88</v>
      </c>
      <c r="Y22" s="17"/>
      <c r="Z22" s="17">
        <f t="shared" si="9"/>
        <v>9061.7999999999993</v>
      </c>
      <c r="AA22" s="17">
        <f t="shared" si="10"/>
        <v>13579</v>
      </c>
      <c r="AB22" s="17">
        <f t="shared" si="11"/>
        <v>6050.333333333333</v>
      </c>
      <c r="AD22" s="17">
        <f t="shared" si="44"/>
        <v>5.3901975241569327</v>
      </c>
      <c r="AE22" s="17">
        <f t="shared" ref="AE22:AE28" si="53">100 * (AB22 - O22) / O22</f>
        <v>14.763530601922097</v>
      </c>
      <c r="AI22" s="17">
        <f t="shared" si="12"/>
        <v>0.189</v>
      </c>
      <c r="AJ22" s="17">
        <f t="shared" si="13"/>
        <v>0.1895</v>
      </c>
      <c r="AK22" s="17">
        <f t="shared" si="14"/>
        <v>0.18866666666666668</v>
      </c>
      <c r="AL22" s="17"/>
      <c r="AM22" s="17">
        <f t="shared" si="15"/>
        <v>8344</v>
      </c>
      <c r="AN22" s="17">
        <f t="shared" si="16"/>
        <v>12910</v>
      </c>
      <c r="AO22" s="17">
        <f t="shared" si="17"/>
        <v>5300</v>
      </c>
      <c r="AP22" s="17"/>
      <c r="AQ22" s="17">
        <f t="shared" si="45"/>
        <v>0.19791222010943382</v>
      </c>
      <c r="AR22" s="17">
        <f t="shared" si="46"/>
        <v>0.53110773899848251</v>
      </c>
      <c r="AV22" s="17">
        <f t="shared" si="18"/>
        <v>8.6599999999999996E-2</v>
      </c>
      <c r="AW22" s="17">
        <f t="shared" si="19"/>
        <v>0.13550000000000001</v>
      </c>
      <c r="AX22" s="17">
        <f t="shared" si="20"/>
        <v>5.3999999999999992E-2</v>
      </c>
      <c r="AY22" s="17"/>
      <c r="AZ22" s="17">
        <f t="shared" si="21"/>
        <v>8310.2000000000007</v>
      </c>
      <c r="BA22" s="17">
        <f t="shared" si="22"/>
        <v>12868.5</v>
      </c>
      <c r="BB22" s="17">
        <f t="shared" si="23"/>
        <v>5271.333333333333</v>
      </c>
      <c r="BC22" s="17"/>
      <c r="BD22" s="17">
        <f t="shared" si="47"/>
        <v>-0.1241802165392526</v>
      </c>
      <c r="BE22" s="17">
        <f t="shared" si="48"/>
        <v>-1.2645422357112478E-2</v>
      </c>
      <c r="BI22" s="17">
        <f t="shared" si="24"/>
        <v>8.6E-3</v>
      </c>
      <c r="BJ22" s="17">
        <f t="shared" si="25"/>
        <v>9.0000000000000011E-3</v>
      </c>
      <c r="BK22" s="17">
        <f t="shared" si="26"/>
        <v>8.3333333333333332E-3</v>
      </c>
      <c r="BL22" s="17"/>
      <c r="BM22" s="17">
        <f t="shared" si="27"/>
        <v>8618.7999999999993</v>
      </c>
      <c r="BN22" s="17">
        <f t="shared" si="28"/>
        <v>13220</v>
      </c>
      <c r="BO22" s="17">
        <f t="shared" si="29"/>
        <v>5551.333333333333</v>
      </c>
      <c r="BP22" s="17"/>
      <c r="BQ22" s="17">
        <f t="shared" si="49"/>
        <v>2.6039039155574528</v>
      </c>
      <c r="BR22" s="17">
        <f t="shared" si="50"/>
        <v>5.298431967627713</v>
      </c>
      <c r="BV22" s="17">
        <f t="shared" si="30"/>
        <v>2.3600000000000003E-2</v>
      </c>
      <c r="BW22" s="17">
        <f t="shared" si="31"/>
        <v>3.4500000000000003E-2</v>
      </c>
      <c r="BX22" s="17">
        <f t="shared" si="32"/>
        <v>1.6333333333333335E-2</v>
      </c>
      <c r="BY22" s="17"/>
      <c r="BZ22" s="17">
        <f t="shared" si="33"/>
        <v>8618.7999999999993</v>
      </c>
      <c r="CA22" s="17">
        <f t="shared" si="34"/>
        <v>13220</v>
      </c>
      <c r="CB22" s="17">
        <f t="shared" si="35"/>
        <v>5551.333333333333</v>
      </c>
      <c r="CC22" s="17"/>
      <c r="CD22" s="17">
        <f t="shared" si="36"/>
        <v>2.6039039155574528</v>
      </c>
      <c r="CE22" s="17">
        <f t="shared" si="37"/>
        <v>5.298431967627713</v>
      </c>
      <c r="CI22" s="17">
        <f t="shared" si="38"/>
        <v>0.80579999999999996</v>
      </c>
      <c r="CJ22" s="17">
        <f t="shared" si="39"/>
        <v>0.33199999999999996</v>
      </c>
      <c r="CK22" s="17">
        <f t="shared" si="40"/>
        <v>1.1216666666666668</v>
      </c>
      <c r="CL22" s="17"/>
      <c r="CM22" s="17">
        <f t="shared" si="41"/>
        <v>8157.2</v>
      </c>
      <c r="CN22" s="17">
        <f t="shared" si="42"/>
        <v>12740</v>
      </c>
      <c r="CO22" s="17">
        <f t="shared" si="43"/>
        <v>5102</v>
      </c>
      <c r="CP22" s="17"/>
      <c r="CQ22" s="17">
        <f t="shared" si="51"/>
        <v>-1.1215025806201249</v>
      </c>
      <c r="CR22" s="17">
        <f t="shared" si="52"/>
        <v>-3.2245827010622157</v>
      </c>
      <c r="CS22" s="17"/>
      <c r="CT22" s="17"/>
      <c r="CU22" s="17"/>
    </row>
    <row r="23" spans="3:105" x14ac:dyDescent="0.25">
      <c r="D23" s="5"/>
      <c r="G23" s="17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V23" s="17">
        <f t="shared" si="6"/>
        <v>1.3679999999999999</v>
      </c>
      <c r="W23" s="17">
        <f t="shared" si="7"/>
        <v>0.41800000000000004</v>
      </c>
      <c r="X23" s="17">
        <f t="shared" si="8"/>
        <v>2.0013333333333332</v>
      </c>
      <c r="Y23" s="17"/>
      <c r="Z23" s="17">
        <f t="shared" si="9"/>
        <v>12169</v>
      </c>
      <c r="AA23" s="17">
        <f t="shared" si="10"/>
        <v>18977</v>
      </c>
      <c r="AB23" s="17">
        <f t="shared" si="11"/>
        <v>7630.333333333333</v>
      </c>
      <c r="AD23" s="17">
        <f t="shared" si="44"/>
        <v>6.1590959946296708</v>
      </c>
      <c r="AE23" s="17">
        <f t="shared" si="53"/>
        <v>15.897929218773722</v>
      </c>
      <c r="AI23" s="17">
        <f t="shared" si="12"/>
        <v>0.34819999999999995</v>
      </c>
      <c r="AJ23" s="17">
        <f t="shared" si="13"/>
        <v>0.36099999999999999</v>
      </c>
      <c r="AK23" s="17">
        <f t="shared" si="14"/>
        <v>0.33966666666666662</v>
      </c>
      <c r="AL23" s="17"/>
      <c r="AM23" s="17">
        <f t="shared" si="15"/>
        <v>11158</v>
      </c>
      <c r="AN23" s="17">
        <f t="shared" si="16"/>
        <v>17931.5</v>
      </c>
      <c r="AO23" s="17">
        <f t="shared" si="17"/>
        <v>6642.333333333333</v>
      </c>
      <c r="AP23" s="17"/>
      <c r="AQ23" s="17">
        <f t="shared" si="45"/>
        <v>0.31047214141866192</v>
      </c>
      <c r="AR23" s="17">
        <f t="shared" si="46"/>
        <v>0.89109412181660763</v>
      </c>
      <c r="AV23" s="17">
        <f t="shared" si="18"/>
        <v>0.15460000000000002</v>
      </c>
      <c r="AW23" s="17">
        <f t="shared" si="19"/>
        <v>0.21100000000000002</v>
      </c>
      <c r="AX23" s="17">
        <f t="shared" si="20"/>
        <v>0.11699999999999999</v>
      </c>
      <c r="AY23" s="17"/>
      <c r="AZ23" s="17">
        <f t="shared" si="21"/>
        <v>11104.2</v>
      </c>
      <c r="BA23" s="17">
        <f t="shared" si="22"/>
        <v>17873.5</v>
      </c>
      <c r="BB23" s="17">
        <f t="shared" si="23"/>
        <v>6591.333333333333</v>
      </c>
      <c r="BC23" s="17"/>
      <c r="BD23" s="17">
        <f t="shared" si="47"/>
        <v>-1.3985231595435221E-2</v>
      </c>
      <c r="BE23" s="17">
        <f t="shared" si="48"/>
        <v>0.11644980001011686</v>
      </c>
      <c r="BI23" s="17">
        <f t="shared" si="24"/>
        <v>1.2199999999999999E-2</v>
      </c>
      <c r="BJ23" s="17">
        <f t="shared" si="25"/>
        <v>1.2999999999999999E-2</v>
      </c>
      <c r="BK23" s="17">
        <f t="shared" si="26"/>
        <v>1.1666666666666667E-2</v>
      </c>
      <c r="BL23" s="17"/>
      <c r="BM23" s="17">
        <f t="shared" si="27"/>
        <v>11542.2</v>
      </c>
      <c r="BN23" s="17">
        <f t="shared" si="28"/>
        <v>18389.5</v>
      </c>
      <c r="BO23" s="17">
        <f t="shared" si="29"/>
        <v>6977.333333333333</v>
      </c>
      <c r="BP23" s="17"/>
      <c r="BQ23" s="17">
        <f t="shared" si="49"/>
        <v>2.8725665697023941</v>
      </c>
      <c r="BR23" s="17">
        <f t="shared" si="50"/>
        <v>5.9794440787808121</v>
      </c>
      <c r="BV23" s="17">
        <f t="shared" si="30"/>
        <v>3.6199999999999996E-2</v>
      </c>
      <c r="BW23" s="17">
        <f t="shared" si="31"/>
        <v>5.45E-2</v>
      </c>
      <c r="BX23" s="17">
        <f t="shared" si="32"/>
        <v>2.4000000000000004E-2</v>
      </c>
      <c r="BY23" s="17"/>
      <c r="BZ23" s="17">
        <f t="shared" si="33"/>
        <v>11542.2</v>
      </c>
      <c r="CA23" s="17">
        <f t="shared" si="34"/>
        <v>18389.5</v>
      </c>
      <c r="CB23" s="17">
        <f t="shared" si="35"/>
        <v>6977.333333333333</v>
      </c>
      <c r="CC23" s="17"/>
      <c r="CD23" s="17">
        <f t="shared" si="36"/>
        <v>2.8725665697023941</v>
      </c>
      <c r="CE23" s="17">
        <f t="shared" si="37"/>
        <v>5.9794440787808121</v>
      </c>
      <c r="CI23" s="17">
        <f t="shared" si="38"/>
        <v>1.7436</v>
      </c>
      <c r="CJ23" s="17">
        <f t="shared" si="39"/>
        <v>0.59850000000000003</v>
      </c>
      <c r="CK23" s="17">
        <f t="shared" si="40"/>
        <v>2.5070000000000001</v>
      </c>
      <c r="CL23" s="17"/>
      <c r="CM23" s="17">
        <f t="shared" si="41"/>
        <v>10868.8</v>
      </c>
      <c r="CN23" s="17">
        <f t="shared" si="42"/>
        <v>17664.5</v>
      </c>
      <c r="CO23" s="17">
        <f t="shared" si="43"/>
        <v>6338.333333333333</v>
      </c>
      <c r="CP23" s="17"/>
      <c r="CQ23" s="17">
        <f t="shared" si="51"/>
        <v>-1.1831505929738197</v>
      </c>
      <c r="CR23" s="17">
        <f t="shared" si="52"/>
        <v>-3.7263936003240432</v>
      </c>
      <c r="CS23" s="17"/>
      <c r="CT23" s="17"/>
      <c r="CU23" s="17"/>
    </row>
    <row r="24" spans="3:105" x14ac:dyDescent="0.25">
      <c r="C24" s="5"/>
      <c r="D24" s="5"/>
      <c r="G24" s="18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V24" s="17">
        <f t="shared" si="6"/>
        <v>2.2481999999999998</v>
      </c>
      <c r="W24" s="17">
        <f t="shared" si="7"/>
        <v>0.63349999999999995</v>
      </c>
      <c r="X24" s="17">
        <f t="shared" si="8"/>
        <v>3.3246666666666669</v>
      </c>
      <c r="Y24" s="17"/>
      <c r="Z24" s="17">
        <f t="shared" si="9"/>
        <v>14990</v>
      </c>
      <c r="AA24" s="17">
        <f t="shared" si="10"/>
        <v>24061.5</v>
      </c>
      <c r="AB24" s="17">
        <f t="shared" si="11"/>
        <v>8942.3333333333339</v>
      </c>
      <c r="AD24" s="17">
        <f t="shared" si="44"/>
        <v>6.7052484534025147</v>
      </c>
      <c r="AE24" s="17">
        <f t="shared" si="53"/>
        <v>17.713909609477842</v>
      </c>
      <c r="AI24" s="17">
        <f t="shared" si="12"/>
        <v>0.41260000000000002</v>
      </c>
      <c r="AJ24" s="17">
        <f t="shared" si="13"/>
        <v>0.4355</v>
      </c>
      <c r="AK24" s="17">
        <f t="shared" si="14"/>
        <v>0.39733333333333332</v>
      </c>
      <c r="AL24" s="17"/>
      <c r="AM24" s="17">
        <f t="shared" si="15"/>
        <v>13658.8</v>
      </c>
      <c r="AN24" s="17">
        <f t="shared" si="16"/>
        <v>22616.5</v>
      </c>
      <c r="AO24" s="17">
        <f t="shared" si="17"/>
        <v>7687</v>
      </c>
      <c r="AP24" s="17"/>
      <c r="AQ24" s="17">
        <f t="shared" si="45"/>
        <v>0.29712410474733364</v>
      </c>
      <c r="AR24" s="17">
        <f t="shared" si="46"/>
        <v>1.1891180342255334</v>
      </c>
      <c r="AV24" s="17">
        <f t="shared" si="18"/>
        <v>0.17199999999999999</v>
      </c>
      <c r="AW24" s="17">
        <f t="shared" si="19"/>
        <v>0.24299999999999999</v>
      </c>
      <c r="AX24" s="17">
        <f t="shared" si="20"/>
        <v>0.12466666666666666</v>
      </c>
      <c r="AY24" s="17"/>
      <c r="AZ24" s="17">
        <f t="shared" si="21"/>
        <v>13587.6</v>
      </c>
      <c r="BA24" s="17">
        <f t="shared" si="22"/>
        <v>22535.5</v>
      </c>
      <c r="BB24" s="17">
        <f t="shared" si="23"/>
        <v>7622.333333333333</v>
      </c>
      <c r="BC24" s="17"/>
      <c r="BD24" s="17">
        <f t="shared" si="47"/>
        <v>-6.2085633827801058E-2</v>
      </c>
      <c r="BE24" s="17">
        <f t="shared" si="48"/>
        <v>0.33786748573935138</v>
      </c>
      <c r="BI24" s="17">
        <f t="shared" si="24"/>
        <v>1.8800000000000001E-2</v>
      </c>
      <c r="BJ24" s="17">
        <f t="shared" si="25"/>
        <v>2.0999999999999998E-2</v>
      </c>
      <c r="BK24" s="17">
        <f t="shared" si="26"/>
        <v>1.7333333333333336E-2</v>
      </c>
      <c r="BL24" s="17"/>
      <c r="BM24" s="17">
        <f t="shared" si="27"/>
        <v>14189.2</v>
      </c>
      <c r="BN24" s="17">
        <f t="shared" si="28"/>
        <v>23255.5</v>
      </c>
      <c r="BO24" s="17">
        <f t="shared" si="29"/>
        <v>8145</v>
      </c>
      <c r="BP24" s="17"/>
      <c r="BQ24" s="17">
        <f t="shared" si="49"/>
        <v>3.1308898201733961</v>
      </c>
      <c r="BR24" s="17">
        <f t="shared" si="50"/>
        <v>7.2180781044317639</v>
      </c>
      <c r="BV24" s="17">
        <f t="shared" si="30"/>
        <v>4.6800000000000001E-2</v>
      </c>
      <c r="BW24" s="17">
        <f t="shared" si="31"/>
        <v>7.1500000000000008E-2</v>
      </c>
      <c r="BX24" s="17">
        <f t="shared" si="32"/>
        <v>3.0333333333333334E-2</v>
      </c>
      <c r="BY24" s="17"/>
      <c r="BZ24" s="17">
        <f t="shared" si="33"/>
        <v>14189.2</v>
      </c>
      <c r="CA24" s="17">
        <f t="shared" si="34"/>
        <v>23255.5</v>
      </c>
      <c r="CB24" s="17">
        <f t="shared" si="35"/>
        <v>8145</v>
      </c>
      <c r="CC24" s="17"/>
      <c r="CD24" s="17">
        <f t="shared" si="36"/>
        <v>3.1308898201733961</v>
      </c>
      <c r="CE24" s="17">
        <f t="shared" si="37"/>
        <v>7.2180781044317639</v>
      </c>
      <c r="CI24" s="17">
        <f t="shared" si="38"/>
        <v>2.8506</v>
      </c>
      <c r="CJ24" s="17">
        <f t="shared" si="39"/>
        <v>0.87850000000000006</v>
      </c>
      <c r="CK24" s="17">
        <f t="shared" si="40"/>
        <v>4.1653333333333329</v>
      </c>
      <c r="CL24" s="17"/>
      <c r="CM24" s="17">
        <f t="shared" si="41"/>
        <v>13275.4</v>
      </c>
      <c r="CN24" s="17">
        <f t="shared" si="42"/>
        <v>22251.5</v>
      </c>
      <c r="CO24" s="17">
        <f t="shared" si="43"/>
        <v>7291.333333333333</v>
      </c>
      <c r="CP24" s="17"/>
      <c r="CQ24" s="17">
        <f t="shared" si="51"/>
        <v>-1.3215370629060512</v>
      </c>
      <c r="CR24" s="17">
        <f t="shared" si="52"/>
        <v>-4.0193067134708285</v>
      </c>
      <c r="CS24" s="17"/>
      <c r="CT24" s="17"/>
      <c r="CU24" s="17"/>
    </row>
    <row r="25" spans="3:105" x14ac:dyDescent="0.25">
      <c r="C25" s="5"/>
      <c r="D25" s="5"/>
      <c r="G25" s="18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V25" s="17">
        <f t="shared" si="6"/>
        <v>3.5715399999999997</v>
      </c>
      <c r="W25" s="17">
        <f t="shared" si="7"/>
        <v>0.97084999999999999</v>
      </c>
      <c r="X25" s="17">
        <f t="shared" si="8"/>
        <v>5.3053333333333335</v>
      </c>
      <c r="Y25" s="17"/>
      <c r="Z25" s="17">
        <f t="shared" si="9"/>
        <v>17519</v>
      </c>
      <c r="AA25" s="17">
        <f t="shared" si="10"/>
        <v>28805</v>
      </c>
      <c r="AB25" s="17">
        <f t="shared" si="11"/>
        <v>9995</v>
      </c>
      <c r="AD25" s="17">
        <f t="shared" si="44"/>
        <v>7.1694322494233198</v>
      </c>
      <c r="AE25" s="17">
        <f t="shared" si="53"/>
        <v>18.550587118965723</v>
      </c>
      <c r="AI25" s="17">
        <f t="shared" si="12"/>
        <v>0.54339999999999999</v>
      </c>
      <c r="AJ25" s="17">
        <f t="shared" si="13"/>
        <v>0.52700000000000002</v>
      </c>
      <c r="AK25" s="17">
        <f t="shared" si="14"/>
        <v>0.55433333333333334</v>
      </c>
      <c r="AL25" s="17"/>
      <c r="AM25" s="17">
        <f t="shared" si="15"/>
        <v>15883.2</v>
      </c>
      <c r="AN25" s="17">
        <f t="shared" si="16"/>
        <v>26915.5</v>
      </c>
      <c r="AO25" s="17">
        <f t="shared" si="17"/>
        <v>8528.3333333333339</v>
      </c>
      <c r="AP25" s="17"/>
      <c r="AQ25" s="17">
        <f t="shared" si="45"/>
        <v>0.13951930947243099</v>
      </c>
      <c r="AR25" s="17">
        <f t="shared" si="46"/>
        <v>1.1544696160993233</v>
      </c>
      <c r="AV25" s="17">
        <f t="shared" si="18"/>
        <v>0.23220000000000002</v>
      </c>
      <c r="AW25" s="17">
        <f t="shared" si="19"/>
        <v>0.35749999999999998</v>
      </c>
      <c r="AX25" s="17">
        <f t="shared" si="20"/>
        <v>0.14866666666666664</v>
      </c>
      <c r="AY25" s="17"/>
      <c r="AZ25" s="17">
        <f t="shared" si="21"/>
        <v>15811</v>
      </c>
      <c r="BA25" s="17">
        <f t="shared" si="22"/>
        <v>26849.5</v>
      </c>
      <c r="BB25" s="17">
        <f t="shared" si="23"/>
        <v>8452</v>
      </c>
      <c r="BC25" s="17"/>
      <c r="BD25" s="17">
        <f t="shared" si="47"/>
        <v>-0.10603467519904755</v>
      </c>
      <c r="BE25" s="17">
        <f t="shared" si="48"/>
        <v>0.24908077333649625</v>
      </c>
      <c r="BI25" s="17">
        <f t="shared" si="24"/>
        <v>2.85358E-2</v>
      </c>
      <c r="BJ25" s="17">
        <f t="shared" si="25"/>
        <v>3.2849500000000004E-2</v>
      </c>
      <c r="BK25" s="17">
        <f t="shared" si="26"/>
        <v>2.5659999999999999E-2</v>
      </c>
      <c r="BL25" s="17"/>
      <c r="BM25" s="17">
        <f t="shared" si="27"/>
        <v>16563.599999999999</v>
      </c>
      <c r="BN25" s="17">
        <f t="shared" si="28"/>
        <v>27769</v>
      </c>
      <c r="BO25" s="17">
        <f t="shared" si="29"/>
        <v>9093.3333333333339</v>
      </c>
      <c r="BP25" s="17"/>
      <c r="BQ25" s="17">
        <f t="shared" si="49"/>
        <v>3.3149787930649603</v>
      </c>
      <c r="BR25" s="17">
        <f t="shared" si="50"/>
        <v>7.8559285177717237</v>
      </c>
      <c r="BV25" s="17">
        <f t="shared" si="30"/>
        <v>5.6999999999999995E-2</v>
      </c>
      <c r="BW25" s="17">
        <f t="shared" si="31"/>
        <v>9.0499999999999997E-2</v>
      </c>
      <c r="BX25" s="17">
        <f t="shared" si="32"/>
        <v>3.4666666666666672E-2</v>
      </c>
      <c r="BY25" s="17"/>
      <c r="BZ25" s="17">
        <f t="shared" si="33"/>
        <v>16563.599999999999</v>
      </c>
      <c r="CA25" s="17">
        <f t="shared" si="34"/>
        <v>27769</v>
      </c>
      <c r="CB25" s="17">
        <f t="shared" si="35"/>
        <v>9093.3333333333339</v>
      </c>
      <c r="CC25" s="17"/>
      <c r="CD25" s="17">
        <f t="shared" si="36"/>
        <v>3.3149787930649603</v>
      </c>
      <c r="CE25" s="17">
        <f t="shared" si="37"/>
        <v>7.8559285177717237</v>
      </c>
      <c r="CI25" s="17">
        <f t="shared" si="38"/>
        <v>4.3222000000000005</v>
      </c>
      <c r="CJ25" s="17">
        <f t="shared" si="39"/>
        <v>1.2404999999999999</v>
      </c>
      <c r="CK25" s="17">
        <f t="shared" si="40"/>
        <v>6.376666666666666</v>
      </c>
      <c r="CL25" s="17"/>
      <c r="CM25" s="17">
        <f t="shared" si="41"/>
        <v>15436.2</v>
      </c>
      <c r="CN25" s="17">
        <f t="shared" si="42"/>
        <v>26474.5</v>
      </c>
      <c r="CO25" s="17">
        <f t="shared" si="43"/>
        <v>8077.333333333333</v>
      </c>
      <c r="CP25" s="17"/>
      <c r="CQ25" s="17">
        <f t="shared" si="51"/>
        <v>-1.5012277699233574</v>
      </c>
      <c r="CR25" s="17">
        <f t="shared" si="52"/>
        <v>-4.1948365160321082</v>
      </c>
      <c r="CS25" s="17"/>
      <c r="CT25" s="17"/>
      <c r="CU25" s="17"/>
    </row>
    <row r="26" spans="3:105" x14ac:dyDescent="0.25">
      <c r="C26" s="8"/>
      <c r="D26" s="8"/>
      <c r="G26" s="17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8"/>
      <c r="Q26" s="8"/>
      <c r="R26" s="8"/>
      <c r="S26" s="8"/>
      <c r="T26" s="8"/>
      <c r="U26" s="8"/>
      <c r="V26" s="17">
        <f t="shared" si="6"/>
        <v>5.1486000000000001</v>
      </c>
      <c r="W26" s="17">
        <f t="shared" si="7"/>
        <v>1.3639999999999999</v>
      </c>
      <c r="X26" s="17">
        <f t="shared" si="8"/>
        <v>7.6716666666666669</v>
      </c>
      <c r="Y26" s="17"/>
      <c r="Z26" s="17">
        <f t="shared" si="9"/>
        <v>19902.599999999999</v>
      </c>
      <c r="AA26" s="17">
        <f t="shared" si="10"/>
        <v>33211</v>
      </c>
      <c r="AB26" s="17">
        <f t="shared" si="11"/>
        <v>11030.333333333334</v>
      </c>
      <c r="AD26" s="17">
        <f t="shared" si="44"/>
        <v>7.7160093409444732</v>
      </c>
      <c r="AE26" s="17">
        <f t="shared" si="53"/>
        <v>19.462093862815884</v>
      </c>
      <c r="AI26" s="17">
        <f t="shared" si="12"/>
        <v>0.68496000000000001</v>
      </c>
      <c r="AJ26" s="17">
        <f t="shared" si="13"/>
        <v>0.69900000000000007</v>
      </c>
      <c r="AK26" s="17">
        <f t="shared" si="14"/>
        <v>0.67560000000000009</v>
      </c>
      <c r="AL26" s="17"/>
      <c r="AM26" s="17">
        <f t="shared" si="15"/>
        <v>17990.2</v>
      </c>
      <c r="AN26" s="17">
        <f t="shared" si="16"/>
        <v>30947</v>
      </c>
      <c r="AO26" s="17">
        <f t="shared" si="17"/>
        <v>9352.3333333333339</v>
      </c>
      <c r="AP26" s="17"/>
      <c r="AQ26" s="17">
        <f t="shared" si="45"/>
        <v>0.37298910223144782</v>
      </c>
      <c r="AR26" s="17">
        <f t="shared" si="46"/>
        <v>1.2888086642599277</v>
      </c>
      <c r="AS26" s="8"/>
      <c r="AV26" s="17">
        <f t="shared" si="18"/>
        <v>0.30239999999999995</v>
      </c>
      <c r="AW26" s="17">
        <f t="shared" si="19"/>
        <v>0.46099999999999997</v>
      </c>
      <c r="AX26" s="17">
        <f t="shared" si="20"/>
        <v>0.19666666666666668</v>
      </c>
      <c r="AY26" s="17"/>
      <c r="AZ26" s="17">
        <f t="shared" si="21"/>
        <v>17871.2</v>
      </c>
      <c r="BA26" s="17">
        <f t="shared" si="22"/>
        <v>30798</v>
      </c>
      <c r="BB26" s="17">
        <f t="shared" si="23"/>
        <v>9253.3333333333339</v>
      </c>
      <c r="BC26" s="17"/>
      <c r="BD26" s="17">
        <f t="shared" si="47"/>
        <v>-0.11027503892060198</v>
      </c>
      <c r="BE26" s="17">
        <f t="shared" si="48"/>
        <v>0.21660649819494585</v>
      </c>
      <c r="BI26" s="17">
        <f t="shared" si="24"/>
        <v>3.2892400000000002E-2</v>
      </c>
      <c r="BJ26" s="17">
        <f t="shared" si="25"/>
        <v>3.6531000000000001E-2</v>
      </c>
      <c r="BK26" s="17">
        <f t="shared" si="26"/>
        <v>3.046666666666667E-2</v>
      </c>
      <c r="BL26" s="17"/>
      <c r="BM26" s="17">
        <f t="shared" si="27"/>
        <v>18754</v>
      </c>
      <c r="BN26" s="17">
        <f t="shared" si="28"/>
        <v>31891</v>
      </c>
      <c r="BO26" s="17">
        <f t="shared" si="29"/>
        <v>9996</v>
      </c>
      <c r="BP26" s="17"/>
      <c r="BQ26" s="17">
        <f t="shared" si="49"/>
        <v>3.4347431240269848</v>
      </c>
      <c r="BR26" s="17">
        <f t="shared" si="50"/>
        <v>8.2599277978339263</v>
      </c>
      <c r="BV26" s="17">
        <f t="shared" si="30"/>
        <v>7.1019999999999986E-2</v>
      </c>
      <c r="BW26" s="17">
        <f t="shared" si="31"/>
        <v>0.11499999999999999</v>
      </c>
      <c r="BX26" s="17">
        <f t="shared" si="32"/>
        <v>4.1699999999999994E-2</v>
      </c>
      <c r="BY26" s="17"/>
      <c r="BZ26" s="17">
        <f t="shared" si="33"/>
        <v>18754</v>
      </c>
      <c r="CA26" s="17">
        <f t="shared" si="34"/>
        <v>31891</v>
      </c>
      <c r="CB26" s="17">
        <f t="shared" si="35"/>
        <v>9996</v>
      </c>
      <c r="CC26" s="17"/>
      <c r="CD26" s="17">
        <f t="shared" si="36"/>
        <v>3.4347431240269848</v>
      </c>
      <c r="CE26" s="17">
        <f t="shared" si="37"/>
        <v>8.2599277978339263</v>
      </c>
      <c r="CI26" s="17">
        <f t="shared" si="38"/>
        <v>6.1183999999999994</v>
      </c>
      <c r="CJ26" s="17">
        <f t="shared" si="39"/>
        <v>1.7250000000000001</v>
      </c>
      <c r="CK26" s="17">
        <f t="shared" si="40"/>
        <v>9.0473333333333326</v>
      </c>
      <c r="CL26" s="17"/>
      <c r="CM26" s="17">
        <f t="shared" si="41"/>
        <v>17432.8</v>
      </c>
      <c r="CN26" s="17">
        <f t="shared" si="42"/>
        <v>30341</v>
      </c>
      <c r="CO26" s="17">
        <f t="shared" si="43"/>
        <v>8827.3333333333339</v>
      </c>
      <c r="CP26" s="17"/>
      <c r="CQ26" s="17">
        <f t="shared" si="51"/>
        <v>-1.592501297353399</v>
      </c>
      <c r="CR26" s="17">
        <f t="shared" si="52"/>
        <v>-4.3971119133574001</v>
      </c>
      <c r="CS26" s="17"/>
      <c r="CT26" s="17"/>
      <c r="CU26" s="17"/>
    </row>
    <row r="27" spans="3:105" x14ac:dyDescent="0.25">
      <c r="C27" s="8"/>
      <c r="D27" s="8"/>
      <c r="G27" s="18">
        <v>7000</v>
      </c>
      <c r="I27" s="17">
        <f t="shared" si="0"/>
        <v>116.21516</v>
      </c>
      <c r="J27" s="17">
        <f t="shared" si="1"/>
        <v>10.239899999999999</v>
      </c>
      <c r="K27" s="1">
        <f t="shared" si="2"/>
        <v>186.86533333333333</v>
      </c>
      <c r="M27" s="17">
        <f t="shared" si="3"/>
        <v>19735.2</v>
      </c>
      <c r="N27" s="17">
        <f t="shared" si="4"/>
        <v>34657.5</v>
      </c>
      <c r="O27" s="17">
        <f t="shared" si="5"/>
        <v>9787</v>
      </c>
      <c r="P27" s="8"/>
      <c r="Q27" s="8"/>
      <c r="R27" s="8"/>
      <c r="S27" s="8"/>
      <c r="T27" s="8"/>
      <c r="U27" s="8"/>
      <c r="V27" s="17">
        <f t="shared" si="6"/>
        <v>7.4073267999999999</v>
      </c>
      <c r="W27" s="17">
        <f t="shared" si="7"/>
        <v>1.951317</v>
      </c>
      <c r="X27" s="17">
        <f t="shared" si="8"/>
        <v>11.044666666666666</v>
      </c>
      <c r="Y27" s="17"/>
      <c r="Z27" s="17">
        <f t="shared" si="9"/>
        <v>21959.599999999999</v>
      </c>
      <c r="AA27" s="17">
        <f t="shared" si="10"/>
        <v>37376</v>
      </c>
      <c r="AB27" s="17">
        <f t="shared" si="11"/>
        <v>11682</v>
      </c>
      <c r="AD27" s="17">
        <f t="shared" si="44"/>
        <v>7.8439010315227584</v>
      </c>
      <c r="AE27" s="17">
        <f t="shared" si="53"/>
        <v>19.362419536119344</v>
      </c>
      <c r="AI27" s="17">
        <f t="shared" si="12"/>
        <v>0.92640439999999979</v>
      </c>
      <c r="AJ27" s="17">
        <f t="shared" si="13"/>
        <v>0.95482200000000006</v>
      </c>
      <c r="AK27" s="17">
        <f t="shared" si="14"/>
        <v>0.90745933333333328</v>
      </c>
      <c r="AL27" s="17"/>
      <c r="AM27" s="17">
        <f t="shared" si="15"/>
        <v>19882.8</v>
      </c>
      <c r="AN27" s="17">
        <f t="shared" si="16"/>
        <v>34807</v>
      </c>
      <c r="AO27" s="17">
        <f t="shared" si="17"/>
        <v>9933.3333333333339</v>
      </c>
      <c r="AP27" s="17"/>
      <c r="AQ27" s="17">
        <f t="shared" si="45"/>
        <v>0.4313640626127101</v>
      </c>
      <c r="AR27" s="17">
        <f t="shared" si="46"/>
        <v>1.4951806818568911</v>
      </c>
      <c r="AS27" s="8"/>
      <c r="AV27" s="17">
        <f t="shared" si="18"/>
        <v>0.39348140000000004</v>
      </c>
      <c r="AW27" s="17">
        <f t="shared" si="19"/>
        <v>0.57667400000000002</v>
      </c>
      <c r="AX27" s="17">
        <f t="shared" si="20"/>
        <v>0.27135300000000001</v>
      </c>
      <c r="AY27" s="17"/>
      <c r="AZ27" s="17">
        <f t="shared" si="21"/>
        <v>19732.599999999999</v>
      </c>
      <c r="BA27" s="17">
        <f t="shared" si="22"/>
        <v>34625</v>
      </c>
      <c r="BB27" s="17">
        <f t="shared" si="23"/>
        <v>9804.3333333333339</v>
      </c>
      <c r="BC27" s="17"/>
      <c r="BD27" s="17">
        <f>100 * (BA27 - N27) / N27</f>
        <v>-9.3774796220154374E-2</v>
      </c>
      <c r="BE27" s="17">
        <f t="shared" si="48"/>
        <v>0.17710568441130009</v>
      </c>
      <c r="BI27" s="17">
        <f t="shared" si="24"/>
        <v>4.04184E-2</v>
      </c>
      <c r="BJ27" s="17">
        <f t="shared" si="25"/>
        <v>4.4350000000000001E-2</v>
      </c>
      <c r="BK27" s="17">
        <f t="shared" si="26"/>
        <v>3.7797333333333336E-2</v>
      </c>
      <c r="BL27" s="17"/>
      <c r="BM27" s="17">
        <f t="shared" si="27"/>
        <v>20766.400000000001</v>
      </c>
      <c r="BN27" s="17">
        <f t="shared" si="28"/>
        <v>35891.5</v>
      </c>
      <c r="BO27" s="17">
        <f t="shared" si="29"/>
        <v>10683</v>
      </c>
      <c r="BP27" s="17"/>
      <c r="BQ27" s="17">
        <f t="shared" si="49"/>
        <v>3.5605568780206305</v>
      </c>
      <c r="BR27" s="17">
        <f t="shared" si="50"/>
        <v>9.1550015326453451</v>
      </c>
      <c r="BV27" s="17">
        <f t="shared" si="30"/>
        <v>9.0559200000000006E-2</v>
      </c>
      <c r="BW27" s="17">
        <f t="shared" si="31"/>
        <v>0.1458005</v>
      </c>
      <c r="BX27" s="17">
        <f t="shared" si="32"/>
        <v>5.3731666666666671E-2</v>
      </c>
      <c r="BY27" s="17"/>
      <c r="BZ27" s="17">
        <f t="shared" si="33"/>
        <v>20766.400000000001</v>
      </c>
      <c r="CA27" s="17">
        <f t="shared" si="34"/>
        <v>35891.5</v>
      </c>
      <c r="CB27" s="17">
        <f t="shared" si="35"/>
        <v>10683</v>
      </c>
      <c r="CC27" s="17"/>
      <c r="CD27" s="17">
        <f t="shared" si="36"/>
        <v>3.5605568780206305</v>
      </c>
      <c r="CE27" s="17">
        <f t="shared" si="37"/>
        <v>9.1550015326453451</v>
      </c>
      <c r="CI27" s="17">
        <f t="shared" si="38"/>
        <v>8.8627382000000008</v>
      </c>
      <c r="CJ27" s="17">
        <f t="shared" si="39"/>
        <v>2.5398455000000002</v>
      </c>
      <c r="CK27" s="17">
        <f t="shared" si="40"/>
        <v>13.078000000000001</v>
      </c>
      <c r="CL27" s="17"/>
      <c r="CM27" s="17">
        <f t="shared" si="41"/>
        <v>19234</v>
      </c>
      <c r="CN27" s="17">
        <f t="shared" si="42"/>
        <v>34097.5</v>
      </c>
      <c r="CO27" s="17">
        <f t="shared" si="43"/>
        <v>9325</v>
      </c>
      <c r="CP27" s="17"/>
      <c r="CQ27" s="17">
        <f t="shared" si="51"/>
        <v>-1.6158118733318907</v>
      </c>
      <c r="CR27" s="17">
        <f t="shared" si="52"/>
        <v>-4.7205476652702565</v>
      </c>
      <c r="CS27" s="17"/>
      <c r="CT27" s="17"/>
      <c r="CU27" s="17"/>
    </row>
    <row r="28" spans="3:105" x14ac:dyDescent="0.25">
      <c r="C28" s="8"/>
      <c r="D28" s="8"/>
      <c r="G28" s="18">
        <v>8000</v>
      </c>
      <c r="I28" s="17">
        <f t="shared" si="0"/>
        <v>158.50360000000001</v>
      </c>
      <c r="J28" s="17">
        <f t="shared" si="1"/>
        <v>11.904500000000001</v>
      </c>
      <c r="K28" s="17">
        <f t="shared" si="2"/>
        <v>256.23633333333333</v>
      </c>
      <c r="M28" s="17">
        <f t="shared" si="3"/>
        <v>21436.2</v>
      </c>
      <c r="N28" s="17">
        <f t="shared" si="4"/>
        <v>38117</v>
      </c>
      <c r="O28" s="17">
        <f t="shared" si="5"/>
        <v>10315.666666666666</v>
      </c>
      <c r="P28" s="8"/>
      <c r="Q28" s="8"/>
      <c r="R28" s="8"/>
      <c r="S28" s="8"/>
      <c r="T28" s="8"/>
      <c r="U28" s="8"/>
      <c r="V28" s="17">
        <f t="shared" si="6"/>
        <v>9.1063307999999985</v>
      </c>
      <c r="W28" s="17">
        <f t="shared" si="7"/>
        <v>2.1713269999999998</v>
      </c>
      <c r="X28" s="17">
        <f t="shared" si="8"/>
        <v>13.729666666666667</v>
      </c>
      <c r="Y28" s="17"/>
      <c r="Z28" s="17">
        <f t="shared" si="9"/>
        <v>23951.599999999999</v>
      </c>
      <c r="AA28" s="17">
        <f t="shared" si="10"/>
        <v>41223.5</v>
      </c>
      <c r="AB28" s="17">
        <f t="shared" si="11"/>
        <v>12437</v>
      </c>
      <c r="AD28" s="17">
        <f t="shared" si="44"/>
        <v>8.1499068657029667</v>
      </c>
      <c r="AE28" s="17">
        <f t="shared" si="53"/>
        <v>20.564190390021658</v>
      </c>
      <c r="AI28" s="17">
        <f t="shared" si="12"/>
        <v>0.96212359999999997</v>
      </c>
      <c r="AJ28" s="17">
        <f t="shared" si="13"/>
        <v>1.0200385000000001</v>
      </c>
      <c r="AK28" s="17">
        <f t="shared" si="14"/>
        <v>0.92351366666666668</v>
      </c>
      <c r="AL28" s="17"/>
      <c r="AM28" s="17">
        <f t="shared" si="15"/>
        <v>21596.6</v>
      </c>
      <c r="AN28" s="17">
        <f t="shared" si="16"/>
        <v>38272.5</v>
      </c>
      <c r="AO28" s="17">
        <f t="shared" si="17"/>
        <v>10479.333333333334</v>
      </c>
      <c r="AP28" s="17"/>
      <c r="AQ28" s="17">
        <f t="shared" si="45"/>
        <v>0.40795445601700031</v>
      </c>
      <c r="AR28" s="17">
        <f t="shared" si="46"/>
        <v>1.5865835137493252</v>
      </c>
      <c r="AS28" s="8"/>
      <c r="AV28" s="17">
        <f t="shared" si="18"/>
        <v>0.40945299999999996</v>
      </c>
      <c r="AW28" s="17">
        <f t="shared" si="19"/>
        <v>0.58500600000000003</v>
      </c>
      <c r="AX28" s="17">
        <f t="shared" si="20"/>
        <v>0.29241766666666663</v>
      </c>
      <c r="AY28" s="17"/>
      <c r="AZ28" s="17">
        <f t="shared" si="21"/>
        <v>21441.4</v>
      </c>
      <c r="BA28" s="17">
        <f t="shared" si="22"/>
        <v>38089</v>
      </c>
      <c r="BB28" s="17">
        <f t="shared" si="23"/>
        <v>10343</v>
      </c>
      <c r="BC28" s="17"/>
      <c r="BD28" s="17">
        <f>100 * (BA28 - N28) / N28</f>
        <v>-7.3458037096308729E-2</v>
      </c>
      <c r="BE28" s="17">
        <f>100 * (BB28 - O28) / O28</f>
        <v>0.26496914078909695</v>
      </c>
      <c r="BI28" s="17">
        <f t="shared" si="24"/>
        <v>4.2979400000000001E-2</v>
      </c>
      <c r="BJ28" s="17">
        <f t="shared" si="25"/>
        <v>4.1133000000000003E-2</v>
      </c>
      <c r="BK28" s="17">
        <f t="shared" si="26"/>
        <v>4.4210333333333331E-2</v>
      </c>
      <c r="BL28" s="17"/>
      <c r="BM28" s="17">
        <f t="shared" si="27"/>
        <v>22635.599999999999</v>
      </c>
      <c r="BN28" s="17">
        <f t="shared" si="28"/>
        <v>39590.5</v>
      </c>
      <c r="BO28" s="17">
        <f t="shared" si="29"/>
        <v>11332.333333333334</v>
      </c>
      <c r="BP28" s="17"/>
      <c r="BQ28" s="17">
        <f t="shared" si="49"/>
        <v>3.865729202193247</v>
      </c>
      <c r="BR28" s="17">
        <f t="shared" si="50"/>
        <v>9.8555595049601052</v>
      </c>
      <c r="BV28" s="17">
        <f t="shared" si="30"/>
        <v>9.4012600000000002E-2</v>
      </c>
      <c r="BW28" s="17">
        <f t="shared" si="31"/>
        <v>0.1508815</v>
      </c>
      <c r="BX28" s="17">
        <f t="shared" si="32"/>
        <v>5.6100000000000004E-2</v>
      </c>
      <c r="BY28" s="17"/>
      <c r="BZ28" s="17">
        <f t="shared" si="33"/>
        <v>22635.599999999999</v>
      </c>
      <c r="CA28" s="17">
        <f t="shared" si="34"/>
        <v>39590.5</v>
      </c>
      <c r="CB28" s="17">
        <f t="shared" si="35"/>
        <v>11332.333333333334</v>
      </c>
      <c r="CC28" s="17"/>
      <c r="CD28" s="17">
        <f t="shared" si="36"/>
        <v>3.865729202193247</v>
      </c>
      <c r="CE28" s="17">
        <f t="shared" si="37"/>
        <v>9.8555595049601052</v>
      </c>
      <c r="CI28" s="17">
        <f t="shared" si="38"/>
        <v>11.420553799999999</v>
      </c>
      <c r="CJ28" s="17">
        <f t="shared" si="39"/>
        <v>3.0598844999999999</v>
      </c>
      <c r="CK28" s="17">
        <f t="shared" si="40"/>
        <v>16.994333333333334</v>
      </c>
      <c r="CL28" s="17"/>
      <c r="CM28" s="17">
        <f t="shared" si="41"/>
        <v>20869.8</v>
      </c>
      <c r="CN28" s="17">
        <f t="shared" si="42"/>
        <v>37454</v>
      </c>
      <c r="CO28" s="17">
        <f t="shared" si="43"/>
        <v>9813.6666666666661</v>
      </c>
      <c r="CP28" s="17"/>
      <c r="CQ28" s="17">
        <f t="shared" si="51"/>
        <v>-1.739381378387596</v>
      </c>
      <c r="CR28" s="17">
        <f t="shared" si="52"/>
        <v>-4.8663844637606237</v>
      </c>
      <c r="CS28" s="17"/>
      <c r="CT28" s="17"/>
      <c r="CU28" s="17"/>
    </row>
    <row r="29" spans="3:105" x14ac:dyDescent="0.25">
      <c r="C29" s="8"/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3:105" x14ac:dyDescent="0.25"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3:105" x14ac:dyDescent="0.25">
      <c r="P31" s="10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3:105" x14ac:dyDescent="0.25">
      <c r="P32" s="1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27</v>
      </c>
      <c r="P33" s="1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B34" s="1" t="s">
        <v>28</v>
      </c>
      <c r="P34" s="10"/>
      <c r="Q34" s="8"/>
      <c r="R34" s="8"/>
      <c r="S34" s="8"/>
      <c r="T34" s="8"/>
      <c r="U34" s="8"/>
      <c r="V34" s="8"/>
      <c r="W34" s="8"/>
      <c r="X34" s="8"/>
      <c r="Y34" s="1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B35" s="11" t="s">
        <v>29</v>
      </c>
      <c r="C35" s="1" t="s">
        <v>30</v>
      </c>
      <c r="P35" s="10"/>
      <c r="Q35" s="8"/>
      <c r="R35" s="8"/>
      <c r="S35" s="8"/>
      <c r="T35" s="8"/>
      <c r="U35" s="8"/>
      <c r="V35" s="8"/>
      <c r="W35" s="8"/>
      <c r="X35" s="8"/>
      <c r="Y35" s="1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10"/>
      <c r="Q36" s="8"/>
      <c r="R36" s="8"/>
      <c r="S36" s="8"/>
      <c r="T36" s="8"/>
      <c r="U36" s="8"/>
      <c r="V36" s="8"/>
      <c r="W36" s="8"/>
      <c r="X36" s="8"/>
      <c r="Y36" s="1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1" t="s">
        <v>31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B38" s="2" t="s">
        <v>32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33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B41" s="12" t="s">
        <v>34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A44" s="1" t="s">
        <v>35</v>
      </c>
      <c r="M44" s="8"/>
      <c r="N44" s="8"/>
      <c r="O44" s="8"/>
      <c r="P44" s="8"/>
      <c r="Q44" s="8"/>
      <c r="R44" s="8"/>
      <c r="S44" s="8"/>
      <c r="T44" s="8"/>
      <c r="U44" s="30"/>
      <c r="V44" s="30"/>
      <c r="W44" s="30"/>
      <c r="X44" s="30"/>
      <c r="Y44" s="30"/>
      <c r="Z44" s="30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A45" s="1" t="s">
        <v>36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B48" s="11"/>
      <c r="C48" s="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2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2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2:45" x14ac:dyDescent="0.25"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2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2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2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2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2:45" x14ac:dyDescent="0.25">
      <c r="B56" s="1" t="s">
        <v>37</v>
      </c>
      <c r="C56" s="1" t="s">
        <v>38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2:45" x14ac:dyDescent="0.25">
      <c r="C57" s="1" t="s">
        <v>39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2:45" x14ac:dyDescent="0.25">
      <c r="C58" s="1" t="s">
        <v>41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2:45" x14ac:dyDescent="0.25">
      <c r="C59" s="1" t="s">
        <v>42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2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2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2:45" x14ac:dyDescent="0.25">
      <c r="B62" s="1" t="s">
        <v>43</v>
      </c>
      <c r="C62" s="1" t="s">
        <v>44</v>
      </c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2:45" x14ac:dyDescent="0.25">
      <c r="C63" s="1" t="s">
        <v>39</v>
      </c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2:45" x14ac:dyDescent="0.25">
      <c r="C64" s="1" t="s">
        <v>45</v>
      </c>
      <c r="H64" s="27"/>
      <c r="I64" s="27"/>
      <c r="J64" s="2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3:45" x14ac:dyDescent="0.25">
      <c r="C65" s="1" t="s">
        <v>46</v>
      </c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3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3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3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3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3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3:45" x14ac:dyDescent="0.25">
      <c r="I71" s="10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3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3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3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3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97" spans="5:81" x14ac:dyDescent="0.25"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</row>
    <row r="98" spans="5:81" x14ac:dyDescent="0.25">
      <c r="I98" s="27" t="s">
        <v>37</v>
      </c>
      <c r="J98" s="27"/>
      <c r="K98" s="27"/>
      <c r="L98" s="27"/>
      <c r="M98" s="27"/>
      <c r="N98" s="27"/>
      <c r="O98" s="27" t="s">
        <v>8</v>
      </c>
      <c r="P98" s="27"/>
      <c r="Q98" s="27"/>
      <c r="R98" s="27"/>
      <c r="S98" s="27"/>
      <c r="T98" s="27"/>
      <c r="U98" s="27" t="s">
        <v>3</v>
      </c>
      <c r="V98" s="27"/>
      <c r="W98" s="27"/>
      <c r="X98" s="27"/>
      <c r="Y98" s="27"/>
      <c r="Z98" s="27"/>
      <c r="AA98" s="27" t="s">
        <v>4</v>
      </c>
      <c r="AB98" s="27"/>
      <c r="AC98" s="27"/>
      <c r="AD98" s="27"/>
      <c r="AE98" s="27"/>
      <c r="AF98" s="27"/>
      <c r="AG98" s="27" t="s">
        <v>5</v>
      </c>
      <c r="AH98" s="27"/>
      <c r="AI98" s="27"/>
      <c r="AJ98" s="27"/>
      <c r="AK98" s="27"/>
      <c r="AL98" s="27"/>
      <c r="AM98" s="27" t="s">
        <v>40</v>
      </c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5:81" x14ac:dyDescent="0.25">
      <c r="H99" s="1" t="s">
        <v>47</v>
      </c>
      <c r="I99" s="13" t="s">
        <v>10</v>
      </c>
      <c r="J99" s="13" t="s">
        <v>11</v>
      </c>
      <c r="K99" s="1" t="s">
        <v>48</v>
      </c>
      <c r="L99" s="1" t="s">
        <v>12</v>
      </c>
      <c r="M99" s="1" t="s">
        <v>14</v>
      </c>
      <c r="N99" s="13"/>
      <c r="O99" s="13" t="s">
        <v>10</v>
      </c>
      <c r="P99" s="13" t="s">
        <v>11</v>
      </c>
      <c r="Q99" s="1" t="s">
        <v>48</v>
      </c>
      <c r="R99" s="1" t="s">
        <v>12</v>
      </c>
      <c r="S99" s="1" t="s">
        <v>14</v>
      </c>
      <c r="T99" s="13"/>
      <c r="U99" s="13" t="s">
        <v>10</v>
      </c>
      <c r="V99" s="13" t="s">
        <v>11</v>
      </c>
      <c r="W99" s="1" t="s">
        <v>48</v>
      </c>
      <c r="X99" s="1" t="s">
        <v>12</v>
      </c>
      <c r="Y99" s="1" t="s">
        <v>14</v>
      </c>
      <c r="Z99" s="13"/>
      <c r="AA99" s="13" t="s">
        <v>10</v>
      </c>
      <c r="AB99" s="13" t="s">
        <v>11</v>
      </c>
      <c r="AC99" s="1" t="s">
        <v>48</v>
      </c>
      <c r="AD99" s="1" t="s">
        <v>12</v>
      </c>
      <c r="AE99" s="1" t="s">
        <v>14</v>
      </c>
      <c r="AF99" s="13"/>
      <c r="AG99" s="13" t="s">
        <v>10</v>
      </c>
      <c r="AH99" s="13" t="s">
        <v>11</v>
      </c>
      <c r="AI99" s="1" t="s">
        <v>48</v>
      </c>
      <c r="AJ99" s="1" t="s">
        <v>12</v>
      </c>
      <c r="AK99" s="1" t="s">
        <v>14</v>
      </c>
      <c r="AL99" s="13"/>
      <c r="AM99" s="13" t="s">
        <v>10</v>
      </c>
      <c r="AN99" s="13" t="s">
        <v>11</v>
      </c>
      <c r="AO99" s="1" t="s">
        <v>48</v>
      </c>
      <c r="AP99" s="1" t="s">
        <v>12</v>
      </c>
      <c r="AQ99" s="1" t="s">
        <v>14</v>
      </c>
      <c r="AR99" s="13"/>
      <c r="AS99" s="13"/>
      <c r="AT99" s="13"/>
      <c r="AX99" s="13"/>
    </row>
    <row r="100" spans="5:81" x14ac:dyDescent="0.25">
      <c r="I100" s="1" t="s">
        <v>23</v>
      </c>
      <c r="J100" s="1" t="s">
        <v>23</v>
      </c>
      <c r="K100" s="1" t="s">
        <v>23</v>
      </c>
      <c r="L100" s="1" t="s">
        <v>23</v>
      </c>
      <c r="M100" s="1" t="s">
        <v>23</v>
      </c>
      <c r="N100" s="1" t="s">
        <v>49</v>
      </c>
      <c r="O100" s="1" t="s">
        <v>23</v>
      </c>
      <c r="P100" s="1" t="s">
        <v>23</v>
      </c>
      <c r="Q100" s="1" t="s">
        <v>23</v>
      </c>
      <c r="R100" s="1" t="s">
        <v>23</v>
      </c>
      <c r="S100" s="1" t="s">
        <v>23</v>
      </c>
      <c r="T100" s="1" t="s">
        <v>49</v>
      </c>
      <c r="U100" s="1" t="s">
        <v>23</v>
      </c>
      <c r="V100" s="1" t="s">
        <v>23</v>
      </c>
      <c r="W100" s="1" t="s">
        <v>23</v>
      </c>
      <c r="X100" s="1" t="s">
        <v>23</v>
      </c>
      <c r="Y100" s="1" t="s">
        <v>23</v>
      </c>
      <c r="Z100" s="1" t="s">
        <v>49</v>
      </c>
      <c r="AA100" s="1" t="s">
        <v>23</v>
      </c>
      <c r="AB100" s="1" t="s">
        <v>23</v>
      </c>
      <c r="AC100" s="1" t="s">
        <v>23</v>
      </c>
      <c r="AD100" s="1" t="s">
        <v>23</v>
      </c>
      <c r="AE100" s="1" t="s">
        <v>23</v>
      </c>
      <c r="AF100" s="1" t="s">
        <v>49</v>
      </c>
      <c r="AG100" s="1" t="s">
        <v>23</v>
      </c>
      <c r="AH100" s="1" t="s">
        <v>23</v>
      </c>
      <c r="AI100" s="1" t="s">
        <v>23</v>
      </c>
      <c r="AJ100" s="1" t="s">
        <v>23</v>
      </c>
      <c r="AK100" s="1" t="s">
        <v>23</v>
      </c>
      <c r="AL100" s="1" t="s">
        <v>49</v>
      </c>
      <c r="AM100" s="1" t="s">
        <v>23</v>
      </c>
      <c r="AN100" s="1" t="s">
        <v>23</v>
      </c>
      <c r="AO100" s="1" t="s">
        <v>23</v>
      </c>
      <c r="AP100" s="1" t="s">
        <v>23</v>
      </c>
      <c r="AQ100" s="1" t="s">
        <v>23</v>
      </c>
      <c r="AR100" s="1" t="s">
        <v>49</v>
      </c>
    </row>
    <row r="101" spans="5:81" x14ac:dyDescent="0.25">
      <c r="G101" s="1">
        <v>1</v>
      </c>
      <c r="H101" s="1">
        <v>15</v>
      </c>
      <c r="I101" s="11">
        <v>111</v>
      </c>
      <c r="J101" s="11">
        <v>167</v>
      </c>
      <c r="K101" s="11">
        <v>24</v>
      </c>
      <c r="L101" s="11">
        <v>16</v>
      </c>
      <c r="M101" s="11">
        <v>18</v>
      </c>
      <c r="N101" s="1">
        <f>SUM(I101:M101) / 5</f>
        <v>67.2</v>
      </c>
      <c r="O101" s="11">
        <v>5996</v>
      </c>
      <c r="P101" s="11">
        <v>5986</v>
      </c>
      <c r="Q101" s="11">
        <v>5087</v>
      </c>
      <c r="R101" s="11">
        <v>5585</v>
      </c>
      <c r="S101" s="11">
        <v>5894</v>
      </c>
      <c r="T101" s="1">
        <f>SUM(O101:S101) / 5</f>
        <v>5709.6</v>
      </c>
      <c r="U101" s="11">
        <v>94</v>
      </c>
      <c r="V101" s="11">
        <v>150</v>
      </c>
      <c r="W101" s="11">
        <v>19</v>
      </c>
      <c r="X101" s="11">
        <v>13</v>
      </c>
      <c r="Y101" s="11">
        <v>15</v>
      </c>
      <c r="Z101" s="1">
        <f>SUM(U101:Y101) / 5</f>
        <v>58.2</v>
      </c>
      <c r="AA101" s="11">
        <v>5996</v>
      </c>
      <c r="AB101" s="11">
        <v>5986</v>
      </c>
      <c r="AC101" s="11">
        <v>5087</v>
      </c>
      <c r="AD101" s="11">
        <v>5585</v>
      </c>
      <c r="AE101" s="11">
        <v>5894</v>
      </c>
      <c r="AF101" s="1">
        <f>SUM(AA101:AE101) / 5</f>
        <v>5709.6</v>
      </c>
      <c r="AG101" s="11">
        <v>5996</v>
      </c>
      <c r="AH101" s="11">
        <v>5986</v>
      </c>
      <c r="AI101" s="11">
        <v>5087</v>
      </c>
      <c r="AJ101" s="11">
        <v>5585</v>
      </c>
      <c r="AK101" s="11">
        <v>5894</v>
      </c>
      <c r="AL101" s="1">
        <f>SUM(AG101:AK101) / 5</f>
        <v>5709.6</v>
      </c>
      <c r="AM101" s="11">
        <v>173</v>
      </c>
      <c r="AN101" s="11">
        <v>273</v>
      </c>
      <c r="AO101" s="11">
        <v>37</v>
      </c>
      <c r="AP101" s="11">
        <v>19</v>
      </c>
      <c r="AQ101" s="11">
        <v>24</v>
      </c>
      <c r="AR101" s="1">
        <f>SUM(AM101:AQ101) / 5</f>
        <v>105.2</v>
      </c>
    </row>
    <row r="102" spans="5:81" x14ac:dyDescent="0.25">
      <c r="E102" s="1" t="s">
        <v>50</v>
      </c>
      <c r="G102" s="1">
        <v>2</v>
      </c>
      <c r="H102" s="1">
        <v>14</v>
      </c>
      <c r="I102" s="11">
        <v>270</v>
      </c>
      <c r="J102" s="11">
        <v>394</v>
      </c>
      <c r="K102" s="11">
        <v>59</v>
      </c>
      <c r="L102" s="11">
        <v>30</v>
      </c>
      <c r="M102" s="11">
        <v>39</v>
      </c>
      <c r="N102" s="1">
        <f t="shared" ref="N102:N115" si="54">SUM(I102:M102) / 5</f>
        <v>158.4</v>
      </c>
      <c r="O102" s="11">
        <v>5985</v>
      </c>
      <c r="P102" s="11">
        <v>5983</v>
      </c>
      <c r="Q102" s="11">
        <v>4465</v>
      </c>
      <c r="R102" s="11">
        <v>5453</v>
      </c>
      <c r="S102" s="11">
        <v>5789</v>
      </c>
      <c r="T102" s="1">
        <f>SUM(O102:S102) / 5</f>
        <v>5535</v>
      </c>
      <c r="U102" s="11">
        <v>291</v>
      </c>
      <c r="V102" s="11">
        <v>448</v>
      </c>
      <c r="W102" s="11">
        <v>61</v>
      </c>
      <c r="X102" s="11">
        <v>32</v>
      </c>
      <c r="Y102" s="11">
        <v>39</v>
      </c>
      <c r="Z102" s="1">
        <f t="shared" ref="Z102:Z115" si="55">SUM(U102:Y102) / 5</f>
        <v>174.2</v>
      </c>
      <c r="AA102" s="11">
        <v>5985</v>
      </c>
      <c r="AB102" s="11">
        <v>5983</v>
      </c>
      <c r="AC102" s="11">
        <v>4518</v>
      </c>
      <c r="AD102" s="11">
        <v>5456</v>
      </c>
      <c r="AE102" s="11">
        <v>5790</v>
      </c>
      <c r="AF102" s="1">
        <f t="shared" ref="AF102:AF115" si="56">SUM(AA102:AE102) / 5</f>
        <v>5546.4</v>
      </c>
      <c r="AG102" s="11">
        <v>5985</v>
      </c>
      <c r="AH102" s="11">
        <v>5983</v>
      </c>
      <c r="AI102" s="11">
        <v>4502</v>
      </c>
      <c r="AJ102" s="11">
        <v>5455</v>
      </c>
      <c r="AK102" s="11">
        <v>5790</v>
      </c>
      <c r="AL102" s="1">
        <f t="shared" ref="AL102:AL115" si="57">SUM(AG102:AK102) / 5</f>
        <v>5543</v>
      </c>
      <c r="AM102" s="11">
        <v>332</v>
      </c>
      <c r="AN102" s="11">
        <v>547</v>
      </c>
      <c r="AO102" s="11">
        <v>72</v>
      </c>
      <c r="AP102" s="11">
        <v>35</v>
      </c>
      <c r="AQ102" s="11">
        <v>41</v>
      </c>
      <c r="AR102" s="1">
        <f t="shared" ref="AR102:AR115" si="58">SUM(AM102:AQ102) / 5</f>
        <v>205.4</v>
      </c>
    </row>
    <row r="103" spans="5:81" x14ac:dyDescent="0.25">
      <c r="E103" s="1" t="s">
        <v>51</v>
      </c>
      <c r="G103" s="1">
        <v>3</v>
      </c>
      <c r="H103" s="1">
        <v>13</v>
      </c>
      <c r="I103" s="11">
        <v>505</v>
      </c>
      <c r="J103" s="11">
        <v>861</v>
      </c>
      <c r="K103" s="11">
        <v>106</v>
      </c>
      <c r="L103" s="11">
        <v>54</v>
      </c>
      <c r="M103" s="11">
        <v>68</v>
      </c>
      <c r="N103" s="1">
        <f t="shared" si="54"/>
        <v>318.8</v>
      </c>
      <c r="O103" s="11">
        <v>5973</v>
      </c>
      <c r="P103" s="11">
        <v>5979</v>
      </c>
      <c r="Q103" s="11">
        <v>3896</v>
      </c>
      <c r="R103" s="11">
        <v>5162</v>
      </c>
      <c r="S103" s="11">
        <v>5602</v>
      </c>
      <c r="T103" s="1">
        <f>SUM(O103:S103) / 5</f>
        <v>5322.4</v>
      </c>
      <c r="U103" s="11">
        <v>641</v>
      </c>
      <c r="V103" s="11">
        <v>1044</v>
      </c>
      <c r="W103" s="11">
        <v>138</v>
      </c>
      <c r="X103" s="11">
        <v>66</v>
      </c>
      <c r="Y103" s="11">
        <v>89</v>
      </c>
      <c r="Z103" s="1">
        <f t="shared" si="55"/>
        <v>395.6</v>
      </c>
      <c r="AA103" s="11">
        <v>5973</v>
      </c>
      <c r="AB103" s="11">
        <v>5979</v>
      </c>
      <c r="AC103" s="11">
        <v>3949</v>
      </c>
      <c r="AD103" s="11">
        <v>5169</v>
      </c>
      <c r="AE103" s="11">
        <v>5603</v>
      </c>
      <c r="AF103" s="1">
        <f t="shared" si="56"/>
        <v>5334.6</v>
      </c>
      <c r="AG103" s="11">
        <v>5973</v>
      </c>
      <c r="AH103" s="11">
        <v>5979</v>
      </c>
      <c r="AI103" s="11">
        <v>3944</v>
      </c>
      <c r="AJ103" s="11">
        <v>5169</v>
      </c>
      <c r="AK103" s="11">
        <v>5603</v>
      </c>
      <c r="AL103" s="1">
        <f t="shared" si="57"/>
        <v>5333.6</v>
      </c>
      <c r="AM103" s="11">
        <v>653</v>
      </c>
      <c r="AN103" s="11">
        <v>1090</v>
      </c>
      <c r="AO103" s="11">
        <v>122</v>
      </c>
      <c r="AP103" s="11">
        <v>69</v>
      </c>
      <c r="AQ103" s="11">
        <v>89</v>
      </c>
      <c r="AR103" s="1">
        <f t="shared" si="58"/>
        <v>404.6</v>
      </c>
    </row>
    <row r="104" spans="5:81" x14ac:dyDescent="0.25">
      <c r="E104" s="1" t="s">
        <v>24</v>
      </c>
      <c r="G104" s="1">
        <v>4</v>
      </c>
      <c r="H104" s="1">
        <v>12</v>
      </c>
      <c r="I104" s="11">
        <v>1014</v>
      </c>
      <c r="J104" s="11">
        <v>1713</v>
      </c>
      <c r="K104" s="11">
        <v>192</v>
      </c>
      <c r="L104" s="11">
        <v>128</v>
      </c>
      <c r="M104" s="11">
        <v>139</v>
      </c>
      <c r="N104" s="1">
        <f t="shared" si="54"/>
        <v>637.20000000000005</v>
      </c>
      <c r="O104" s="11">
        <v>5952</v>
      </c>
      <c r="P104" s="11">
        <v>5967</v>
      </c>
      <c r="Q104" s="11">
        <v>3426</v>
      </c>
      <c r="R104" s="11">
        <v>4665</v>
      </c>
      <c r="S104" s="11">
        <v>5284</v>
      </c>
      <c r="T104" s="1">
        <f>SUM(O104:S104) / 5</f>
        <v>5058.8</v>
      </c>
      <c r="U104" s="11">
        <v>1311</v>
      </c>
      <c r="V104" s="11">
        <v>2073</v>
      </c>
      <c r="W104" s="11">
        <v>267</v>
      </c>
      <c r="X104" s="11">
        <v>156</v>
      </c>
      <c r="Y104" s="11">
        <v>171</v>
      </c>
      <c r="Z104" s="1">
        <f t="shared" si="55"/>
        <v>795.6</v>
      </c>
      <c r="AA104" s="11">
        <v>5952</v>
      </c>
      <c r="AB104" s="11">
        <v>5967</v>
      </c>
      <c r="AC104" s="11">
        <v>3469</v>
      </c>
      <c r="AD104" s="11">
        <v>4678</v>
      </c>
      <c r="AE104" s="11">
        <v>5292</v>
      </c>
      <c r="AF104" s="1">
        <f t="shared" si="56"/>
        <v>5071.6000000000004</v>
      </c>
      <c r="AG104" s="11">
        <v>5952</v>
      </c>
      <c r="AH104" s="11">
        <v>5967</v>
      </c>
      <c r="AI104" s="11">
        <v>3461</v>
      </c>
      <c r="AJ104" s="11">
        <v>4678</v>
      </c>
      <c r="AK104" s="11">
        <v>5288</v>
      </c>
      <c r="AL104" s="1">
        <f t="shared" si="57"/>
        <v>5069.2</v>
      </c>
      <c r="AM104" s="11">
        <v>1282</v>
      </c>
      <c r="AN104" s="11">
        <v>1979</v>
      </c>
      <c r="AO104" s="11">
        <v>220</v>
      </c>
      <c r="AP104" s="11">
        <v>142</v>
      </c>
      <c r="AQ104" s="11">
        <v>174</v>
      </c>
      <c r="AR104" s="1">
        <f t="shared" si="58"/>
        <v>759.4</v>
      </c>
    </row>
    <row r="105" spans="5:81" x14ac:dyDescent="0.25">
      <c r="E105" s="24" t="s">
        <v>100</v>
      </c>
      <c r="G105" s="1">
        <v>5</v>
      </c>
      <c r="H105" s="1">
        <v>11</v>
      </c>
      <c r="I105" s="11">
        <v>2028</v>
      </c>
      <c r="J105" s="11">
        <v>2979</v>
      </c>
      <c r="K105" s="11">
        <v>340</v>
      </c>
      <c r="L105" s="11">
        <v>246</v>
      </c>
      <c r="M105" s="11">
        <v>269</v>
      </c>
      <c r="N105" s="1">
        <f t="shared" si="54"/>
        <v>1172.4000000000001</v>
      </c>
      <c r="O105" s="11">
        <v>5907</v>
      </c>
      <c r="P105" s="11">
        <v>5946</v>
      </c>
      <c r="Q105" s="11">
        <v>3014</v>
      </c>
      <c r="R105" s="11">
        <v>3813</v>
      </c>
      <c r="S105" s="11">
        <v>4632</v>
      </c>
      <c r="T105" s="1">
        <f t="shared" ref="T105:T115" si="59">SUM(O105:S105) / 5</f>
        <v>4662.3999999999996</v>
      </c>
      <c r="U105" s="11">
        <v>2501</v>
      </c>
      <c r="V105" s="11">
        <v>3507</v>
      </c>
      <c r="W105" s="11">
        <v>480</v>
      </c>
      <c r="X105" s="11">
        <v>312</v>
      </c>
      <c r="Y105" s="11">
        <v>351</v>
      </c>
      <c r="Z105" s="1">
        <f t="shared" si="55"/>
        <v>1430.2</v>
      </c>
      <c r="AA105" s="11">
        <v>5907</v>
      </c>
      <c r="AB105" s="11">
        <v>5946</v>
      </c>
      <c r="AC105" s="11">
        <v>3051</v>
      </c>
      <c r="AD105" s="11">
        <v>3858</v>
      </c>
      <c r="AE105" s="11">
        <v>4661</v>
      </c>
      <c r="AF105" s="1">
        <f t="shared" si="56"/>
        <v>4684.6000000000004</v>
      </c>
      <c r="AG105" s="11">
        <v>5907</v>
      </c>
      <c r="AH105" s="11">
        <v>5946</v>
      </c>
      <c r="AI105" s="11">
        <v>3048</v>
      </c>
      <c r="AJ105" s="11">
        <v>3853</v>
      </c>
      <c r="AK105" s="11">
        <v>4657</v>
      </c>
      <c r="AL105" s="1">
        <f t="shared" si="57"/>
        <v>4682.2</v>
      </c>
      <c r="AM105" s="11">
        <v>2308</v>
      </c>
      <c r="AN105" s="11">
        <v>3181</v>
      </c>
      <c r="AO105" s="11">
        <v>417</v>
      </c>
      <c r="AP105" s="11">
        <v>289</v>
      </c>
      <c r="AQ105" s="11">
        <v>344</v>
      </c>
      <c r="AR105" s="1">
        <f t="shared" si="58"/>
        <v>1307.8</v>
      </c>
    </row>
    <row r="106" spans="5:81" x14ac:dyDescent="0.25">
      <c r="E106" s="1" t="s">
        <v>102</v>
      </c>
      <c r="G106" s="1">
        <v>6</v>
      </c>
      <c r="H106" s="1">
        <v>10</v>
      </c>
      <c r="I106" s="11">
        <v>3465</v>
      </c>
      <c r="J106" s="11">
        <v>4310</v>
      </c>
      <c r="K106" s="11">
        <v>687</v>
      </c>
      <c r="L106" s="11">
        <v>450</v>
      </c>
      <c r="M106" s="11">
        <v>554</v>
      </c>
      <c r="N106" s="1">
        <f t="shared" si="54"/>
        <v>1893.2</v>
      </c>
      <c r="O106" s="11">
        <v>5808</v>
      </c>
      <c r="P106" s="11">
        <v>5900</v>
      </c>
      <c r="Q106" s="11">
        <v>2573</v>
      </c>
      <c r="R106" s="11">
        <v>2858</v>
      </c>
      <c r="S106" s="11">
        <v>3737</v>
      </c>
      <c r="T106" s="1">
        <f t="shared" si="59"/>
        <v>4175.2</v>
      </c>
      <c r="U106" s="11">
        <v>4087</v>
      </c>
      <c r="V106" s="11">
        <v>4830</v>
      </c>
      <c r="W106" s="11">
        <v>867</v>
      </c>
      <c r="X106" s="11">
        <v>615</v>
      </c>
      <c r="Y106" s="11">
        <v>726</v>
      </c>
      <c r="Z106" s="1">
        <f t="shared" si="55"/>
        <v>2225</v>
      </c>
      <c r="AA106" s="11">
        <v>5809</v>
      </c>
      <c r="AB106" s="11">
        <v>5900</v>
      </c>
      <c r="AC106" s="11">
        <v>2631</v>
      </c>
      <c r="AD106" s="11">
        <v>2923</v>
      </c>
      <c r="AE106" s="11">
        <v>3800</v>
      </c>
      <c r="AF106" s="1">
        <f t="shared" si="56"/>
        <v>4212.6000000000004</v>
      </c>
      <c r="AG106" s="11">
        <v>5809</v>
      </c>
      <c r="AH106" s="11">
        <v>5900</v>
      </c>
      <c r="AI106" s="11">
        <v>2619</v>
      </c>
      <c r="AJ106" s="11">
        <v>2919</v>
      </c>
      <c r="AK106" s="11">
        <v>3794</v>
      </c>
      <c r="AL106" s="1">
        <f t="shared" si="57"/>
        <v>4208.2</v>
      </c>
      <c r="AM106" s="11">
        <v>3624</v>
      </c>
      <c r="AN106" s="11">
        <v>4406</v>
      </c>
      <c r="AO106" s="11">
        <v>758</v>
      </c>
      <c r="AP106" s="11">
        <v>519</v>
      </c>
      <c r="AQ106" s="11">
        <v>702</v>
      </c>
      <c r="AR106" s="1">
        <f t="shared" si="58"/>
        <v>2001.8</v>
      </c>
    </row>
    <row r="107" spans="5:81" x14ac:dyDescent="0.25">
      <c r="E107" s="1" t="s">
        <v>107</v>
      </c>
      <c r="G107" s="1">
        <v>7</v>
      </c>
      <c r="H107" s="1">
        <v>9</v>
      </c>
      <c r="I107" s="11">
        <v>4658</v>
      </c>
      <c r="J107" s="11">
        <v>5219</v>
      </c>
      <c r="K107" s="11">
        <v>1188</v>
      </c>
      <c r="L107" s="11">
        <v>793</v>
      </c>
      <c r="M107" s="11">
        <v>1123</v>
      </c>
      <c r="N107" s="1">
        <f t="shared" si="54"/>
        <v>2596.1999999999998</v>
      </c>
      <c r="O107" s="11">
        <v>5630</v>
      </c>
      <c r="P107" s="11">
        <v>5782</v>
      </c>
      <c r="Q107" s="11">
        <v>2109</v>
      </c>
      <c r="R107" s="11">
        <v>1928</v>
      </c>
      <c r="S107" s="11">
        <v>2773</v>
      </c>
      <c r="T107" s="1">
        <f t="shared" si="59"/>
        <v>3644.4</v>
      </c>
      <c r="U107" s="11">
        <v>5125</v>
      </c>
      <c r="V107" s="11">
        <v>5500</v>
      </c>
      <c r="W107" s="11">
        <v>1440</v>
      </c>
      <c r="X107" s="11">
        <v>1084</v>
      </c>
      <c r="Y107" s="11">
        <v>1383</v>
      </c>
      <c r="Z107" s="1">
        <f t="shared" si="55"/>
        <v>2906.4</v>
      </c>
      <c r="AA107" s="11">
        <v>5630</v>
      </c>
      <c r="AB107" s="11">
        <v>5782</v>
      </c>
      <c r="AC107" s="11">
        <v>2171</v>
      </c>
      <c r="AD107" s="11">
        <v>2037</v>
      </c>
      <c r="AE107" s="11">
        <v>2855</v>
      </c>
      <c r="AF107" s="1">
        <f t="shared" si="56"/>
        <v>3695</v>
      </c>
      <c r="AG107" s="11">
        <v>5630</v>
      </c>
      <c r="AH107" s="11">
        <v>5782</v>
      </c>
      <c r="AI107" s="11">
        <v>2160</v>
      </c>
      <c r="AJ107" s="11">
        <v>2023</v>
      </c>
      <c r="AK107" s="11">
        <v>2831</v>
      </c>
      <c r="AL107" s="1">
        <f t="shared" si="57"/>
        <v>3685.2</v>
      </c>
      <c r="AM107" s="11">
        <v>4691</v>
      </c>
      <c r="AN107" s="11">
        <v>5239</v>
      </c>
      <c r="AO107" s="11">
        <v>1285</v>
      </c>
      <c r="AP107" s="11">
        <v>874</v>
      </c>
      <c r="AQ107" s="11">
        <v>1312</v>
      </c>
      <c r="AR107" s="1">
        <f t="shared" si="58"/>
        <v>2680.2</v>
      </c>
    </row>
    <row r="108" spans="5:81" x14ac:dyDescent="0.25">
      <c r="G108" s="1">
        <v>8</v>
      </c>
      <c r="H108" s="1">
        <v>8</v>
      </c>
      <c r="I108" s="11">
        <v>5283</v>
      </c>
      <c r="J108" s="11">
        <v>5566</v>
      </c>
      <c r="K108" s="11">
        <v>1744</v>
      </c>
      <c r="L108" s="11">
        <v>1320</v>
      </c>
      <c r="M108" s="11">
        <v>1905</v>
      </c>
      <c r="N108" s="1">
        <f t="shared" si="54"/>
        <v>3163.6</v>
      </c>
      <c r="O108" s="11">
        <v>5274</v>
      </c>
      <c r="P108" s="11">
        <v>5565</v>
      </c>
      <c r="Q108" s="11">
        <v>1699</v>
      </c>
      <c r="R108" s="11">
        <v>1197</v>
      </c>
      <c r="S108" s="11">
        <v>1822</v>
      </c>
      <c r="T108" s="1">
        <f t="shared" si="59"/>
        <v>3111.4</v>
      </c>
      <c r="U108" s="11">
        <v>5587</v>
      </c>
      <c r="V108" s="11">
        <v>5739</v>
      </c>
      <c r="W108" s="11">
        <v>1968</v>
      </c>
      <c r="X108" s="11">
        <v>1768</v>
      </c>
      <c r="Y108" s="11">
        <v>2247</v>
      </c>
      <c r="Z108" s="1">
        <f t="shared" si="55"/>
        <v>3461.8</v>
      </c>
      <c r="AA108" s="11">
        <v>5276</v>
      </c>
      <c r="AB108" s="11">
        <v>5566</v>
      </c>
      <c r="AC108" s="11">
        <v>1743</v>
      </c>
      <c r="AD108" s="11">
        <v>1344</v>
      </c>
      <c r="AE108" s="11">
        <v>1916</v>
      </c>
      <c r="AF108" s="1">
        <f t="shared" si="56"/>
        <v>3169</v>
      </c>
      <c r="AG108" s="11">
        <v>5276</v>
      </c>
      <c r="AH108" s="11">
        <v>5565</v>
      </c>
      <c r="AI108" s="11">
        <v>1736</v>
      </c>
      <c r="AJ108" s="11">
        <v>1334</v>
      </c>
      <c r="AK108" s="11">
        <v>1896</v>
      </c>
      <c r="AL108" s="1">
        <f t="shared" si="57"/>
        <v>3161.4</v>
      </c>
      <c r="AM108" s="11">
        <v>5297</v>
      </c>
      <c r="AN108" s="11">
        <v>5574</v>
      </c>
      <c r="AO108" s="11">
        <v>1818</v>
      </c>
      <c r="AP108" s="11">
        <v>1429</v>
      </c>
      <c r="AQ108" s="11">
        <v>2103</v>
      </c>
      <c r="AR108" s="1">
        <f t="shared" si="58"/>
        <v>3244.2</v>
      </c>
    </row>
    <row r="109" spans="5:81" x14ac:dyDescent="0.25">
      <c r="G109" s="1">
        <v>9</v>
      </c>
      <c r="H109" s="1">
        <v>7</v>
      </c>
      <c r="I109" s="11">
        <v>5631</v>
      </c>
      <c r="J109" s="11">
        <v>5782</v>
      </c>
      <c r="K109" s="11">
        <v>2138</v>
      </c>
      <c r="L109" s="11">
        <v>2036</v>
      </c>
      <c r="M109" s="11">
        <v>2838</v>
      </c>
      <c r="N109" s="1">
        <f t="shared" si="54"/>
        <v>3685</v>
      </c>
      <c r="O109" s="11">
        <v>4628</v>
      </c>
      <c r="P109" s="11">
        <v>5200</v>
      </c>
      <c r="Q109" s="11">
        <v>1152</v>
      </c>
      <c r="R109" s="11">
        <v>689</v>
      </c>
      <c r="S109" s="11">
        <v>1050</v>
      </c>
      <c r="T109" s="1">
        <f t="shared" si="59"/>
        <v>2543.8000000000002</v>
      </c>
      <c r="U109" s="11">
        <v>5786</v>
      </c>
      <c r="V109" s="11">
        <v>5878</v>
      </c>
      <c r="W109" s="11">
        <v>2356</v>
      </c>
      <c r="X109" s="11">
        <v>2623</v>
      </c>
      <c r="Y109" s="11">
        <v>3245</v>
      </c>
      <c r="Z109" s="1">
        <f t="shared" si="55"/>
        <v>3977.6</v>
      </c>
      <c r="AA109" s="11">
        <v>4639</v>
      </c>
      <c r="AB109" s="11">
        <v>5203</v>
      </c>
      <c r="AC109" s="11">
        <v>1198</v>
      </c>
      <c r="AD109" s="11">
        <v>828</v>
      </c>
      <c r="AE109" s="11">
        <v>1156</v>
      </c>
      <c r="AF109" s="1">
        <f t="shared" si="56"/>
        <v>2604.8000000000002</v>
      </c>
      <c r="AG109" s="11">
        <v>4639</v>
      </c>
      <c r="AH109" s="11">
        <v>5203</v>
      </c>
      <c r="AI109" s="11">
        <v>1192</v>
      </c>
      <c r="AJ109" s="11">
        <v>818</v>
      </c>
      <c r="AK109" s="11">
        <v>1138</v>
      </c>
      <c r="AL109" s="1">
        <f t="shared" si="57"/>
        <v>2598</v>
      </c>
      <c r="AM109" s="11">
        <v>5638</v>
      </c>
      <c r="AN109" s="11">
        <v>5785</v>
      </c>
      <c r="AO109" s="11">
        <v>2234</v>
      </c>
      <c r="AP109" s="11">
        <v>2175</v>
      </c>
      <c r="AQ109" s="11">
        <v>3009</v>
      </c>
      <c r="AR109" s="1">
        <f t="shared" si="58"/>
        <v>3768.2</v>
      </c>
    </row>
    <row r="110" spans="5:81" x14ac:dyDescent="0.25">
      <c r="G110" s="1">
        <v>10</v>
      </c>
      <c r="H110" s="1">
        <v>6</v>
      </c>
      <c r="I110" s="11">
        <v>5809</v>
      </c>
      <c r="J110" s="11">
        <v>5900</v>
      </c>
      <c r="K110" s="11">
        <v>2613</v>
      </c>
      <c r="L110" s="11">
        <v>2931</v>
      </c>
      <c r="M110" s="11">
        <v>3787</v>
      </c>
      <c r="N110" s="1">
        <f t="shared" si="54"/>
        <v>4208</v>
      </c>
      <c r="O110" s="11">
        <v>3379</v>
      </c>
      <c r="P110" s="11">
        <v>4264</v>
      </c>
      <c r="Q110" s="11">
        <v>630</v>
      </c>
      <c r="R110" s="11">
        <v>381</v>
      </c>
      <c r="S110" s="11">
        <v>496</v>
      </c>
      <c r="T110" s="1">
        <f t="shared" si="59"/>
        <v>1830</v>
      </c>
      <c r="U110" s="11">
        <v>5889</v>
      </c>
      <c r="V110" s="11">
        <v>5941</v>
      </c>
      <c r="W110" s="11">
        <v>2794</v>
      </c>
      <c r="X110" s="11">
        <v>3565</v>
      </c>
      <c r="Y110" s="11">
        <v>4201</v>
      </c>
      <c r="Z110" s="1">
        <f t="shared" si="55"/>
        <v>4478</v>
      </c>
      <c r="AA110" s="11">
        <v>3440</v>
      </c>
      <c r="AB110" s="11">
        <v>4302</v>
      </c>
      <c r="AC110" s="11">
        <v>699</v>
      </c>
      <c r="AD110" s="11">
        <v>503</v>
      </c>
      <c r="AE110" s="11">
        <v>577</v>
      </c>
      <c r="AF110" s="1">
        <f t="shared" si="56"/>
        <v>1904.2</v>
      </c>
      <c r="AG110" s="11">
        <v>3437</v>
      </c>
      <c r="AH110" s="11">
        <v>4298</v>
      </c>
      <c r="AI110" s="11">
        <v>684</v>
      </c>
      <c r="AJ110" s="11">
        <v>480</v>
      </c>
      <c r="AK110" s="11">
        <v>558</v>
      </c>
      <c r="AL110" s="1">
        <f t="shared" si="57"/>
        <v>1891.4</v>
      </c>
      <c r="AM110" s="11">
        <v>5810</v>
      </c>
      <c r="AN110" s="11">
        <v>5900</v>
      </c>
      <c r="AO110" s="11">
        <v>2695</v>
      </c>
      <c r="AP110" s="11">
        <v>3044</v>
      </c>
      <c r="AQ110" s="11">
        <v>3937</v>
      </c>
      <c r="AR110" s="1">
        <f t="shared" si="58"/>
        <v>4277.2</v>
      </c>
    </row>
    <row r="111" spans="5:81" x14ac:dyDescent="0.25">
      <c r="G111" s="1">
        <v>11</v>
      </c>
      <c r="H111" s="1">
        <v>5</v>
      </c>
      <c r="I111" s="11">
        <v>5907</v>
      </c>
      <c r="J111" s="11">
        <v>5946</v>
      </c>
      <c r="K111" s="11">
        <v>3056</v>
      </c>
      <c r="L111" s="11">
        <v>3856</v>
      </c>
      <c r="M111" s="11">
        <v>4667</v>
      </c>
      <c r="N111" s="1">
        <f t="shared" si="54"/>
        <v>4686.3999999999996</v>
      </c>
      <c r="O111" s="11">
        <v>1886</v>
      </c>
      <c r="P111" s="11">
        <v>2870</v>
      </c>
      <c r="Q111" s="11">
        <v>289</v>
      </c>
      <c r="R111" s="11">
        <v>186</v>
      </c>
      <c r="S111" s="11">
        <v>226</v>
      </c>
      <c r="T111" s="1">
        <f t="shared" si="59"/>
        <v>1091.4000000000001</v>
      </c>
      <c r="U111" s="11">
        <v>5944</v>
      </c>
      <c r="V111" s="11">
        <v>5970</v>
      </c>
      <c r="W111" s="11">
        <v>3241</v>
      </c>
      <c r="X111" s="11">
        <v>4462</v>
      </c>
      <c r="Y111" s="11">
        <v>4987</v>
      </c>
      <c r="Z111" s="1">
        <f t="shared" si="55"/>
        <v>4920.8</v>
      </c>
      <c r="AA111" s="11">
        <v>2057</v>
      </c>
      <c r="AB111" s="11">
        <v>2960</v>
      </c>
      <c r="AC111" s="11">
        <v>363</v>
      </c>
      <c r="AD111" s="11">
        <v>263</v>
      </c>
      <c r="AE111" s="11">
        <v>283</v>
      </c>
      <c r="AF111" s="1">
        <f t="shared" si="56"/>
        <v>1185.2</v>
      </c>
      <c r="AG111" s="11">
        <v>2033</v>
      </c>
      <c r="AH111" s="11">
        <v>2946</v>
      </c>
      <c r="AI111" s="11">
        <v>356</v>
      </c>
      <c r="AJ111" s="11">
        <v>245</v>
      </c>
      <c r="AK111" s="11">
        <v>273</v>
      </c>
      <c r="AL111" s="1">
        <f t="shared" si="57"/>
        <v>1170.5999999999999</v>
      </c>
      <c r="AM111" s="11">
        <v>5907</v>
      </c>
      <c r="AN111" s="11">
        <v>5946</v>
      </c>
      <c r="AO111" s="11">
        <v>3118</v>
      </c>
      <c r="AP111" s="11">
        <v>3948</v>
      </c>
      <c r="AQ111" s="11">
        <v>4747</v>
      </c>
      <c r="AR111" s="1">
        <f t="shared" si="58"/>
        <v>4733.2</v>
      </c>
    </row>
    <row r="112" spans="5:81" x14ac:dyDescent="0.25">
      <c r="G112" s="1">
        <v>12</v>
      </c>
      <c r="H112" s="1">
        <v>4</v>
      </c>
      <c r="I112" s="11">
        <v>5952</v>
      </c>
      <c r="J112" s="11">
        <v>5967</v>
      </c>
      <c r="K112" s="11">
        <v>3461</v>
      </c>
      <c r="L112" s="11">
        <v>4689</v>
      </c>
      <c r="M112" s="11">
        <v>5301</v>
      </c>
      <c r="N112" s="1">
        <f t="shared" si="54"/>
        <v>5074</v>
      </c>
      <c r="O112" s="11">
        <v>899</v>
      </c>
      <c r="P112" s="11">
        <v>1589</v>
      </c>
      <c r="Q112" s="11">
        <v>152</v>
      </c>
      <c r="R112" s="11">
        <v>96</v>
      </c>
      <c r="S112" s="11">
        <v>109</v>
      </c>
      <c r="T112" s="1">
        <f t="shared" si="59"/>
        <v>569</v>
      </c>
      <c r="U112" s="11">
        <v>5971</v>
      </c>
      <c r="V112" s="11">
        <v>5980</v>
      </c>
      <c r="W112" s="11">
        <v>3640</v>
      </c>
      <c r="X112" s="11">
        <v>5132</v>
      </c>
      <c r="Y112" s="11">
        <v>5522</v>
      </c>
      <c r="Z112" s="1">
        <f t="shared" si="55"/>
        <v>5249</v>
      </c>
      <c r="AA112" s="11">
        <v>1096</v>
      </c>
      <c r="AB112" s="11">
        <v>1733</v>
      </c>
      <c r="AC112" s="11">
        <v>203</v>
      </c>
      <c r="AD112" s="11">
        <v>132</v>
      </c>
      <c r="AE112" s="11">
        <v>149</v>
      </c>
      <c r="AF112" s="1">
        <f t="shared" si="56"/>
        <v>662.6</v>
      </c>
      <c r="AG112" s="11">
        <v>1057</v>
      </c>
      <c r="AH112" s="11">
        <v>1689</v>
      </c>
      <c r="AI112" s="11">
        <v>188</v>
      </c>
      <c r="AJ112" s="11">
        <v>122</v>
      </c>
      <c r="AK112" s="11">
        <v>143</v>
      </c>
      <c r="AL112" s="1">
        <f t="shared" si="57"/>
        <v>639.79999999999995</v>
      </c>
      <c r="AM112" s="11">
        <v>5952</v>
      </c>
      <c r="AN112" s="11">
        <v>5967</v>
      </c>
      <c r="AO112" s="11">
        <v>3576</v>
      </c>
      <c r="AP112" s="11">
        <v>4711</v>
      </c>
      <c r="AQ112" s="11">
        <v>5331</v>
      </c>
      <c r="AR112" s="1">
        <f t="shared" si="58"/>
        <v>5107.3999999999996</v>
      </c>
    </row>
    <row r="113" spans="7:44" x14ac:dyDescent="0.25">
      <c r="G113" s="1">
        <v>13</v>
      </c>
      <c r="H113" s="1">
        <v>3</v>
      </c>
      <c r="I113" s="11">
        <v>5973</v>
      </c>
      <c r="J113" s="11">
        <v>5979</v>
      </c>
      <c r="K113" s="11">
        <v>3930</v>
      </c>
      <c r="L113" s="11">
        <v>5173</v>
      </c>
      <c r="M113" s="11">
        <v>5609</v>
      </c>
      <c r="N113" s="1">
        <f t="shared" si="54"/>
        <v>5332.8</v>
      </c>
      <c r="O113" s="11">
        <v>425</v>
      </c>
      <c r="P113" s="11">
        <v>767</v>
      </c>
      <c r="Q113" s="11">
        <v>85</v>
      </c>
      <c r="R113" s="11">
        <v>45</v>
      </c>
      <c r="S113" s="11">
        <v>57</v>
      </c>
      <c r="T113" s="1">
        <f t="shared" si="59"/>
        <v>275.8</v>
      </c>
      <c r="U113" s="11">
        <v>5986</v>
      </c>
      <c r="V113" s="11">
        <v>5987</v>
      </c>
      <c r="W113" s="11">
        <v>4098</v>
      </c>
      <c r="X113" s="11">
        <v>5474</v>
      </c>
      <c r="Y113" s="11">
        <v>5757</v>
      </c>
      <c r="Z113" s="1">
        <f t="shared" si="55"/>
        <v>5460.4</v>
      </c>
      <c r="AA113" s="11">
        <v>554</v>
      </c>
      <c r="AB113" s="11">
        <v>920</v>
      </c>
      <c r="AC113" s="11">
        <v>112</v>
      </c>
      <c r="AD113" s="11">
        <v>67</v>
      </c>
      <c r="AE113" s="11">
        <v>74</v>
      </c>
      <c r="AF113" s="1">
        <f t="shared" si="56"/>
        <v>345.4</v>
      </c>
      <c r="AG113" s="11">
        <v>517</v>
      </c>
      <c r="AH113" s="11">
        <v>871</v>
      </c>
      <c r="AI113" s="11">
        <v>113</v>
      </c>
      <c r="AJ113" s="11">
        <v>61</v>
      </c>
      <c r="AK113" s="11">
        <v>70</v>
      </c>
      <c r="AL113" s="1">
        <f t="shared" si="57"/>
        <v>326.39999999999998</v>
      </c>
      <c r="AM113" s="11">
        <v>5973</v>
      </c>
      <c r="AN113" s="11">
        <v>5979</v>
      </c>
      <c r="AO113" s="11">
        <v>4092</v>
      </c>
      <c r="AP113" s="11">
        <v>5184</v>
      </c>
      <c r="AQ113" s="11">
        <v>5619</v>
      </c>
      <c r="AR113" s="1">
        <f t="shared" si="58"/>
        <v>5369.4</v>
      </c>
    </row>
    <row r="114" spans="7:44" x14ac:dyDescent="0.25">
      <c r="G114" s="1">
        <v>14</v>
      </c>
      <c r="H114" s="1">
        <v>2</v>
      </c>
      <c r="I114" s="11">
        <v>5985</v>
      </c>
      <c r="J114" s="11">
        <v>5983</v>
      </c>
      <c r="K114" s="11">
        <v>4497</v>
      </c>
      <c r="L114" s="11">
        <v>5455</v>
      </c>
      <c r="M114" s="11">
        <v>5791</v>
      </c>
      <c r="N114" s="1">
        <f t="shared" si="54"/>
        <v>5542.2</v>
      </c>
      <c r="O114" s="11">
        <v>224</v>
      </c>
      <c r="P114" s="11">
        <v>348</v>
      </c>
      <c r="Q114" s="11">
        <v>47</v>
      </c>
      <c r="R114" s="11">
        <v>19</v>
      </c>
      <c r="S114" s="11">
        <v>30</v>
      </c>
      <c r="T114" s="1">
        <f t="shared" si="59"/>
        <v>133.6</v>
      </c>
      <c r="U114" s="11">
        <v>5993</v>
      </c>
      <c r="V114" s="11">
        <v>5991</v>
      </c>
      <c r="W114" s="11">
        <v>4687</v>
      </c>
      <c r="X114" s="11">
        <v>5662</v>
      </c>
      <c r="Y114" s="11">
        <v>5878</v>
      </c>
      <c r="Z114" s="1">
        <f t="shared" si="55"/>
        <v>5642.2</v>
      </c>
      <c r="AA114" s="11">
        <v>285</v>
      </c>
      <c r="AB114" s="11">
        <v>425</v>
      </c>
      <c r="AC114" s="11">
        <v>66</v>
      </c>
      <c r="AD114" s="11">
        <v>32</v>
      </c>
      <c r="AE114" s="11">
        <v>38</v>
      </c>
      <c r="AF114" s="1">
        <f t="shared" si="56"/>
        <v>169.2</v>
      </c>
      <c r="AG114" s="11">
        <v>263</v>
      </c>
      <c r="AH114" s="11">
        <v>393</v>
      </c>
      <c r="AI114" s="11">
        <v>64</v>
      </c>
      <c r="AJ114" s="11">
        <v>30</v>
      </c>
      <c r="AK114" s="11">
        <v>37</v>
      </c>
      <c r="AL114" s="1">
        <f t="shared" si="57"/>
        <v>157.4</v>
      </c>
      <c r="AM114" s="11">
        <v>5985</v>
      </c>
      <c r="AN114" s="11">
        <v>5983</v>
      </c>
      <c r="AO114" s="11">
        <v>4643</v>
      </c>
      <c r="AP114" s="11">
        <v>5466</v>
      </c>
      <c r="AQ114" s="11">
        <v>5798</v>
      </c>
      <c r="AR114" s="1">
        <f t="shared" si="58"/>
        <v>5575</v>
      </c>
    </row>
    <row r="115" spans="7:44" x14ac:dyDescent="0.25">
      <c r="G115" s="1">
        <v>15</v>
      </c>
      <c r="H115" s="1">
        <v>1</v>
      </c>
      <c r="I115" s="11">
        <v>5996</v>
      </c>
      <c r="J115" s="11">
        <v>5986</v>
      </c>
      <c r="K115" s="11">
        <v>5112</v>
      </c>
      <c r="L115" s="11">
        <v>5586</v>
      </c>
      <c r="M115" s="11">
        <v>5895</v>
      </c>
      <c r="N115" s="1">
        <f t="shared" si="54"/>
        <v>5715</v>
      </c>
      <c r="O115" s="11">
        <v>94</v>
      </c>
      <c r="P115" s="11">
        <v>150</v>
      </c>
      <c r="Q115" s="11">
        <v>19</v>
      </c>
      <c r="R115" s="11">
        <v>13</v>
      </c>
      <c r="S115" s="11">
        <v>15</v>
      </c>
      <c r="T115" s="1">
        <f t="shared" si="59"/>
        <v>58.2</v>
      </c>
      <c r="U115" s="11">
        <v>5997</v>
      </c>
      <c r="V115" s="11">
        <v>5992</v>
      </c>
      <c r="W115" s="11">
        <v>5307</v>
      </c>
      <c r="X115" s="11">
        <v>5737</v>
      </c>
      <c r="Y115" s="11">
        <v>5942</v>
      </c>
      <c r="Z115" s="1">
        <f t="shared" si="55"/>
        <v>5795</v>
      </c>
      <c r="AA115" s="11">
        <v>127</v>
      </c>
      <c r="AB115" s="11">
        <v>191</v>
      </c>
      <c r="AC115" s="11">
        <v>27</v>
      </c>
      <c r="AD115" s="11">
        <v>17</v>
      </c>
      <c r="AE115" s="11">
        <v>22</v>
      </c>
      <c r="AF115" s="1">
        <f t="shared" si="56"/>
        <v>76.8</v>
      </c>
      <c r="AG115" s="11">
        <v>119</v>
      </c>
      <c r="AH115" s="11">
        <v>170</v>
      </c>
      <c r="AI115" s="11">
        <v>28</v>
      </c>
      <c r="AJ115" s="11">
        <v>16</v>
      </c>
      <c r="AK115" s="11">
        <v>20</v>
      </c>
      <c r="AL115" s="1">
        <f t="shared" si="57"/>
        <v>70.599999999999994</v>
      </c>
      <c r="AM115" s="11">
        <v>5996</v>
      </c>
      <c r="AN115" s="11">
        <v>5986</v>
      </c>
      <c r="AO115" s="11">
        <v>5182</v>
      </c>
      <c r="AP115" s="11">
        <v>5588</v>
      </c>
      <c r="AQ115" s="11">
        <v>5896</v>
      </c>
      <c r="AR115" s="1">
        <f t="shared" si="58"/>
        <v>5729.6</v>
      </c>
    </row>
    <row r="116" spans="7:44" x14ac:dyDescent="0.25">
      <c r="G116" s="1" t="s">
        <v>52</v>
      </c>
      <c r="I116" s="1">
        <f t="shared" ref="I116:N116" si="60">SUM(I101:I115)</f>
        <v>58587</v>
      </c>
      <c r="J116" s="1">
        <f t="shared" si="60"/>
        <v>62752</v>
      </c>
      <c r="K116" s="1">
        <f t="shared" si="60"/>
        <v>29147</v>
      </c>
      <c r="L116" s="1">
        <f t="shared" si="60"/>
        <v>32763</v>
      </c>
      <c r="M116" s="1">
        <f t="shared" si="60"/>
        <v>38003</v>
      </c>
      <c r="N116" s="1">
        <f t="shared" si="60"/>
        <v>44250.400000000001</v>
      </c>
      <c r="O116" s="1">
        <f t="shared" ref="O116:AR116" si="61">SUM(O101:O115)</f>
        <v>58060</v>
      </c>
      <c r="P116" s="1">
        <f t="shared" si="61"/>
        <v>62296</v>
      </c>
      <c r="Q116" s="1">
        <f t="shared" si="61"/>
        <v>28643</v>
      </c>
      <c r="R116" s="1">
        <f t="shared" si="61"/>
        <v>32090</v>
      </c>
      <c r="S116" s="1">
        <f t="shared" si="61"/>
        <v>37516</v>
      </c>
      <c r="T116" s="1">
        <f t="shared" si="61"/>
        <v>43721</v>
      </c>
      <c r="U116" s="1">
        <f t="shared" si="61"/>
        <v>61203</v>
      </c>
      <c r="V116" s="1">
        <f t="shared" si="61"/>
        <v>65030</v>
      </c>
      <c r="W116" s="1">
        <f t="shared" si="61"/>
        <v>31363</v>
      </c>
      <c r="X116" s="1">
        <f t="shared" si="61"/>
        <v>36701</v>
      </c>
      <c r="Y116" s="1">
        <f t="shared" si="61"/>
        <v>40553</v>
      </c>
      <c r="Z116" s="1">
        <f t="shared" si="61"/>
        <v>46969.999999999993</v>
      </c>
      <c r="AA116" s="1">
        <f t="shared" si="61"/>
        <v>58726</v>
      </c>
      <c r="AB116" s="1">
        <f t="shared" si="61"/>
        <v>62843</v>
      </c>
      <c r="AC116" s="1">
        <f t="shared" si="61"/>
        <v>29287</v>
      </c>
      <c r="AD116" s="1">
        <f t="shared" si="61"/>
        <v>32892</v>
      </c>
      <c r="AE116" s="1">
        <f t="shared" si="61"/>
        <v>38110</v>
      </c>
      <c r="AF116" s="1">
        <f t="shared" si="61"/>
        <v>44371.599999999991</v>
      </c>
      <c r="AG116" s="1">
        <f t="shared" si="61"/>
        <v>58593</v>
      </c>
      <c r="AH116" s="1">
        <f t="shared" si="61"/>
        <v>62678</v>
      </c>
      <c r="AI116" s="1">
        <f t="shared" si="61"/>
        <v>29182</v>
      </c>
      <c r="AJ116" s="1">
        <f t="shared" si="61"/>
        <v>32788</v>
      </c>
      <c r="AK116" s="1">
        <f t="shared" si="61"/>
        <v>37992</v>
      </c>
      <c r="AL116" s="1">
        <f t="shared" si="61"/>
        <v>44246.600000000006</v>
      </c>
      <c r="AM116" s="1">
        <f t="shared" si="61"/>
        <v>59621</v>
      </c>
      <c r="AN116" s="1">
        <f t="shared" si="61"/>
        <v>63835</v>
      </c>
      <c r="AO116" s="1">
        <f t="shared" si="61"/>
        <v>30269</v>
      </c>
      <c r="AP116" s="1">
        <f t="shared" si="61"/>
        <v>33492</v>
      </c>
      <c r="AQ116" s="1">
        <f t="shared" si="61"/>
        <v>39126</v>
      </c>
      <c r="AR116" s="1">
        <f t="shared" si="61"/>
        <v>45268.6</v>
      </c>
    </row>
    <row r="150" spans="5:51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5:51" x14ac:dyDescent="0.25">
      <c r="H151" s="28" t="s">
        <v>53</v>
      </c>
      <c r="I151" s="28"/>
      <c r="J151" s="28"/>
      <c r="K151" s="28"/>
      <c r="L151" s="28"/>
      <c r="M151" s="28"/>
      <c r="T151" s="28" t="s">
        <v>54</v>
      </c>
      <c r="U151" s="28"/>
      <c r="V151" s="28"/>
      <c r="W151" s="28"/>
      <c r="X151" s="28"/>
      <c r="Y151" s="28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</row>
    <row r="152" spans="5:51" x14ac:dyDescent="0.25">
      <c r="G152" s="1" t="s">
        <v>21</v>
      </c>
      <c r="H152" s="1" t="s">
        <v>10</v>
      </c>
      <c r="I152" s="1" t="s">
        <v>11</v>
      </c>
      <c r="J152" s="1" t="s">
        <v>48</v>
      </c>
      <c r="K152" s="1" t="s">
        <v>12</v>
      </c>
      <c r="L152" s="1" t="s">
        <v>14</v>
      </c>
      <c r="T152" s="1" t="s">
        <v>10</v>
      </c>
      <c r="U152" s="1" t="s">
        <v>11</v>
      </c>
      <c r="V152" s="1" t="s">
        <v>48</v>
      </c>
      <c r="W152" s="1" t="s">
        <v>12</v>
      </c>
      <c r="X152" s="1" t="s">
        <v>14</v>
      </c>
      <c r="Z152" s="13"/>
      <c r="AA152" s="13"/>
      <c r="AE152" s="13"/>
      <c r="AF152" s="13"/>
      <c r="AG152" s="13"/>
      <c r="AK152" s="13"/>
      <c r="AL152" s="13"/>
      <c r="AM152" s="13"/>
      <c r="AQ152" s="13"/>
    </row>
    <row r="153" spans="5:51" x14ac:dyDescent="0.25">
      <c r="H153" s="1" t="s">
        <v>55</v>
      </c>
      <c r="I153" s="1" t="s">
        <v>55</v>
      </c>
      <c r="J153" s="1" t="s">
        <v>55</v>
      </c>
      <c r="K153" s="1" t="s">
        <v>55</v>
      </c>
      <c r="L153" s="1" t="s">
        <v>55</v>
      </c>
      <c r="M153" s="1" t="s">
        <v>56</v>
      </c>
      <c r="N153" s="1" t="s">
        <v>57</v>
      </c>
      <c r="O153" s="1" t="s">
        <v>58</v>
      </c>
      <c r="T153" s="1" t="s">
        <v>55</v>
      </c>
      <c r="U153" s="1" t="s">
        <v>55</v>
      </c>
      <c r="V153" s="1" t="s">
        <v>55</v>
      </c>
      <c r="W153" s="1" t="s">
        <v>55</v>
      </c>
      <c r="X153" s="1" t="s">
        <v>55</v>
      </c>
      <c r="Y153" s="1" t="s">
        <v>56</v>
      </c>
      <c r="Z153" s="1" t="s">
        <v>57</v>
      </c>
      <c r="AA153" s="1" t="s">
        <v>58</v>
      </c>
    </row>
    <row r="154" spans="5:51" x14ac:dyDescent="0.25">
      <c r="E154" s="1" t="s">
        <v>59</v>
      </c>
      <c r="G154" s="4">
        <v>500</v>
      </c>
      <c r="H154" s="6">
        <v>2699</v>
      </c>
      <c r="I154" s="6">
        <v>2195</v>
      </c>
      <c r="J154" s="6">
        <v>14392</v>
      </c>
      <c r="K154" s="6">
        <v>20699</v>
      </c>
      <c r="L154" s="6">
        <v>15647</v>
      </c>
      <c r="M154" s="1">
        <f>SUM(H154:L154) / 5</f>
        <v>11126.4</v>
      </c>
      <c r="N154" s="1">
        <f>SUM(H154:I154)/2</f>
        <v>2447</v>
      </c>
      <c r="O154" s="1">
        <f>SUM(J154:L154)/3</f>
        <v>16912.666666666668</v>
      </c>
      <c r="T154" s="6">
        <v>616</v>
      </c>
      <c r="U154" s="6">
        <v>734</v>
      </c>
      <c r="V154" s="6">
        <v>688</v>
      </c>
      <c r="W154" s="6">
        <v>746</v>
      </c>
      <c r="X154" s="6">
        <v>846</v>
      </c>
      <c r="Y154" s="1">
        <f>SUM(T154:X154) / 5</f>
        <v>726</v>
      </c>
      <c r="Z154" s="1">
        <f>SUM(T154:U154)/2</f>
        <v>675</v>
      </c>
      <c r="AA154" s="1">
        <f>SUM(V154:X154)/3</f>
        <v>760</v>
      </c>
      <c r="AB154" s="11"/>
      <c r="AC154" s="11"/>
      <c r="AD154" s="11"/>
      <c r="AF154" s="11"/>
      <c r="AG154" s="11"/>
      <c r="AH154" s="11"/>
      <c r="AI154" s="11"/>
      <c r="AJ154" s="11"/>
      <c r="AL154" s="11"/>
      <c r="AM154" s="11"/>
      <c r="AN154" s="11"/>
      <c r="AO154" s="11"/>
      <c r="AP154" s="11"/>
    </row>
    <row r="155" spans="5:51" x14ac:dyDescent="0.25">
      <c r="E155" s="1" t="s">
        <v>60</v>
      </c>
      <c r="G155" s="4">
        <v>1250</v>
      </c>
      <c r="H155" s="6">
        <v>15550</v>
      </c>
      <c r="I155" s="6">
        <v>10762</v>
      </c>
      <c r="J155" s="6">
        <v>87590</v>
      </c>
      <c r="K155" s="6">
        <v>129334</v>
      </c>
      <c r="L155" s="6">
        <v>94978</v>
      </c>
      <c r="M155" s="1">
        <f t="shared" ref="M155:M163" si="62">SUM(H155:L155) / 5</f>
        <v>67642.8</v>
      </c>
      <c r="N155" s="1">
        <f t="shared" ref="N155:N163" si="63">SUM(H155:I155)/2</f>
        <v>13156</v>
      </c>
      <c r="O155" s="1">
        <f>SUM(J155:L155)/3</f>
        <v>103967.33333333333</v>
      </c>
      <c r="T155" s="6">
        <v>1879</v>
      </c>
      <c r="U155" s="6">
        <v>2112</v>
      </c>
      <c r="V155" s="6">
        <v>1837</v>
      </c>
      <c r="W155" s="6">
        <v>2020</v>
      </c>
      <c r="X155" s="6">
        <v>2069</v>
      </c>
      <c r="Y155" s="1">
        <f>SUM(T155:X155) / 5</f>
        <v>1983.4</v>
      </c>
      <c r="Z155" s="1">
        <f t="shared" ref="Z155:Z163" si="64">SUM(T155:U155)/2</f>
        <v>1995.5</v>
      </c>
      <c r="AA155" s="1">
        <f>SUM(V155:X155)/3</f>
        <v>1975.3333333333333</v>
      </c>
      <c r="AB155" s="11"/>
      <c r="AC155" s="11"/>
      <c r="AD155" s="11"/>
      <c r="AF155" s="11"/>
      <c r="AG155" s="11"/>
      <c r="AH155" s="11"/>
      <c r="AI155" s="11"/>
      <c r="AJ155" s="11"/>
      <c r="AL155" s="11"/>
      <c r="AM155" s="11"/>
      <c r="AN155" s="11"/>
      <c r="AO155" s="11"/>
      <c r="AP155" s="11"/>
    </row>
    <row r="156" spans="5:51" x14ac:dyDescent="0.25">
      <c r="E156" s="1" t="s">
        <v>24</v>
      </c>
      <c r="G156" s="4">
        <v>2000</v>
      </c>
      <c r="H156" s="6">
        <v>39066</v>
      </c>
      <c r="I156" s="6">
        <v>26193</v>
      </c>
      <c r="J156" s="6">
        <v>223015</v>
      </c>
      <c r="K156" s="6">
        <v>330912</v>
      </c>
      <c r="L156" s="6">
        <v>242219</v>
      </c>
      <c r="M156" s="1">
        <f t="shared" si="62"/>
        <v>172281</v>
      </c>
      <c r="N156" s="1">
        <f t="shared" si="63"/>
        <v>32629.5</v>
      </c>
      <c r="O156" s="1">
        <f t="shared" ref="O156:O163" si="65">SUM(J156:L156)/3</f>
        <v>265382</v>
      </c>
      <c r="T156" s="6">
        <v>3262</v>
      </c>
      <c r="U156" s="6">
        <v>3760</v>
      </c>
      <c r="V156" s="6">
        <v>3013</v>
      </c>
      <c r="W156" s="6">
        <v>3324</v>
      </c>
      <c r="X156" s="6">
        <v>3379</v>
      </c>
      <c r="Y156" s="1">
        <f>SUM(T156:X156) / 5</f>
        <v>3347.6</v>
      </c>
      <c r="Z156" s="1">
        <f t="shared" si="64"/>
        <v>3511</v>
      </c>
      <c r="AA156" s="1">
        <f t="shared" ref="AA156:AA163" si="66">SUM(V156:X156)/3</f>
        <v>3238.6666666666665</v>
      </c>
      <c r="AB156" s="11"/>
      <c r="AC156" s="11"/>
      <c r="AD156" s="11"/>
      <c r="AF156" s="11"/>
      <c r="AG156" s="11"/>
      <c r="AH156" s="11"/>
      <c r="AI156" s="11"/>
      <c r="AJ156" s="11"/>
      <c r="AL156" s="11"/>
      <c r="AM156" s="11"/>
      <c r="AN156" s="11"/>
      <c r="AO156" s="11"/>
      <c r="AP156" s="11"/>
    </row>
    <row r="157" spans="5:51" x14ac:dyDescent="0.25">
      <c r="E157" s="24" t="s">
        <v>100</v>
      </c>
      <c r="G157" s="1">
        <v>3000</v>
      </c>
      <c r="H157" s="6">
        <v>86239</v>
      </c>
      <c r="I157" s="6">
        <v>57153</v>
      </c>
      <c r="J157" s="6">
        <v>500227</v>
      </c>
      <c r="K157" s="6">
        <v>744516</v>
      </c>
      <c r="L157" s="6">
        <v>538216</v>
      </c>
      <c r="M157" s="1">
        <f t="shared" si="62"/>
        <v>385270.2</v>
      </c>
      <c r="N157" s="1">
        <f t="shared" si="63"/>
        <v>71696</v>
      </c>
      <c r="O157" s="1">
        <f t="shared" si="65"/>
        <v>594319.66666666663</v>
      </c>
      <c r="T157" s="6">
        <v>5226</v>
      </c>
      <c r="U157" s="6">
        <v>6182</v>
      </c>
      <c r="V157" s="6">
        <v>4596</v>
      </c>
      <c r="W157" s="6">
        <v>5049</v>
      </c>
      <c r="X157" s="6">
        <v>5306</v>
      </c>
      <c r="Y157" s="1">
        <f>SUM(T157:X157) / 5</f>
        <v>5271.8</v>
      </c>
      <c r="Z157" s="1">
        <f t="shared" si="64"/>
        <v>5704</v>
      </c>
      <c r="AA157" s="1">
        <f t="shared" si="66"/>
        <v>4983.666666666667</v>
      </c>
      <c r="AB157" s="11"/>
      <c r="AC157" s="11"/>
      <c r="AD157" s="11"/>
      <c r="AF157" s="11"/>
      <c r="AG157" s="11"/>
      <c r="AH157" s="11"/>
      <c r="AI157" s="11"/>
      <c r="AJ157" s="11"/>
      <c r="AL157" s="11"/>
      <c r="AM157" s="11"/>
      <c r="AN157" s="11"/>
      <c r="AO157" s="11"/>
      <c r="AP157" s="11"/>
    </row>
    <row r="158" spans="5:51" x14ac:dyDescent="0.25">
      <c r="G158" s="4">
        <v>4000</v>
      </c>
      <c r="H158" s="6">
        <v>152136</v>
      </c>
      <c r="I158" s="6">
        <v>99457</v>
      </c>
      <c r="J158" s="6">
        <v>887440</v>
      </c>
      <c r="K158" s="6">
        <v>1323344</v>
      </c>
      <c r="L158" s="6">
        <v>859460</v>
      </c>
      <c r="M158" s="1">
        <f t="shared" si="62"/>
        <v>664367.4</v>
      </c>
      <c r="N158" s="1">
        <f t="shared" si="63"/>
        <v>125796.5</v>
      </c>
      <c r="O158" s="1">
        <f t="shared" si="65"/>
        <v>1023414.6666666666</v>
      </c>
      <c r="T158" s="6">
        <v>7267</v>
      </c>
      <c r="U158" s="6">
        <v>8907</v>
      </c>
      <c r="V158" s="6">
        <v>5990</v>
      </c>
      <c r="W158" s="6">
        <v>6809</v>
      </c>
      <c r="X158" s="6">
        <v>7160</v>
      </c>
      <c r="Y158" s="1">
        <f t="shared" ref="Y158:Y163" si="67">SUM(T158:X158) / 5</f>
        <v>7226.6</v>
      </c>
      <c r="Z158" s="1">
        <f t="shared" si="64"/>
        <v>8087</v>
      </c>
      <c r="AA158" s="1">
        <f t="shared" si="66"/>
        <v>6653</v>
      </c>
      <c r="AB158" s="11"/>
      <c r="AC158" s="11"/>
      <c r="AD158" s="11"/>
      <c r="AF158" s="11"/>
      <c r="AG158" s="11"/>
      <c r="AH158" s="11"/>
      <c r="AI158" s="11"/>
      <c r="AJ158" s="11"/>
      <c r="AL158" s="11"/>
      <c r="AM158" s="11"/>
      <c r="AN158" s="11"/>
      <c r="AO158" s="11"/>
      <c r="AP158" s="11"/>
    </row>
    <row r="159" spans="5:51" x14ac:dyDescent="0.25">
      <c r="G159" s="4">
        <v>5000</v>
      </c>
      <c r="H159" s="6">
        <v>236897</v>
      </c>
      <c r="I159" s="6">
        <v>154350</v>
      </c>
      <c r="J159" s="6">
        <v>1386192</v>
      </c>
      <c r="K159" s="6">
        <v>2066806</v>
      </c>
      <c r="L159" s="6">
        <v>1495539</v>
      </c>
      <c r="M159" s="1">
        <f t="shared" si="62"/>
        <v>1067956.8</v>
      </c>
      <c r="N159" s="1">
        <f t="shared" si="63"/>
        <v>195623.5</v>
      </c>
      <c r="O159" s="1">
        <f t="shared" si="65"/>
        <v>1649512.3333333333</v>
      </c>
      <c r="T159" s="6">
        <v>9238</v>
      </c>
      <c r="U159" s="6">
        <v>11729</v>
      </c>
      <c r="V159" s="6">
        <v>7939</v>
      </c>
      <c r="W159" s="6">
        <v>8607</v>
      </c>
      <c r="X159" s="6">
        <v>9551</v>
      </c>
      <c r="Y159" s="1">
        <f t="shared" si="67"/>
        <v>9412.7999999999993</v>
      </c>
      <c r="Z159" s="1">
        <f t="shared" si="64"/>
        <v>10483.5</v>
      </c>
      <c r="AA159" s="1">
        <f t="shared" si="66"/>
        <v>8699</v>
      </c>
      <c r="AB159" s="11"/>
      <c r="AC159" s="11"/>
      <c r="AD159" s="11"/>
      <c r="AF159" s="11"/>
      <c r="AG159" s="11"/>
      <c r="AH159" s="11"/>
      <c r="AI159" s="11"/>
      <c r="AJ159" s="11"/>
      <c r="AL159" s="11"/>
      <c r="AM159" s="11"/>
      <c r="AN159" s="11"/>
      <c r="AO159" s="11"/>
      <c r="AP159" s="11"/>
    </row>
    <row r="160" spans="5:51" x14ac:dyDescent="0.25">
      <c r="G160" s="1">
        <v>6000</v>
      </c>
      <c r="H160" s="6">
        <v>339617</v>
      </c>
      <c r="I160" s="6">
        <v>221212</v>
      </c>
      <c r="J160" s="1">
        <v>1996774</v>
      </c>
      <c r="K160" s="6">
        <v>2976432</v>
      </c>
      <c r="L160" s="6">
        <v>2152777</v>
      </c>
      <c r="M160" s="1">
        <f t="shared" si="62"/>
        <v>1537362.4</v>
      </c>
      <c r="N160" s="1">
        <f t="shared" si="63"/>
        <v>280414.5</v>
      </c>
      <c r="O160" s="1">
        <f t="shared" si="65"/>
        <v>2375327.6666666665</v>
      </c>
      <c r="T160" s="6">
        <v>11395</v>
      </c>
      <c r="U160" s="6">
        <v>14083</v>
      </c>
      <c r="V160" s="6">
        <v>9592</v>
      </c>
      <c r="W160" s="6">
        <v>10349</v>
      </c>
      <c r="X160" s="6">
        <v>12393</v>
      </c>
      <c r="Y160" s="1">
        <f t="shared" si="67"/>
        <v>11562.4</v>
      </c>
      <c r="Z160" s="1">
        <f t="shared" si="64"/>
        <v>12739</v>
      </c>
      <c r="AA160" s="1">
        <f t="shared" si="66"/>
        <v>10778</v>
      </c>
      <c r="AB160" s="11"/>
      <c r="AC160" s="11"/>
      <c r="AD160" s="11"/>
      <c r="AF160" s="11"/>
      <c r="AG160" s="11"/>
      <c r="AH160" s="11"/>
      <c r="AI160" s="11"/>
      <c r="AJ160" s="11"/>
      <c r="AL160" s="11"/>
      <c r="AM160" s="11"/>
      <c r="AN160" s="11"/>
      <c r="AO160" s="11"/>
      <c r="AP160" s="11"/>
    </row>
    <row r="161" spans="7:42" x14ac:dyDescent="0.25">
      <c r="G161" s="1">
        <v>7000</v>
      </c>
      <c r="H161" s="6">
        <v>462106</v>
      </c>
      <c r="I161" s="6">
        <v>298803</v>
      </c>
      <c r="J161" s="6">
        <v>2713735</v>
      </c>
      <c r="K161" s="6">
        <v>4051258</v>
      </c>
      <c r="L161" s="6">
        <v>2928601</v>
      </c>
      <c r="M161" s="1">
        <f t="shared" si="62"/>
        <v>2090900.6</v>
      </c>
      <c r="N161" s="1">
        <f t="shared" si="63"/>
        <v>380454.5</v>
      </c>
      <c r="O161" s="1">
        <f t="shared" si="65"/>
        <v>3231198</v>
      </c>
      <c r="T161" s="6">
        <v>13341</v>
      </c>
      <c r="U161" s="6">
        <v>16779</v>
      </c>
      <c r="V161" s="6">
        <v>11373</v>
      </c>
      <c r="W161" s="6">
        <v>12114</v>
      </c>
      <c r="X161" s="6">
        <v>14414</v>
      </c>
      <c r="Y161" s="1">
        <f t="shared" si="67"/>
        <v>13604.2</v>
      </c>
      <c r="Z161" s="1">
        <f t="shared" si="64"/>
        <v>15060</v>
      </c>
      <c r="AA161" s="1">
        <f t="shared" si="66"/>
        <v>12633.666666666666</v>
      </c>
      <c r="AB161" s="11"/>
      <c r="AC161" s="11"/>
      <c r="AD161" s="11"/>
      <c r="AF161" s="11"/>
      <c r="AG161" s="11"/>
      <c r="AH161" s="11"/>
      <c r="AI161" s="11"/>
      <c r="AJ161" s="11"/>
      <c r="AL161" s="11"/>
      <c r="AM161" s="11"/>
      <c r="AN161" s="11"/>
      <c r="AO161" s="11"/>
      <c r="AP161" s="11"/>
    </row>
    <row r="162" spans="7:42" x14ac:dyDescent="0.25">
      <c r="G162" s="1">
        <v>8000</v>
      </c>
      <c r="H162" s="6">
        <v>601553</v>
      </c>
      <c r="I162" s="6">
        <v>390220</v>
      </c>
      <c r="J162" s="6">
        <v>3550538</v>
      </c>
      <c r="K162" s="6">
        <v>5291004</v>
      </c>
      <c r="L162" s="6">
        <v>3823353</v>
      </c>
      <c r="M162" s="1">
        <f t="shared" si="62"/>
        <v>2731333.6</v>
      </c>
      <c r="N162" s="1">
        <f t="shared" si="63"/>
        <v>495886.5</v>
      </c>
      <c r="O162" s="1">
        <f t="shared" si="65"/>
        <v>4221631.666666667</v>
      </c>
      <c r="T162" s="6">
        <v>15301</v>
      </c>
      <c r="U162" s="6">
        <v>19381</v>
      </c>
      <c r="V162" s="6">
        <v>13207</v>
      </c>
      <c r="W162" s="6">
        <v>13831</v>
      </c>
      <c r="X162" s="6">
        <v>17072</v>
      </c>
      <c r="Y162" s="1">
        <f t="shared" si="67"/>
        <v>15758.4</v>
      </c>
      <c r="Z162" s="1">
        <f t="shared" si="64"/>
        <v>17341</v>
      </c>
      <c r="AA162" s="1">
        <f t="shared" si="66"/>
        <v>14703.333333333334</v>
      </c>
      <c r="AB162" s="11"/>
      <c r="AC162" s="11"/>
      <c r="AD162" s="11"/>
      <c r="AF162" s="11"/>
      <c r="AG162" s="11"/>
      <c r="AH162" s="11"/>
      <c r="AI162" s="11"/>
      <c r="AJ162" s="11"/>
      <c r="AL162" s="11"/>
      <c r="AM162" s="11"/>
      <c r="AN162" s="11"/>
      <c r="AO162" s="11"/>
      <c r="AP162" s="11"/>
    </row>
    <row r="163" spans="7:42" x14ac:dyDescent="0.25">
      <c r="G163" s="1">
        <v>9000</v>
      </c>
      <c r="H163" s="6">
        <v>763121</v>
      </c>
      <c r="I163" s="6">
        <v>494564</v>
      </c>
      <c r="J163" s="6">
        <v>4485253</v>
      </c>
      <c r="K163" s="6">
        <v>6696867</v>
      </c>
      <c r="L163" s="1">
        <v>4837948</v>
      </c>
      <c r="M163" s="1">
        <f t="shared" si="62"/>
        <v>3455550.6</v>
      </c>
      <c r="N163" s="1">
        <f t="shared" si="63"/>
        <v>628842.5</v>
      </c>
      <c r="O163" s="1">
        <f t="shared" si="65"/>
        <v>5340022.666666667</v>
      </c>
      <c r="T163" s="6">
        <v>17796</v>
      </c>
      <c r="U163" s="6">
        <v>22296</v>
      </c>
      <c r="V163" s="6">
        <v>14811</v>
      </c>
      <c r="W163" s="6">
        <v>15598</v>
      </c>
      <c r="X163" s="6">
        <v>19452</v>
      </c>
      <c r="Y163" s="1">
        <f t="shared" si="67"/>
        <v>17990.599999999999</v>
      </c>
      <c r="Z163" s="1">
        <f t="shared" si="64"/>
        <v>20046</v>
      </c>
      <c r="AA163" s="1">
        <f t="shared" si="66"/>
        <v>16620.333333333332</v>
      </c>
      <c r="AB163" s="11"/>
      <c r="AC163" s="11"/>
      <c r="AD163" s="11"/>
      <c r="AF163" s="11"/>
      <c r="AG163" s="11"/>
      <c r="AH163" s="11"/>
      <c r="AI163" s="11"/>
      <c r="AJ163" s="11"/>
      <c r="AL163" s="11"/>
      <c r="AM163" s="11"/>
      <c r="AN163" s="11"/>
      <c r="AO163" s="11"/>
      <c r="AP163" s="11"/>
    </row>
    <row r="164" spans="7:42" x14ac:dyDescent="0.25"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T164" s="11"/>
      <c r="U164" s="11"/>
      <c r="V164" s="11"/>
      <c r="W164" s="11"/>
      <c r="X164" s="11"/>
      <c r="Z164" s="11"/>
      <c r="AA164" s="11"/>
      <c r="AB164" s="11"/>
      <c r="AC164" s="11"/>
      <c r="AD164" s="11"/>
      <c r="AF164" s="11"/>
      <c r="AG164" s="11"/>
      <c r="AH164" s="11"/>
      <c r="AI164" s="11"/>
      <c r="AJ164" s="11"/>
      <c r="AL164" s="11"/>
      <c r="AM164" s="11"/>
      <c r="AN164" s="11"/>
      <c r="AO164" s="11"/>
      <c r="AP164" s="11"/>
    </row>
    <row r="165" spans="7:42" x14ac:dyDescent="0.25">
      <c r="H165" s="11"/>
      <c r="I165" s="11"/>
      <c r="J165" s="11"/>
      <c r="K165" s="11"/>
      <c r="L165" s="11"/>
      <c r="N165" s="11"/>
      <c r="O165" s="11"/>
      <c r="P165" s="11"/>
      <c r="Q165" s="11"/>
      <c r="R165" s="11"/>
      <c r="T165" s="11"/>
      <c r="U165" s="11"/>
      <c r="V165" s="11"/>
      <c r="W165" s="11"/>
      <c r="X165" s="11"/>
      <c r="Z165" s="11"/>
      <c r="AA165" s="11"/>
      <c r="AB165" s="11"/>
      <c r="AC165" s="11"/>
      <c r="AD165" s="11"/>
      <c r="AF165" s="11"/>
      <c r="AG165" s="11"/>
      <c r="AH165" s="11"/>
      <c r="AI165" s="11"/>
      <c r="AJ165" s="11"/>
      <c r="AL165" s="11"/>
      <c r="AM165" s="11"/>
      <c r="AN165" s="11"/>
      <c r="AO165" s="11"/>
      <c r="AP165" s="11"/>
    </row>
    <row r="166" spans="7:42" x14ac:dyDescent="0.25">
      <c r="H166" s="11"/>
      <c r="I166" s="11"/>
      <c r="J166" s="11"/>
      <c r="K166" s="11"/>
      <c r="L166" s="11"/>
      <c r="N166" s="11"/>
      <c r="O166" s="11"/>
      <c r="P166" s="11"/>
      <c r="Q166" s="11"/>
      <c r="R166" s="11"/>
      <c r="T166" s="11"/>
      <c r="U166" s="11"/>
      <c r="V166" s="11"/>
      <c r="W166" s="11"/>
      <c r="X166" s="11"/>
      <c r="Z166" s="11"/>
      <c r="AA166" s="11"/>
      <c r="AB166" s="11"/>
      <c r="AC166" s="11"/>
      <c r="AD166" s="11"/>
      <c r="AF166" s="11"/>
      <c r="AG166" s="11"/>
      <c r="AH166" s="11"/>
      <c r="AI166" s="11"/>
      <c r="AJ166" s="11"/>
      <c r="AL166" s="11"/>
      <c r="AM166" s="11"/>
      <c r="AN166" s="11"/>
      <c r="AO166" s="11"/>
      <c r="AP166" s="11"/>
    </row>
    <row r="167" spans="7:42" x14ac:dyDescent="0.25">
      <c r="H167" s="11"/>
      <c r="I167" s="11"/>
      <c r="J167" s="11"/>
      <c r="K167" s="11"/>
      <c r="L167" s="11"/>
      <c r="N167" s="11"/>
      <c r="O167" s="11"/>
      <c r="P167" s="11"/>
      <c r="Q167" s="11"/>
      <c r="R167" s="11"/>
      <c r="T167" s="11"/>
      <c r="U167" s="11"/>
      <c r="V167" s="11"/>
      <c r="W167" s="11"/>
      <c r="X167" s="11"/>
      <c r="Z167" s="11"/>
      <c r="AA167" s="11"/>
      <c r="AB167" s="11"/>
      <c r="AC167" s="11"/>
      <c r="AD167" s="11"/>
      <c r="AF167" s="11"/>
      <c r="AG167" s="11"/>
      <c r="AH167" s="11"/>
      <c r="AI167" s="11"/>
      <c r="AJ167" s="11"/>
      <c r="AL167" s="11"/>
      <c r="AM167" s="11"/>
      <c r="AN167" s="11"/>
      <c r="AO167" s="11"/>
      <c r="AP167" s="11"/>
    </row>
    <row r="168" spans="7:42" x14ac:dyDescent="0.25">
      <c r="H168" s="11"/>
      <c r="I168" s="11"/>
      <c r="J168" s="11"/>
      <c r="K168" s="11"/>
      <c r="L168" s="11"/>
      <c r="N168" s="11"/>
      <c r="O168" s="11"/>
      <c r="P168" s="11"/>
      <c r="Q168" s="11"/>
      <c r="R168" s="11"/>
      <c r="T168" s="11"/>
      <c r="U168" s="11"/>
      <c r="V168" s="11"/>
      <c r="W168" s="11"/>
      <c r="X168" s="11"/>
      <c r="Z168" s="11"/>
      <c r="AA168" s="11"/>
      <c r="AB168" s="11"/>
      <c r="AC168" s="11"/>
      <c r="AD168" s="11"/>
      <c r="AF168" s="11"/>
      <c r="AG168" s="11"/>
      <c r="AH168" s="11"/>
      <c r="AI168" s="11"/>
      <c r="AJ168" s="11"/>
      <c r="AL168" s="11"/>
      <c r="AM168" s="11"/>
      <c r="AN168" s="11"/>
      <c r="AO168" s="11"/>
      <c r="AP168" s="11"/>
    </row>
    <row r="189" spans="52:99" x14ac:dyDescent="0.25"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52:99" x14ac:dyDescent="0.25"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52:99" x14ac:dyDescent="0.25"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52:99" x14ac:dyDescent="0.25"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7:99" x14ac:dyDescent="0.25"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7:99" x14ac:dyDescent="0.25"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7:99" x14ac:dyDescent="0.25"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7:99" x14ac:dyDescent="0.25"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7:99" x14ac:dyDescent="0.25"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7:99" x14ac:dyDescent="0.25"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7:99" x14ac:dyDescent="0.25"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7:99" x14ac:dyDescent="0.25"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7:99" x14ac:dyDescent="0.25"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7:99" x14ac:dyDescent="0.25"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7:99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7:99" x14ac:dyDescent="0.25"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7:99" x14ac:dyDescent="0.25"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7:99" x14ac:dyDescent="0.25">
      <c r="H206" s="28" t="s">
        <v>93</v>
      </c>
      <c r="I206" s="28"/>
      <c r="J206" s="28"/>
      <c r="K206" s="28"/>
      <c r="L206" s="28"/>
      <c r="M206" s="28"/>
      <c r="U206" s="28" t="s">
        <v>94</v>
      </c>
      <c r="V206" s="28"/>
      <c r="W206" s="28"/>
      <c r="X206" s="28"/>
      <c r="Y206" s="28"/>
      <c r="Z206" s="2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7:99" x14ac:dyDescent="0.25">
      <c r="G207" s="1" t="s">
        <v>21</v>
      </c>
      <c r="H207" s="1" t="s">
        <v>10</v>
      </c>
      <c r="I207" s="1" t="s">
        <v>11</v>
      </c>
      <c r="J207" s="1" t="s">
        <v>48</v>
      </c>
      <c r="K207" s="1" t="s">
        <v>12</v>
      </c>
      <c r="L207" s="1" t="s">
        <v>14</v>
      </c>
      <c r="U207" s="1" t="s">
        <v>10</v>
      </c>
      <c r="V207" s="1" t="s">
        <v>11</v>
      </c>
      <c r="W207" s="1" t="s">
        <v>48</v>
      </c>
      <c r="X207" s="1" t="s">
        <v>12</v>
      </c>
      <c r="Y207" s="1" t="s">
        <v>14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7:99" x14ac:dyDescent="0.25">
      <c r="H208" s="1" t="s">
        <v>22</v>
      </c>
      <c r="I208" s="1" t="s">
        <v>22</v>
      </c>
      <c r="J208" s="1" t="s">
        <v>22</v>
      </c>
      <c r="K208" s="1" t="s">
        <v>22</v>
      </c>
      <c r="L208" s="1" t="s">
        <v>22</v>
      </c>
      <c r="M208" s="1" t="s">
        <v>61</v>
      </c>
      <c r="N208" s="1" t="s">
        <v>62</v>
      </c>
      <c r="O208" s="1" t="s">
        <v>63</v>
      </c>
      <c r="U208" s="1" t="s">
        <v>22</v>
      </c>
      <c r="V208" s="1" t="s">
        <v>22</v>
      </c>
      <c r="W208" s="1" t="s">
        <v>22</v>
      </c>
      <c r="X208" s="1" t="s">
        <v>22</v>
      </c>
      <c r="Y208" s="1" t="s">
        <v>22</v>
      </c>
      <c r="Z208" s="1" t="s">
        <v>61</v>
      </c>
      <c r="AA208" s="1" t="s">
        <v>62</v>
      </c>
      <c r="AB208" s="1" t="s">
        <v>63</v>
      </c>
    </row>
    <row r="209" spans="5:28" x14ac:dyDescent="0.25">
      <c r="E209" s="1" t="s">
        <v>64</v>
      </c>
      <c r="G209" s="4">
        <v>500</v>
      </c>
      <c r="H209" s="6">
        <v>1.66E-2</v>
      </c>
      <c r="I209" s="6">
        <v>1.6299999999999999E-2</v>
      </c>
      <c r="J209" s="6">
        <v>8.3099999999999993E-2</v>
      </c>
      <c r="K209" s="6">
        <v>0.1237</v>
      </c>
      <c r="L209" s="6">
        <v>9.1200000000000003E-2</v>
      </c>
      <c r="M209" s="1">
        <f>SUM(H209:L209) / 5</f>
        <v>6.6179999999999989E-2</v>
      </c>
      <c r="N209" s="1">
        <f>SUM(H209:I209)/2</f>
        <v>1.6449999999999999E-2</v>
      </c>
      <c r="O209" s="1">
        <f>SUM(J209:L209)/3</f>
        <v>9.9333333333333329E-2</v>
      </c>
      <c r="U209" s="6">
        <v>1.3899999999999999E-2</v>
      </c>
      <c r="V209" s="6">
        <v>7.7000000000000002E-3</v>
      </c>
      <c r="W209" s="6">
        <v>2.9100000000000001E-2</v>
      </c>
      <c r="X209" s="6">
        <v>4.6899999999999997E-2</v>
      </c>
      <c r="Y209" s="6">
        <v>2.87E-2</v>
      </c>
      <c r="Z209" s="1">
        <f>SUM(U209:Y209) / 5</f>
        <v>2.5259999999999998E-2</v>
      </c>
      <c r="AA209" s="1">
        <f>SUM(U209:V209)/2</f>
        <v>1.0800000000000001E-2</v>
      </c>
      <c r="AB209" s="1">
        <f>SUM(W209:Y209)/3</f>
        <v>3.49E-2</v>
      </c>
    </row>
    <row r="210" spans="5:28" x14ac:dyDescent="0.25">
      <c r="E210" s="1" t="s">
        <v>65</v>
      </c>
      <c r="G210" s="4">
        <v>1250</v>
      </c>
      <c r="H210" s="6">
        <v>0.10979999999999999</v>
      </c>
      <c r="I210" s="6">
        <v>8.5999999999999993E-2</v>
      </c>
      <c r="J210" s="6">
        <v>0.52529999999999999</v>
      </c>
      <c r="K210" s="6">
        <v>0.76800000000000002</v>
      </c>
      <c r="L210" s="6">
        <v>0.55840000000000001</v>
      </c>
      <c r="M210" s="1">
        <f t="shared" ref="M210:M218" si="68">SUM(H210:L210) / 5</f>
        <v>0.40950000000000009</v>
      </c>
      <c r="N210" s="1">
        <f t="shared" ref="N210:N218" si="69">SUM(H210:I210)/2</f>
        <v>9.7899999999999987E-2</v>
      </c>
      <c r="O210" s="1">
        <f>SUM(J210:L210)/3</f>
        <v>0.6172333333333333</v>
      </c>
      <c r="U210" s="6">
        <v>3.6499999999999998E-2</v>
      </c>
      <c r="V210" s="6">
        <v>3.5200000000000002E-2</v>
      </c>
      <c r="W210" s="6">
        <v>0.16239999999999999</v>
      </c>
      <c r="X210" s="6">
        <v>0.27739999999999998</v>
      </c>
      <c r="Y210" s="6">
        <v>0.22520000000000001</v>
      </c>
      <c r="Z210" s="1">
        <f>SUM(U210:Y210) / 5</f>
        <v>0.14733999999999997</v>
      </c>
      <c r="AA210" s="1">
        <f t="shared" ref="AA210:AA218" si="70">SUM(U210:V210)/2</f>
        <v>3.585E-2</v>
      </c>
      <c r="AB210" s="1">
        <f>SUM(W210:Y210)/3</f>
        <v>0.22166666666666668</v>
      </c>
    </row>
    <row r="211" spans="5:28" x14ac:dyDescent="0.25">
      <c r="E211" s="1" t="s">
        <v>24</v>
      </c>
      <c r="G211" s="4">
        <v>2000</v>
      </c>
      <c r="H211" s="6">
        <v>0.26229999999999998</v>
      </c>
      <c r="I211" s="6">
        <v>0.1981</v>
      </c>
      <c r="J211" s="6">
        <v>1.3501000000000001</v>
      </c>
      <c r="K211" s="6">
        <v>2.0653999999999999</v>
      </c>
      <c r="L211" s="1">
        <v>1.5322</v>
      </c>
      <c r="M211" s="1">
        <f>SUM(H211:L211) / 5</f>
        <v>1.0816199999999998</v>
      </c>
      <c r="N211" s="1">
        <f t="shared" si="69"/>
        <v>0.23019999999999999</v>
      </c>
      <c r="O211" s="1">
        <f t="shared" ref="O211:O218" si="71">SUM(J211:L211)/3</f>
        <v>1.6492333333333331</v>
      </c>
      <c r="U211" s="6">
        <v>0.10489999999999999</v>
      </c>
      <c r="V211" s="6">
        <v>7.7499999999999999E-2</v>
      </c>
      <c r="W211" s="6">
        <v>0.40820000000000001</v>
      </c>
      <c r="X211" s="6">
        <v>0.72099999999999997</v>
      </c>
      <c r="Y211" s="6">
        <v>0.45960000000000001</v>
      </c>
      <c r="Z211" s="1">
        <f>SUM(U211:Y211) / 5</f>
        <v>0.35424</v>
      </c>
      <c r="AA211" s="1">
        <f t="shared" si="70"/>
        <v>9.1200000000000003E-2</v>
      </c>
      <c r="AB211" s="1">
        <f t="shared" ref="AB211:AB218" si="72">SUM(W211:Y211)/3</f>
        <v>0.52959999999999996</v>
      </c>
    </row>
    <row r="212" spans="5:28" x14ac:dyDescent="0.25">
      <c r="E212" s="24" t="s">
        <v>100</v>
      </c>
      <c r="G212" s="1">
        <v>3000</v>
      </c>
      <c r="H212" s="6">
        <v>0.55810000000000004</v>
      </c>
      <c r="I212" s="6">
        <v>0.4783</v>
      </c>
      <c r="J212" s="6">
        <v>3.1474000000000002</v>
      </c>
      <c r="K212" s="6">
        <v>4.91</v>
      </c>
      <c r="L212" s="6">
        <v>3.4666999999999999</v>
      </c>
      <c r="M212" s="1">
        <f t="shared" si="68"/>
        <v>2.5120999999999998</v>
      </c>
      <c r="N212" s="1">
        <f t="shared" si="69"/>
        <v>0.51819999999999999</v>
      </c>
      <c r="O212" s="1">
        <f t="shared" si="71"/>
        <v>3.841366666666667</v>
      </c>
      <c r="U212" s="6">
        <v>0.21199999999999999</v>
      </c>
      <c r="V212" s="6">
        <v>0.161</v>
      </c>
      <c r="W212" s="6">
        <v>0.87370000000000003</v>
      </c>
      <c r="X212" s="6">
        <v>1.4477</v>
      </c>
      <c r="Y212" s="6">
        <v>0.98350000000000004</v>
      </c>
      <c r="Z212" s="1">
        <f>SUM(U212:Y212) / 5</f>
        <v>0.73558000000000001</v>
      </c>
      <c r="AA212" s="1">
        <f t="shared" si="70"/>
        <v>0.1865</v>
      </c>
      <c r="AB212" s="1">
        <f t="shared" si="72"/>
        <v>1.1016333333333332</v>
      </c>
    </row>
    <row r="213" spans="5:28" x14ac:dyDescent="0.25">
      <c r="E213" s="1" t="s">
        <v>66</v>
      </c>
      <c r="G213" s="4">
        <v>4000</v>
      </c>
      <c r="H213" s="6">
        <v>0.94779999999999998</v>
      </c>
      <c r="I213" s="6">
        <v>0.74660000000000004</v>
      </c>
      <c r="J213" s="6">
        <v>5.5534999999999997</v>
      </c>
      <c r="K213" s="6">
        <v>8.5275999999999996</v>
      </c>
      <c r="L213" s="6">
        <v>5.7618</v>
      </c>
      <c r="M213" s="1">
        <f t="shared" si="68"/>
        <v>4.3074599999999998</v>
      </c>
      <c r="N213" s="1">
        <f t="shared" si="69"/>
        <v>0.84719999999999995</v>
      </c>
      <c r="O213" s="1">
        <f t="shared" si="71"/>
        <v>6.6143000000000001</v>
      </c>
      <c r="U213" s="6">
        <v>0.32929999999999998</v>
      </c>
      <c r="V213" s="6">
        <v>0.2432</v>
      </c>
      <c r="W213" s="6">
        <v>1.5455000000000001</v>
      </c>
      <c r="X213" s="6">
        <v>2.5407000000000002</v>
      </c>
      <c r="Y213" s="6">
        <v>1.6191</v>
      </c>
      <c r="Z213" s="1">
        <f t="shared" ref="Z213:Z218" si="73">SUM(U213:Y213) / 5</f>
        <v>1.2555600000000002</v>
      </c>
      <c r="AA213" s="1">
        <f t="shared" si="70"/>
        <v>0.28625</v>
      </c>
      <c r="AB213" s="1">
        <f t="shared" si="72"/>
        <v>1.9017666666666664</v>
      </c>
    </row>
    <row r="214" spans="5:28" x14ac:dyDescent="0.25">
      <c r="E214" s="1" t="s">
        <v>26</v>
      </c>
      <c r="G214" s="4">
        <v>5000</v>
      </c>
      <c r="H214" s="6">
        <v>1.6668000000000001</v>
      </c>
      <c r="I214" s="6">
        <v>1.0398000000000001</v>
      </c>
      <c r="J214" s="6">
        <v>8.2127999999999997</v>
      </c>
      <c r="K214" s="1">
        <v>13.1883</v>
      </c>
      <c r="L214" s="6">
        <v>9.8409999999999993</v>
      </c>
      <c r="M214" s="1">
        <f t="shared" si="68"/>
        <v>6.7897400000000001</v>
      </c>
      <c r="N214" s="1">
        <f t="shared" si="69"/>
        <v>1.3532999999999999</v>
      </c>
      <c r="O214" s="1">
        <f t="shared" si="71"/>
        <v>10.414033333333334</v>
      </c>
      <c r="U214" s="6">
        <v>0.50600000000000001</v>
      </c>
      <c r="V214" s="1">
        <v>0.39460000000000001</v>
      </c>
      <c r="W214" s="6">
        <v>2.4062000000000001</v>
      </c>
      <c r="X214" s="6">
        <v>3.7296</v>
      </c>
      <c r="Y214" s="6">
        <v>2.4115000000000002</v>
      </c>
      <c r="Z214" s="1">
        <f>SUM(U214:Y214) / 5</f>
        <v>1.88958</v>
      </c>
      <c r="AA214" s="1">
        <f t="shared" si="70"/>
        <v>0.45030000000000003</v>
      </c>
      <c r="AB214" s="1">
        <f t="shared" si="72"/>
        <v>2.8491</v>
      </c>
    </row>
    <row r="215" spans="5:28" x14ac:dyDescent="0.25">
      <c r="G215" s="1">
        <v>6000</v>
      </c>
      <c r="H215" s="6">
        <v>2.4129999999999998</v>
      </c>
      <c r="I215" s="6">
        <v>1.5311999999999999</v>
      </c>
      <c r="J215" s="1">
        <v>12.5783</v>
      </c>
      <c r="K215" s="6">
        <v>20.714099999999998</v>
      </c>
      <c r="L215" s="6">
        <v>13.8142</v>
      </c>
      <c r="M215" s="1">
        <f t="shared" si="68"/>
        <v>10.210159999999998</v>
      </c>
      <c r="N215" s="1">
        <f t="shared" si="69"/>
        <v>1.9720999999999997</v>
      </c>
      <c r="O215" s="1">
        <f t="shared" si="71"/>
        <v>15.702199999999999</v>
      </c>
      <c r="U215" s="6">
        <v>0.751</v>
      </c>
      <c r="V215" s="6">
        <v>0.53749999999999998</v>
      </c>
      <c r="W215" s="6">
        <v>3.3694999999999999</v>
      </c>
      <c r="X215" s="6">
        <v>5.6924000000000001</v>
      </c>
      <c r="Y215" s="6">
        <v>3.7747000000000002</v>
      </c>
      <c r="Z215" s="1">
        <f t="shared" si="73"/>
        <v>2.8250199999999999</v>
      </c>
      <c r="AA215" s="1">
        <f t="shared" si="70"/>
        <v>0.64424999999999999</v>
      </c>
      <c r="AB215" s="1">
        <f t="shared" si="72"/>
        <v>4.2788666666666666</v>
      </c>
    </row>
    <row r="216" spans="5:28" x14ac:dyDescent="0.25">
      <c r="G216" s="1">
        <v>7000</v>
      </c>
      <c r="H216" s="6">
        <v>3.5792000000000002</v>
      </c>
      <c r="I216" s="6">
        <v>2.1939000000000002</v>
      </c>
      <c r="J216" s="6">
        <v>17.666</v>
      </c>
      <c r="K216" s="6">
        <v>28.452999999999999</v>
      </c>
      <c r="L216" s="6">
        <v>19.038799999999998</v>
      </c>
      <c r="M216" s="1">
        <f t="shared" si="68"/>
        <v>14.186179999999998</v>
      </c>
      <c r="N216" s="1">
        <f t="shared" si="69"/>
        <v>2.8865500000000002</v>
      </c>
      <c r="O216" s="1">
        <f t="shared" si="71"/>
        <v>21.719266666666666</v>
      </c>
      <c r="U216" s="6">
        <v>1.1116999999999999</v>
      </c>
      <c r="V216" s="6">
        <v>0.73780000000000001</v>
      </c>
      <c r="W216" s="6">
        <v>5.0614999999999997</v>
      </c>
      <c r="X216" s="6">
        <v>8.3553999999999995</v>
      </c>
      <c r="Y216" s="6">
        <v>5.0549999999999997</v>
      </c>
      <c r="Z216" s="1">
        <f t="shared" si="73"/>
        <v>4.0642799999999992</v>
      </c>
      <c r="AA216" s="1">
        <f t="shared" si="70"/>
        <v>0.92474999999999996</v>
      </c>
      <c r="AB216" s="1">
        <f t="shared" si="72"/>
        <v>6.1572999999999993</v>
      </c>
    </row>
    <row r="217" spans="5:28" x14ac:dyDescent="0.25">
      <c r="G217" s="1">
        <v>8000</v>
      </c>
      <c r="H217" s="6">
        <v>4.4931000000000001</v>
      </c>
      <c r="I217" s="6">
        <v>2.6707000000000001</v>
      </c>
      <c r="J217" s="6">
        <v>23.053000000000001</v>
      </c>
      <c r="K217" s="1">
        <v>36.774999999999999</v>
      </c>
      <c r="L217" s="6">
        <v>25.460999999999999</v>
      </c>
      <c r="M217" s="1">
        <f t="shared" si="68"/>
        <v>18.490559999999999</v>
      </c>
      <c r="N217" s="1">
        <f t="shared" si="69"/>
        <v>3.5819000000000001</v>
      </c>
      <c r="O217" s="1">
        <f t="shared" si="71"/>
        <v>28.429666666666666</v>
      </c>
      <c r="U217" s="6">
        <v>1.4174</v>
      </c>
      <c r="V217" s="6">
        <v>0.94689999999999996</v>
      </c>
      <c r="W217" s="6">
        <v>6.2069999999999999</v>
      </c>
      <c r="X217" s="6">
        <v>11.305999999999999</v>
      </c>
      <c r="Y217" s="6">
        <v>6.5464000000000002</v>
      </c>
      <c r="Z217" s="1">
        <f t="shared" si="73"/>
        <v>5.2847399999999993</v>
      </c>
      <c r="AA217" s="1">
        <f t="shared" si="70"/>
        <v>1.18215</v>
      </c>
      <c r="AB217" s="1">
        <f t="shared" si="72"/>
        <v>8.0197999999999983</v>
      </c>
    </row>
    <row r="218" spans="5:28" x14ac:dyDescent="0.25">
      <c r="G218" s="1">
        <v>9000</v>
      </c>
      <c r="H218" s="6">
        <v>5.5922999999999998</v>
      </c>
      <c r="I218" s="6">
        <v>4.0349000000000004</v>
      </c>
      <c r="J218" s="6">
        <v>35.113999999999997</v>
      </c>
      <c r="K218" s="6">
        <v>51.076000000000001</v>
      </c>
      <c r="L218" s="1">
        <v>35.356000000000002</v>
      </c>
      <c r="M218" s="1">
        <f t="shared" si="68"/>
        <v>26.234640000000002</v>
      </c>
      <c r="N218" s="1">
        <f t="shared" si="69"/>
        <v>4.8136000000000001</v>
      </c>
      <c r="O218" s="1">
        <f t="shared" si="71"/>
        <v>40.515333333333331</v>
      </c>
      <c r="U218" s="6">
        <v>1.7444</v>
      </c>
      <c r="V218" s="6">
        <v>1.3313999999999999</v>
      </c>
      <c r="W218" s="6">
        <v>8.8680000000000003</v>
      </c>
      <c r="X218" s="6">
        <v>15.287000000000001</v>
      </c>
      <c r="Y218" s="6">
        <v>8.8520000000000003</v>
      </c>
      <c r="Z218" s="1">
        <f t="shared" si="73"/>
        <v>7.2165600000000012</v>
      </c>
      <c r="AA218" s="1">
        <f t="shared" si="70"/>
        <v>1.5379</v>
      </c>
      <c r="AB218" s="1">
        <f t="shared" si="72"/>
        <v>11.002333333333334</v>
      </c>
    </row>
    <row r="252" spans="7:51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6" spans="7:51" x14ac:dyDescent="0.25">
      <c r="H256" s="28" t="s">
        <v>67</v>
      </c>
      <c r="I256" s="28"/>
      <c r="J256" s="28"/>
      <c r="K256" s="28"/>
      <c r="L256" s="28"/>
      <c r="M256" s="28"/>
      <c r="R256" s="29" t="s">
        <v>68</v>
      </c>
      <c r="S256" s="29"/>
      <c r="T256" s="29"/>
      <c r="U256" s="29"/>
      <c r="V256" s="29"/>
      <c r="W256" s="29"/>
      <c r="X256" s="13"/>
      <c r="Y256" s="13"/>
    </row>
    <row r="257" spans="5:39" x14ac:dyDescent="0.25">
      <c r="G257" s="1" t="s">
        <v>21</v>
      </c>
      <c r="H257" s="1" t="s">
        <v>10</v>
      </c>
      <c r="I257" s="1" t="s">
        <v>11</v>
      </c>
      <c r="J257" s="1" t="s">
        <v>48</v>
      </c>
      <c r="K257" s="1" t="s">
        <v>12</v>
      </c>
      <c r="L257" s="1" t="s">
        <v>14</v>
      </c>
      <c r="R257" s="13" t="s">
        <v>10</v>
      </c>
      <c r="S257" s="13" t="s">
        <v>11</v>
      </c>
      <c r="T257" s="13" t="s">
        <v>48</v>
      </c>
      <c r="U257" s="13" t="s">
        <v>12</v>
      </c>
      <c r="V257" s="13" t="s">
        <v>14</v>
      </c>
      <c r="W257" s="13"/>
      <c r="X257" s="13"/>
      <c r="Y257" s="13"/>
      <c r="AC257" s="1" t="s">
        <v>21</v>
      </c>
      <c r="AD257" s="27" t="s">
        <v>10</v>
      </c>
      <c r="AE257" s="27"/>
      <c r="AF257" s="27" t="s">
        <v>11</v>
      </c>
      <c r="AG257" s="27"/>
      <c r="AH257" s="27" t="s">
        <v>48</v>
      </c>
      <c r="AI257" s="27"/>
      <c r="AJ257" s="27" t="s">
        <v>12</v>
      </c>
      <c r="AK257" s="27"/>
      <c r="AL257" s="1" t="s">
        <v>14</v>
      </c>
    </row>
    <row r="258" spans="5:39" x14ac:dyDescent="0.25"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22</v>
      </c>
      <c r="M258" s="1" t="s">
        <v>61</v>
      </c>
      <c r="N258" s="1" t="s">
        <v>62</v>
      </c>
      <c r="O258" s="1" t="s">
        <v>69</v>
      </c>
      <c r="R258" s="13" t="s">
        <v>22</v>
      </c>
      <c r="S258" s="13" t="s">
        <v>22</v>
      </c>
      <c r="T258" s="13" t="s">
        <v>22</v>
      </c>
      <c r="U258" s="13" t="s">
        <v>22</v>
      </c>
      <c r="V258" s="13" t="s">
        <v>22</v>
      </c>
      <c r="W258" s="13" t="s">
        <v>61</v>
      </c>
      <c r="X258" s="13" t="s">
        <v>70</v>
      </c>
      <c r="Y258" s="13" t="s">
        <v>69</v>
      </c>
      <c r="AD258" s="1" t="s">
        <v>71</v>
      </c>
      <c r="AE258" s="1" t="s">
        <v>72</v>
      </c>
      <c r="AF258" s="1" t="s">
        <v>71</v>
      </c>
      <c r="AG258" s="1" t="s">
        <v>72</v>
      </c>
      <c r="AH258" s="1" t="s">
        <v>71</v>
      </c>
      <c r="AI258" s="1" t="s">
        <v>72</v>
      </c>
      <c r="AJ258" s="1" t="s">
        <v>71</v>
      </c>
      <c r="AK258" s="1" t="s">
        <v>72</v>
      </c>
      <c r="AL258" s="1" t="s">
        <v>71</v>
      </c>
      <c r="AM258" s="1" t="s">
        <v>72</v>
      </c>
    </row>
    <row r="259" spans="5:39" x14ac:dyDescent="0.25">
      <c r="G259" s="4">
        <v>500</v>
      </c>
      <c r="H259" s="11">
        <v>3.1199999999999999E-4</v>
      </c>
      <c r="I259" s="11">
        <v>3.1199999999999999E-4</v>
      </c>
      <c r="J259" s="11">
        <v>6.8999999999999997E-4</v>
      </c>
      <c r="K259" s="11">
        <v>1.0020000000000001E-3</v>
      </c>
      <c r="L259" s="11">
        <v>6.8900000000000005E-4</v>
      </c>
      <c r="M259" s="1">
        <f>SUM(H259:L259) / 5</f>
        <v>6.0100000000000008E-4</v>
      </c>
      <c r="N259" s="1">
        <f>SUM(H259:I259) / 2</f>
        <v>3.1199999999999999E-4</v>
      </c>
      <c r="O259" s="1">
        <f>SUM(J259:L259) / 3</f>
        <v>7.9366666666666659E-4</v>
      </c>
      <c r="R259" s="11">
        <v>8.7200000000000005E-4</v>
      </c>
      <c r="S259" s="11">
        <v>6.9999999999999999E-4</v>
      </c>
      <c r="T259" s="11">
        <v>9.9200000000000004E-4</v>
      </c>
      <c r="U259" s="11">
        <v>8.6600000000000002E-4</v>
      </c>
      <c r="V259" s="11">
        <v>1.134E-3</v>
      </c>
      <c r="W259" s="13">
        <f>SUM(R259:V259) / 5</f>
        <v>9.1280000000000007E-4</v>
      </c>
      <c r="X259" s="13">
        <f>SUM(R259:S259) / 2</f>
        <v>7.8600000000000002E-4</v>
      </c>
      <c r="Y259" s="13">
        <f>SUM(T259:V259) / 3</f>
        <v>9.9733333333333336E-4</v>
      </c>
      <c r="AC259" s="4">
        <v>500</v>
      </c>
      <c r="AF259" s="6"/>
      <c r="AG259" s="6"/>
    </row>
    <row r="260" spans="5:39" x14ac:dyDescent="0.25">
      <c r="G260" s="4">
        <v>1250</v>
      </c>
      <c r="H260" s="6">
        <v>8.4599999999999996E-4</v>
      </c>
      <c r="I260" s="6">
        <v>6.6100000000000002E-4</v>
      </c>
      <c r="J260" s="6">
        <v>2.787E-3</v>
      </c>
      <c r="K260" s="6">
        <v>4.1489999999999999E-3</v>
      </c>
      <c r="L260" s="6">
        <v>3.3289999999999999E-3</v>
      </c>
      <c r="M260" s="1">
        <f>SUM(H260:L260) / 5</f>
        <v>2.3544E-3</v>
      </c>
      <c r="N260" s="1">
        <f>SUM(H260:I260) / 2</f>
        <v>7.5350000000000005E-4</v>
      </c>
      <c r="O260" s="1">
        <f t="shared" ref="O260:O268" si="74">SUM(J260:L260) / 3</f>
        <v>3.4216666666666666E-3</v>
      </c>
      <c r="R260" s="11">
        <v>2.5400000000000002E-3</v>
      </c>
      <c r="S260" s="11">
        <v>2.9640000000000001E-3</v>
      </c>
      <c r="T260" s="11">
        <v>4.633E-3</v>
      </c>
      <c r="U260" s="11">
        <v>2.8530000000000001E-3</v>
      </c>
      <c r="V260" s="11">
        <v>2.875E-3</v>
      </c>
      <c r="W260" s="13">
        <f t="shared" ref="W260:W268" si="75">SUM(R260:V260) / 5</f>
        <v>3.173E-3</v>
      </c>
      <c r="X260" s="13">
        <f>SUM(R260:S260) / 2</f>
        <v>2.7520000000000001E-3</v>
      </c>
      <c r="Y260" s="13">
        <f t="shared" ref="Y260:Y268" si="76">SUM(T260:V260) / 3</f>
        <v>3.4536666666666661E-3</v>
      </c>
      <c r="AC260" s="4">
        <v>1250</v>
      </c>
      <c r="AD260" s="6" t="s">
        <v>73</v>
      </c>
      <c r="AE260" s="6"/>
      <c r="AF260" s="6"/>
      <c r="AG260" s="6"/>
      <c r="AH260" s="6"/>
    </row>
    <row r="261" spans="5:39" x14ac:dyDescent="0.25">
      <c r="E261" s="1" t="s">
        <v>74</v>
      </c>
      <c r="G261" s="4">
        <v>2000</v>
      </c>
      <c r="H261" s="6">
        <v>1.8400000000000001E-3</v>
      </c>
      <c r="I261" s="6">
        <v>1.3879999999999999E-3</v>
      </c>
      <c r="J261" s="6">
        <v>6.5459999999999997E-3</v>
      </c>
      <c r="K261" s="6">
        <v>1.0331999999999999E-2</v>
      </c>
      <c r="L261" s="6">
        <v>7.4910000000000003E-3</v>
      </c>
      <c r="M261" s="1">
        <f>SUM(H261:L261) / 5</f>
        <v>5.5193999999999998E-3</v>
      </c>
      <c r="N261" s="1">
        <f>SUM(H261:I261) / 2</f>
        <v>1.614E-3</v>
      </c>
      <c r="O261" s="1">
        <f t="shared" si="74"/>
        <v>8.123E-3</v>
      </c>
      <c r="R261" s="11">
        <v>1.2815E-2</v>
      </c>
      <c r="S261" s="11">
        <v>1.1034E-2</v>
      </c>
      <c r="T261" s="11">
        <v>9.8110000000000003E-3</v>
      </c>
      <c r="U261" s="11">
        <v>1.1559E-2</v>
      </c>
      <c r="V261" s="11">
        <v>1.125E-2</v>
      </c>
      <c r="W261" s="13">
        <f t="shared" si="75"/>
        <v>1.1293800000000001E-2</v>
      </c>
      <c r="X261" s="13">
        <f>SUM(R261:S261) / 2</f>
        <v>1.1924500000000001E-2</v>
      </c>
      <c r="Y261" s="13">
        <f t="shared" si="76"/>
        <v>1.0873333333333332E-2</v>
      </c>
      <c r="AC261" s="4">
        <v>2000</v>
      </c>
      <c r="AD261" s="6">
        <v>39066</v>
      </c>
      <c r="AE261" s="6">
        <v>3262</v>
      </c>
      <c r="AF261" s="6">
        <v>26193</v>
      </c>
      <c r="AG261" s="6">
        <v>3760</v>
      </c>
      <c r="AH261" s="1">
        <v>223015</v>
      </c>
      <c r="AI261" s="1">
        <v>3013</v>
      </c>
      <c r="AJ261" s="1">
        <v>330912</v>
      </c>
      <c r="AK261" s="1">
        <v>3324</v>
      </c>
      <c r="AL261" s="1">
        <v>242219</v>
      </c>
      <c r="AM261" s="1">
        <v>3379</v>
      </c>
    </row>
    <row r="262" spans="5:39" x14ac:dyDescent="0.25">
      <c r="E262" s="1" t="s">
        <v>24</v>
      </c>
      <c r="G262" s="1">
        <v>3000</v>
      </c>
      <c r="H262" s="6">
        <v>3.3709999999999999E-3</v>
      </c>
      <c r="I262" s="6">
        <v>2.8530000000000001E-3</v>
      </c>
      <c r="J262" s="6">
        <v>1.5285E-2</v>
      </c>
      <c r="K262" s="6">
        <v>2.2889E-2</v>
      </c>
      <c r="L262" s="6">
        <v>1.5941E-2</v>
      </c>
      <c r="M262" s="1">
        <f t="shared" ref="M262:M268" si="77">SUM(H262:L262) / 5</f>
        <v>1.20678E-2</v>
      </c>
      <c r="N262" s="1">
        <f>SUM(H262:I262) / 2</f>
        <v>3.1120000000000002E-3</v>
      </c>
      <c r="O262" s="1">
        <f t="shared" si="74"/>
        <v>1.8038333333333333E-2</v>
      </c>
      <c r="R262" s="11">
        <v>1.7038999999999999E-2</v>
      </c>
      <c r="S262" s="11">
        <v>1.7410999999999999E-2</v>
      </c>
      <c r="T262" s="11">
        <v>1.3580999999999999E-2</v>
      </c>
      <c r="U262" s="11">
        <v>2.1278999999999999E-2</v>
      </c>
      <c r="V262" s="11">
        <v>1.6886999999999999E-2</v>
      </c>
      <c r="W262" s="13">
        <f t="shared" si="75"/>
        <v>1.7239399999999995E-2</v>
      </c>
      <c r="X262" s="13">
        <f t="shared" ref="X262:X268" si="78">SUM(R262:S262) / 2</f>
        <v>1.7224999999999997E-2</v>
      </c>
      <c r="Y262" s="13">
        <f t="shared" si="76"/>
        <v>1.7249E-2</v>
      </c>
      <c r="AC262" s="1">
        <v>3000</v>
      </c>
      <c r="AD262" s="6">
        <v>86239</v>
      </c>
      <c r="AE262" s="6">
        <v>5226</v>
      </c>
      <c r="AF262" s="6">
        <v>57153</v>
      </c>
      <c r="AG262" s="6">
        <v>6182</v>
      </c>
      <c r="AH262" s="1">
        <v>500227</v>
      </c>
      <c r="AI262" s="1">
        <v>4596</v>
      </c>
      <c r="AJ262" s="1">
        <v>744516</v>
      </c>
      <c r="AK262" s="1">
        <v>5049</v>
      </c>
      <c r="AL262" s="1">
        <v>538216</v>
      </c>
      <c r="AM262" s="1">
        <v>5306</v>
      </c>
    </row>
    <row r="263" spans="5:39" x14ac:dyDescent="0.25">
      <c r="E263" s="24" t="s">
        <v>100</v>
      </c>
      <c r="G263" s="4">
        <v>4500</v>
      </c>
      <c r="H263" s="6">
        <v>8.3459999999999993E-3</v>
      </c>
      <c r="I263" s="6">
        <v>5.862E-3</v>
      </c>
      <c r="J263" s="6">
        <v>3.4109E-2</v>
      </c>
      <c r="K263" s="6">
        <v>5.9369999999999999E-2</v>
      </c>
      <c r="L263" s="6">
        <v>4.1480999999999997E-2</v>
      </c>
      <c r="M263" s="1">
        <f>SUM(H263:L263) / 5</f>
        <v>2.9833599999999998E-2</v>
      </c>
      <c r="N263" s="1">
        <f t="shared" ref="N263:N268" si="79">SUM(H263:I263) / 2</f>
        <v>7.1039999999999992E-3</v>
      </c>
      <c r="O263" s="1">
        <f t="shared" si="74"/>
        <v>4.4986666666666668E-2</v>
      </c>
      <c r="R263" s="11">
        <v>2.5498E-2</v>
      </c>
      <c r="S263" s="11">
        <v>2.8542000000000001E-2</v>
      </c>
      <c r="T263" s="11">
        <v>2.3220999999999999E-2</v>
      </c>
      <c r="U263" s="11">
        <v>2.7712000000000001E-2</v>
      </c>
      <c r="V263" s="11">
        <v>2.5971000000000001E-2</v>
      </c>
      <c r="W263" s="13">
        <f t="shared" si="75"/>
        <v>2.6188800000000002E-2</v>
      </c>
      <c r="X263" s="13">
        <f t="shared" si="78"/>
        <v>2.7020000000000002E-2</v>
      </c>
      <c r="Y263" s="13">
        <f t="shared" si="76"/>
        <v>2.5634666666666667E-2</v>
      </c>
      <c r="AC263" s="4">
        <v>4500</v>
      </c>
      <c r="AD263" s="6">
        <v>191122</v>
      </c>
      <c r="AE263" s="6">
        <v>8087</v>
      </c>
      <c r="AF263" s="6">
        <v>124798</v>
      </c>
      <c r="AG263" s="6">
        <v>10113</v>
      </c>
      <c r="AH263" s="6">
        <v>1122944</v>
      </c>
      <c r="AI263" s="1">
        <v>7064</v>
      </c>
      <c r="AJ263" s="1">
        <v>1673914</v>
      </c>
      <c r="AK263" s="1">
        <v>7722</v>
      </c>
      <c r="AL263" s="1">
        <v>1213698</v>
      </c>
      <c r="AM263" s="1">
        <v>8188</v>
      </c>
    </row>
    <row r="264" spans="5:39" x14ac:dyDescent="0.25">
      <c r="E264" s="1" t="s">
        <v>66</v>
      </c>
      <c r="G264" s="4">
        <v>6000</v>
      </c>
      <c r="H264" s="6">
        <v>1.2538000000000001E-2</v>
      </c>
      <c r="I264" s="6">
        <v>8.0450000000000001E-3</v>
      </c>
      <c r="J264" s="6">
        <v>5.8282E-2</v>
      </c>
      <c r="K264" s="6">
        <v>9.6075999999999995E-2</v>
      </c>
      <c r="L264" s="6">
        <v>6.8833000000000005E-2</v>
      </c>
      <c r="M264" s="1">
        <f t="shared" si="77"/>
        <v>4.8754800000000001E-2</v>
      </c>
      <c r="N264" s="1">
        <f t="shared" si="79"/>
        <v>1.02915E-2</v>
      </c>
      <c r="O264" s="1">
        <f t="shared" si="74"/>
        <v>7.4397000000000005E-2</v>
      </c>
      <c r="R264" s="11">
        <v>4.0960999999999997E-2</v>
      </c>
      <c r="S264" s="11">
        <v>4.1466000000000003E-2</v>
      </c>
      <c r="T264" s="11">
        <v>3.6596999999999998E-2</v>
      </c>
      <c r="U264" s="11">
        <v>3.8419000000000002E-2</v>
      </c>
      <c r="V264" s="11">
        <v>3.8246000000000002E-2</v>
      </c>
      <c r="W264" s="13">
        <f t="shared" si="75"/>
        <v>3.91378E-2</v>
      </c>
      <c r="X264" s="13">
        <f t="shared" si="78"/>
        <v>4.12135E-2</v>
      </c>
      <c r="Y264" s="13">
        <f t="shared" si="76"/>
        <v>3.7754000000000003E-2</v>
      </c>
      <c r="AC264" s="4">
        <v>6000</v>
      </c>
      <c r="AD264" s="6">
        <v>236907</v>
      </c>
      <c r="AE264" s="6">
        <v>9239</v>
      </c>
      <c r="AF264" s="6">
        <v>221212</v>
      </c>
      <c r="AG264" s="1">
        <v>14083</v>
      </c>
      <c r="AH264" s="6">
        <v>1996774</v>
      </c>
      <c r="AI264" s="1">
        <v>9592</v>
      </c>
      <c r="AJ264" s="1">
        <v>2976432</v>
      </c>
      <c r="AK264" s="1">
        <v>10349</v>
      </c>
      <c r="AL264" s="1">
        <v>2152777</v>
      </c>
      <c r="AM264" s="1">
        <v>12393</v>
      </c>
    </row>
    <row r="265" spans="5:39" x14ac:dyDescent="0.25">
      <c r="E265" s="1" t="s">
        <v>75</v>
      </c>
      <c r="G265" s="1">
        <v>7500</v>
      </c>
      <c r="H265" s="6">
        <v>1.7552000000000002E-2</v>
      </c>
      <c r="I265" s="6">
        <v>1.3176E-2</v>
      </c>
      <c r="J265" s="6">
        <v>9.6163999999999999E-2</v>
      </c>
      <c r="K265" s="6">
        <v>0.146652</v>
      </c>
      <c r="L265" s="6">
        <v>0.10816099999999999</v>
      </c>
      <c r="M265" s="1">
        <f t="shared" si="77"/>
        <v>7.6341000000000006E-2</v>
      </c>
      <c r="N265" s="1">
        <f t="shared" si="79"/>
        <v>1.5364000000000001E-2</v>
      </c>
      <c r="O265" s="1">
        <f t="shared" si="74"/>
        <v>0.11699233333333332</v>
      </c>
      <c r="R265" s="11">
        <v>4.7564000000000002E-2</v>
      </c>
      <c r="S265" s="11">
        <v>4.7159E-2</v>
      </c>
      <c r="T265" s="11">
        <v>4.8349999999999997E-2</v>
      </c>
      <c r="U265" s="11">
        <v>4.6793000000000001E-2</v>
      </c>
      <c r="V265" s="11">
        <v>4.7551999999999997E-2</v>
      </c>
      <c r="W265" s="13">
        <f t="shared" si="75"/>
        <v>4.7483600000000001E-2</v>
      </c>
      <c r="X265" s="13">
        <f t="shared" si="78"/>
        <v>4.7361500000000001E-2</v>
      </c>
      <c r="Y265" s="13">
        <f t="shared" si="76"/>
        <v>4.7565000000000003E-2</v>
      </c>
      <c r="AC265" s="1">
        <v>7500</v>
      </c>
      <c r="AD265" s="6">
        <v>529597</v>
      </c>
      <c r="AE265" s="6">
        <v>14478</v>
      </c>
      <c r="AF265" s="1">
        <v>343353</v>
      </c>
      <c r="AG265" s="6">
        <v>18579</v>
      </c>
      <c r="AH265" s="6">
        <v>3118609</v>
      </c>
      <c r="AI265" s="1">
        <v>12049</v>
      </c>
      <c r="AJ265" s="1">
        <v>4650447</v>
      </c>
      <c r="AK265" s="1">
        <v>12999</v>
      </c>
      <c r="AL265" s="1">
        <v>3362166</v>
      </c>
      <c r="AM265" s="1">
        <v>15848</v>
      </c>
    </row>
    <row r="266" spans="5:39" x14ac:dyDescent="0.25">
      <c r="E266" s="24"/>
      <c r="G266" s="1">
        <v>9000</v>
      </c>
      <c r="H266" s="6">
        <v>2.3182999999999999E-2</v>
      </c>
      <c r="I266" s="6">
        <v>1.7565000000000001E-2</v>
      </c>
      <c r="J266" s="6">
        <v>0.13275300000000001</v>
      </c>
      <c r="K266" s="6">
        <v>0.218052</v>
      </c>
      <c r="L266" s="6">
        <v>0.147757</v>
      </c>
      <c r="M266" s="1">
        <f t="shared" si="77"/>
        <v>0.10786200000000001</v>
      </c>
      <c r="N266" s="1">
        <f t="shared" si="79"/>
        <v>2.0374E-2</v>
      </c>
      <c r="O266" s="1">
        <f t="shared" si="74"/>
        <v>0.16618733333333335</v>
      </c>
      <c r="R266" s="11">
        <v>6.1781000000000003E-2</v>
      </c>
      <c r="S266" s="11">
        <v>6.2373999999999999E-2</v>
      </c>
      <c r="T266" s="11">
        <v>5.9292999999999998E-2</v>
      </c>
      <c r="U266" s="11">
        <v>6.1678999999999998E-2</v>
      </c>
      <c r="V266" s="11">
        <v>6.3215999999999994E-2</v>
      </c>
      <c r="W266" s="13">
        <f t="shared" si="75"/>
        <v>6.1668599999999997E-2</v>
      </c>
      <c r="X266" s="13">
        <f t="shared" si="78"/>
        <v>6.2077500000000001E-2</v>
      </c>
      <c r="Y266" s="13">
        <f t="shared" si="76"/>
        <v>6.1395999999999999E-2</v>
      </c>
      <c r="AC266" s="1">
        <v>9000</v>
      </c>
      <c r="AD266" s="6">
        <v>763121</v>
      </c>
      <c r="AE266" s="6">
        <v>17796</v>
      </c>
      <c r="AF266" s="6">
        <v>494564</v>
      </c>
      <c r="AG266" s="6">
        <v>22296</v>
      </c>
      <c r="AH266" s="6">
        <v>4485253</v>
      </c>
      <c r="AI266" s="1">
        <v>14811</v>
      </c>
      <c r="AJ266" s="1">
        <v>6696867</v>
      </c>
      <c r="AK266" s="1">
        <v>15598</v>
      </c>
      <c r="AL266" s="1">
        <v>4837948</v>
      </c>
      <c r="AM266" s="1">
        <v>19452</v>
      </c>
    </row>
    <row r="267" spans="5:39" x14ac:dyDescent="0.25">
      <c r="E267" s="24"/>
      <c r="G267" s="1">
        <v>10500</v>
      </c>
      <c r="H267" s="6">
        <v>3.2196000000000002E-2</v>
      </c>
      <c r="I267" s="6">
        <v>2.3762999999999999E-2</v>
      </c>
      <c r="J267" s="6">
        <v>0.19387399999999999</v>
      </c>
      <c r="K267" s="6">
        <v>0.29071999999999998</v>
      </c>
      <c r="L267" s="6">
        <v>0.202875</v>
      </c>
      <c r="M267" s="1">
        <f t="shared" si="77"/>
        <v>0.1486856</v>
      </c>
      <c r="N267" s="1">
        <f t="shared" si="79"/>
        <v>2.7979500000000001E-2</v>
      </c>
      <c r="O267" s="1">
        <f t="shared" si="74"/>
        <v>0.22915633333333332</v>
      </c>
      <c r="R267" s="11">
        <v>5.5226999999999998E-2</v>
      </c>
      <c r="S267" s="11">
        <v>6.8665000000000004E-2</v>
      </c>
      <c r="T267" s="11">
        <v>6.7932999999999993E-2</v>
      </c>
      <c r="U267" s="11">
        <v>6.8345000000000003E-2</v>
      </c>
      <c r="V267" s="11">
        <v>6.8745000000000001E-2</v>
      </c>
      <c r="W267" s="13">
        <f t="shared" si="75"/>
        <v>6.5783000000000008E-2</v>
      </c>
      <c r="X267" s="13">
        <f t="shared" si="78"/>
        <v>6.1946000000000001E-2</v>
      </c>
      <c r="Y267" s="13">
        <f t="shared" si="76"/>
        <v>6.8340999999999999E-2</v>
      </c>
      <c r="AC267" s="1">
        <v>10500</v>
      </c>
      <c r="AD267" s="6">
        <v>1035402</v>
      </c>
      <c r="AE267" s="6">
        <v>21121</v>
      </c>
      <c r="AF267" s="6">
        <v>670290</v>
      </c>
      <c r="AG267" s="1">
        <v>26298</v>
      </c>
      <c r="AH267" s="6">
        <v>6107699</v>
      </c>
      <c r="AI267" s="1">
        <v>17684</v>
      </c>
      <c r="AJ267" s="1">
        <v>9115438</v>
      </c>
      <c r="AK267" s="1">
        <v>18254</v>
      </c>
      <c r="AL267" s="1">
        <v>6582682</v>
      </c>
      <c r="AM267" s="1">
        <v>24219</v>
      </c>
    </row>
    <row r="268" spans="5:39" x14ac:dyDescent="0.25">
      <c r="G268" s="1">
        <v>12000</v>
      </c>
      <c r="H268" s="6">
        <v>3.9378000000000003E-2</v>
      </c>
      <c r="I268" s="6">
        <v>2.5951999999999999E-2</v>
      </c>
      <c r="J268" s="6">
        <v>0.228246</v>
      </c>
      <c r="K268" s="6">
        <v>0.35514400000000002</v>
      </c>
      <c r="L268" s="1">
        <v>0.24961800000000001</v>
      </c>
      <c r="M268" s="1">
        <f t="shared" si="77"/>
        <v>0.17966759999999998</v>
      </c>
      <c r="N268" s="1">
        <f t="shared" si="79"/>
        <v>3.2665E-2</v>
      </c>
      <c r="O268" s="1">
        <f t="shared" si="74"/>
        <v>0.27766933333333338</v>
      </c>
      <c r="R268" s="11">
        <v>6.7104999999999998E-2</v>
      </c>
      <c r="S268" s="11">
        <v>6.6100999999999993E-2</v>
      </c>
      <c r="T268" s="11">
        <v>6.9360000000000005E-2</v>
      </c>
      <c r="U268" s="11">
        <v>6.5176999999999999E-2</v>
      </c>
      <c r="V268" s="11">
        <v>6.6023999999999999E-2</v>
      </c>
      <c r="W268" s="13">
        <f t="shared" si="75"/>
        <v>6.6753400000000004E-2</v>
      </c>
      <c r="X268" s="13">
        <f t="shared" si="78"/>
        <v>6.6602999999999996E-2</v>
      </c>
      <c r="Y268" s="13">
        <f t="shared" si="76"/>
        <v>6.6853666666666672E-2</v>
      </c>
      <c r="AC268" s="1">
        <v>12000</v>
      </c>
      <c r="AD268" s="6">
        <v>1349995</v>
      </c>
      <c r="AE268" s="6">
        <v>24252</v>
      </c>
      <c r="AF268" s="6">
        <v>874864</v>
      </c>
      <c r="AG268" s="6">
        <v>29906</v>
      </c>
      <c r="AH268" s="6">
        <v>7966595</v>
      </c>
      <c r="AI268" s="6">
        <v>20204</v>
      </c>
      <c r="AJ268" s="1">
        <v>19905970</v>
      </c>
      <c r="AK268" s="1">
        <v>20917</v>
      </c>
      <c r="AL268" s="1">
        <v>8601653</v>
      </c>
      <c r="AM268" s="1">
        <v>28377</v>
      </c>
    </row>
    <row r="307" spans="5:51" s="17" customFormat="1" x14ac:dyDescent="0.25"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</row>
    <row r="308" spans="5:51" s="17" customFormat="1" x14ac:dyDescent="0.25"/>
    <row r="309" spans="5:51" s="17" customFormat="1" x14ac:dyDescent="0.25"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</row>
    <row r="310" spans="5:51" s="17" customFormat="1" x14ac:dyDescent="0.25"/>
    <row r="311" spans="5:51" s="17" customFormat="1" x14ac:dyDescent="0.25"/>
    <row r="312" spans="5:51" s="17" customFormat="1" x14ac:dyDescent="0.25"/>
    <row r="313" spans="5:51" s="17" customFormat="1" x14ac:dyDescent="0.25">
      <c r="I313" s="17" t="s">
        <v>93</v>
      </c>
      <c r="M313" s="17" t="s">
        <v>94</v>
      </c>
      <c r="Q313" s="17" t="s">
        <v>95</v>
      </c>
      <c r="V313" s="17" t="s">
        <v>96</v>
      </c>
      <c r="AD313" s="28" t="s">
        <v>93</v>
      </c>
      <c r="AE313" s="28"/>
      <c r="AF313" s="28"/>
      <c r="AG313" s="28"/>
      <c r="AI313" s="28" t="s">
        <v>94</v>
      </c>
      <c r="AJ313" s="28"/>
      <c r="AK313" s="28"/>
      <c r="AL313" s="28"/>
      <c r="AN313" s="28" t="s">
        <v>95</v>
      </c>
      <c r="AO313" s="28"/>
      <c r="AP313" s="28"/>
      <c r="AQ313" s="28"/>
      <c r="AS313" s="28" t="s">
        <v>96</v>
      </c>
      <c r="AT313" s="28"/>
      <c r="AU313" s="28"/>
      <c r="AV313" s="28"/>
    </row>
    <row r="314" spans="5:51" s="17" customFormat="1" x14ac:dyDescent="0.25">
      <c r="H314" s="17" t="s">
        <v>47</v>
      </c>
      <c r="I314" s="17" t="s">
        <v>10</v>
      </c>
      <c r="J314" s="17" t="s">
        <v>11</v>
      </c>
      <c r="M314" s="17" t="s">
        <v>10</v>
      </c>
      <c r="N314" s="17" t="s">
        <v>11</v>
      </c>
      <c r="Q314" s="17" t="s">
        <v>10</v>
      </c>
      <c r="R314" s="17" t="s">
        <v>11</v>
      </c>
      <c r="V314" s="17" t="s">
        <v>10</v>
      </c>
      <c r="W314" s="17" t="s">
        <v>11</v>
      </c>
      <c r="AC314" s="17" t="s">
        <v>47</v>
      </c>
      <c r="AD314" s="17" t="s">
        <v>48</v>
      </c>
      <c r="AE314" s="17" t="s">
        <v>12</v>
      </c>
      <c r="AF314" s="17" t="s">
        <v>14</v>
      </c>
      <c r="AI314" s="17" t="s">
        <v>48</v>
      </c>
      <c r="AJ314" s="17" t="s">
        <v>12</v>
      </c>
      <c r="AK314" s="17" t="s">
        <v>14</v>
      </c>
      <c r="AN314" s="17" t="s">
        <v>48</v>
      </c>
      <c r="AO314" s="17" t="s">
        <v>12</v>
      </c>
      <c r="AP314" s="17" t="s">
        <v>14</v>
      </c>
      <c r="AS314" s="17" t="s">
        <v>48</v>
      </c>
      <c r="AT314" s="17" t="s">
        <v>12</v>
      </c>
      <c r="AU314" s="17" t="s">
        <v>14</v>
      </c>
    </row>
    <row r="315" spans="5:51" s="17" customFormat="1" x14ac:dyDescent="0.25">
      <c r="E315" s="17" t="s">
        <v>78</v>
      </c>
      <c r="I315" s="17" t="s">
        <v>22</v>
      </c>
      <c r="J315" s="17" t="s">
        <v>22</v>
      </c>
      <c r="K315" s="17" t="s">
        <v>61</v>
      </c>
      <c r="M315" s="17" t="s">
        <v>22</v>
      </c>
      <c r="N315" s="17" t="s">
        <v>22</v>
      </c>
      <c r="O315" s="17" t="s">
        <v>61</v>
      </c>
      <c r="S315" s="17" t="s">
        <v>61</v>
      </c>
      <c r="X315" s="17" t="s">
        <v>61</v>
      </c>
      <c r="AD315" s="17" t="s">
        <v>22</v>
      </c>
      <c r="AE315" s="17" t="s">
        <v>22</v>
      </c>
      <c r="AF315" s="17" t="s">
        <v>22</v>
      </c>
      <c r="AG315" s="17" t="s">
        <v>79</v>
      </c>
      <c r="AI315" s="17" t="s">
        <v>22</v>
      </c>
      <c r="AJ315" s="17" t="s">
        <v>22</v>
      </c>
      <c r="AK315" s="17" t="s">
        <v>22</v>
      </c>
      <c r="AL315" s="17" t="s">
        <v>79</v>
      </c>
      <c r="AN315" s="17" t="s">
        <v>22</v>
      </c>
      <c r="AO315" s="17" t="s">
        <v>22</v>
      </c>
      <c r="AP315" s="17" t="s">
        <v>22</v>
      </c>
      <c r="AQ315" s="17" t="s">
        <v>79</v>
      </c>
      <c r="AS315" s="17" t="s">
        <v>22</v>
      </c>
      <c r="AT315" s="17" t="s">
        <v>22</v>
      </c>
      <c r="AU315" s="17" t="s">
        <v>22</v>
      </c>
      <c r="AV315" s="17" t="s">
        <v>79</v>
      </c>
    </row>
    <row r="316" spans="5:51" s="17" customFormat="1" x14ac:dyDescent="0.25">
      <c r="E316" s="17" t="s">
        <v>24</v>
      </c>
      <c r="H316" s="18">
        <v>1</v>
      </c>
      <c r="I316" s="19">
        <v>6.1203E-2</v>
      </c>
      <c r="J316" s="19">
        <v>4.5418E-2</v>
      </c>
      <c r="K316" s="17">
        <f>SUM(I316:J316)/2</f>
        <v>5.3310499999999997E-2</v>
      </c>
      <c r="M316" s="19">
        <v>2.47E-2</v>
      </c>
      <c r="N316" s="19">
        <v>1.8956000000000001E-2</v>
      </c>
      <c r="O316" s="17">
        <f>SUM(M316:N316)/2</f>
        <v>2.1828E-2</v>
      </c>
      <c r="P316" s="19"/>
      <c r="Q316" s="19">
        <v>5.3194999999999997</v>
      </c>
      <c r="R316" s="19">
        <v>4.9154460000000002</v>
      </c>
      <c r="S316" s="17">
        <f>SUM(Q316:R316)/2</f>
        <v>5.1174730000000004</v>
      </c>
      <c r="V316" s="19">
        <v>5.1294000000000004</v>
      </c>
      <c r="W316" s="19">
        <v>4.9145110000000001</v>
      </c>
      <c r="X316" s="17">
        <f>SUM(V316:W316)/2</f>
        <v>5.0219555000000007</v>
      </c>
      <c r="AC316" s="18">
        <v>1</v>
      </c>
      <c r="AD316" s="19">
        <v>0.34064699999999998</v>
      </c>
      <c r="AE316" s="19">
        <v>0.55414399999999997</v>
      </c>
      <c r="AF316" s="19">
        <v>0.32507999999999998</v>
      </c>
      <c r="AG316" s="17">
        <f>SUM(AD316:AF316)/3</f>
        <v>0.40662366666666666</v>
      </c>
      <c r="AI316" s="19">
        <v>0.10875799999999999</v>
      </c>
      <c r="AJ316" s="19">
        <v>0.163608</v>
      </c>
      <c r="AK316" s="19">
        <v>0.101657</v>
      </c>
      <c r="AL316" s="17">
        <f>SUM(AI316:AK316)/3</f>
        <v>0.12467433333333333</v>
      </c>
      <c r="AN316" s="17">
        <v>5.5042999999999997</v>
      </c>
      <c r="AO316" s="19">
        <v>6.968</v>
      </c>
      <c r="AP316" s="19">
        <v>5.7869999999999999</v>
      </c>
      <c r="AQ316" s="17">
        <f>SUM(AN316:AP316)/3</f>
        <v>6.0864333333333329</v>
      </c>
      <c r="AS316" s="19">
        <v>5.0872000000000002</v>
      </c>
      <c r="AT316" s="19">
        <v>6.8680000000000003</v>
      </c>
      <c r="AU316" s="19">
        <v>5.6340000000000003</v>
      </c>
      <c r="AV316" s="17">
        <f>SUM(AS316:AU316)/3</f>
        <v>5.8630666666666675</v>
      </c>
    </row>
    <row r="317" spans="5:51" s="17" customFormat="1" x14ac:dyDescent="0.25">
      <c r="E317" s="24" t="s">
        <v>100</v>
      </c>
      <c r="H317" s="18">
        <v>188</v>
      </c>
      <c r="I317" s="19">
        <v>4.7351919999999996</v>
      </c>
      <c r="J317" s="19">
        <v>3.1344349999999999</v>
      </c>
      <c r="K317" s="17">
        <f t="shared" ref="K317:K325" si="80">SUM(I317:J317)/2</f>
        <v>3.9348134999999997</v>
      </c>
      <c r="M317" s="19">
        <v>1.5765979999999999</v>
      </c>
      <c r="N317" s="19">
        <v>1.238426</v>
      </c>
      <c r="O317" s="17">
        <f t="shared" ref="O317:O324" si="81">SUM(M317:N317)/2</f>
        <v>1.4075120000000001</v>
      </c>
      <c r="P317" s="19"/>
      <c r="Q317" s="19">
        <v>7.3055000000000003</v>
      </c>
      <c r="R317" s="19">
        <v>6.7599</v>
      </c>
      <c r="S317" s="17">
        <f t="shared" ref="S317:S325" si="82">SUM(Q317:R317)/2</f>
        <v>7.0327000000000002</v>
      </c>
      <c r="V317" s="19">
        <v>5.6710000000000003</v>
      </c>
      <c r="W317" s="19">
        <v>6.1287000000000003</v>
      </c>
      <c r="X317" s="17">
        <f t="shared" ref="X317:X325" si="83">SUM(V317:W317)/2</f>
        <v>5.8998500000000007</v>
      </c>
      <c r="AC317" s="18">
        <v>33</v>
      </c>
      <c r="AD317" s="19">
        <v>3.5031469999999998</v>
      </c>
      <c r="AE317" s="19">
        <v>4.4709729999999999</v>
      </c>
      <c r="AF317" s="19">
        <v>4.231706</v>
      </c>
      <c r="AG317" s="17">
        <f t="shared" ref="AG317:AG325" si="84">SUM(AD317:AF317)/3</f>
        <v>4.0686086666666661</v>
      </c>
      <c r="AI317" s="19">
        <v>0.74737100000000001</v>
      </c>
      <c r="AJ317" s="19">
        <v>1.0446279999999999</v>
      </c>
      <c r="AK317" s="19">
        <v>0.91284299999999996</v>
      </c>
      <c r="AL317" s="17">
        <f t="shared" ref="AL317:AL325" si="85">SUM(AI317:AK317)/3</f>
        <v>0.90161399999999992</v>
      </c>
      <c r="AN317" s="19">
        <v>5.7229999999999999</v>
      </c>
      <c r="AO317" s="19">
        <v>7.1821000000000002</v>
      </c>
      <c r="AP317" s="17">
        <v>6.4368999999999996</v>
      </c>
      <c r="AQ317" s="17">
        <f t="shared" ref="AQ317:AQ325" si="86">SUM(AN317:AP317)/3</f>
        <v>6.4473333333333329</v>
      </c>
      <c r="AS317" s="19">
        <v>4.7217690000000001</v>
      </c>
      <c r="AT317" s="19">
        <v>6.1666999999999996</v>
      </c>
      <c r="AU317" s="19">
        <v>5.3544999999999998</v>
      </c>
      <c r="AV317" s="17">
        <f t="shared" ref="AV317:AV325" si="87">SUM(AS317:AU317)/3</f>
        <v>5.4143230000000004</v>
      </c>
    </row>
    <row r="318" spans="5:51" s="17" customFormat="1" x14ac:dyDescent="0.25">
      <c r="E318" s="24" t="s">
        <v>101</v>
      </c>
      <c r="H318" s="18">
        <v>375</v>
      </c>
      <c r="I318" s="19">
        <v>8.9998000000000005</v>
      </c>
      <c r="J318" s="19">
        <v>6.6639999999999997</v>
      </c>
      <c r="K318" s="17">
        <f t="shared" si="80"/>
        <v>7.8319000000000001</v>
      </c>
      <c r="M318" s="19">
        <v>2.8396910000000002</v>
      </c>
      <c r="N318" s="19">
        <v>2.4572720000000001</v>
      </c>
      <c r="O318" s="17">
        <f t="shared" si="81"/>
        <v>2.6484814999999999</v>
      </c>
      <c r="P318" s="19"/>
      <c r="Q318" s="19">
        <v>8.5106999999999999</v>
      </c>
      <c r="R318" s="19">
        <v>7.5838999999999999</v>
      </c>
      <c r="S318" s="17">
        <f t="shared" si="82"/>
        <v>8.0472999999999999</v>
      </c>
      <c r="V318" s="19">
        <v>6.2983000000000002</v>
      </c>
      <c r="W318" s="19">
        <v>6.1779000000000002</v>
      </c>
      <c r="X318" s="17">
        <f t="shared" si="83"/>
        <v>6.2381000000000002</v>
      </c>
      <c r="AC318" s="18">
        <v>67</v>
      </c>
      <c r="AD318" s="19">
        <v>8.2352000000000007</v>
      </c>
      <c r="AE318" s="19">
        <v>9.2746999999999993</v>
      </c>
      <c r="AF318" s="19">
        <v>9.8598999999999997</v>
      </c>
      <c r="AG318" s="17">
        <f t="shared" si="84"/>
        <v>9.1232666666666677</v>
      </c>
      <c r="AI318" s="19">
        <v>1.645365</v>
      </c>
      <c r="AJ318" s="19">
        <v>1.993773</v>
      </c>
      <c r="AK318" s="19">
        <v>1.8711869999999999</v>
      </c>
      <c r="AL318" s="17">
        <f t="shared" si="85"/>
        <v>1.836775</v>
      </c>
      <c r="AN318" s="19">
        <v>7.6757999999999997</v>
      </c>
      <c r="AO318" s="17">
        <v>8.3976000000000006</v>
      </c>
      <c r="AP318" s="19">
        <v>8.1112000000000002</v>
      </c>
      <c r="AQ318" s="17">
        <f t="shared" si="86"/>
        <v>8.0615333333333332</v>
      </c>
      <c r="AS318" s="19">
        <v>5.3902000000000001</v>
      </c>
      <c r="AT318" s="19">
        <v>6.3371000000000004</v>
      </c>
      <c r="AU318" s="19">
        <v>5.8014999999999999</v>
      </c>
      <c r="AV318" s="17">
        <f t="shared" si="87"/>
        <v>5.8429333333333338</v>
      </c>
    </row>
    <row r="319" spans="5:51" s="17" customFormat="1" x14ac:dyDescent="0.25">
      <c r="E319" s="20" t="s">
        <v>80</v>
      </c>
      <c r="H319" s="17">
        <v>563</v>
      </c>
      <c r="I319" s="19">
        <v>13.61</v>
      </c>
      <c r="J319" s="19">
        <v>10.112399999999999</v>
      </c>
      <c r="K319" s="17">
        <f t="shared" si="80"/>
        <v>11.8612</v>
      </c>
      <c r="M319" s="19">
        <v>4.3346710000000002</v>
      </c>
      <c r="N319" s="19">
        <v>3.5251670000000002</v>
      </c>
      <c r="O319" s="17">
        <f t="shared" si="81"/>
        <v>3.9299189999999999</v>
      </c>
      <c r="P319" s="19"/>
      <c r="Q319" s="19">
        <v>9.7468000000000004</v>
      </c>
      <c r="R319" s="19">
        <v>8.8571000000000009</v>
      </c>
      <c r="S319" s="17">
        <f t="shared" si="82"/>
        <v>9.3019500000000015</v>
      </c>
      <c r="V319" s="19">
        <v>6.5796999999999999</v>
      </c>
      <c r="W319" s="19">
        <v>6.4787999999999997</v>
      </c>
      <c r="X319" s="17">
        <f t="shared" si="83"/>
        <v>6.5292499999999993</v>
      </c>
      <c r="AC319" s="17">
        <v>100</v>
      </c>
      <c r="AD319" s="19">
        <v>12.1083</v>
      </c>
      <c r="AE319" s="19">
        <v>13.846399999999999</v>
      </c>
      <c r="AF319" s="19">
        <v>14.257099999999999</v>
      </c>
      <c r="AG319" s="17">
        <f t="shared" si="84"/>
        <v>13.403933333333333</v>
      </c>
      <c r="AI319" s="19">
        <v>2.1815099999999998</v>
      </c>
      <c r="AJ319" s="19">
        <v>2.9618869999999999</v>
      </c>
      <c r="AK319" s="19">
        <v>2.7673130000000001</v>
      </c>
      <c r="AL319" s="17">
        <f t="shared" si="85"/>
        <v>2.6369033333333332</v>
      </c>
      <c r="AN319" s="19">
        <v>7.9394999999999998</v>
      </c>
      <c r="AO319" s="19">
        <v>9.5031999999999996</v>
      </c>
      <c r="AP319" s="19">
        <v>9.3470999999999993</v>
      </c>
      <c r="AQ319" s="17">
        <f t="shared" si="86"/>
        <v>8.9299333333333326</v>
      </c>
      <c r="AS319" s="19">
        <v>4.9281350000000002</v>
      </c>
      <c r="AT319" s="19">
        <v>6.556</v>
      </c>
      <c r="AU319" s="19">
        <v>6.1604999999999999</v>
      </c>
      <c r="AV319" s="17">
        <f t="shared" si="87"/>
        <v>5.881545</v>
      </c>
    </row>
    <row r="320" spans="5:51" s="17" customFormat="1" x14ac:dyDescent="0.25">
      <c r="E320" s="20" t="s">
        <v>26</v>
      </c>
      <c r="H320" s="18">
        <v>750</v>
      </c>
      <c r="I320" s="19">
        <v>18.808399999999999</v>
      </c>
      <c r="J320" s="19">
        <v>14.107900000000001</v>
      </c>
      <c r="K320" s="17">
        <f t="shared" si="80"/>
        <v>16.45815</v>
      </c>
      <c r="M320" s="19">
        <v>5.8240999999999996</v>
      </c>
      <c r="N320" s="19">
        <v>5.0945999999999998</v>
      </c>
      <c r="O320" s="17">
        <f t="shared" si="81"/>
        <v>5.4593499999999997</v>
      </c>
      <c r="P320" s="19"/>
      <c r="Q320" s="19">
        <v>12.119300000000001</v>
      </c>
      <c r="R320" s="19">
        <v>10.366199999999999</v>
      </c>
      <c r="S320" s="17">
        <f t="shared" si="82"/>
        <v>11.242750000000001</v>
      </c>
      <c r="V320" s="19">
        <v>7.5472999999999999</v>
      </c>
      <c r="W320" s="19">
        <v>7.3906000000000001</v>
      </c>
      <c r="X320" s="17">
        <f t="shared" si="83"/>
        <v>7.4689499999999995</v>
      </c>
      <c r="AC320" s="18">
        <v>133</v>
      </c>
      <c r="AD320" s="19">
        <v>15.9526</v>
      </c>
      <c r="AE320" s="19">
        <v>18.616399999999999</v>
      </c>
      <c r="AF320" s="19">
        <v>19.059899999999999</v>
      </c>
      <c r="AG320" s="17">
        <f t="shared" si="84"/>
        <v>17.876300000000001</v>
      </c>
      <c r="AI320" s="19">
        <v>2.8671630000000001</v>
      </c>
      <c r="AJ320" s="19">
        <v>3.9014950000000002</v>
      </c>
      <c r="AK320" s="19">
        <v>3.702083</v>
      </c>
      <c r="AL320" s="17">
        <f t="shared" si="85"/>
        <v>3.4902470000000001</v>
      </c>
      <c r="AN320" s="19">
        <v>8.5716000000000001</v>
      </c>
      <c r="AO320" s="19">
        <v>10.932</v>
      </c>
      <c r="AP320" s="19">
        <v>10.1326</v>
      </c>
      <c r="AQ320" s="17">
        <f t="shared" si="86"/>
        <v>9.8787333333333329</v>
      </c>
      <c r="AS320" s="17">
        <v>5.1889000000000003</v>
      </c>
      <c r="AT320" s="19">
        <v>6.7830000000000004</v>
      </c>
      <c r="AU320" s="19">
        <v>6.3148</v>
      </c>
      <c r="AV320" s="17">
        <f t="shared" si="87"/>
        <v>6.0955666666666675</v>
      </c>
    </row>
    <row r="321" spans="5:48" s="17" customFormat="1" x14ac:dyDescent="0.25">
      <c r="H321" s="18">
        <v>938</v>
      </c>
      <c r="I321" s="19">
        <v>26.3538</v>
      </c>
      <c r="J321" s="19">
        <v>17.972000000000001</v>
      </c>
      <c r="K321" s="17">
        <f t="shared" si="80"/>
        <v>22.1629</v>
      </c>
      <c r="M321" s="19">
        <v>8.2989999999999995</v>
      </c>
      <c r="N321" s="19">
        <v>6.4306999999999999</v>
      </c>
      <c r="O321" s="17">
        <f t="shared" si="81"/>
        <v>7.3648499999999997</v>
      </c>
      <c r="P321" s="19"/>
      <c r="Q321" s="19">
        <v>14.73</v>
      </c>
      <c r="R321" s="19">
        <v>12.163500000000001</v>
      </c>
      <c r="S321" s="17">
        <f t="shared" si="82"/>
        <v>13.446750000000002</v>
      </c>
      <c r="V321" s="19">
        <v>8.3460999999999999</v>
      </c>
      <c r="W321" s="19">
        <v>8.2151999999999994</v>
      </c>
      <c r="X321" s="17">
        <f t="shared" si="83"/>
        <v>8.2806499999999996</v>
      </c>
      <c r="AC321" s="18">
        <v>167</v>
      </c>
      <c r="AD321" s="17">
        <v>19.89</v>
      </c>
      <c r="AE321" s="17">
        <v>24.503599999999999</v>
      </c>
      <c r="AF321" s="17">
        <v>24.2927</v>
      </c>
      <c r="AG321" s="17">
        <f t="shared" si="84"/>
        <v>22.895433333333333</v>
      </c>
      <c r="AI321" s="19">
        <v>3.7243930000000001</v>
      </c>
      <c r="AJ321" s="17">
        <v>5.1303000000000001</v>
      </c>
      <c r="AK321" s="19">
        <v>4.3741469999999998</v>
      </c>
      <c r="AL321" s="17">
        <f t="shared" si="85"/>
        <v>4.4096133333333336</v>
      </c>
      <c r="AN321" s="17">
        <v>9.7538</v>
      </c>
      <c r="AO321" s="17">
        <v>11.9009</v>
      </c>
      <c r="AP321" s="19">
        <v>11.4933</v>
      </c>
      <c r="AQ321" s="17">
        <f t="shared" si="86"/>
        <v>11.049333333333331</v>
      </c>
      <c r="AS321" s="17">
        <v>5.4023000000000003</v>
      </c>
      <c r="AT321" s="17">
        <v>7.0025000000000004</v>
      </c>
      <c r="AU321" s="17">
        <v>6.3775000000000004</v>
      </c>
      <c r="AV321" s="17">
        <f t="shared" si="87"/>
        <v>6.2607666666666679</v>
      </c>
    </row>
    <row r="322" spans="5:48" s="17" customFormat="1" ht="15.75" customHeight="1" x14ac:dyDescent="0.25">
      <c r="H322" s="17">
        <v>1125</v>
      </c>
      <c r="I322" s="19">
        <v>28.927900000000001</v>
      </c>
      <c r="J322" s="19">
        <v>22.3873</v>
      </c>
      <c r="K322" s="17">
        <f t="shared" si="80"/>
        <v>25.657600000000002</v>
      </c>
      <c r="M322" s="19">
        <v>9.2012</v>
      </c>
      <c r="N322" s="19">
        <v>7.8872999999999998</v>
      </c>
      <c r="O322" s="17">
        <f t="shared" si="81"/>
        <v>8.5442499999999999</v>
      </c>
      <c r="P322" s="19"/>
      <c r="Q322" s="19">
        <v>15.5052</v>
      </c>
      <c r="R322" s="19">
        <v>14.454800000000001</v>
      </c>
      <c r="S322" s="17">
        <f t="shared" si="82"/>
        <v>14.98</v>
      </c>
      <c r="V322" s="19">
        <v>9.2530000000000001</v>
      </c>
      <c r="W322" s="19">
        <v>9.5695999999999994</v>
      </c>
      <c r="X322" s="17">
        <f t="shared" si="83"/>
        <v>9.4113000000000007</v>
      </c>
      <c r="AC322" s="17">
        <v>200</v>
      </c>
      <c r="AD322" s="17">
        <v>25.025099999999998</v>
      </c>
      <c r="AE322" s="17">
        <v>29.096800000000002</v>
      </c>
      <c r="AF322" s="17">
        <v>30.836600000000001</v>
      </c>
      <c r="AG322" s="17">
        <f t="shared" si="84"/>
        <v>28.319500000000001</v>
      </c>
      <c r="AI322" s="17">
        <v>5.1393000000000004</v>
      </c>
      <c r="AJ322" s="17">
        <v>6.1757999999999997</v>
      </c>
      <c r="AK322" s="17">
        <v>5.9485999999999999</v>
      </c>
      <c r="AL322" s="17">
        <f t="shared" si="85"/>
        <v>5.7545666666666664</v>
      </c>
      <c r="AN322" s="17">
        <v>12.1854</v>
      </c>
      <c r="AO322" s="17">
        <v>13.754099999999999</v>
      </c>
      <c r="AP322" s="17">
        <v>13.342000000000001</v>
      </c>
      <c r="AQ322" s="17">
        <f t="shared" si="86"/>
        <v>13.093833333333334</v>
      </c>
      <c r="AS322" s="17">
        <v>5.4622999999999999</v>
      </c>
      <c r="AT322" s="17">
        <v>6.8254000000000001</v>
      </c>
      <c r="AU322" s="17">
        <v>6.1186999999999996</v>
      </c>
      <c r="AV322" s="17">
        <f t="shared" si="87"/>
        <v>6.1354666666666668</v>
      </c>
    </row>
    <row r="323" spans="5:48" s="17" customFormat="1" x14ac:dyDescent="0.25">
      <c r="E323" s="17" t="s">
        <v>81</v>
      </c>
      <c r="H323" s="17">
        <v>1313</v>
      </c>
      <c r="I323" s="19">
        <v>35.560600000000001</v>
      </c>
      <c r="J323" s="19">
        <v>26.898099999999999</v>
      </c>
      <c r="K323" s="17">
        <f t="shared" si="80"/>
        <v>31.22935</v>
      </c>
      <c r="M323" s="19">
        <v>11.7911</v>
      </c>
      <c r="N323" s="19">
        <v>8.7174999999999994</v>
      </c>
      <c r="O323" s="17">
        <f t="shared" si="81"/>
        <v>10.254300000000001</v>
      </c>
      <c r="P323" s="19"/>
      <c r="Q323" s="19">
        <v>17.652699999999999</v>
      </c>
      <c r="R323" s="19">
        <v>15.759499999999999</v>
      </c>
      <c r="S323" s="17">
        <f t="shared" si="82"/>
        <v>16.706099999999999</v>
      </c>
      <c r="V323" s="19">
        <v>10.224</v>
      </c>
      <c r="W323" s="19">
        <v>10.121499999999999</v>
      </c>
      <c r="X323" s="17">
        <f t="shared" si="83"/>
        <v>10.172750000000001</v>
      </c>
      <c r="AC323" s="17">
        <v>233</v>
      </c>
      <c r="AD323" s="17">
        <v>28.973700000000001</v>
      </c>
      <c r="AE323" s="17">
        <v>34.576300000000003</v>
      </c>
      <c r="AF323" s="17">
        <v>35.668399999999998</v>
      </c>
      <c r="AG323" s="17">
        <f t="shared" si="84"/>
        <v>33.072800000000001</v>
      </c>
      <c r="AI323" s="17">
        <v>5.2991000000000001</v>
      </c>
      <c r="AJ323" s="17">
        <v>6.8583999999999996</v>
      </c>
      <c r="AK323" s="17">
        <v>6.4794</v>
      </c>
      <c r="AL323" s="17">
        <f t="shared" si="85"/>
        <v>6.212299999999999</v>
      </c>
      <c r="AN323" s="17">
        <v>11.862299999999999</v>
      </c>
      <c r="AO323" s="17">
        <v>14.573700000000001</v>
      </c>
      <c r="AP323" s="17">
        <v>13.9977</v>
      </c>
      <c r="AQ323" s="17">
        <f t="shared" si="86"/>
        <v>13.4779</v>
      </c>
      <c r="AS323" s="17">
        <v>5.8718000000000004</v>
      </c>
      <c r="AT323" s="17">
        <v>7.2466999999999997</v>
      </c>
      <c r="AU323" s="17">
        <v>6.4118000000000004</v>
      </c>
      <c r="AV323" s="17">
        <f t="shared" si="87"/>
        <v>6.5101000000000004</v>
      </c>
    </row>
    <row r="324" spans="5:48" s="17" customFormat="1" x14ac:dyDescent="0.25">
      <c r="E324" s="17" t="s">
        <v>82</v>
      </c>
      <c r="H324" s="17">
        <v>1500</v>
      </c>
      <c r="I324" s="19">
        <v>37.633299999999998</v>
      </c>
      <c r="J324" s="19">
        <v>30.523099999999999</v>
      </c>
      <c r="K324" s="17">
        <f t="shared" si="80"/>
        <v>34.078199999999995</v>
      </c>
      <c r="M324" s="19">
        <v>13.1332</v>
      </c>
      <c r="N324" s="17">
        <v>11.3642</v>
      </c>
      <c r="O324" s="17">
        <f t="shared" si="81"/>
        <v>12.248699999999999</v>
      </c>
      <c r="P324" s="19"/>
      <c r="Q324" s="19">
        <v>19.8352</v>
      </c>
      <c r="R324" s="17">
        <v>17.440100000000001</v>
      </c>
      <c r="S324" s="17">
        <f t="shared" si="82"/>
        <v>18.637650000000001</v>
      </c>
      <c r="V324" s="17">
        <v>10.9694</v>
      </c>
      <c r="W324" s="17">
        <v>11.337</v>
      </c>
      <c r="X324" s="17">
        <f t="shared" si="83"/>
        <v>11.1532</v>
      </c>
      <c r="AC324" s="17">
        <v>267</v>
      </c>
      <c r="AD324" s="19">
        <v>34.7532</v>
      </c>
      <c r="AE324" s="19">
        <v>41.645000000000003</v>
      </c>
      <c r="AF324" s="19">
        <v>43.741300000000003</v>
      </c>
      <c r="AG324" s="17">
        <f t="shared" si="84"/>
        <v>40.046500000000002</v>
      </c>
      <c r="AI324" s="19">
        <v>6.4633000000000003</v>
      </c>
      <c r="AJ324" s="19">
        <v>8.5340000000000007</v>
      </c>
      <c r="AK324" s="19">
        <v>8.2143999999999995</v>
      </c>
      <c r="AL324" s="17">
        <f t="shared" si="85"/>
        <v>7.7372333333333332</v>
      </c>
      <c r="AN324" s="19">
        <v>13.538500000000001</v>
      </c>
      <c r="AO324" s="19">
        <v>16.243400000000001</v>
      </c>
      <c r="AP324" s="19">
        <v>16.318000000000001</v>
      </c>
      <c r="AQ324" s="17">
        <f t="shared" si="86"/>
        <v>15.366633333333334</v>
      </c>
      <c r="AS324" s="19">
        <v>6.2103999999999999</v>
      </c>
      <c r="AT324" s="19">
        <v>7.4081999999999999</v>
      </c>
      <c r="AU324" s="19">
        <v>7.4368999999999996</v>
      </c>
      <c r="AV324" s="17">
        <f t="shared" si="87"/>
        <v>7.0185000000000004</v>
      </c>
    </row>
    <row r="325" spans="5:48" s="17" customFormat="1" x14ac:dyDescent="0.25">
      <c r="H325" s="17">
        <v>1688</v>
      </c>
      <c r="I325" s="19">
        <v>46.540999999999997</v>
      </c>
      <c r="J325" s="19">
        <v>31.361999999999998</v>
      </c>
      <c r="K325" s="17">
        <f t="shared" si="80"/>
        <v>38.951499999999996</v>
      </c>
      <c r="M325" s="19">
        <v>14.805</v>
      </c>
      <c r="N325" s="19">
        <v>11.987</v>
      </c>
      <c r="O325" s="17">
        <f>SUM(M325:N325)/2</f>
        <v>13.396000000000001</v>
      </c>
      <c r="P325" s="19"/>
      <c r="Q325" s="19">
        <v>22.3855</v>
      </c>
      <c r="R325" s="19">
        <v>17.242999999999999</v>
      </c>
      <c r="S325" s="17">
        <f t="shared" si="82"/>
        <v>19.814250000000001</v>
      </c>
      <c r="T325" s="19"/>
      <c r="U325" s="19"/>
      <c r="V325" s="19">
        <v>10.2737</v>
      </c>
      <c r="W325" s="19">
        <v>10.53</v>
      </c>
      <c r="X325" s="17">
        <f t="shared" si="83"/>
        <v>10.40185</v>
      </c>
      <c r="AC325" s="17">
        <v>300</v>
      </c>
      <c r="AD325" s="19">
        <v>43.652000000000001</v>
      </c>
      <c r="AE325" s="19">
        <v>52.018000000000001</v>
      </c>
      <c r="AF325" s="19">
        <v>50.353999999999999</v>
      </c>
      <c r="AG325" s="17">
        <f t="shared" si="84"/>
        <v>48.674666666666667</v>
      </c>
      <c r="AI325" s="19">
        <v>8.5815000000000001</v>
      </c>
      <c r="AJ325" s="17">
        <v>12.363</v>
      </c>
      <c r="AK325" s="17">
        <v>9.9245999999999999</v>
      </c>
      <c r="AL325" s="17">
        <f t="shared" si="85"/>
        <v>10.289699999999998</v>
      </c>
      <c r="AN325" s="19">
        <v>15.009</v>
      </c>
      <c r="AO325" s="19">
        <v>20.41</v>
      </c>
      <c r="AP325" s="17">
        <v>18.0366</v>
      </c>
      <c r="AQ325" s="17">
        <f t="shared" si="86"/>
        <v>17.818533333333331</v>
      </c>
      <c r="AR325" s="19"/>
      <c r="AS325" s="17">
        <v>6.5849000000000002</v>
      </c>
      <c r="AT325" s="17">
        <v>9.1865000000000006</v>
      </c>
      <c r="AU325" s="17">
        <v>7.359</v>
      </c>
      <c r="AV325" s="17">
        <f t="shared" si="87"/>
        <v>7.7101333333333342</v>
      </c>
    </row>
    <row r="326" spans="5:48" s="17" customFormat="1" x14ac:dyDescent="0.25">
      <c r="I326" s="19"/>
      <c r="J326" s="19"/>
      <c r="M326" s="19"/>
      <c r="N326" s="19"/>
      <c r="Q326" s="19"/>
      <c r="R326" s="19"/>
      <c r="AJ326" s="19"/>
      <c r="AK326" s="19"/>
      <c r="AO326" s="19"/>
    </row>
    <row r="327" spans="5:48" s="17" customFormat="1" x14ac:dyDescent="0.25"/>
    <row r="328" spans="5:48" s="17" customFormat="1" x14ac:dyDescent="0.25"/>
    <row r="329" spans="5:48" s="17" customFormat="1" x14ac:dyDescent="0.25"/>
    <row r="330" spans="5:48" s="17" customFormat="1" x14ac:dyDescent="0.25"/>
    <row r="331" spans="5:48" s="17" customFormat="1" x14ac:dyDescent="0.25"/>
    <row r="332" spans="5:48" s="17" customFormat="1" x14ac:dyDescent="0.25"/>
    <row r="361" spans="5:52" x14ac:dyDescent="0.25"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4" spans="5:52" x14ac:dyDescent="0.25"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8" spans="5:52" x14ac:dyDescent="0.25">
      <c r="E368" s="1" t="s">
        <v>78</v>
      </c>
      <c r="I368" s="1" t="s">
        <v>76</v>
      </c>
      <c r="M368" s="1" t="s">
        <v>77</v>
      </c>
      <c r="Q368" s="1" t="s">
        <v>83</v>
      </c>
      <c r="Z368" s="1" t="s">
        <v>76</v>
      </c>
      <c r="AE368" s="1" t="s">
        <v>77</v>
      </c>
      <c r="AJ368" s="1" t="s">
        <v>83</v>
      </c>
    </row>
    <row r="369" spans="5:39" x14ac:dyDescent="0.25">
      <c r="E369" s="1" t="s">
        <v>24</v>
      </c>
      <c r="H369" s="1" t="s">
        <v>47</v>
      </c>
      <c r="I369" s="1" t="s">
        <v>10</v>
      </c>
      <c r="J369" s="1" t="s">
        <v>11</v>
      </c>
      <c r="M369" s="1" t="s">
        <v>10</v>
      </c>
      <c r="N369" s="1" t="s">
        <v>11</v>
      </c>
      <c r="Q369" s="1" t="s">
        <v>10</v>
      </c>
      <c r="R369" s="1" t="s">
        <v>11</v>
      </c>
      <c r="T369" s="1" t="s">
        <v>84</v>
      </c>
      <c r="U369" s="1" t="s">
        <v>85</v>
      </c>
      <c r="Y369" s="1" t="s">
        <v>47</v>
      </c>
      <c r="Z369" s="1" t="s">
        <v>48</v>
      </c>
      <c r="AA369" s="1" t="s">
        <v>12</v>
      </c>
      <c r="AB369" s="1" t="s">
        <v>14</v>
      </c>
      <c r="AE369" s="1" t="s">
        <v>48</v>
      </c>
      <c r="AF369" s="1" t="s">
        <v>12</v>
      </c>
      <c r="AG369" s="1" t="s">
        <v>14</v>
      </c>
      <c r="AJ369" s="1" t="s">
        <v>48</v>
      </c>
      <c r="AK369" s="1" t="s">
        <v>12</v>
      </c>
      <c r="AL369" s="1" t="s">
        <v>14</v>
      </c>
    </row>
    <row r="370" spans="5:39" x14ac:dyDescent="0.25">
      <c r="E370" s="1" t="s">
        <v>100</v>
      </c>
      <c r="I370" s="1" t="s">
        <v>22</v>
      </c>
      <c r="J370" s="1" t="s">
        <v>22</v>
      </c>
      <c r="K370" s="1" t="s">
        <v>61</v>
      </c>
      <c r="M370" s="1" t="s">
        <v>22</v>
      </c>
      <c r="N370" s="1" t="s">
        <v>22</v>
      </c>
      <c r="O370" s="1" t="s">
        <v>61</v>
      </c>
      <c r="Q370" s="1" t="s">
        <v>22</v>
      </c>
      <c r="R370" s="1" t="s">
        <v>22</v>
      </c>
      <c r="S370" s="1" t="s">
        <v>61</v>
      </c>
      <c r="Z370" s="1" t="s">
        <v>22</v>
      </c>
      <c r="AA370" s="1" t="s">
        <v>22</v>
      </c>
      <c r="AB370" s="1" t="s">
        <v>22</v>
      </c>
      <c r="AC370" s="1" t="s">
        <v>79</v>
      </c>
      <c r="AE370" s="1" t="s">
        <v>22</v>
      </c>
      <c r="AF370" s="1" t="s">
        <v>22</v>
      </c>
      <c r="AG370" s="1" t="s">
        <v>22</v>
      </c>
      <c r="AH370" s="1" t="s">
        <v>79</v>
      </c>
      <c r="AJ370" s="1" t="s">
        <v>22</v>
      </c>
      <c r="AK370" s="1" t="s">
        <v>22</v>
      </c>
      <c r="AL370" s="1" t="s">
        <v>22</v>
      </c>
      <c r="AM370" s="1" t="s">
        <v>79</v>
      </c>
    </row>
    <row r="371" spans="5:39" x14ac:dyDescent="0.25">
      <c r="E371" s="24" t="s">
        <v>106</v>
      </c>
      <c r="H371" s="4">
        <v>1</v>
      </c>
      <c r="I371" s="6">
        <v>8.3423999999999998E-2</v>
      </c>
      <c r="J371" s="6">
        <v>6.9317000000000004E-2</v>
      </c>
      <c r="K371" s="1">
        <f>SUM(I371:J371)/2</f>
        <v>7.6370500000000008E-2</v>
      </c>
      <c r="M371" s="6">
        <v>3.1696000000000002E-2</v>
      </c>
      <c r="N371" s="6">
        <v>3.0106999999999998E-2</v>
      </c>
      <c r="O371" s="1">
        <f>SUM(M371:N371)/2</f>
        <v>3.0901499999999998E-2</v>
      </c>
      <c r="P371" s="6"/>
      <c r="Q371" s="1">
        <v>8.9990000000000006</v>
      </c>
      <c r="R371" s="6">
        <v>9.7810000000000006</v>
      </c>
      <c r="S371" s="1">
        <f>SUM(Q371:R371)/2</f>
        <v>9.39</v>
      </c>
      <c r="Y371" s="4">
        <v>1</v>
      </c>
      <c r="AC371" s="1">
        <f>SUM(Z371:AB371)/3</f>
        <v>0</v>
      </c>
      <c r="AH371" s="1">
        <f>SUM(AE371:AG371)/3</f>
        <v>0</v>
      </c>
      <c r="AL371" s="6"/>
      <c r="AM371" s="1">
        <f>SUM(AJ371:AL371)/3</f>
        <v>0</v>
      </c>
    </row>
    <row r="372" spans="5:39" x14ac:dyDescent="0.25">
      <c r="E372" s="1" t="s">
        <v>86</v>
      </c>
      <c r="H372" s="4">
        <v>130</v>
      </c>
      <c r="I372" s="6">
        <v>2.6806320000000001</v>
      </c>
      <c r="J372" s="6">
        <v>2.0628259999999998</v>
      </c>
      <c r="K372" s="1">
        <f t="shared" ref="K372:K381" si="88">SUM(I372:J372)/2</f>
        <v>2.3717290000000002</v>
      </c>
      <c r="M372" s="6">
        <v>0.95038299999999998</v>
      </c>
      <c r="N372" s="6">
        <v>0.85386200000000001</v>
      </c>
      <c r="O372" s="1">
        <f t="shared" ref="O372:O379" si="89">SUM(M372:N372)/2</f>
        <v>0.90212249999999994</v>
      </c>
      <c r="P372" s="6"/>
      <c r="Q372" s="6">
        <v>8.7739999999999991</v>
      </c>
      <c r="R372" s="6">
        <v>8.6197999999999997</v>
      </c>
      <c r="S372" s="1">
        <f t="shared" ref="S372:S381" si="90">SUM(Q372:R372)/2</f>
        <v>8.6968999999999994</v>
      </c>
      <c r="Y372" s="4">
        <v>40</v>
      </c>
      <c r="AC372" s="1">
        <f t="shared" ref="AC372:AC381" si="91">SUM(Z372:AB372)/3</f>
        <v>0</v>
      </c>
      <c r="AH372" s="1">
        <f t="shared" ref="AH372:AH381" si="92">SUM(AE372:AG372)/3</f>
        <v>0</v>
      </c>
      <c r="AL372" s="6"/>
      <c r="AM372" s="1">
        <f t="shared" ref="AM372:AM381" si="93">SUM(AJ372:AL372)/3</f>
        <v>0</v>
      </c>
    </row>
    <row r="373" spans="5:39" x14ac:dyDescent="0.25">
      <c r="E373" s="1" t="s">
        <v>26</v>
      </c>
      <c r="H373" s="4">
        <v>260</v>
      </c>
      <c r="I373" s="6">
        <v>5.5170000000000003</v>
      </c>
      <c r="J373" s="6">
        <v>4.3698759999999996</v>
      </c>
      <c r="K373" s="1">
        <f t="shared" si="88"/>
        <v>4.9434380000000004</v>
      </c>
      <c r="M373" s="6">
        <v>1.82372</v>
      </c>
      <c r="N373" s="6">
        <v>1.7386870000000001</v>
      </c>
      <c r="O373" s="1">
        <f t="shared" si="89"/>
        <v>1.7812035000000002</v>
      </c>
      <c r="P373" s="6"/>
      <c r="Q373" s="1">
        <v>8.9580000000000002</v>
      </c>
      <c r="R373" s="6">
        <v>9.0630000000000006</v>
      </c>
      <c r="S373" s="1">
        <f t="shared" si="90"/>
        <v>9.0105000000000004</v>
      </c>
      <c r="Y373" s="4">
        <v>80</v>
      </c>
      <c r="AC373" s="1">
        <f t="shared" si="91"/>
        <v>0</v>
      </c>
      <c r="AH373" s="1">
        <f t="shared" si="92"/>
        <v>0</v>
      </c>
      <c r="AM373" s="1">
        <f t="shared" si="93"/>
        <v>0</v>
      </c>
    </row>
    <row r="374" spans="5:39" x14ac:dyDescent="0.25">
      <c r="H374" s="1">
        <v>420</v>
      </c>
      <c r="I374" s="6">
        <v>8.4894999999999996</v>
      </c>
      <c r="J374" s="6">
        <v>6.6269999999999998</v>
      </c>
      <c r="K374" s="1">
        <f t="shared" si="88"/>
        <v>7.5582499999999992</v>
      </c>
      <c r="M374" s="6">
        <v>2.9395509999999998</v>
      </c>
      <c r="N374" s="6">
        <v>2.6011980000000001</v>
      </c>
      <c r="O374" s="1">
        <f t="shared" si="89"/>
        <v>2.7703745</v>
      </c>
      <c r="P374" s="6"/>
      <c r="Q374" s="6">
        <v>8.7565000000000008</v>
      </c>
      <c r="R374" s="6">
        <v>8.6344999999999992</v>
      </c>
      <c r="S374" s="1">
        <f t="shared" si="90"/>
        <v>8.6954999999999991</v>
      </c>
      <c r="Y374" s="1">
        <v>140</v>
      </c>
      <c r="AC374" s="1">
        <f t="shared" si="91"/>
        <v>0</v>
      </c>
      <c r="AH374" s="1">
        <f t="shared" si="92"/>
        <v>0</v>
      </c>
      <c r="AL374" s="6"/>
      <c r="AM374" s="1">
        <f t="shared" si="93"/>
        <v>0</v>
      </c>
    </row>
    <row r="375" spans="5:39" x14ac:dyDescent="0.25">
      <c r="H375" s="4">
        <v>600</v>
      </c>
      <c r="I375" s="6">
        <v>12.645</v>
      </c>
      <c r="J375" s="6">
        <v>9.6524000000000001</v>
      </c>
      <c r="K375" s="1">
        <f t="shared" si="88"/>
        <v>11.1487</v>
      </c>
      <c r="M375" s="6">
        <v>4.4575630000000004</v>
      </c>
      <c r="N375" s="6">
        <v>3.6975549999999999</v>
      </c>
      <c r="O375" s="1">
        <f t="shared" si="89"/>
        <v>4.0775589999999999</v>
      </c>
      <c r="P375" s="6"/>
      <c r="Q375" s="6">
        <v>8.8003</v>
      </c>
      <c r="R375" s="6">
        <v>8.8780000000000001</v>
      </c>
      <c r="S375" s="1">
        <f t="shared" si="90"/>
        <v>8.8391500000000001</v>
      </c>
      <c r="Y375" s="4">
        <v>200</v>
      </c>
      <c r="AC375" s="1">
        <f t="shared" si="91"/>
        <v>0</v>
      </c>
      <c r="AH375" s="1">
        <f t="shared" si="92"/>
        <v>0</v>
      </c>
      <c r="AL375" s="6"/>
      <c r="AM375" s="1">
        <f t="shared" si="93"/>
        <v>0</v>
      </c>
    </row>
    <row r="376" spans="5:39" x14ac:dyDescent="0.25">
      <c r="E376" s="1" t="s">
        <v>92</v>
      </c>
      <c r="H376" s="4">
        <v>780</v>
      </c>
      <c r="I376" s="6">
        <v>17.367999999999999</v>
      </c>
      <c r="J376" s="6">
        <v>12.616</v>
      </c>
      <c r="K376" s="1">
        <f t="shared" si="88"/>
        <v>14.991999999999999</v>
      </c>
      <c r="M376" s="1">
        <v>6.1086</v>
      </c>
      <c r="N376" s="1">
        <v>4.7774960000000002</v>
      </c>
      <c r="O376" s="1">
        <f t="shared" si="89"/>
        <v>5.4430480000000001</v>
      </c>
      <c r="P376" s="6"/>
      <c r="Q376" s="1">
        <v>9.1679999999999993</v>
      </c>
      <c r="R376" s="1">
        <v>9.1570999999999998</v>
      </c>
      <c r="S376" s="1">
        <f t="shared" si="90"/>
        <v>9.1625499999999995</v>
      </c>
      <c r="Y376" s="4">
        <v>260</v>
      </c>
      <c r="AC376" s="1">
        <f t="shared" si="91"/>
        <v>0</v>
      </c>
      <c r="AH376" s="1">
        <f t="shared" si="92"/>
        <v>0</v>
      </c>
      <c r="AL376" s="6"/>
      <c r="AM376" s="1">
        <f t="shared" si="93"/>
        <v>0</v>
      </c>
    </row>
    <row r="377" spans="5:39" x14ac:dyDescent="0.25">
      <c r="E377" s="1" t="s">
        <v>82</v>
      </c>
      <c r="H377" s="1">
        <v>960</v>
      </c>
      <c r="I377" s="6">
        <v>20.6</v>
      </c>
      <c r="J377" s="6">
        <v>15.6722</v>
      </c>
      <c r="K377" s="1">
        <f t="shared" si="88"/>
        <v>18.136099999999999</v>
      </c>
      <c r="M377" s="1">
        <v>7.1142000000000003</v>
      </c>
      <c r="N377" s="1">
        <v>5.7766000000000002</v>
      </c>
      <c r="O377" s="1">
        <f t="shared" si="89"/>
        <v>6.4454000000000002</v>
      </c>
      <c r="P377" s="6"/>
      <c r="Q377" s="1">
        <v>9.0152000000000001</v>
      </c>
      <c r="R377" s="6">
        <v>8.6770999999999994</v>
      </c>
      <c r="S377" s="1">
        <f t="shared" si="90"/>
        <v>8.8461499999999997</v>
      </c>
      <c r="Y377" s="1">
        <v>320</v>
      </c>
      <c r="AC377" s="1">
        <f t="shared" si="91"/>
        <v>0</v>
      </c>
      <c r="AH377" s="1">
        <f t="shared" si="92"/>
        <v>0</v>
      </c>
      <c r="AL377" s="6"/>
      <c r="AM377" s="1">
        <f t="shared" si="93"/>
        <v>0</v>
      </c>
    </row>
    <row r="378" spans="5:39" x14ac:dyDescent="0.25">
      <c r="H378" s="1">
        <v>1140</v>
      </c>
      <c r="I378" s="6">
        <v>24.2547</v>
      </c>
      <c r="J378" s="6">
        <v>18.143799999999999</v>
      </c>
      <c r="K378" s="1">
        <f t="shared" si="88"/>
        <v>21.199249999999999</v>
      </c>
      <c r="M378" s="1">
        <v>8.5730000000000004</v>
      </c>
      <c r="N378" s="1">
        <v>7.1615000000000002</v>
      </c>
      <c r="O378" s="1">
        <f t="shared" si="89"/>
        <v>7.8672500000000003</v>
      </c>
      <c r="P378" s="6"/>
      <c r="Q378" s="1">
        <v>8.8109999999999999</v>
      </c>
      <c r="R378" s="1">
        <v>9.0869999999999997</v>
      </c>
      <c r="S378" s="1">
        <f t="shared" si="90"/>
        <v>8.9489999999999998</v>
      </c>
      <c r="Y378" s="1">
        <v>380</v>
      </c>
      <c r="Z378" s="1">
        <v>45.959000000000003</v>
      </c>
      <c r="AA378" s="1">
        <v>50.29</v>
      </c>
      <c r="AB378" s="1">
        <v>51.82</v>
      </c>
      <c r="AC378" s="1">
        <f t="shared" si="91"/>
        <v>49.356333333333332</v>
      </c>
      <c r="AE378" s="1">
        <v>10.217000000000001</v>
      </c>
      <c r="AF378" s="1">
        <v>11.079000000000001</v>
      </c>
      <c r="AG378" s="1">
        <v>9.5739999999999998</v>
      </c>
      <c r="AH378" s="1">
        <f t="shared" si="92"/>
        <v>10.29</v>
      </c>
      <c r="AJ378" s="11">
        <v>9.0007999999999999</v>
      </c>
      <c r="AK378" s="1">
        <v>12.260999999999999</v>
      </c>
      <c r="AL378" s="6">
        <v>9.7430000000000003</v>
      </c>
      <c r="AM378" s="1">
        <f t="shared" si="93"/>
        <v>10.334933333333334</v>
      </c>
    </row>
    <row r="379" spans="5:39" x14ac:dyDescent="0.25">
      <c r="H379" s="1">
        <v>1320</v>
      </c>
      <c r="I379" s="6">
        <v>31.111000000000001</v>
      </c>
      <c r="J379" s="6">
        <v>22.673999999999999</v>
      </c>
      <c r="K379" s="1">
        <f t="shared" si="88"/>
        <v>26.892499999999998</v>
      </c>
      <c r="M379" s="1">
        <v>10.753</v>
      </c>
      <c r="N379" s="1">
        <v>9.0039999999999996</v>
      </c>
      <c r="O379" s="1">
        <f t="shared" si="89"/>
        <v>9.8784999999999989</v>
      </c>
      <c r="P379" s="6"/>
      <c r="Q379" s="1">
        <v>9.6679999999999993</v>
      </c>
      <c r="R379" s="1">
        <v>10.256</v>
      </c>
      <c r="S379" s="1">
        <f t="shared" si="90"/>
        <v>9.9619999999999997</v>
      </c>
      <c r="Y379" s="1">
        <v>440</v>
      </c>
      <c r="Z379" s="6">
        <v>49.393000000000001</v>
      </c>
      <c r="AA379" s="6">
        <v>54.438000000000002</v>
      </c>
      <c r="AB379" s="6">
        <v>55.692</v>
      </c>
      <c r="AC379" s="1">
        <f t="shared" si="91"/>
        <v>53.17433333333333</v>
      </c>
      <c r="AE379" s="6">
        <v>9.9779999999999998</v>
      </c>
      <c r="AF379" s="6">
        <v>11.798</v>
      </c>
      <c r="AG379" s="6">
        <v>11.035</v>
      </c>
      <c r="AH379" s="1">
        <f t="shared" si="92"/>
        <v>10.936999999999999</v>
      </c>
      <c r="AJ379" s="1">
        <v>8.7827000000000002</v>
      </c>
      <c r="AK379" s="6">
        <v>10.682</v>
      </c>
      <c r="AL379" s="6">
        <v>9.4689999999999994</v>
      </c>
      <c r="AM379" s="1">
        <f t="shared" si="93"/>
        <v>9.6445666666666678</v>
      </c>
    </row>
    <row r="380" spans="5:39" x14ac:dyDescent="0.25">
      <c r="H380" s="1">
        <v>1500</v>
      </c>
      <c r="I380" s="6">
        <v>34.04</v>
      </c>
      <c r="J380" s="6">
        <v>27.684999999999999</v>
      </c>
      <c r="K380" s="1">
        <f t="shared" si="88"/>
        <v>30.862499999999997</v>
      </c>
      <c r="M380" s="1">
        <v>11.548</v>
      </c>
      <c r="N380" s="1">
        <v>10.565</v>
      </c>
      <c r="O380" s="1">
        <f>SUM(M380:N380)/2</f>
        <v>11.0565</v>
      </c>
      <c r="P380" s="6"/>
      <c r="Q380" s="1">
        <v>9.4499999999999993</v>
      </c>
      <c r="R380" s="1">
        <v>10.048</v>
      </c>
      <c r="S380" s="1">
        <f t="shared" si="90"/>
        <v>9.7489999999999988</v>
      </c>
      <c r="T380" s="6">
        <v>8.9320000000000004</v>
      </c>
      <c r="U380" s="6">
        <v>8.7423999999999999</v>
      </c>
      <c r="Y380" s="1">
        <v>500</v>
      </c>
      <c r="Z380" s="1">
        <v>61.076999999999998</v>
      </c>
      <c r="AA380" s="1">
        <v>63.509</v>
      </c>
      <c r="AB380" s="1">
        <v>68.349000000000004</v>
      </c>
      <c r="AC380" s="1">
        <f t="shared" si="91"/>
        <v>64.311666666666667</v>
      </c>
      <c r="AE380" s="1">
        <v>12.069800000000001</v>
      </c>
      <c r="AF380" s="1">
        <v>13.678000000000001</v>
      </c>
      <c r="AG380" s="1">
        <v>13.3619</v>
      </c>
      <c r="AH380" s="1">
        <f t="shared" si="92"/>
        <v>13.036566666666667</v>
      </c>
      <c r="AJ380" s="1">
        <v>9.4092000000000002</v>
      </c>
      <c r="AK380" s="1">
        <v>11.314</v>
      </c>
      <c r="AL380" s="6">
        <v>10.108000000000001</v>
      </c>
      <c r="AM380" s="1">
        <f t="shared" si="93"/>
        <v>10.277066666666666</v>
      </c>
    </row>
    <row r="381" spans="5:39" x14ac:dyDescent="0.25">
      <c r="H381" s="1">
        <v>1680</v>
      </c>
      <c r="I381" s="6">
        <v>36.918999999999997</v>
      </c>
      <c r="J381" s="6">
        <v>30.404</v>
      </c>
      <c r="K381" s="1">
        <f t="shared" si="88"/>
        <v>33.661499999999997</v>
      </c>
      <c r="M381" s="6">
        <v>12.96</v>
      </c>
      <c r="N381" s="6">
        <v>11.734</v>
      </c>
      <c r="O381" s="1">
        <f>SUM(M381:N381)/2</f>
        <v>12.347000000000001</v>
      </c>
      <c r="Q381" s="6">
        <v>8.9334000000000007</v>
      </c>
      <c r="R381" s="6">
        <v>8.8338000000000001</v>
      </c>
      <c r="S381" s="1">
        <f t="shared" si="90"/>
        <v>8.8836000000000013</v>
      </c>
      <c r="Y381" s="1">
        <v>560</v>
      </c>
      <c r="AC381" s="1">
        <f t="shared" si="91"/>
        <v>0</v>
      </c>
      <c r="AF381" s="6"/>
      <c r="AG381" s="6"/>
      <c r="AH381" s="1">
        <f t="shared" si="92"/>
        <v>0</v>
      </c>
      <c r="AK381" s="6"/>
      <c r="AM381" s="1">
        <f t="shared" si="93"/>
        <v>0</v>
      </c>
    </row>
    <row r="417" spans="5:52" x14ac:dyDescent="0.25"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9" spans="5:52" x14ac:dyDescent="0.25">
      <c r="E419" s="8"/>
      <c r="F419" s="8"/>
      <c r="G419" s="15" t="s">
        <v>99</v>
      </c>
      <c r="H419" s="8"/>
      <c r="I419" s="8" t="s">
        <v>22</v>
      </c>
      <c r="J419" s="8" t="s">
        <v>23</v>
      </c>
      <c r="P419" s="4"/>
      <c r="T419" s="1" t="s">
        <v>87</v>
      </c>
      <c r="U419" s="1" t="s">
        <v>88</v>
      </c>
    </row>
    <row r="420" spans="5:52" x14ac:dyDescent="0.25">
      <c r="E420" s="5" t="s">
        <v>24</v>
      </c>
      <c r="F420" s="8"/>
      <c r="G420" s="8">
        <v>1E-3</v>
      </c>
      <c r="H420" s="8"/>
      <c r="I420" s="8">
        <v>0.52100000000000002</v>
      </c>
      <c r="J420" s="8">
        <v>19901</v>
      </c>
      <c r="P420" s="4"/>
      <c r="T420" s="1">
        <f t="shared" ref="T420:U430" si="94">SUM(I420, K420, M420, O420, Q420) / 5</f>
        <v>0.1042</v>
      </c>
      <c r="U420" s="1">
        <f t="shared" si="94"/>
        <v>3980.2</v>
      </c>
    </row>
    <row r="421" spans="5:52" x14ac:dyDescent="0.25">
      <c r="E421" s="5" t="s">
        <v>25</v>
      </c>
      <c r="F421" s="8"/>
      <c r="G421" s="8">
        <v>5.0000000000000001E-3</v>
      </c>
      <c r="H421" s="8"/>
      <c r="I421" s="8">
        <v>1.5189999999999999</v>
      </c>
      <c r="J421" s="8">
        <v>14653</v>
      </c>
      <c r="P421" s="4"/>
      <c r="T421" s="1">
        <f t="shared" si="94"/>
        <v>0.30379999999999996</v>
      </c>
      <c r="U421" s="1">
        <f t="shared" si="94"/>
        <v>2930.6</v>
      </c>
    </row>
    <row r="422" spans="5:52" x14ac:dyDescent="0.25">
      <c r="E422" s="1" t="s">
        <v>106</v>
      </c>
      <c r="F422" s="8"/>
      <c r="G422" s="8">
        <v>0.01</v>
      </c>
      <c r="H422" s="8"/>
      <c r="I422" s="8">
        <v>2.6480000000000001</v>
      </c>
      <c r="J422" s="8">
        <v>12255</v>
      </c>
      <c r="P422" s="4"/>
      <c r="T422" s="1">
        <f>SUM(I422, K422, M422, O422, Q422) / 5</f>
        <v>0.52960000000000007</v>
      </c>
      <c r="U422" s="1">
        <f t="shared" si="94"/>
        <v>2451</v>
      </c>
    </row>
    <row r="423" spans="5:52" x14ac:dyDescent="0.25">
      <c r="E423" s="5" t="s">
        <v>89</v>
      </c>
      <c r="F423" s="8"/>
      <c r="G423" s="8">
        <v>0.02</v>
      </c>
      <c r="H423" s="8"/>
      <c r="I423" s="8">
        <v>5.9329999999999998</v>
      </c>
      <c r="J423" s="8">
        <v>9866</v>
      </c>
      <c r="P423" s="4"/>
      <c r="T423" s="1">
        <f t="shared" si="94"/>
        <v>1.1865999999999999</v>
      </c>
      <c r="U423" s="1">
        <f t="shared" si="94"/>
        <v>1973.2</v>
      </c>
    </row>
    <row r="424" spans="5:52" x14ac:dyDescent="0.25">
      <c r="E424" s="1" t="s">
        <v>26</v>
      </c>
      <c r="F424" s="8"/>
      <c r="G424" s="8">
        <v>0.03</v>
      </c>
      <c r="H424" s="8"/>
      <c r="I424" s="8">
        <v>10.324</v>
      </c>
      <c r="J424" s="8">
        <v>8473</v>
      </c>
      <c r="P424" s="4"/>
      <c r="T424" s="1">
        <f t="shared" si="94"/>
        <v>2.0648</v>
      </c>
      <c r="U424" s="1">
        <f t="shared" si="94"/>
        <v>1694.6</v>
      </c>
    </row>
    <row r="425" spans="5:52" x14ac:dyDescent="0.25">
      <c r="E425" s="8"/>
      <c r="F425" s="8"/>
      <c r="G425" s="8">
        <v>0.04</v>
      </c>
      <c r="H425" s="8"/>
      <c r="I425" s="8">
        <v>16.574999999999999</v>
      </c>
      <c r="J425" s="8">
        <v>7522</v>
      </c>
      <c r="P425" s="4"/>
      <c r="T425" s="1">
        <f t="shared" si="94"/>
        <v>3.3149999999999999</v>
      </c>
      <c r="U425" s="1">
        <f t="shared" si="94"/>
        <v>1504.4</v>
      </c>
    </row>
    <row r="426" spans="5:52" x14ac:dyDescent="0.25">
      <c r="E426" s="8"/>
      <c r="F426" s="8"/>
      <c r="G426" s="8">
        <v>0.05</v>
      </c>
      <c r="H426" s="8"/>
      <c r="I426" s="8">
        <v>23.34</v>
      </c>
      <c r="J426" s="8">
        <v>6788</v>
      </c>
      <c r="P426" s="4"/>
      <c r="T426" s="1">
        <f t="shared" si="94"/>
        <v>4.6680000000000001</v>
      </c>
      <c r="U426" s="1">
        <f t="shared" si="94"/>
        <v>1357.6</v>
      </c>
    </row>
    <row r="427" spans="5:52" x14ac:dyDescent="0.25">
      <c r="E427" s="8"/>
      <c r="F427" s="8"/>
      <c r="G427" s="8"/>
      <c r="H427" s="8"/>
      <c r="I427" s="8"/>
      <c r="J427" s="8"/>
      <c r="P427" s="4"/>
    </row>
    <row r="428" spans="5:52" x14ac:dyDescent="0.25">
      <c r="F428" s="8"/>
      <c r="G428" s="8"/>
      <c r="H428" s="8"/>
      <c r="I428" s="8"/>
      <c r="J428" s="8"/>
      <c r="P428" s="4"/>
    </row>
    <row r="429" spans="5:52" x14ac:dyDescent="0.25">
      <c r="F429" s="8"/>
      <c r="G429" s="8">
        <v>0.08</v>
      </c>
      <c r="H429" s="8"/>
      <c r="I429" s="8">
        <v>50.948999999999998</v>
      </c>
      <c r="J429" s="8">
        <v>5313</v>
      </c>
      <c r="P429" s="4"/>
      <c r="T429" s="1">
        <f t="shared" si="94"/>
        <v>10.1898</v>
      </c>
      <c r="U429" s="1">
        <f t="shared" si="94"/>
        <v>1062.5999999999999</v>
      </c>
    </row>
    <row r="430" spans="5:52" x14ac:dyDescent="0.25">
      <c r="F430" s="8"/>
      <c r="G430" s="8">
        <v>0.1</v>
      </c>
      <c r="H430" s="8"/>
      <c r="I430" s="8"/>
      <c r="J430" s="8">
        <v>4625</v>
      </c>
      <c r="P430" s="4"/>
      <c r="T430" s="1">
        <f t="shared" si="94"/>
        <v>0</v>
      </c>
      <c r="U430" s="1">
        <f t="shared" si="94"/>
        <v>925</v>
      </c>
    </row>
    <row r="458" spans="5:37" x14ac:dyDescent="0.25"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60" spans="5:37" x14ac:dyDescent="0.25">
      <c r="E460" s="17"/>
      <c r="F460" s="17"/>
      <c r="G460" s="17"/>
      <c r="H460" s="28" t="s">
        <v>53</v>
      </c>
      <c r="I460" s="28"/>
      <c r="J460" s="28"/>
      <c r="K460" s="28"/>
      <c r="L460" s="28"/>
      <c r="M460" s="28"/>
      <c r="N460" s="17"/>
      <c r="O460" s="17"/>
      <c r="P460" s="17"/>
      <c r="Q460" s="17"/>
      <c r="R460" s="17"/>
      <c r="S460" s="17"/>
      <c r="T460" s="28" t="s">
        <v>54</v>
      </c>
      <c r="U460" s="28"/>
      <c r="V460" s="28"/>
      <c r="W460" s="28"/>
      <c r="X460" s="28"/>
      <c r="Y460" s="28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5:37" x14ac:dyDescent="0.25">
      <c r="E461" s="17"/>
      <c r="F461" s="17"/>
      <c r="G461" s="17" t="s">
        <v>103</v>
      </c>
      <c r="H461" s="17" t="s">
        <v>10</v>
      </c>
      <c r="I461" s="17" t="s">
        <v>11</v>
      </c>
      <c r="J461" s="17" t="s">
        <v>48</v>
      </c>
      <c r="K461" s="17" t="s">
        <v>12</v>
      </c>
      <c r="L461" s="17" t="s">
        <v>14</v>
      </c>
      <c r="M461" s="17"/>
      <c r="N461" s="17"/>
      <c r="O461" s="17"/>
      <c r="P461" s="17"/>
      <c r="Q461" s="17"/>
      <c r="R461" s="17"/>
      <c r="S461" s="17"/>
      <c r="T461" s="17" t="s">
        <v>10</v>
      </c>
      <c r="U461" s="17" t="s">
        <v>11</v>
      </c>
      <c r="V461" s="17" t="s">
        <v>48</v>
      </c>
      <c r="W461" s="17" t="s">
        <v>12</v>
      </c>
      <c r="X461" s="17" t="s">
        <v>14</v>
      </c>
      <c r="Y461" s="17"/>
      <c r="Z461" s="23"/>
      <c r="AA461" s="23"/>
      <c r="AB461" s="17"/>
      <c r="AC461" s="17"/>
      <c r="AD461" s="17"/>
      <c r="AE461" s="23"/>
      <c r="AF461" s="23"/>
      <c r="AG461" s="23"/>
      <c r="AH461" s="17"/>
      <c r="AI461" s="17"/>
      <c r="AJ461" s="17"/>
      <c r="AK461" s="23"/>
    </row>
    <row r="462" spans="5:37" x14ac:dyDescent="0.25">
      <c r="E462" s="17"/>
      <c r="F462" s="17"/>
      <c r="G462" s="17"/>
      <c r="H462" s="17" t="s">
        <v>55</v>
      </c>
      <c r="I462" s="17" t="s">
        <v>55</v>
      </c>
      <c r="J462" s="17" t="s">
        <v>55</v>
      </c>
      <c r="K462" s="17" t="s">
        <v>55</v>
      </c>
      <c r="L462" s="17" t="s">
        <v>55</v>
      </c>
      <c r="M462" s="17" t="s">
        <v>56</v>
      </c>
      <c r="N462" s="17" t="s">
        <v>57</v>
      </c>
      <c r="O462" s="17" t="s">
        <v>58</v>
      </c>
      <c r="P462" s="17"/>
      <c r="Q462" s="17"/>
      <c r="R462" s="17"/>
      <c r="S462" s="17"/>
      <c r="T462" s="17" t="s">
        <v>55</v>
      </c>
      <c r="U462" s="17" t="s">
        <v>55</v>
      </c>
      <c r="V462" s="17" t="s">
        <v>55</v>
      </c>
      <c r="W462" s="17" t="s">
        <v>55</v>
      </c>
      <c r="X462" s="17" t="s">
        <v>55</v>
      </c>
      <c r="Y462" s="17" t="s">
        <v>56</v>
      </c>
      <c r="Z462" s="17" t="s">
        <v>57</v>
      </c>
      <c r="AA462" s="17" t="s">
        <v>58</v>
      </c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spans="5:37" x14ac:dyDescent="0.25">
      <c r="E463" s="17" t="s">
        <v>59</v>
      </c>
      <c r="F463" s="17">
        <v>20</v>
      </c>
      <c r="G463" s="17">
        <f t="shared" ref="G463:G481" si="95">1 / (((200 * 1024)^(1/20))^(F463 - 1))</f>
        <v>8.9998764046401235E-6</v>
      </c>
      <c r="H463" s="22">
        <v>2541</v>
      </c>
      <c r="I463" s="22">
        <v>2514</v>
      </c>
      <c r="J463" s="22">
        <v>10049</v>
      </c>
      <c r="K463" s="22">
        <v>3291</v>
      </c>
      <c r="L463" s="22">
        <v>3851</v>
      </c>
      <c r="M463" s="17">
        <f>SUM(H463:L463) / 5</f>
        <v>4449.2</v>
      </c>
      <c r="N463" s="17">
        <f>SUM(H463:I463)/2</f>
        <v>2527.5</v>
      </c>
      <c r="O463" s="17">
        <f>SUM(J463:L463)/3</f>
        <v>5730.333333333333</v>
      </c>
      <c r="P463" s="17"/>
      <c r="Q463" s="17"/>
      <c r="R463" s="17"/>
      <c r="S463" s="17"/>
      <c r="T463" s="22">
        <v>2499</v>
      </c>
      <c r="U463" s="22">
        <v>2499</v>
      </c>
      <c r="V463" s="22">
        <v>2617</v>
      </c>
      <c r="W463" s="22">
        <v>2517</v>
      </c>
      <c r="X463" s="22">
        <v>2576</v>
      </c>
      <c r="Y463" s="17">
        <f>SUM(T463:X463) / 5</f>
        <v>2541.6</v>
      </c>
      <c r="Z463" s="17">
        <f>SUM(T463:U463)/2</f>
        <v>2499</v>
      </c>
      <c r="AA463" s="17">
        <f>SUM(V463:X463)/3</f>
        <v>2570</v>
      </c>
      <c r="AB463" s="22"/>
      <c r="AC463" s="17"/>
      <c r="AD463" s="17"/>
      <c r="AE463" s="17"/>
      <c r="AF463" s="22"/>
      <c r="AG463" s="22"/>
      <c r="AH463" s="22"/>
      <c r="AI463" s="22"/>
      <c r="AJ463" s="22"/>
      <c r="AK463" s="17"/>
    </row>
    <row r="464" spans="5:37" x14ac:dyDescent="0.25">
      <c r="E464" s="17" t="s">
        <v>60</v>
      </c>
      <c r="F464" s="17">
        <v>19</v>
      </c>
      <c r="G464" s="17">
        <f t="shared" si="95"/>
        <v>1.6588344381193831E-5</v>
      </c>
      <c r="H464" s="22">
        <v>2569</v>
      </c>
      <c r="I464" s="22">
        <v>2530</v>
      </c>
      <c r="J464" s="22">
        <v>11935</v>
      </c>
      <c r="K464" s="22">
        <v>4071</v>
      </c>
      <c r="L464" s="22">
        <v>5220</v>
      </c>
      <c r="M464" s="17">
        <f t="shared" ref="M464:M482" si="96">SUM(H464:L464) / 5</f>
        <v>5265</v>
      </c>
      <c r="N464" s="17">
        <f t="shared" ref="N464:N482" si="97">SUM(H464:I464)/2</f>
        <v>2549.5</v>
      </c>
      <c r="O464" s="17">
        <f>SUM(J464:L464)/3</f>
        <v>7075.333333333333</v>
      </c>
      <c r="P464" s="17"/>
      <c r="Q464" s="17"/>
      <c r="R464" s="17"/>
      <c r="S464" s="17"/>
      <c r="T464" s="22">
        <v>2499</v>
      </c>
      <c r="U464" s="22">
        <v>2499</v>
      </c>
      <c r="V464" s="22">
        <v>2679</v>
      </c>
      <c r="W464" s="22">
        <v>2539</v>
      </c>
      <c r="X464" s="22">
        <v>2668</v>
      </c>
      <c r="Y464" s="17">
        <f t="shared" ref="Y464:Y482" si="98">SUM(T464:X464) / 5</f>
        <v>2576.8000000000002</v>
      </c>
      <c r="Z464" s="17">
        <f t="shared" ref="Z464:Z482" si="99">SUM(T464:U464)/2</f>
        <v>2499</v>
      </c>
      <c r="AA464" s="17">
        <f>SUM(V464:X464)/3</f>
        <v>2628.6666666666665</v>
      </c>
      <c r="AB464" s="22"/>
      <c r="AC464" s="17"/>
      <c r="AD464" s="17"/>
      <c r="AE464" s="17"/>
      <c r="AF464" s="22"/>
      <c r="AG464" s="22"/>
      <c r="AH464" s="22"/>
      <c r="AI464" s="22"/>
      <c r="AJ464" s="22"/>
      <c r="AK464" s="17"/>
    </row>
    <row r="465" spans="5:37" x14ac:dyDescent="0.25">
      <c r="E465" s="17" t="s">
        <v>104</v>
      </c>
      <c r="F465" s="17">
        <v>18</v>
      </c>
      <c r="G465" s="17">
        <f t="shared" si="95"/>
        <v>3.0575216473774254E-5</v>
      </c>
      <c r="H465" s="22">
        <v>2629</v>
      </c>
      <c r="I465" s="22">
        <v>2569</v>
      </c>
      <c r="J465" s="22">
        <v>14721</v>
      </c>
      <c r="K465" s="22">
        <v>5573</v>
      </c>
      <c r="L465" s="22">
        <v>7944</v>
      </c>
      <c r="M465" s="17">
        <f t="shared" si="96"/>
        <v>6687.2</v>
      </c>
      <c r="N465" s="17">
        <f t="shared" si="97"/>
        <v>2599</v>
      </c>
      <c r="O465" s="17">
        <f t="shared" ref="O465:O482" si="100">SUM(J465:L465)/3</f>
        <v>9412.6666666666661</v>
      </c>
      <c r="P465" s="17"/>
      <c r="Q465" s="17"/>
      <c r="R465" s="17"/>
      <c r="S465" s="17"/>
      <c r="T465" s="22">
        <v>2500</v>
      </c>
      <c r="U465" s="22">
        <v>2501</v>
      </c>
      <c r="V465" s="22">
        <v>2679</v>
      </c>
      <c r="W465" s="22">
        <v>2615</v>
      </c>
      <c r="X465" s="22">
        <v>2813</v>
      </c>
      <c r="Y465" s="17">
        <f t="shared" si="98"/>
        <v>2621.6</v>
      </c>
      <c r="Z465" s="17">
        <f t="shared" si="99"/>
        <v>2500.5</v>
      </c>
      <c r="AA465" s="17">
        <f t="shared" ref="AA465:AA482" si="101">SUM(V465:X465)/3</f>
        <v>2702.3333333333335</v>
      </c>
      <c r="AB465" s="22"/>
      <c r="AC465" s="17"/>
      <c r="AD465" s="17"/>
      <c r="AE465" s="17"/>
      <c r="AF465" s="22"/>
      <c r="AG465" s="22"/>
      <c r="AH465" s="22"/>
      <c r="AI465" s="22"/>
      <c r="AJ465" s="22"/>
      <c r="AK465" s="17"/>
    </row>
    <row r="466" spans="5:37" x14ac:dyDescent="0.25">
      <c r="E466" s="17" t="s">
        <v>24</v>
      </c>
      <c r="F466" s="17">
        <v>17</v>
      </c>
      <c r="G466" s="17">
        <f t="shared" si="95"/>
        <v>5.6355465074500556E-5</v>
      </c>
      <c r="H466" s="22">
        <v>2726</v>
      </c>
      <c r="I466" s="22">
        <v>2630</v>
      </c>
      <c r="J466" s="22">
        <v>19097</v>
      </c>
      <c r="K466" s="22">
        <v>8337</v>
      </c>
      <c r="L466" s="22">
        <v>12345</v>
      </c>
      <c r="M466" s="17">
        <f t="shared" si="96"/>
        <v>9027</v>
      </c>
      <c r="N466" s="17">
        <f t="shared" si="97"/>
        <v>2678</v>
      </c>
      <c r="O466" s="17">
        <f t="shared" si="100"/>
        <v>13259.666666666666</v>
      </c>
      <c r="P466" s="17"/>
      <c r="Q466" s="17"/>
      <c r="R466" s="17"/>
      <c r="S466" s="17"/>
      <c r="T466" s="22">
        <v>2501</v>
      </c>
      <c r="U466" s="22">
        <v>2503</v>
      </c>
      <c r="V466" s="22">
        <v>2769</v>
      </c>
      <c r="W466" s="22">
        <v>2716</v>
      </c>
      <c r="X466" s="22">
        <v>2945</v>
      </c>
      <c r="Y466" s="17">
        <f t="shared" si="98"/>
        <v>2686.8</v>
      </c>
      <c r="Z466" s="17">
        <f t="shared" si="99"/>
        <v>2502</v>
      </c>
      <c r="AA466" s="17">
        <f t="shared" si="101"/>
        <v>2810</v>
      </c>
      <c r="AB466" s="22"/>
      <c r="AC466" s="17"/>
      <c r="AD466" s="17"/>
      <c r="AE466" s="17"/>
      <c r="AF466" s="22"/>
      <c r="AG466" s="22"/>
      <c r="AH466" s="22"/>
      <c r="AI466" s="22"/>
      <c r="AJ466" s="22"/>
      <c r="AK466" s="17"/>
    </row>
    <row r="467" spans="5:37" x14ac:dyDescent="0.25">
      <c r="E467" s="17" t="s">
        <v>97</v>
      </c>
      <c r="F467" s="17">
        <v>16</v>
      </c>
      <c r="G467" s="17">
        <f t="shared" si="95"/>
        <v>1.0387296673720685E-4</v>
      </c>
      <c r="H467" s="22">
        <v>2972</v>
      </c>
      <c r="I467" s="22">
        <v>2758</v>
      </c>
      <c r="J467" s="22">
        <v>23335</v>
      </c>
      <c r="K467" s="22">
        <v>13796</v>
      </c>
      <c r="L467" s="22">
        <v>19257</v>
      </c>
      <c r="M467" s="17">
        <f t="shared" si="96"/>
        <v>12423.6</v>
      </c>
      <c r="N467" s="17">
        <f t="shared" si="97"/>
        <v>2865</v>
      </c>
      <c r="O467" s="17">
        <f t="shared" si="100"/>
        <v>18796</v>
      </c>
      <c r="P467" s="17"/>
      <c r="Q467" s="17"/>
      <c r="R467" s="17"/>
      <c r="S467" s="17"/>
      <c r="T467" s="22">
        <v>2503</v>
      </c>
      <c r="U467" s="22">
        <v>2501</v>
      </c>
      <c r="V467" s="22">
        <v>2709</v>
      </c>
      <c r="W467" s="22">
        <v>2951</v>
      </c>
      <c r="X467" s="22">
        <v>3112</v>
      </c>
      <c r="Y467" s="17">
        <f t="shared" si="98"/>
        <v>2755.2</v>
      </c>
      <c r="Z467" s="17">
        <f t="shared" si="99"/>
        <v>2502</v>
      </c>
      <c r="AA467" s="17">
        <f t="shared" si="101"/>
        <v>2924</v>
      </c>
      <c r="AB467" s="22"/>
      <c r="AC467" s="17"/>
      <c r="AD467" s="17"/>
      <c r="AE467" s="17"/>
      <c r="AF467" s="22"/>
      <c r="AG467" s="22"/>
      <c r="AH467" s="22"/>
      <c r="AI467" s="22"/>
      <c r="AJ467" s="22"/>
      <c r="AK467" s="17"/>
    </row>
    <row r="468" spans="5:37" x14ac:dyDescent="0.25">
      <c r="E468" s="17" t="s">
        <v>98</v>
      </c>
      <c r="F468" s="17">
        <v>15</v>
      </c>
      <c r="G468" s="17">
        <f t="shared" si="95"/>
        <v>1.9145602302323832E-4</v>
      </c>
      <c r="H468" s="22">
        <v>3478</v>
      </c>
      <c r="I468" s="22">
        <v>3031</v>
      </c>
      <c r="J468" s="22">
        <v>33492</v>
      </c>
      <c r="K468" s="22">
        <v>22574</v>
      </c>
      <c r="L468" s="22">
        <v>31536</v>
      </c>
      <c r="M468" s="17">
        <f t="shared" si="96"/>
        <v>18822.2</v>
      </c>
      <c r="N468" s="17">
        <f t="shared" si="97"/>
        <v>3254.5</v>
      </c>
      <c r="O468" s="17">
        <f t="shared" si="100"/>
        <v>29200.666666666668</v>
      </c>
      <c r="P468" s="17"/>
      <c r="Q468" s="17"/>
      <c r="R468" s="17"/>
      <c r="S468" s="17"/>
      <c r="T468" s="22">
        <v>2544</v>
      </c>
      <c r="U468" s="22">
        <v>2508</v>
      </c>
      <c r="V468" s="22">
        <v>3087</v>
      </c>
      <c r="W468" s="22">
        <v>3126</v>
      </c>
      <c r="X468" s="22">
        <v>3456</v>
      </c>
      <c r="Y468" s="17">
        <f t="shared" si="98"/>
        <v>2944.2</v>
      </c>
      <c r="Z468" s="17">
        <f t="shared" si="99"/>
        <v>2526</v>
      </c>
      <c r="AA468" s="17">
        <f t="shared" si="101"/>
        <v>3223</v>
      </c>
      <c r="AB468" s="22"/>
      <c r="AC468" s="17"/>
      <c r="AD468" s="17"/>
      <c r="AE468" s="17"/>
      <c r="AF468" s="22"/>
      <c r="AG468" s="22"/>
      <c r="AH468" s="22"/>
      <c r="AI468" s="22"/>
      <c r="AJ468" s="22"/>
      <c r="AK468" s="17"/>
    </row>
    <row r="469" spans="5:37" x14ac:dyDescent="0.25">
      <c r="E469" s="24" t="s">
        <v>100</v>
      </c>
      <c r="F469" s="17">
        <v>14</v>
      </c>
      <c r="G469" s="17">
        <f t="shared" si="95"/>
        <v>3.528868954384543E-4</v>
      </c>
      <c r="H469" s="22">
        <v>4936</v>
      </c>
      <c r="I469" s="22">
        <v>3610</v>
      </c>
      <c r="J469" s="22">
        <v>54130</v>
      </c>
      <c r="K469" s="22">
        <v>37412</v>
      </c>
      <c r="L469" s="22">
        <v>53511</v>
      </c>
      <c r="M469" s="17">
        <f t="shared" si="96"/>
        <v>30719.8</v>
      </c>
      <c r="N469" s="17">
        <f t="shared" si="97"/>
        <v>4273</v>
      </c>
      <c r="O469" s="17">
        <f t="shared" si="100"/>
        <v>48351</v>
      </c>
      <c r="P469" s="17"/>
      <c r="Q469" s="17"/>
      <c r="R469" s="17"/>
      <c r="S469" s="17"/>
      <c r="T469" s="22">
        <v>2658</v>
      </c>
      <c r="U469" s="22">
        <v>2545</v>
      </c>
      <c r="V469" s="22">
        <v>3296</v>
      </c>
      <c r="W469" s="22">
        <v>3363</v>
      </c>
      <c r="X469" s="22">
        <v>3558</v>
      </c>
      <c r="Y469" s="17">
        <f t="shared" si="98"/>
        <v>3084</v>
      </c>
      <c r="Z469" s="17">
        <f t="shared" si="99"/>
        <v>2601.5</v>
      </c>
      <c r="AA469" s="17">
        <f t="shared" si="101"/>
        <v>3405.6666666666665</v>
      </c>
      <c r="AB469" s="22"/>
      <c r="AC469" s="17"/>
      <c r="AD469" s="17"/>
      <c r="AE469" s="17"/>
      <c r="AF469" s="22"/>
      <c r="AG469" s="22"/>
      <c r="AH469" s="22"/>
      <c r="AI469" s="22"/>
      <c r="AJ469" s="22"/>
      <c r="AK469" s="17"/>
    </row>
    <row r="470" spans="5:37" x14ac:dyDescent="0.25">
      <c r="E470" s="1" t="s">
        <v>89</v>
      </c>
      <c r="F470" s="17">
        <v>13</v>
      </c>
      <c r="G470" s="17">
        <f t="shared" si="95"/>
        <v>6.5043219328271356E-4</v>
      </c>
      <c r="H470" s="22">
        <v>8201</v>
      </c>
      <c r="I470" s="22">
        <v>4943</v>
      </c>
      <c r="J470" s="22">
        <v>77139</v>
      </c>
      <c r="K470" s="22">
        <v>64497</v>
      </c>
      <c r="L470" s="22">
        <v>86048</v>
      </c>
      <c r="M470" s="17">
        <f t="shared" si="96"/>
        <v>48165.599999999999</v>
      </c>
      <c r="N470" s="17">
        <f t="shared" si="97"/>
        <v>6572</v>
      </c>
      <c r="O470" s="17">
        <f t="shared" si="100"/>
        <v>75894.666666666672</v>
      </c>
      <c r="P470" s="17"/>
      <c r="Q470" s="17"/>
      <c r="R470" s="17"/>
      <c r="S470" s="17"/>
      <c r="T470" s="22">
        <v>2933</v>
      </c>
      <c r="U470" s="22">
        <v>2640</v>
      </c>
      <c r="V470" s="22">
        <v>3671</v>
      </c>
      <c r="W470" s="22">
        <v>3378</v>
      </c>
      <c r="X470" s="22">
        <v>3573</v>
      </c>
      <c r="Y470" s="17">
        <f t="shared" si="98"/>
        <v>3239</v>
      </c>
      <c r="Z470" s="17">
        <f t="shared" si="99"/>
        <v>2786.5</v>
      </c>
      <c r="AA470" s="17">
        <f t="shared" si="101"/>
        <v>3540.6666666666665</v>
      </c>
      <c r="AB470" s="22"/>
      <c r="AC470" s="17"/>
      <c r="AD470" s="17"/>
      <c r="AE470" s="17"/>
      <c r="AF470" s="22"/>
      <c r="AG470" s="22"/>
      <c r="AH470" s="22"/>
      <c r="AI470" s="22"/>
      <c r="AJ470" s="22"/>
      <c r="AK470" s="17"/>
    </row>
    <row r="471" spans="5:37" x14ac:dyDescent="0.25">
      <c r="E471" s="17" t="s">
        <v>66</v>
      </c>
      <c r="F471" s="17">
        <v>12</v>
      </c>
      <c r="G471" s="17">
        <f t="shared" si="95"/>
        <v>1.1988601547045716E-3</v>
      </c>
      <c r="H471" s="22">
        <v>15514</v>
      </c>
      <c r="I471" s="22">
        <v>8205</v>
      </c>
      <c r="J471" s="22">
        <v>111980</v>
      </c>
      <c r="K471" s="22">
        <v>119552</v>
      </c>
      <c r="L471" s="22">
        <v>143656</v>
      </c>
      <c r="M471" s="17">
        <f t="shared" si="96"/>
        <v>79781.399999999994</v>
      </c>
      <c r="N471" s="17">
        <f t="shared" si="97"/>
        <v>11859.5</v>
      </c>
      <c r="O471" s="17">
        <f t="shared" si="100"/>
        <v>125062.66666666667</v>
      </c>
      <c r="P471" s="17"/>
      <c r="Q471" s="17"/>
      <c r="R471" s="17"/>
      <c r="S471" s="17"/>
      <c r="T471" s="22">
        <v>3304</v>
      </c>
      <c r="U471" s="22">
        <v>2999</v>
      </c>
      <c r="V471" s="22">
        <v>3123</v>
      </c>
      <c r="W471" s="22">
        <v>3779</v>
      </c>
      <c r="X471" s="22">
        <v>3665</v>
      </c>
      <c r="Y471" s="17">
        <f t="shared" si="98"/>
        <v>3374</v>
      </c>
      <c r="Z471" s="17">
        <f t="shared" si="99"/>
        <v>3151.5</v>
      </c>
      <c r="AA471" s="17">
        <f>SUM(V471:X471)/3</f>
        <v>3522.3333333333335</v>
      </c>
      <c r="AB471" s="22"/>
      <c r="AC471" s="17"/>
      <c r="AD471" s="17"/>
      <c r="AE471" s="17"/>
      <c r="AF471" s="22"/>
      <c r="AG471" s="22"/>
      <c r="AH471" s="22"/>
      <c r="AI471" s="22"/>
      <c r="AJ471" s="22"/>
      <c r="AK471" s="17"/>
    </row>
    <row r="472" spans="5:37" x14ac:dyDescent="0.25">
      <c r="E472" s="17"/>
      <c r="F472" s="17">
        <v>11</v>
      </c>
      <c r="G472" s="17">
        <f t="shared" si="95"/>
        <v>2.2097086912079614E-3</v>
      </c>
      <c r="H472" s="22">
        <v>26672</v>
      </c>
      <c r="I472" s="22">
        <v>16390</v>
      </c>
      <c r="J472" s="22">
        <v>142286</v>
      </c>
      <c r="K472" s="22">
        <v>206990</v>
      </c>
      <c r="L472" s="22">
        <v>222664</v>
      </c>
      <c r="M472" s="17">
        <f t="shared" si="96"/>
        <v>123000.4</v>
      </c>
      <c r="N472" s="17">
        <f t="shared" si="97"/>
        <v>21531</v>
      </c>
      <c r="O472" s="17">
        <f t="shared" si="100"/>
        <v>190646.66666666666</v>
      </c>
      <c r="P472" s="17"/>
      <c r="Q472" s="17"/>
      <c r="R472" s="17"/>
      <c r="S472" s="17"/>
      <c r="T472" s="22">
        <v>3247</v>
      </c>
      <c r="U472" s="22">
        <v>3883</v>
      </c>
      <c r="V472" s="22">
        <v>4112</v>
      </c>
      <c r="W472" s="22">
        <v>4743</v>
      </c>
      <c r="X472" s="22">
        <v>3820</v>
      </c>
      <c r="Y472" s="17">
        <f t="shared" si="98"/>
        <v>3961</v>
      </c>
      <c r="Z472" s="17">
        <f t="shared" si="99"/>
        <v>3565</v>
      </c>
      <c r="AA472" s="17">
        <f t="shared" si="101"/>
        <v>4225</v>
      </c>
      <c r="AB472" s="22"/>
      <c r="AC472" s="17"/>
      <c r="AD472" s="17"/>
      <c r="AE472" s="17"/>
      <c r="AF472" s="22"/>
      <c r="AG472" s="22"/>
      <c r="AH472" s="22"/>
      <c r="AI472" s="22"/>
      <c r="AJ472" s="22"/>
      <c r="AK472" s="17"/>
    </row>
    <row r="473" spans="5:37" x14ac:dyDescent="0.25">
      <c r="E473" s="17"/>
      <c r="F473" s="17">
        <v>10</v>
      </c>
      <c r="G473" s="17">
        <f t="shared" si="95"/>
        <v>4.0728791267595739E-3</v>
      </c>
      <c r="H473" s="22">
        <v>48112</v>
      </c>
      <c r="I473" s="22">
        <v>32256</v>
      </c>
      <c r="J473" s="22">
        <v>292454</v>
      </c>
      <c r="K473" s="22">
        <v>423036</v>
      </c>
      <c r="L473" s="22">
        <v>322243</v>
      </c>
      <c r="M473" s="17">
        <f t="shared" si="96"/>
        <v>223620.2</v>
      </c>
      <c r="N473" s="17">
        <f t="shared" si="97"/>
        <v>40184</v>
      </c>
      <c r="O473" s="17">
        <f t="shared" si="100"/>
        <v>345911</v>
      </c>
      <c r="P473" s="22"/>
      <c r="Q473" s="22"/>
      <c r="R473" s="22"/>
      <c r="S473" s="17"/>
      <c r="T473" s="22">
        <v>4123</v>
      </c>
      <c r="U473" s="22">
        <v>4132</v>
      </c>
      <c r="V473" s="22">
        <v>4571</v>
      </c>
      <c r="W473" s="22">
        <v>4206</v>
      </c>
      <c r="X473" s="22">
        <v>3400</v>
      </c>
      <c r="Y473" s="17">
        <f t="shared" si="98"/>
        <v>4086.4</v>
      </c>
      <c r="Z473" s="17">
        <f t="shared" si="99"/>
        <v>4127.5</v>
      </c>
      <c r="AA473" s="17">
        <f t="shared" si="101"/>
        <v>4059</v>
      </c>
      <c r="AB473" s="22"/>
      <c r="AC473" s="17"/>
      <c r="AD473" s="17"/>
      <c r="AE473" s="17"/>
      <c r="AF473" s="22"/>
      <c r="AG473" s="22"/>
      <c r="AH473" s="22"/>
      <c r="AI473" s="22"/>
      <c r="AJ473" s="22"/>
      <c r="AK473" s="17"/>
    </row>
    <row r="474" spans="5:37" x14ac:dyDescent="0.25">
      <c r="E474" s="17"/>
      <c r="F474" s="17">
        <v>9</v>
      </c>
      <c r="G474" s="17">
        <f t="shared" si="95"/>
        <v>7.5070277123839464E-3</v>
      </c>
      <c r="H474" s="22">
        <v>93445</v>
      </c>
      <c r="I474" s="22">
        <v>73556</v>
      </c>
      <c r="J474" s="22">
        <v>510562</v>
      </c>
      <c r="K474" s="22">
        <v>838215</v>
      </c>
      <c r="L474" s="22">
        <v>557731</v>
      </c>
      <c r="M474" s="17">
        <f t="shared" si="96"/>
        <v>414701.8</v>
      </c>
      <c r="N474" s="17">
        <f t="shared" si="97"/>
        <v>83500.5</v>
      </c>
      <c r="O474" s="17">
        <f t="shared" si="100"/>
        <v>635502.66666666663</v>
      </c>
      <c r="P474" s="22"/>
      <c r="Q474" s="22"/>
      <c r="R474" s="22"/>
      <c r="S474" s="17"/>
      <c r="T474" s="22">
        <v>4493</v>
      </c>
      <c r="U474" s="22">
        <v>6950</v>
      </c>
      <c r="V474" s="22">
        <v>4701</v>
      </c>
      <c r="W474" s="22">
        <v>4535</v>
      </c>
      <c r="X474" s="22">
        <v>3799</v>
      </c>
      <c r="Y474" s="17">
        <f t="shared" si="98"/>
        <v>4895.6000000000004</v>
      </c>
      <c r="Z474" s="17">
        <f t="shared" si="99"/>
        <v>5721.5</v>
      </c>
      <c r="AA474" s="17">
        <f t="shared" si="101"/>
        <v>4345</v>
      </c>
      <c r="AB474" s="22"/>
      <c r="AC474" s="17"/>
      <c r="AD474" s="17"/>
      <c r="AE474" s="17"/>
      <c r="AF474" s="22"/>
      <c r="AG474" s="22"/>
      <c r="AH474" s="22"/>
      <c r="AI474" s="22"/>
      <c r="AJ474" s="22"/>
      <c r="AK474" s="17"/>
    </row>
    <row r="475" spans="5:37" x14ac:dyDescent="0.25">
      <c r="E475" s="17"/>
      <c r="F475" s="17">
        <v>8</v>
      </c>
      <c r="G475" s="17">
        <f t="shared" si="95"/>
        <v>1.3836763459105538E-2</v>
      </c>
      <c r="H475" s="22">
        <v>185337</v>
      </c>
      <c r="I475" s="22">
        <v>163173</v>
      </c>
      <c r="J475" s="22">
        <v>827425</v>
      </c>
      <c r="K475" s="22">
        <v>1614068</v>
      </c>
      <c r="L475" s="22">
        <v>827620</v>
      </c>
      <c r="M475" s="17">
        <f t="shared" si="96"/>
        <v>723524.6</v>
      </c>
      <c r="N475" s="17">
        <f t="shared" si="97"/>
        <v>174255</v>
      </c>
      <c r="O475" s="17">
        <f t="shared" si="100"/>
        <v>1089704.3333333333</v>
      </c>
      <c r="P475" s="22"/>
      <c r="Q475" s="22"/>
      <c r="R475" s="22"/>
      <c r="S475" s="17"/>
      <c r="T475" s="22">
        <v>4126</v>
      </c>
      <c r="U475" s="22">
        <v>6938</v>
      </c>
      <c r="V475" s="22">
        <v>4648</v>
      </c>
      <c r="W475" s="22">
        <v>6905</v>
      </c>
      <c r="X475" s="22">
        <v>3043</v>
      </c>
      <c r="Y475" s="17">
        <f t="shared" si="98"/>
        <v>5132</v>
      </c>
      <c r="Z475" s="17">
        <f t="shared" si="99"/>
        <v>5532</v>
      </c>
      <c r="AA475" s="17">
        <f t="shared" si="101"/>
        <v>4865.333333333333</v>
      </c>
      <c r="AB475" s="22"/>
      <c r="AC475" s="17"/>
      <c r="AD475" s="17"/>
      <c r="AE475" s="17"/>
      <c r="AF475" s="22"/>
      <c r="AG475" s="22"/>
      <c r="AH475" s="22"/>
      <c r="AI475" s="22"/>
      <c r="AJ475" s="22"/>
      <c r="AK475" s="17"/>
    </row>
    <row r="476" spans="5:37" x14ac:dyDescent="0.25">
      <c r="E476" s="17"/>
      <c r="F476" s="17">
        <v>7</v>
      </c>
      <c r="G476" s="17">
        <f t="shared" si="95"/>
        <v>2.5503572167104624E-2</v>
      </c>
      <c r="H476" s="22">
        <v>346125</v>
      </c>
      <c r="I476" s="22">
        <v>344259</v>
      </c>
      <c r="J476" s="22">
        <v>1216323</v>
      </c>
      <c r="K476" s="22">
        <v>2369169</v>
      </c>
      <c r="L476" s="22">
        <v>1442779</v>
      </c>
      <c r="M476" s="17">
        <f t="shared" si="96"/>
        <v>1143731</v>
      </c>
      <c r="N476" s="17">
        <f t="shared" si="97"/>
        <v>345192</v>
      </c>
      <c r="O476" s="17">
        <f t="shared" si="100"/>
        <v>1676090.3333333333</v>
      </c>
      <c r="P476" s="22"/>
      <c r="Q476" s="22"/>
      <c r="R476" s="22"/>
      <c r="S476" s="17"/>
      <c r="T476" s="22">
        <v>5244</v>
      </c>
      <c r="U476" s="22">
        <v>9355</v>
      </c>
      <c r="V476" s="22">
        <v>4135</v>
      </c>
      <c r="W476" s="22">
        <v>2596</v>
      </c>
      <c r="X476" s="22">
        <v>4111</v>
      </c>
      <c r="Y476" s="17">
        <f t="shared" si="98"/>
        <v>5088.2</v>
      </c>
      <c r="Z476" s="17">
        <f t="shared" si="99"/>
        <v>7299.5</v>
      </c>
      <c r="AA476" s="17">
        <f t="shared" si="101"/>
        <v>3614</v>
      </c>
      <c r="AB476" s="22"/>
      <c r="AC476" s="17"/>
      <c r="AD476" s="17"/>
      <c r="AE476" s="17"/>
      <c r="AF476" s="22"/>
      <c r="AG476" s="22"/>
      <c r="AH476" s="22"/>
      <c r="AI476" s="22"/>
      <c r="AJ476" s="22"/>
      <c r="AK476" s="17"/>
    </row>
    <row r="477" spans="5:37" x14ac:dyDescent="0.25">
      <c r="E477" s="17"/>
      <c r="F477" s="17">
        <v>6</v>
      </c>
      <c r="G477" s="17">
        <f t="shared" si="95"/>
        <v>4.7007538663579922E-2</v>
      </c>
      <c r="H477" s="22">
        <v>819373</v>
      </c>
      <c r="I477" s="22">
        <v>742058</v>
      </c>
      <c r="J477" s="22">
        <v>1877388</v>
      </c>
      <c r="K477" s="22">
        <v>2847276</v>
      </c>
      <c r="L477" s="22">
        <v>2195678</v>
      </c>
      <c r="M477" s="17">
        <f t="shared" si="96"/>
        <v>1696354.6</v>
      </c>
      <c r="N477" s="17">
        <f t="shared" si="97"/>
        <v>780715.5</v>
      </c>
      <c r="O477" s="17">
        <f t="shared" si="100"/>
        <v>2306780.6666666665</v>
      </c>
      <c r="P477" s="22"/>
      <c r="Q477" s="22"/>
      <c r="R477" s="22"/>
      <c r="S477" s="17"/>
      <c r="T477" s="22">
        <v>5688</v>
      </c>
      <c r="U477" s="22">
        <v>17128</v>
      </c>
      <c r="V477" s="22">
        <v>2883</v>
      </c>
      <c r="W477" s="22">
        <v>2684</v>
      </c>
      <c r="X477" s="22">
        <v>2560</v>
      </c>
      <c r="Y477" s="17">
        <f t="shared" si="98"/>
        <v>6188.6</v>
      </c>
      <c r="Z477" s="17">
        <f t="shared" si="99"/>
        <v>11408</v>
      </c>
      <c r="AA477" s="17">
        <f t="shared" si="101"/>
        <v>2709</v>
      </c>
      <c r="AB477" s="22"/>
      <c r="AC477" s="17"/>
      <c r="AD477" s="17"/>
      <c r="AE477" s="17"/>
      <c r="AF477" s="22"/>
      <c r="AG477" s="22"/>
      <c r="AH477" s="22"/>
      <c r="AI477" s="22"/>
      <c r="AJ477" s="22"/>
      <c r="AK477" s="17"/>
    </row>
    <row r="478" spans="5:37" x14ac:dyDescent="0.25">
      <c r="E478" s="17"/>
      <c r="F478" s="17">
        <v>5</v>
      </c>
      <c r="G478" s="17">
        <f t="shared" si="95"/>
        <v>8.6643105394393308E-2</v>
      </c>
      <c r="H478" s="22">
        <v>1350935</v>
      </c>
      <c r="I478" s="22">
        <v>1264199</v>
      </c>
      <c r="J478" s="22">
        <v>2303562</v>
      </c>
      <c r="K478" s="22">
        <v>3123750</v>
      </c>
      <c r="L478" s="22">
        <v>2422250</v>
      </c>
      <c r="M478" s="17">
        <f t="shared" si="96"/>
        <v>2092939.2</v>
      </c>
      <c r="N478" s="17">
        <f t="shared" si="97"/>
        <v>1307567</v>
      </c>
      <c r="O478" s="17">
        <f t="shared" si="100"/>
        <v>2616520.6666666665</v>
      </c>
      <c r="P478" s="17"/>
      <c r="Q478" s="17"/>
      <c r="R478" s="17"/>
      <c r="S478" s="17"/>
      <c r="T478" s="22">
        <v>3277</v>
      </c>
      <c r="U478" s="22">
        <v>7096</v>
      </c>
      <c r="V478" s="22">
        <v>2541</v>
      </c>
      <c r="W478" s="22">
        <v>2499</v>
      </c>
      <c r="X478" s="22">
        <v>2675</v>
      </c>
      <c r="Y478" s="17">
        <f t="shared" si="98"/>
        <v>3617.6</v>
      </c>
      <c r="Z478" s="17">
        <f t="shared" si="99"/>
        <v>5186.5</v>
      </c>
      <c r="AA478" s="17">
        <f t="shared" si="101"/>
        <v>2571.6666666666665</v>
      </c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spans="5:37" x14ac:dyDescent="0.25">
      <c r="E479" s="17"/>
      <c r="F479" s="17">
        <v>4</v>
      </c>
      <c r="G479" s="17">
        <f t="shared" si="95"/>
        <v>0.15969837872409545</v>
      </c>
      <c r="H479" s="22">
        <v>1844246</v>
      </c>
      <c r="I479" s="22">
        <v>1502317</v>
      </c>
      <c r="J479" s="22">
        <v>2919309</v>
      </c>
      <c r="K479" s="22">
        <v>3123750</v>
      </c>
      <c r="L479" s="22">
        <v>2900388</v>
      </c>
      <c r="M479" s="17">
        <f t="shared" si="96"/>
        <v>2458002</v>
      </c>
      <c r="N479" s="17">
        <f t="shared" si="97"/>
        <v>1673281.5</v>
      </c>
      <c r="O479" s="17">
        <f t="shared" si="100"/>
        <v>2981149</v>
      </c>
      <c r="P479" s="17"/>
      <c r="Q479" s="17"/>
      <c r="R479" s="17"/>
      <c r="S479" s="17"/>
      <c r="T479" s="22">
        <v>3814</v>
      </c>
      <c r="U479" s="22">
        <v>4860</v>
      </c>
      <c r="V479" s="22">
        <v>2510</v>
      </c>
      <c r="W479" s="22">
        <v>2499</v>
      </c>
      <c r="X479" s="22">
        <v>2548</v>
      </c>
      <c r="Y479" s="17">
        <f t="shared" si="98"/>
        <v>3246.2</v>
      </c>
      <c r="Z479" s="17">
        <f t="shared" si="99"/>
        <v>4337</v>
      </c>
      <c r="AA479" s="17">
        <f t="shared" si="101"/>
        <v>2519</v>
      </c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spans="5:37" x14ac:dyDescent="0.25">
      <c r="E480" s="17"/>
      <c r="F480" s="17">
        <v>3</v>
      </c>
      <c r="G480" s="17">
        <f t="shared" si="95"/>
        <v>0.29435200932623734</v>
      </c>
      <c r="H480" s="22">
        <v>2587325</v>
      </c>
      <c r="I480" s="22">
        <v>1813291</v>
      </c>
      <c r="J480" s="22">
        <v>3123750</v>
      </c>
      <c r="K480" s="22">
        <v>3123750</v>
      </c>
      <c r="L480" s="22">
        <v>3123750</v>
      </c>
      <c r="M480" s="17">
        <f t="shared" si="96"/>
        <v>2754373.2</v>
      </c>
      <c r="N480" s="17">
        <f t="shared" si="97"/>
        <v>2200308</v>
      </c>
      <c r="O480" s="17">
        <f t="shared" si="100"/>
        <v>3123750</v>
      </c>
      <c r="P480" s="17"/>
      <c r="Q480" s="17"/>
      <c r="R480" s="17"/>
      <c r="S480" s="17"/>
      <c r="T480" s="22">
        <v>3964</v>
      </c>
      <c r="U480" s="22">
        <v>5034</v>
      </c>
      <c r="V480" s="22">
        <v>2499</v>
      </c>
      <c r="W480" s="22">
        <v>2499</v>
      </c>
      <c r="X480" s="22">
        <v>2499</v>
      </c>
      <c r="Y480" s="17">
        <f t="shared" si="98"/>
        <v>3299</v>
      </c>
      <c r="Z480" s="17">
        <f t="shared" si="99"/>
        <v>4499</v>
      </c>
      <c r="AA480" s="17">
        <f t="shared" si="101"/>
        <v>2499</v>
      </c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spans="5:37" x14ac:dyDescent="0.25">
      <c r="E481" s="17"/>
      <c r="F481" s="17">
        <v>2</v>
      </c>
      <c r="G481" s="17">
        <f t="shared" si="95"/>
        <v>0.54254217285501161</v>
      </c>
      <c r="H481" s="22">
        <v>3089569</v>
      </c>
      <c r="I481" s="22">
        <v>3123750</v>
      </c>
      <c r="J481" s="22">
        <v>3123750</v>
      </c>
      <c r="K481" s="22">
        <v>3123750</v>
      </c>
      <c r="L481" s="22">
        <v>3123750</v>
      </c>
      <c r="M481" s="17">
        <f t="shared" si="96"/>
        <v>3116913.8</v>
      </c>
      <c r="N481" s="17">
        <f t="shared" si="97"/>
        <v>3106659.5</v>
      </c>
      <c r="O481" s="17">
        <f t="shared" si="100"/>
        <v>3123750</v>
      </c>
      <c r="P481" s="17"/>
      <c r="Q481" s="17"/>
      <c r="R481" s="17"/>
      <c r="S481" s="17"/>
      <c r="T481" s="22">
        <v>2500</v>
      </c>
      <c r="U481" s="22">
        <v>2499</v>
      </c>
      <c r="V481" s="22">
        <v>2499</v>
      </c>
      <c r="W481" s="22">
        <v>2499</v>
      </c>
      <c r="X481" s="22">
        <v>2499</v>
      </c>
      <c r="Y481" s="17">
        <f t="shared" si="98"/>
        <v>2499.1999999999998</v>
      </c>
      <c r="Z481" s="17">
        <f t="shared" si="99"/>
        <v>2499.5</v>
      </c>
      <c r="AA481" s="17">
        <f t="shared" si="101"/>
        <v>2499</v>
      </c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spans="5:37" x14ac:dyDescent="0.25">
      <c r="E482" s="17"/>
      <c r="F482" s="17">
        <v>1</v>
      </c>
      <c r="G482" s="17">
        <f>1 / (((200 * 1024)^(1/20))^(F482 - 1))</f>
        <v>1</v>
      </c>
      <c r="H482" s="22">
        <v>3123750</v>
      </c>
      <c r="I482" s="22">
        <v>3123750</v>
      </c>
      <c r="J482" s="22">
        <v>3123750</v>
      </c>
      <c r="K482" s="22">
        <v>3123750</v>
      </c>
      <c r="L482" s="22">
        <v>3123750</v>
      </c>
      <c r="M482" s="17">
        <f t="shared" si="96"/>
        <v>3123750</v>
      </c>
      <c r="N482" s="17">
        <f t="shared" si="97"/>
        <v>3123750</v>
      </c>
      <c r="O482" s="17">
        <f t="shared" si="100"/>
        <v>3123750</v>
      </c>
      <c r="P482" s="17"/>
      <c r="Q482" s="17"/>
      <c r="R482" s="17"/>
      <c r="S482" s="17"/>
      <c r="T482" s="22">
        <v>2499</v>
      </c>
      <c r="U482" s="22">
        <v>2499</v>
      </c>
      <c r="V482" s="22">
        <v>2499</v>
      </c>
      <c r="W482" s="22">
        <v>2499</v>
      </c>
      <c r="X482" s="22">
        <v>2499</v>
      </c>
      <c r="Y482" s="17">
        <f t="shared" si="98"/>
        <v>2499</v>
      </c>
      <c r="Z482" s="17">
        <f t="shared" si="99"/>
        <v>2499</v>
      </c>
      <c r="AA482" s="17">
        <f t="shared" si="101"/>
        <v>2499</v>
      </c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spans="5:37" x14ac:dyDescent="0.25"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spans="5:37" x14ac:dyDescent="0.25"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spans="5:37" x14ac:dyDescent="0.25"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spans="5:37" x14ac:dyDescent="0.25"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spans="5:37" x14ac:dyDescent="0.25"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spans="5:37" x14ac:dyDescent="0.25"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spans="5:37" x14ac:dyDescent="0.25"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spans="5:37" x14ac:dyDescent="0.25"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spans="5:37" x14ac:dyDescent="0.25"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spans="5:37" x14ac:dyDescent="0.25"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spans="5:37" x14ac:dyDescent="0.25"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spans="5:37" x14ac:dyDescent="0.25"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spans="5:37" x14ac:dyDescent="0.25"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spans="5:37" x14ac:dyDescent="0.25"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spans="5:37" x14ac:dyDescent="0.25"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</row>
    <row r="498" spans="5:37" x14ac:dyDescent="0.25"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</row>
    <row r="499" spans="5:37" x14ac:dyDescent="0.25"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</row>
    <row r="500" spans="5:37" x14ac:dyDescent="0.25"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</row>
    <row r="501" spans="5:37" x14ac:dyDescent="0.25"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</row>
    <row r="502" spans="5:37" x14ac:dyDescent="0.25"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</row>
    <row r="503" spans="5:37" x14ac:dyDescent="0.25"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</row>
    <row r="504" spans="5:37" x14ac:dyDescent="0.25"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</row>
    <row r="505" spans="5:37" x14ac:dyDescent="0.25"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</row>
    <row r="506" spans="5:37" x14ac:dyDescent="0.25"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</row>
    <row r="507" spans="5:37" x14ac:dyDescent="0.25"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</row>
    <row r="508" spans="5:37" x14ac:dyDescent="0.25"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</row>
    <row r="518" spans="5:31" x14ac:dyDescent="0.25">
      <c r="E518" s="25"/>
      <c r="F518" s="25"/>
      <c r="G518" s="25"/>
      <c r="H518" s="28" t="s">
        <v>53</v>
      </c>
      <c r="I518" s="28"/>
      <c r="J518" s="28"/>
      <c r="K518" s="28"/>
      <c r="L518" s="28"/>
      <c r="M518" s="28"/>
      <c r="N518" s="25"/>
      <c r="O518" s="25"/>
      <c r="P518" s="25"/>
      <c r="Q518" s="25"/>
      <c r="R518" s="25"/>
      <c r="S518" s="25"/>
      <c r="T518" s="28" t="s">
        <v>54</v>
      </c>
      <c r="U518" s="28"/>
      <c r="V518" s="28"/>
      <c r="W518" s="28"/>
      <c r="X518" s="28"/>
      <c r="Y518" s="28"/>
      <c r="Z518" s="27"/>
      <c r="AA518" s="27"/>
      <c r="AB518" s="27"/>
      <c r="AC518" s="27"/>
      <c r="AD518" s="27"/>
      <c r="AE518" s="27"/>
    </row>
    <row r="519" spans="5:31" x14ac:dyDescent="0.25">
      <c r="E519" s="25"/>
      <c r="F519" s="25"/>
      <c r="G519" s="25" t="s">
        <v>103</v>
      </c>
      <c r="H519" s="25" t="s">
        <v>10</v>
      </c>
      <c r="I519" s="25" t="s">
        <v>11</v>
      </c>
      <c r="J519" s="25" t="s">
        <v>48</v>
      </c>
      <c r="K519" s="25" t="s">
        <v>12</v>
      </c>
      <c r="L519" s="25" t="s">
        <v>14</v>
      </c>
      <c r="M519" s="25"/>
      <c r="N519" s="25"/>
      <c r="O519" s="25"/>
      <c r="P519" s="25"/>
      <c r="Q519" s="25"/>
      <c r="R519" s="25"/>
      <c r="S519" s="25"/>
      <c r="T519" s="25" t="s">
        <v>10</v>
      </c>
      <c r="U519" s="25" t="s">
        <v>11</v>
      </c>
      <c r="V519" s="25" t="s">
        <v>48</v>
      </c>
      <c r="W519" s="25" t="s">
        <v>12</v>
      </c>
      <c r="X519" s="25" t="s">
        <v>14</v>
      </c>
      <c r="Y519" s="25"/>
      <c r="Z519" s="26"/>
      <c r="AA519" s="26"/>
      <c r="AB519" s="25"/>
      <c r="AC519" s="25"/>
      <c r="AD519" s="25"/>
      <c r="AE519" s="26"/>
    </row>
    <row r="520" spans="5:31" x14ac:dyDescent="0.25">
      <c r="E520" s="25"/>
      <c r="F520" s="25"/>
      <c r="G520" s="25"/>
      <c r="H520" s="25" t="s">
        <v>55</v>
      </c>
      <c r="I520" s="25" t="s">
        <v>55</v>
      </c>
      <c r="J520" s="25" t="s">
        <v>55</v>
      </c>
      <c r="K520" s="25" t="s">
        <v>55</v>
      </c>
      <c r="L520" s="25" t="s">
        <v>55</v>
      </c>
      <c r="M520" s="25" t="s">
        <v>56</v>
      </c>
      <c r="N520" s="25" t="s">
        <v>57</v>
      </c>
      <c r="O520" s="25" t="s">
        <v>58</v>
      </c>
      <c r="P520" s="25"/>
      <c r="Q520" s="25"/>
      <c r="R520" s="25"/>
      <c r="S520" s="25"/>
      <c r="T520" s="25" t="s">
        <v>55</v>
      </c>
      <c r="U520" s="25" t="s">
        <v>55</v>
      </c>
      <c r="V520" s="25" t="s">
        <v>55</v>
      </c>
      <c r="W520" s="25" t="s">
        <v>55</v>
      </c>
      <c r="X520" s="25" t="s">
        <v>55</v>
      </c>
      <c r="Y520" s="25" t="s">
        <v>56</v>
      </c>
      <c r="Z520" s="25" t="s">
        <v>57</v>
      </c>
      <c r="AA520" s="25" t="s">
        <v>58</v>
      </c>
      <c r="AB520" s="25"/>
      <c r="AC520" s="25"/>
      <c r="AD520" s="25"/>
      <c r="AE520" s="25"/>
    </row>
    <row r="521" spans="5:31" x14ac:dyDescent="0.25">
      <c r="E521" s="25" t="s">
        <v>59</v>
      </c>
      <c r="F521" s="25">
        <v>30</v>
      </c>
      <c r="G521" s="25">
        <f>1 / (((10^6)^(1/29))^(F521 - 1))</f>
        <v>9.9999999999999868E-7</v>
      </c>
      <c r="H521" s="22">
        <v>2505</v>
      </c>
      <c r="I521" s="22">
        <v>2499</v>
      </c>
      <c r="J521" s="22">
        <v>4342</v>
      </c>
      <c r="K521" s="22">
        <v>2590</v>
      </c>
      <c r="L521" s="22">
        <v>2584</v>
      </c>
      <c r="M521" s="25">
        <f>SUM(H521:L521) / 5</f>
        <v>2904</v>
      </c>
      <c r="N521" s="25">
        <f>SUM(H521:I521)/2</f>
        <v>2502</v>
      </c>
      <c r="O521" s="25">
        <f>SUM(J521:L521)/3</f>
        <v>3172</v>
      </c>
      <c r="P521" s="25"/>
      <c r="Q521" s="25"/>
      <c r="R521" s="25"/>
      <c r="S521" s="25"/>
      <c r="T521" s="22">
        <v>2499</v>
      </c>
      <c r="U521" s="22">
        <v>2499</v>
      </c>
      <c r="V521" s="22">
        <v>2655</v>
      </c>
      <c r="W521" s="22">
        <v>2501</v>
      </c>
      <c r="X521" s="22">
        <v>2500</v>
      </c>
      <c r="Y521" s="25">
        <f>SUM(T521:X521) / 5</f>
        <v>2530.8000000000002</v>
      </c>
      <c r="Z521" s="25">
        <f>SUM(T521:U521)/2</f>
        <v>2499</v>
      </c>
      <c r="AA521" s="25">
        <f>SUM(V521:X521)/3</f>
        <v>2552</v>
      </c>
      <c r="AB521" s="22"/>
      <c r="AC521" s="25"/>
      <c r="AD521" s="25"/>
      <c r="AE521" s="25"/>
    </row>
    <row r="522" spans="5:31" x14ac:dyDescent="0.25">
      <c r="E522" s="25" t="s">
        <v>60</v>
      </c>
      <c r="F522" s="25">
        <v>29</v>
      </c>
      <c r="G522" s="25">
        <f t="shared" ref="G522:G550" si="102">1 / (((10^6)^(1/29))^(F522 - 1))</f>
        <v>1.610262027560937E-6</v>
      </c>
      <c r="H522" s="22">
        <v>2509</v>
      </c>
      <c r="I522" s="22">
        <v>2499</v>
      </c>
      <c r="J522" s="22">
        <v>5738</v>
      </c>
      <c r="K522" s="22">
        <v>2641</v>
      </c>
      <c r="L522" s="22">
        <v>2655</v>
      </c>
      <c r="M522" s="25">
        <f t="shared" ref="M522:M550" si="103">SUM(H522:L522) / 5</f>
        <v>3208.4</v>
      </c>
      <c r="N522" s="25">
        <f t="shared" ref="N522:N550" si="104">SUM(H522:I522)/2</f>
        <v>2504</v>
      </c>
      <c r="O522" s="25">
        <f>SUM(J522:L522)/3</f>
        <v>3678</v>
      </c>
      <c r="P522" s="25"/>
      <c r="Q522" s="25"/>
      <c r="R522" s="25"/>
      <c r="S522" s="25"/>
      <c r="T522" s="22">
        <v>2499</v>
      </c>
      <c r="U522" s="22">
        <v>2499</v>
      </c>
      <c r="V522" s="22">
        <v>2705</v>
      </c>
      <c r="W522" s="22">
        <v>2503</v>
      </c>
      <c r="X522" s="22">
        <v>2504</v>
      </c>
      <c r="Y522" s="25">
        <f t="shared" ref="Y522:Y550" si="105">SUM(T522:X522) / 5</f>
        <v>2542</v>
      </c>
      <c r="Z522" s="25">
        <f t="shared" ref="Z522:Z550" si="106">SUM(T522:U522)/2</f>
        <v>2499</v>
      </c>
      <c r="AA522" s="25">
        <f>SUM(V522:X522)/3</f>
        <v>2570.6666666666665</v>
      </c>
      <c r="AB522" s="22"/>
      <c r="AC522" s="25"/>
      <c r="AD522" s="25"/>
      <c r="AE522" s="25"/>
    </row>
    <row r="523" spans="5:31" x14ac:dyDescent="0.25">
      <c r="E523" s="25" t="s">
        <v>104</v>
      </c>
      <c r="F523" s="25">
        <v>28</v>
      </c>
      <c r="G523" s="25">
        <f t="shared" si="102"/>
        <v>2.5929437974046646E-6</v>
      </c>
      <c r="H523" s="22">
        <v>2516</v>
      </c>
      <c r="I523" s="22">
        <v>2502</v>
      </c>
      <c r="J523" s="22">
        <v>7127</v>
      </c>
      <c r="K523" s="22">
        <v>2723</v>
      </c>
      <c r="L523" s="22">
        <v>2789</v>
      </c>
      <c r="M523" s="25">
        <f t="shared" si="103"/>
        <v>3531.4</v>
      </c>
      <c r="N523" s="25">
        <f t="shared" si="104"/>
        <v>2509</v>
      </c>
      <c r="O523" s="25">
        <f t="shared" ref="O523:O550" si="107">SUM(J523:L523)/3</f>
        <v>4213</v>
      </c>
      <c r="P523" s="25"/>
      <c r="Q523" s="25"/>
      <c r="R523" s="25"/>
      <c r="S523" s="25"/>
      <c r="T523" s="22">
        <v>2499</v>
      </c>
      <c r="U523" s="22">
        <v>2499</v>
      </c>
      <c r="V523" s="22">
        <v>2648</v>
      </c>
      <c r="W523" s="22">
        <v>2500</v>
      </c>
      <c r="X523" s="22">
        <v>2504</v>
      </c>
      <c r="Y523" s="25">
        <f t="shared" si="105"/>
        <v>2530</v>
      </c>
      <c r="Z523" s="25">
        <f t="shared" si="106"/>
        <v>2499</v>
      </c>
      <c r="AA523" s="25">
        <f t="shared" ref="AA523:AA540" si="108">SUM(V523:X523)/3</f>
        <v>2550.6666666666665</v>
      </c>
      <c r="AB523" s="22"/>
      <c r="AC523" s="25"/>
      <c r="AD523" s="25"/>
      <c r="AE523" s="25"/>
    </row>
    <row r="524" spans="5:31" x14ac:dyDescent="0.25">
      <c r="E524" s="25" t="s">
        <v>24</v>
      </c>
      <c r="F524" s="25">
        <v>27</v>
      </c>
      <c r="G524" s="25">
        <f t="shared" si="102"/>
        <v>4.1753189365603959E-6</v>
      </c>
      <c r="H524" s="22">
        <v>2523</v>
      </c>
      <c r="I524" s="22">
        <v>2503</v>
      </c>
      <c r="J524" s="22">
        <v>8227</v>
      </c>
      <c r="K524" s="22">
        <v>2851</v>
      </c>
      <c r="L524" s="22">
        <v>3014</v>
      </c>
      <c r="M524" s="25">
        <f t="shared" si="103"/>
        <v>3823.6</v>
      </c>
      <c r="N524" s="25">
        <f t="shared" si="104"/>
        <v>2513</v>
      </c>
      <c r="O524" s="25">
        <f t="shared" si="107"/>
        <v>4697.333333333333</v>
      </c>
      <c r="P524" s="25"/>
      <c r="Q524" s="25"/>
      <c r="R524" s="25"/>
      <c r="S524" s="25"/>
      <c r="T524" s="22">
        <v>2499</v>
      </c>
      <c r="U524" s="22">
        <v>2499</v>
      </c>
      <c r="V524" s="22">
        <v>2588</v>
      </c>
      <c r="W524" s="22">
        <v>2508</v>
      </c>
      <c r="X524" s="22">
        <v>2524</v>
      </c>
      <c r="Y524" s="25">
        <f t="shared" si="105"/>
        <v>2523.6</v>
      </c>
      <c r="Z524" s="25">
        <f t="shared" si="106"/>
        <v>2499</v>
      </c>
      <c r="AA524" s="25">
        <f t="shared" si="108"/>
        <v>2540</v>
      </c>
      <c r="AB524" s="22"/>
      <c r="AC524" s="25"/>
      <c r="AD524" s="25"/>
      <c r="AE524" s="25"/>
    </row>
    <row r="525" spans="5:31" x14ac:dyDescent="0.25">
      <c r="E525" s="25" t="s">
        <v>105</v>
      </c>
      <c r="F525" s="25">
        <v>26</v>
      </c>
      <c r="G525" s="25">
        <f t="shared" si="102"/>
        <v>6.7233575364993293E-6</v>
      </c>
      <c r="H525" s="22">
        <v>2536</v>
      </c>
      <c r="I525" s="22">
        <v>2508</v>
      </c>
      <c r="J525" s="22">
        <v>9338</v>
      </c>
      <c r="K525" s="22">
        <v>3085</v>
      </c>
      <c r="L525" s="22">
        <v>3457</v>
      </c>
      <c r="M525" s="25">
        <f t="shared" si="103"/>
        <v>4184.8</v>
      </c>
      <c r="N525" s="25">
        <f t="shared" si="104"/>
        <v>2522</v>
      </c>
      <c r="O525" s="25">
        <f t="shared" si="107"/>
        <v>5293.333333333333</v>
      </c>
      <c r="P525" s="25"/>
      <c r="Q525" s="25"/>
      <c r="R525" s="25"/>
      <c r="S525" s="25"/>
      <c r="T525" s="22">
        <v>2499</v>
      </c>
      <c r="U525" s="22">
        <v>2499</v>
      </c>
      <c r="V525" s="22">
        <v>2597</v>
      </c>
      <c r="W525" s="22">
        <v>2511</v>
      </c>
      <c r="X525" s="22">
        <v>2547</v>
      </c>
      <c r="Y525" s="25">
        <f t="shared" si="105"/>
        <v>2530.6</v>
      </c>
      <c r="Z525" s="25">
        <f t="shared" si="106"/>
        <v>2499</v>
      </c>
      <c r="AA525" s="25">
        <f t="shared" si="108"/>
        <v>2551.6666666666665</v>
      </c>
      <c r="AB525" s="22"/>
      <c r="AC525" s="25"/>
      <c r="AD525" s="25"/>
      <c r="AE525" s="25"/>
    </row>
    <row r="526" spans="5:31" x14ac:dyDescent="0.25">
      <c r="E526" s="25" t="s">
        <v>100</v>
      </c>
      <c r="F526" s="25">
        <v>25</v>
      </c>
      <c r="G526" s="25">
        <f t="shared" si="102"/>
        <v>1.0826367338740532E-5</v>
      </c>
      <c r="H526" s="22">
        <v>2552</v>
      </c>
      <c r="I526" s="22">
        <v>2521</v>
      </c>
      <c r="J526" s="22">
        <v>10574</v>
      </c>
      <c r="K526" s="22">
        <v>3468</v>
      </c>
      <c r="L526" s="22">
        <v>4178</v>
      </c>
      <c r="M526" s="25">
        <f t="shared" si="103"/>
        <v>4658.6000000000004</v>
      </c>
      <c r="N526" s="25">
        <f t="shared" si="104"/>
        <v>2536.5</v>
      </c>
      <c r="O526" s="25">
        <f t="shared" si="107"/>
        <v>6073.333333333333</v>
      </c>
      <c r="P526" s="25"/>
      <c r="Q526" s="25"/>
      <c r="R526" s="25"/>
      <c r="S526" s="25"/>
      <c r="T526" s="22">
        <v>2499</v>
      </c>
      <c r="U526" s="22">
        <v>2499</v>
      </c>
      <c r="V526" s="22">
        <v>2603</v>
      </c>
      <c r="W526" s="22">
        <v>2522</v>
      </c>
      <c r="X526" s="22">
        <v>2605</v>
      </c>
      <c r="Y526" s="25">
        <f t="shared" si="105"/>
        <v>2545.6</v>
      </c>
      <c r="Z526" s="25">
        <f t="shared" si="106"/>
        <v>2499</v>
      </c>
      <c r="AA526" s="25">
        <f t="shared" si="108"/>
        <v>2576.6666666666665</v>
      </c>
      <c r="AB526" s="22"/>
      <c r="AC526" s="25"/>
      <c r="AD526" s="25"/>
      <c r="AE526" s="25"/>
    </row>
    <row r="527" spans="5:31" x14ac:dyDescent="0.25">
      <c r="E527" s="25" t="s">
        <v>89</v>
      </c>
      <c r="F527" s="25">
        <v>24</v>
      </c>
      <c r="G527" s="25">
        <f t="shared" si="102"/>
        <v>1.7433288221999863E-5</v>
      </c>
      <c r="H527" s="22">
        <v>2574</v>
      </c>
      <c r="I527" s="22">
        <v>2534</v>
      </c>
      <c r="J527" s="22">
        <v>12127</v>
      </c>
      <c r="K527" s="22">
        <v>4157</v>
      </c>
      <c r="L527" s="22">
        <v>5339</v>
      </c>
      <c r="M527" s="25">
        <f t="shared" si="103"/>
        <v>5346.2</v>
      </c>
      <c r="N527" s="25">
        <f t="shared" si="104"/>
        <v>2554</v>
      </c>
      <c r="O527" s="25">
        <f t="shared" si="107"/>
        <v>7207.666666666667</v>
      </c>
      <c r="P527" s="25"/>
      <c r="Q527" s="25"/>
      <c r="R527" s="25"/>
      <c r="S527" s="25"/>
      <c r="T527" s="22">
        <v>2499</v>
      </c>
      <c r="U527" s="22">
        <v>2499</v>
      </c>
      <c r="V527" s="22">
        <v>2670</v>
      </c>
      <c r="W527" s="22">
        <v>2542</v>
      </c>
      <c r="X527" s="22">
        <v>2673</v>
      </c>
      <c r="Y527" s="25">
        <f t="shared" si="105"/>
        <v>2576.6</v>
      </c>
      <c r="Z527" s="25">
        <f t="shared" si="106"/>
        <v>2499</v>
      </c>
      <c r="AA527" s="25">
        <f t="shared" si="108"/>
        <v>2628.3333333333335</v>
      </c>
      <c r="AB527" s="22"/>
      <c r="AC527" s="25"/>
      <c r="AD527" s="25"/>
      <c r="AE527" s="25"/>
    </row>
    <row r="528" spans="5:31" x14ac:dyDescent="0.25">
      <c r="E528" s="25" t="s">
        <v>66</v>
      </c>
      <c r="F528" s="25">
        <v>23</v>
      </c>
      <c r="G528" s="25">
        <f t="shared" si="102"/>
        <v>2.807216203941174E-5</v>
      </c>
      <c r="H528" s="22">
        <v>2620</v>
      </c>
      <c r="I528" s="22">
        <v>2563</v>
      </c>
      <c r="J528" s="22">
        <v>14243</v>
      </c>
      <c r="K528" s="22">
        <v>5314</v>
      </c>
      <c r="L528" s="22">
        <v>7440</v>
      </c>
      <c r="M528" s="25">
        <f t="shared" si="103"/>
        <v>6436</v>
      </c>
      <c r="N528" s="25">
        <f t="shared" si="104"/>
        <v>2591.5</v>
      </c>
      <c r="O528" s="25">
        <f t="shared" si="107"/>
        <v>8999</v>
      </c>
      <c r="P528" s="25"/>
      <c r="Q528" s="25"/>
      <c r="R528" s="25"/>
      <c r="S528" s="25"/>
      <c r="T528" s="22">
        <v>2500</v>
      </c>
      <c r="U528" s="22">
        <v>2500</v>
      </c>
      <c r="V528" s="22">
        <v>2678</v>
      </c>
      <c r="W528" s="22">
        <v>2612</v>
      </c>
      <c r="X528" s="22">
        <v>2792</v>
      </c>
      <c r="Y528" s="25">
        <f t="shared" si="105"/>
        <v>2616.4</v>
      </c>
      <c r="Z528" s="25">
        <f t="shared" si="106"/>
        <v>2500</v>
      </c>
      <c r="AA528" s="25">
        <f t="shared" si="108"/>
        <v>2694</v>
      </c>
      <c r="AB528" s="22"/>
      <c r="AC528" s="25"/>
      <c r="AD528" s="25"/>
      <c r="AE528" s="25"/>
    </row>
    <row r="529" spans="5:31" x14ac:dyDescent="0.25">
      <c r="F529" s="25">
        <v>22</v>
      </c>
      <c r="G529" s="25">
        <f t="shared" si="102"/>
        <v>4.5203536563602381E-5</v>
      </c>
      <c r="H529" s="22">
        <v>2676</v>
      </c>
      <c r="I529" s="22">
        <v>2600</v>
      </c>
      <c r="J529" s="22">
        <v>17172</v>
      </c>
      <c r="K529" s="22">
        <v>7078</v>
      </c>
      <c r="L529" s="22">
        <v>10681</v>
      </c>
      <c r="M529" s="25">
        <f t="shared" si="103"/>
        <v>8041.4</v>
      </c>
      <c r="N529" s="25">
        <f t="shared" si="104"/>
        <v>2638</v>
      </c>
      <c r="O529" s="25">
        <f t="shared" si="107"/>
        <v>11643.666666666666</v>
      </c>
      <c r="P529" s="25"/>
      <c r="Q529" s="25"/>
      <c r="R529" s="25"/>
      <c r="S529" s="25"/>
      <c r="T529" s="22">
        <v>2502</v>
      </c>
      <c r="U529" s="22">
        <v>2499</v>
      </c>
      <c r="V529" s="22">
        <v>2727</v>
      </c>
      <c r="W529" s="22">
        <v>2663</v>
      </c>
      <c r="X529" s="22">
        <v>2855</v>
      </c>
      <c r="Y529" s="25">
        <f t="shared" si="105"/>
        <v>2649.2</v>
      </c>
      <c r="Z529" s="25">
        <f t="shared" si="106"/>
        <v>2500.5</v>
      </c>
      <c r="AA529" s="25">
        <f>SUM(V529:X529)/3</f>
        <v>2748.3333333333335</v>
      </c>
      <c r="AB529" s="22"/>
      <c r="AC529" s="25"/>
      <c r="AD529" s="25"/>
      <c r="AE529" s="25"/>
    </row>
    <row r="530" spans="5:31" x14ac:dyDescent="0.25">
      <c r="E530" s="25"/>
      <c r="F530" s="25">
        <v>21</v>
      </c>
      <c r="G530" s="25">
        <f t="shared" si="102"/>
        <v>7.2789538439831442E-5</v>
      </c>
      <c r="H530" s="22">
        <v>2817</v>
      </c>
      <c r="I530" s="22">
        <v>2665</v>
      </c>
      <c r="J530" s="22">
        <v>21102</v>
      </c>
      <c r="K530" s="22">
        <v>10198</v>
      </c>
      <c r="L530" s="22">
        <v>14719</v>
      </c>
      <c r="M530" s="25">
        <f t="shared" si="103"/>
        <v>10300.200000000001</v>
      </c>
      <c r="N530" s="25">
        <f t="shared" si="104"/>
        <v>2741</v>
      </c>
      <c r="O530" s="25">
        <f t="shared" si="107"/>
        <v>15339.666666666666</v>
      </c>
      <c r="P530" s="25"/>
      <c r="Q530" s="25"/>
      <c r="R530" s="25"/>
      <c r="S530" s="25"/>
      <c r="T530" s="22">
        <v>2503</v>
      </c>
      <c r="U530" s="22">
        <v>2500</v>
      </c>
      <c r="V530" s="22">
        <v>2772</v>
      </c>
      <c r="W530" s="22">
        <v>2810</v>
      </c>
      <c r="X530" s="22">
        <v>3045</v>
      </c>
      <c r="Y530" s="25">
        <f t="shared" si="105"/>
        <v>2726</v>
      </c>
      <c r="Z530" s="25">
        <f t="shared" si="106"/>
        <v>2501.5</v>
      </c>
      <c r="AA530" s="25">
        <f t="shared" ref="AA530:AA551" si="109">SUM(V530:X530)/3</f>
        <v>2875.6666666666665</v>
      </c>
      <c r="AB530" s="22"/>
      <c r="AC530" s="25"/>
      <c r="AD530" s="25"/>
      <c r="AE530" s="25"/>
    </row>
    <row r="531" spans="5:31" x14ac:dyDescent="0.25">
      <c r="E531" s="25"/>
      <c r="F531" s="25">
        <v>20</v>
      </c>
      <c r="G531" s="25">
        <f t="shared" si="102"/>
        <v>1.1721022975334791E-4</v>
      </c>
      <c r="H531" s="22">
        <v>3034</v>
      </c>
      <c r="I531" s="22">
        <v>2801</v>
      </c>
      <c r="J531" s="22">
        <v>24480</v>
      </c>
      <c r="K531" s="22">
        <v>15260</v>
      </c>
      <c r="L531" s="22">
        <v>20979</v>
      </c>
      <c r="M531" s="25">
        <f t="shared" si="103"/>
        <v>13310.8</v>
      </c>
      <c r="N531" s="25">
        <f t="shared" si="104"/>
        <v>2917.5</v>
      </c>
      <c r="O531" s="25">
        <f t="shared" si="107"/>
        <v>20239.666666666668</v>
      </c>
      <c r="P531" s="22"/>
      <c r="Q531" s="22"/>
      <c r="R531" s="22"/>
      <c r="S531" s="25"/>
      <c r="T531" s="22">
        <v>2508</v>
      </c>
      <c r="U531" s="22">
        <v>2503</v>
      </c>
      <c r="V531" s="22">
        <v>2940</v>
      </c>
      <c r="W531" s="22">
        <v>2966</v>
      </c>
      <c r="X531" s="22">
        <v>3190</v>
      </c>
      <c r="Y531" s="25">
        <f t="shared" si="105"/>
        <v>2821.4</v>
      </c>
      <c r="Z531" s="25">
        <f t="shared" si="106"/>
        <v>2505.5</v>
      </c>
      <c r="AA531" s="25">
        <f t="shared" si="109"/>
        <v>3032</v>
      </c>
      <c r="AB531" s="22"/>
      <c r="AC531" s="25"/>
      <c r="AD531" s="25"/>
      <c r="AE531" s="25"/>
    </row>
    <row r="532" spans="5:31" x14ac:dyDescent="0.25">
      <c r="E532" s="25"/>
      <c r="F532" s="25">
        <v>19</v>
      </c>
      <c r="G532" s="25">
        <f t="shared" si="102"/>
        <v>1.8873918221350955E-4</v>
      </c>
      <c r="H532" s="22">
        <v>3463</v>
      </c>
      <c r="I532" s="22">
        <v>3018</v>
      </c>
      <c r="J532" s="22">
        <v>33010</v>
      </c>
      <c r="K532" s="22">
        <v>22338</v>
      </c>
      <c r="L532" s="22">
        <v>31182</v>
      </c>
      <c r="M532" s="25">
        <f t="shared" si="103"/>
        <v>18602.2</v>
      </c>
      <c r="N532" s="25">
        <f t="shared" si="104"/>
        <v>3240.5</v>
      </c>
      <c r="O532" s="25">
        <f t="shared" si="107"/>
        <v>28843.333333333332</v>
      </c>
      <c r="P532" s="22"/>
      <c r="Q532" s="22"/>
      <c r="R532" s="22"/>
      <c r="S532" s="25"/>
      <c r="T532" s="22">
        <v>2541</v>
      </c>
      <c r="U532" s="22">
        <v>2506</v>
      </c>
      <c r="V532" s="22">
        <v>3067</v>
      </c>
      <c r="W532" s="22">
        <v>3131</v>
      </c>
      <c r="X532" s="22">
        <v>3439</v>
      </c>
      <c r="Y532" s="25">
        <f t="shared" si="105"/>
        <v>2936.8</v>
      </c>
      <c r="Z532" s="25">
        <f t="shared" si="106"/>
        <v>2523.5</v>
      </c>
      <c r="AA532" s="25">
        <f t="shared" si="109"/>
        <v>3212.3333333333335</v>
      </c>
      <c r="AB532" s="22"/>
      <c r="AC532" s="25"/>
      <c r="AD532" s="25"/>
      <c r="AE532" s="25"/>
    </row>
    <row r="533" spans="5:31" x14ac:dyDescent="0.25">
      <c r="E533" s="25"/>
      <c r="F533" s="25">
        <v>18</v>
      </c>
      <c r="G533" s="25">
        <f t="shared" si="102"/>
        <v>3.0391953823131947E-4</v>
      </c>
      <c r="H533" s="22">
        <v>4424</v>
      </c>
      <c r="I533" s="22">
        <v>3418</v>
      </c>
      <c r="J533" s="22">
        <v>48856</v>
      </c>
      <c r="K533" s="22">
        <v>33037</v>
      </c>
      <c r="L533" s="22">
        <v>47890</v>
      </c>
      <c r="M533" s="25">
        <f t="shared" si="103"/>
        <v>27525</v>
      </c>
      <c r="N533" s="25">
        <f t="shared" si="104"/>
        <v>3921</v>
      </c>
      <c r="O533" s="25">
        <f t="shared" si="107"/>
        <v>43261</v>
      </c>
      <c r="P533" s="22"/>
      <c r="Q533" s="22"/>
      <c r="R533" s="22"/>
      <c r="S533" s="25"/>
      <c r="T533" s="22">
        <v>2617</v>
      </c>
      <c r="U533" s="22">
        <v>2519</v>
      </c>
      <c r="V533" s="22">
        <v>3596</v>
      </c>
      <c r="W533" s="22">
        <v>3226</v>
      </c>
      <c r="X533" s="22">
        <v>3704</v>
      </c>
      <c r="Y533" s="25">
        <f t="shared" si="105"/>
        <v>3132.4</v>
      </c>
      <c r="Z533" s="25">
        <f t="shared" si="106"/>
        <v>2568</v>
      </c>
      <c r="AA533" s="25">
        <f t="shared" si="109"/>
        <v>3508.6666666666665</v>
      </c>
      <c r="AB533" s="22"/>
      <c r="AC533" s="25"/>
      <c r="AD533" s="25"/>
      <c r="AE533" s="25"/>
    </row>
    <row r="534" spans="5:31" x14ac:dyDescent="0.25">
      <c r="E534" s="25"/>
      <c r="F534" s="25">
        <v>17</v>
      </c>
      <c r="G534" s="25">
        <f t="shared" si="102"/>
        <v>4.8939009184774894E-4</v>
      </c>
      <c r="H534" s="22">
        <v>6359</v>
      </c>
      <c r="I534" s="22">
        <v>4168</v>
      </c>
      <c r="J534" s="22">
        <v>64260</v>
      </c>
      <c r="K534" s="22">
        <v>50180</v>
      </c>
      <c r="L534" s="22">
        <v>68234</v>
      </c>
      <c r="M534" s="25">
        <f t="shared" si="103"/>
        <v>38640.199999999997</v>
      </c>
      <c r="N534" s="25">
        <f t="shared" si="104"/>
        <v>5263.5</v>
      </c>
      <c r="O534" s="25">
        <f t="shared" si="107"/>
        <v>60891.333333333336</v>
      </c>
      <c r="P534" s="22"/>
      <c r="Q534" s="22"/>
      <c r="R534" s="22"/>
      <c r="S534" s="25"/>
      <c r="T534" s="22">
        <v>2799</v>
      </c>
      <c r="U534" s="22">
        <v>2575</v>
      </c>
      <c r="V534" s="22">
        <v>3072</v>
      </c>
      <c r="W534" s="22">
        <v>3491</v>
      </c>
      <c r="X534" s="22">
        <v>3467</v>
      </c>
      <c r="Y534" s="25">
        <f t="shared" si="105"/>
        <v>3080.8</v>
      </c>
      <c r="Z534" s="25">
        <f t="shared" si="106"/>
        <v>2687</v>
      </c>
      <c r="AA534" s="25">
        <f t="shared" si="109"/>
        <v>3343.3333333333335</v>
      </c>
      <c r="AB534" s="22"/>
      <c r="AC534" s="25"/>
      <c r="AD534" s="25"/>
      <c r="AE534" s="25"/>
    </row>
    <row r="535" spans="5:31" x14ac:dyDescent="0.25">
      <c r="E535" s="25"/>
      <c r="F535" s="25">
        <v>16</v>
      </c>
      <c r="G535" s="25">
        <f t="shared" si="102"/>
        <v>7.8804628156699068E-4</v>
      </c>
      <c r="H535" s="22">
        <v>9957</v>
      </c>
      <c r="I535" s="22">
        <v>5696</v>
      </c>
      <c r="J535" s="22">
        <v>92990</v>
      </c>
      <c r="K535" s="22">
        <v>76925</v>
      </c>
      <c r="L535" s="22">
        <v>102479</v>
      </c>
      <c r="M535" s="25">
        <f t="shared" si="103"/>
        <v>57609.4</v>
      </c>
      <c r="N535" s="25">
        <f t="shared" si="104"/>
        <v>7826.5</v>
      </c>
      <c r="O535" s="25">
        <f t="shared" si="107"/>
        <v>90798</v>
      </c>
      <c r="P535" s="22"/>
      <c r="Q535" s="22"/>
      <c r="R535" s="22"/>
      <c r="S535" s="25"/>
      <c r="T535" s="22">
        <v>3034</v>
      </c>
      <c r="U535" s="22">
        <v>2714</v>
      </c>
      <c r="V535" s="22">
        <v>3421</v>
      </c>
      <c r="W535" s="22">
        <v>3569</v>
      </c>
      <c r="X535" s="22">
        <v>3804</v>
      </c>
      <c r="Y535" s="25">
        <f t="shared" si="105"/>
        <v>3308.4</v>
      </c>
      <c r="Z535" s="25">
        <f t="shared" si="106"/>
        <v>2874</v>
      </c>
      <c r="AA535" s="25">
        <f t="shared" si="109"/>
        <v>3598</v>
      </c>
      <c r="AB535" s="22"/>
      <c r="AC535" s="25"/>
      <c r="AD535" s="25"/>
      <c r="AE535" s="25"/>
    </row>
    <row r="536" spans="5:31" x14ac:dyDescent="0.25">
      <c r="E536" s="25"/>
      <c r="F536" s="25">
        <v>15</v>
      </c>
      <c r="G536" s="25">
        <f t="shared" si="102"/>
        <v>1.2689610031679215E-3</v>
      </c>
      <c r="H536" s="22">
        <v>16309</v>
      </c>
      <c r="I536" s="22">
        <v>8734</v>
      </c>
      <c r="J536" s="22">
        <v>113449</v>
      </c>
      <c r="K536" s="22">
        <v>125557</v>
      </c>
      <c r="L536" s="22">
        <v>149433</v>
      </c>
      <c r="M536" s="25">
        <f t="shared" si="103"/>
        <v>82696.399999999994</v>
      </c>
      <c r="N536" s="25">
        <f t="shared" si="104"/>
        <v>12521.5</v>
      </c>
      <c r="O536" s="25">
        <f t="shared" si="107"/>
        <v>129479.66666666667</v>
      </c>
      <c r="P536" s="25"/>
      <c r="Q536" s="25"/>
      <c r="R536" s="25"/>
      <c r="S536" s="25"/>
      <c r="T536" s="22">
        <v>3296</v>
      </c>
      <c r="U536" s="22">
        <v>3042</v>
      </c>
      <c r="V536" s="22">
        <v>3077</v>
      </c>
      <c r="W536" s="22">
        <v>3695</v>
      </c>
      <c r="X536" s="22">
        <v>3809</v>
      </c>
      <c r="Y536" s="25">
        <f t="shared" si="105"/>
        <v>3383.8</v>
      </c>
      <c r="Z536" s="25">
        <f t="shared" si="106"/>
        <v>3169</v>
      </c>
      <c r="AA536" s="25">
        <f t="shared" si="109"/>
        <v>3527</v>
      </c>
      <c r="AB536" s="25"/>
      <c r="AC536" s="25"/>
      <c r="AD536" s="25"/>
      <c r="AE536" s="25"/>
    </row>
    <row r="537" spans="5:31" x14ac:dyDescent="0.25">
      <c r="E537" s="25"/>
      <c r="F537" s="25">
        <v>14</v>
      </c>
      <c r="G537" s="25">
        <f t="shared" si="102"/>
        <v>2.0433597178569408E-3</v>
      </c>
      <c r="H537" s="22">
        <v>25070</v>
      </c>
      <c r="I537" s="22">
        <v>14769</v>
      </c>
      <c r="J537" s="22">
        <v>135811</v>
      </c>
      <c r="K537" s="22">
        <v>189744</v>
      </c>
      <c r="L537" s="22">
        <v>211028</v>
      </c>
      <c r="M537" s="25">
        <f t="shared" si="103"/>
        <v>115284.4</v>
      </c>
      <c r="N537" s="25">
        <f t="shared" si="104"/>
        <v>19919.5</v>
      </c>
      <c r="O537" s="25">
        <f t="shared" si="107"/>
        <v>178861</v>
      </c>
      <c r="P537" s="25"/>
      <c r="Q537" s="25"/>
      <c r="R537" s="25"/>
      <c r="S537" s="25"/>
      <c r="T537" s="22">
        <v>3227</v>
      </c>
      <c r="U537" s="22">
        <v>3692</v>
      </c>
      <c r="V537" s="22">
        <v>3652</v>
      </c>
      <c r="W537" s="22">
        <v>4419</v>
      </c>
      <c r="X537" s="22">
        <v>3862</v>
      </c>
      <c r="Y537" s="25">
        <f t="shared" si="105"/>
        <v>3770.4</v>
      </c>
      <c r="Z537" s="25">
        <f t="shared" si="106"/>
        <v>3459.5</v>
      </c>
      <c r="AA537" s="25">
        <f t="shared" si="109"/>
        <v>3977.6666666666665</v>
      </c>
      <c r="AB537" s="25"/>
      <c r="AC537" s="25"/>
      <c r="AD537" s="25"/>
      <c r="AE537" s="25"/>
    </row>
    <row r="538" spans="5:31" x14ac:dyDescent="0.25">
      <c r="E538" s="25"/>
      <c r="F538" s="25">
        <v>13</v>
      </c>
      <c r="G538" s="25">
        <f t="shared" si="102"/>
        <v>3.2903445623126666E-3</v>
      </c>
      <c r="H538" s="22">
        <v>38524</v>
      </c>
      <c r="I538" s="22">
        <v>25953</v>
      </c>
      <c r="J538" s="22">
        <v>245918</v>
      </c>
      <c r="K538" s="22">
        <v>336234</v>
      </c>
      <c r="L538" s="22">
        <v>291194</v>
      </c>
      <c r="M538" s="25">
        <f t="shared" si="103"/>
        <v>187564.6</v>
      </c>
      <c r="N538" s="25">
        <f t="shared" si="104"/>
        <v>32238.5</v>
      </c>
      <c r="O538" s="25">
        <f t="shared" si="107"/>
        <v>291115.33333333331</v>
      </c>
      <c r="P538" s="25"/>
      <c r="Q538" s="25"/>
      <c r="R538" s="25"/>
      <c r="S538" s="25"/>
      <c r="T538" s="22">
        <v>3648</v>
      </c>
      <c r="U538" s="22">
        <v>3923</v>
      </c>
      <c r="V538" s="22">
        <v>5138</v>
      </c>
      <c r="W538" s="22">
        <v>4884</v>
      </c>
      <c r="X538" s="22">
        <v>3141</v>
      </c>
      <c r="Y538" s="25">
        <f t="shared" si="105"/>
        <v>4146.8</v>
      </c>
      <c r="Z538" s="25">
        <f t="shared" si="106"/>
        <v>3785.5</v>
      </c>
      <c r="AA538" s="25">
        <f t="shared" si="109"/>
        <v>4387.666666666667</v>
      </c>
      <c r="AB538" s="25"/>
      <c r="AC538" s="25"/>
      <c r="AD538" s="25"/>
      <c r="AE538" s="25"/>
    </row>
    <row r="539" spans="5:31" x14ac:dyDescent="0.25">
      <c r="E539" s="25"/>
      <c r="F539" s="25">
        <v>12</v>
      </c>
      <c r="G539" s="25">
        <f t="shared" si="102"/>
        <v>5.2983169062837069E-3</v>
      </c>
      <c r="H539" s="22">
        <v>64341</v>
      </c>
      <c r="I539" s="22">
        <v>43550</v>
      </c>
      <c r="J539" s="22">
        <v>361139</v>
      </c>
      <c r="K539" s="22">
        <v>554293</v>
      </c>
      <c r="L539" s="22">
        <v>396039</v>
      </c>
      <c r="M539" s="25">
        <f t="shared" si="103"/>
        <v>283872.40000000002</v>
      </c>
      <c r="N539" s="25">
        <f t="shared" si="104"/>
        <v>53945.5</v>
      </c>
      <c r="O539" s="25">
        <f t="shared" si="107"/>
        <v>437157</v>
      </c>
      <c r="P539" s="25"/>
      <c r="Q539" s="25"/>
      <c r="R539" s="25"/>
      <c r="S539" s="25"/>
      <c r="T539" s="22">
        <v>4376</v>
      </c>
      <c r="U539" s="22">
        <v>5093</v>
      </c>
      <c r="V539" s="22">
        <v>3770</v>
      </c>
      <c r="W539" s="22">
        <v>4710</v>
      </c>
      <c r="X539" s="22">
        <v>4636</v>
      </c>
      <c r="Y539" s="25">
        <f t="shared" si="105"/>
        <v>4517</v>
      </c>
      <c r="Z539" s="25">
        <f t="shared" si="106"/>
        <v>4734.5</v>
      </c>
      <c r="AA539" s="25">
        <f t="shared" si="109"/>
        <v>4372</v>
      </c>
      <c r="AB539" s="25"/>
      <c r="AC539" s="25"/>
      <c r="AD539" s="25"/>
      <c r="AE539" s="25"/>
    </row>
    <row r="540" spans="5:31" x14ac:dyDescent="0.25">
      <c r="E540" s="25"/>
      <c r="F540" s="25">
        <v>11</v>
      </c>
      <c r="G540" s="25">
        <f t="shared" si="102"/>
        <v>8.531678524172805E-3</v>
      </c>
      <c r="H540" s="22">
        <v>108757</v>
      </c>
      <c r="I540" s="22">
        <v>87041</v>
      </c>
      <c r="J540" s="22">
        <v>578427</v>
      </c>
      <c r="K540" s="22">
        <v>970550</v>
      </c>
      <c r="L540" s="22">
        <v>610734</v>
      </c>
      <c r="M540" s="25">
        <f t="shared" si="103"/>
        <v>471101.8</v>
      </c>
      <c r="N540" s="25">
        <f t="shared" si="104"/>
        <v>97899</v>
      </c>
      <c r="O540" s="25">
        <f t="shared" si="107"/>
        <v>719903.66666666663</v>
      </c>
      <c r="P540" s="25"/>
      <c r="Q540" s="25"/>
      <c r="R540" s="25"/>
      <c r="S540" s="25"/>
      <c r="T540" s="22">
        <v>4494</v>
      </c>
      <c r="U540" s="22">
        <v>7369</v>
      </c>
      <c r="V540" s="22">
        <v>5084</v>
      </c>
      <c r="W540" s="22">
        <v>4814</v>
      </c>
      <c r="X540" s="22">
        <v>3714</v>
      </c>
      <c r="Y540" s="25">
        <f t="shared" si="105"/>
        <v>5095</v>
      </c>
      <c r="Z540" s="25">
        <f t="shared" si="106"/>
        <v>5931.5</v>
      </c>
      <c r="AA540" s="25">
        <f t="shared" si="109"/>
        <v>4537.333333333333</v>
      </c>
      <c r="AB540" s="25"/>
      <c r="AC540" s="25"/>
      <c r="AD540" s="25"/>
      <c r="AE540" s="25"/>
    </row>
    <row r="541" spans="5:31" x14ac:dyDescent="0.25">
      <c r="F541" s="1">
        <v>10</v>
      </c>
      <c r="G541" s="25">
        <f t="shared" si="102"/>
        <v>1.3738237958832625E-2</v>
      </c>
      <c r="H541" s="22">
        <v>183832</v>
      </c>
      <c r="I541" s="22">
        <v>161382</v>
      </c>
      <c r="J541" s="22">
        <v>822923</v>
      </c>
      <c r="K541" s="22">
        <v>1598896</v>
      </c>
      <c r="L541" s="22">
        <v>824541</v>
      </c>
      <c r="M541" s="25">
        <f t="shared" si="103"/>
        <v>718314.8</v>
      </c>
      <c r="N541" s="25">
        <f t="shared" si="104"/>
        <v>172607</v>
      </c>
      <c r="O541" s="25">
        <f t="shared" si="107"/>
        <v>1082120</v>
      </c>
      <c r="T541" s="22">
        <v>4170</v>
      </c>
      <c r="U541" s="22">
        <v>6887</v>
      </c>
      <c r="V541" s="22">
        <v>4510</v>
      </c>
      <c r="W541" s="22">
        <v>6998</v>
      </c>
      <c r="X541" s="22">
        <v>3048</v>
      </c>
      <c r="Y541" s="25">
        <f t="shared" si="105"/>
        <v>5122.6000000000004</v>
      </c>
      <c r="Z541" s="25">
        <f t="shared" si="106"/>
        <v>5528.5</v>
      </c>
      <c r="AA541" s="25">
        <f t="shared" si="109"/>
        <v>4852</v>
      </c>
    </row>
    <row r="542" spans="5:31" x14ac:dyDescent="0.25">
      <c r="F542" s="1">
        <v>9</v>
      </c>
      <c r="G542" s="25">
        <f t="shared" si="102"/>
        <v>2.2122162910704481E-2</v>
      </c>
      <c r="H542" s="22">
        <v>293744</v>
      </c>
      <c r="I542" s="22">
        <v>290751</v>
      </c>
      <c r="J542" s="22">
        <v>1114621</v>
      </c>
      <c r="K542" s="22">
        <v>2328803</v>
      </c>
      <c r="L542" s="22">
        <v>1329710</v>
      </c>
      <c r="M542" s="25">
        <f t="shared" si="103"/>
        <v>1071525.8</v>
      </c>
      <c r="N542" s="25">
        <f t="shared" si="104"/>
        <v>292247.5</v>
      </c>
      <c r="O542" s="25">
        <f t="shared" si="107"/>
        <v>1591044.6666666667</v>
      </c>
      <c r="T542" s="22">
        <v>4613</v>
      </c>
      <c r="U542" s="22">
        <v>10019</v>
      </c>
      <c r="V542" s="22">
        <v>3218</v>
      </c>
      <c r="W542" s="22">
        <v>2625</v>
      </c>
      <c r="X542" s="22">
        <v>4981</v>
      </c>
      <c r="Y542" s="25">
        <f t="shared" si="105"/>
        <v>5091.2</v>
      </c>
      <c r="Z542" s="25">
        <f t="shared" si="106"/>
        <v>7316</v>
      </c>
      <c r="AA542" s="25">
        <f t="shared" si="109"/>
        <v>3608</v>
      </c>
    </row>
    <row r="543" spans="5:31" x14ac:dyDescent="0.25">
      <c r="F543" s="1">
        <v>8</v>
      </c>
      <c r="G543" s="25">
        <f t="shared" si="102"/>
        <v>3.5622478902624412E-2</v>
      </c>
      <c r="H543" s="22">
        <v>560953</v>
      </c>
      <c r="I543" s="22">
        <v>505686</v>
      </c>
      <c r="J543" s="22">
        <v>1490536</v>
      </c>
      <c r="K543" s="22">
        <v>2562437</v>
      </c>
      <c r="L543" s="22">
        <v>1942991</v>
      </c>
      <c r="M543" s="25">
        <f t="shared" si="103"/>
        <v>1412520.6</v>
      </c>
      <c r="N543" s="25">
        <f t="shared" si="104"/>
        <v>533319.5</v>
      </c>
      <c r="O543" s="25">
        <f t="shared" si="107"/>
        <v>1998654.6666666667</v>
      </c>
      <c r="T543" s="22">
        <v>7440</v>
      </c>
      <c r="U543" s="22">
        <v>15005</v>
      </c>
      <c r="V543" s="22">
        <v>3195</v>
      </c>
      <c r="W543" s="22">
        <v>2859</v>
      </c>
      <c r="X543" s="22">
        <v>3747</v>
      </c>
      <c r="Y543" s="25">
        <f t="shared" si="105"/>
        <v>6449.2</v>
      </c>
      <c r="Z543" s="25">
        <f t="shared" si="106"/>
        <v>11222.5</v>
      </c>
      <c r="AA543" s="25">
        <f t="shared" si="109"/>
        <v>3267</v>
      </c>
    </row>
    <row r="544" spans="5:31" x14ac:dyDescent="0.25">
      <c r="F544" s="1">
        <v>7</v>
      </c>
      <c r="G544" s="25">
        <f t="shared" si="102"/>
        <v>5.7361525104486777E-2</v>
      </c>
      <c r="H544" s="22">
        <v>1012713</v>
      </c>
      <c r="I544" s="22">
        <v>934408</v>
      </c>
      <c r="J544" s="22">
        <v>1989077</v>
      </c>
      <c r="K544" s="22">
        <v>3095018</v>
      </c>
      <c r="L544" s="22">
        <v>2241744</v>
      </c>
      <c r="M544" s="25">
        <f t="shared" si="103"/>
        <v>1854592</v>
      </c>
      <c r="N544" s="25">
        <f t="shared" si="104"/>
        <v>973560.5</v>
      </c>
      <c r="O544" s="25">
        <f t="shared" si="107"/>
        <v>2441946.3333333335</v>
      </c>
      <c r="T544" s="22">
        <v>4518</v>
      </c>
      <c r="U544" s="22">
        <v>13002</v>
      </c>
      <c r="V544" s="22">
        <v>2600</v>
      </c>
      <c r="W544" s="22">
        <v>2572</v>
      </c>
      <c r="X544" s="22">
        <v>2563</v>
      </c>
      <c r="Y544" s="25">
        <f t="shared" si="105"/>
        <v>5051</v>
      </c>
      <c r="Z544" s="25">
        <f t="shared" si="106"/>
        <v>8760</v>
      </c>
      <c r="AA544" s="25">
        <f t="shared" si="109"/>
        <v>2578.3333333333335</v>
      </c>
    </row>
    <row r="545" spans="6:27" x14ac:dyDescent="0.25">
      <c r="F545" s="1">
        <v>6</v>
      </c>
      <c r="G545" s="25">
        <f t="shared" si="102"/>
        <v>9.2367085718738598E-2</v>
      </c>
      <c r="H545" s="22">
        <v>1386292</v>
      </c>
      <c r="I545" s="22">
        <v>1317929</v>
      </c>
      <c r="J545" s="22">
        <v>2367411</v>
      </c>
      <c r="K545" s="22">
        <v>3123750</v>
      </c>
      <c r="L545" s="22">
        <v>2499984</v>
      </c>
      <c r="M545" s="25">
        <f t="shared" si="103"/>
        <v>2139073.2000000002</v>
      </c>
      <c r="N545" s="25">
        <f t="shared" si="104"/>
        <v>1352110.5</v>
      </c>
      <c r="O545" s="25">
        <f t="shared" si="107"/>
        <v>2663715</v>
      </c>
      <c r="T545" s="22">
        <v>3252</v>
      </c>
      <c r="U545" s="22">
        <v>7334</v>
      </c>
      <c r="V545" s="22">
        <v>2658</v>
      </c>
      <c r="W545" s="22">
        <v>2499</v>
      </c>
      <c r="X545" s="22">
        <v>2766</v>
      </c>
      <c r="Y545" s="25">
        <f t="shared" si="105"/>
        <v>3701.8</v>
      </c>
      <c r="Z545" s="25">
        <f t="shared" si="106"/>
        <v>5293</v>
      </c>
      <c r="AA545" s="25">
        <f t="shared" si="109"/>
        <v>2641</v>
      </c>
    </row>
    <row r="546" spans="6:27" x14ac:dyDescent="0.25">
      <c r="F546" s="1">
        <v>5</v>
      </c>
      <c r="G546" s="25">
        <f t="shared" si="102"/>
        <v>0.14873521072935111</v>
      </c>
      <c r="H546" s="22">
        <v>1767462</v>
      </c>
      <c r="I546" s="22">
        <v>1478915</v>
      </c>
      <c r="J546" s="22">
        <v>2859855</v>
      </c>
      <c r="K546" s="22">
        <v>3123750</v>
      </c>
      <c r="L546" s="22">
        <v>2845038</v>
      </c>
      <c r="M546" s="25">
        <f t="shared" si="103"/>
        <v>2415004</v>
      </c>
      <c r="N546" s="25">
        <f t="shared" si="104"/>
        <v>1623188.5</v>
      </c>
      <c r="O546" s="25">
        <f t="shared" si="107"/>
        <v>2942881</v>
      </c>
      <c r="T546" s="22">
        <v>3876</v>
      </c>
      <c r="U546" s="22">
        <v>4403</v>
      </c>
      <c r="V546" s="22">
        <v>2689</v>
      </c>
      <c r="W546" s="22">
        <v>2499</v>
      </c>
      <c r="X546" s="22">
        <v>2626</v>
      </c>
      <c r="Y546" s="25">
        <f t="shared" si="105"/>
        <v>3218.6</v>
      </c>
      <c r="Z546" s="25">
        <f t="shared" si="106"/>
        <v>4139.5</v>
      </c>
      <c r="AA546" s="25">
        <f t="shared" si="109"/>
        <v>2604.6666666666665</v>
      </c>
    </row>
    <row r="547" spans="6:27" x14ac:dyDescent="0.25">
      <c r="F547" s="1">
        <v>4</v>
      </c>
      <c r="G547" s="25">
        <f t="shared" si="102"/>
        <v>0.23950266199874853</v>
      </c>
      <c r="H547" s="22">
        <v>2338480</v>
      </c>
      <c r="I547" s="22">
        <v>1654718</v>
      </c>
      <c r="J547" s="22">
        <v>3092829</v>
      </c>
      <c r="K547" s="22">
        <v>3123750</v>
      </c>
      <c r="L547" s="22">
        <v>3123750</v>
      </c>
      <c r="M547" s="25">
        <f t="shared" si="103"/>
        <v>2666705.4</v>
      </c>
      <c r="N547" s="25">
        <f t="shared" si="104"/>
        <v>1996599</v>
      </c>
      <c r="O547" s="25">
        <f t="shared" si="107"/>
        <v>3113443</v>
      </c>
      <c r="T547" s="22">
        <v>2508</v>
      </c>
      <c r="U547" s="22">
        <v>4972</v>
      </c>
      <c r="V547" s="22">
        <v>2530</v>
      </c>
      <c r="W547" s="22">
        <v>2499</v>
      </c>
      <c r="X547" s="22">
        <v>2499</v>
      </c>
      <c r="Y547" s="25">
        <f t="shared" si="105"/>
        <v>3001.6</v>
      </c>
      <c r="Z547" s="25">
        <f t="shared" si="106"/>
        <v>3740</v>
      </c>
      <c r="AA547" s="25">
        <f t="shared" si="109"/>
        <v>2509.3333333333335</v>
      </c>
    </row>
    <row r="548" spans="6:27" x14ac:dyDescent="0.25">
      <c r="F548" s="1">
        <v>3</v>
      </c>
      <c r="G548" s="25">
        <f t="shared" si="102"/>
        <v>0.38566204211634714</v>
      </c>
      <c r="H548" s="22">
        <v>2956693</v>
      </c>
      <c r="I548" s="22">
        <v>2319485</v>
      </c>
      <c r="J548" s="22">
        <v>3123750</v>
      </c>
      <c r="K548" s="22">
        <v>3123750</v>
      </c>
      <c r="L548" s="22">
        <v>3123750</v>
      </c>
      <c r="M548" s="25">
        <f t="shared" si="103"/>
        <v>2929485.6</v>
      </c>
      <c r="N548" s="25">
        <f t="shared" si="104"/>
        <v>2638089</v>
      </c>
      <c r="O548" s="25">
        <f t="shared" si="107"/>
        <v>3123750</v>
      </c>
      <c r="T548" s="22">
        <v>2502</v>
      </c>
      <c r="U548" s="22">
        <v>2981</v>
      </c>
      <c r="V548" s="22">
        <v>2499</v>
      </c>
      <c r="W548" s="22">
        <v>2499</v>
      </c>
      <c r="X548" s="22">
        <v>2499</v>
      </c>
      <c r="Y548" s="25">
        <f t="shared" si="105"/>
        <v>2596</v>
      </c>
      <c r="Z548" s="25">
        <f t="shared" si="106"/>
        <v>2741.5</v>
      </c>
      <c r="AA548" s="25">
        <f t="shared" si="109"/>
        <v>2499</v>
      </c>
    </row>
    <row r="549" spans="6:27" x14ac:dyDescent="0.25">
      <c r="F549" s="1">
        <v>2</v>
      </c>
      <c r="G549" s="25">
        <f t="shared" si="102"/>
        <v>0.62101694189156154</v>
      </c>
      <c r="H549" s="22">
        <v>3123750</v>
      </c>
      <c r="I549" s="22">
        <v>3123750</v>
      </c>
      <c r="J549" s="22">
        <v>3123750</v>
      </c>
      <c r="K549" s="22">
        <v>3123750</v>
      </c>
      <c r="L549" s="22">
        <v>3123750</v>
      </c>
      <c r="M549" s="25">
        <f t="shared" si="103"/>
        <v>3123750</v>
      </c>
      <c r="N549" s="25">
        <f t="shared" si="104"/>
        <v>3123750</v>
      </c>
      <c r="O549" s="25">
        <f t="shared" si="107"/>
        <v>3123750</v>
      </c>
      <c r="T549" s="22">
        <v>2499</v>
      </c>
      <c r="U549" s="22">
        <v>2499</v>
      </c>
      <c r="V549" s="22">
        <v>2499</v>
      </c>
      <c r="W549" s="22">
        <v>2499</v>
      </c>
      <c r="X549" s="22">
        <v>2499</v>
      </c>
      <c r="Y549" s="25">
        <f t="shared" si="105"/>
        <v>2499</v>
      </c>
      <c r="Z549" s="25">
        <f t="shared" si="106"/>
        <v>2499</v>
      </c>
      <c r="AA549" s="25">
        <f t="shared" si="109"/>
        <v>2499</v>
      </c>
    </row>
    <row r="550" spans="6:27" x14ac:dyDescent="0.25">
      <c r="F550" s="1">
        <v>1</v>
      </c>
      <c r="G550" s="25">
        <f t="shared" si="102"/>
        <v>1</v>
      </c>
      <c r="H550" s="22">
        <v>3123750</v>
      </c>
      <c r="I550" s="22">
        <v>3123750</v>
      </c>
      <c r="J550" s="22">
        <v>3123750</v>
      </c>
      <c r="K550" s="22">
        <v>3123750</v>
      </c>
      <c r="L550" s="22">
        <v>3123750</v>
      </c>
      <c r="M550" s="25">
        <f t="shared" si="103"/>
        <v>3123750</v>
      </c>
      <c r="N550" s="25">
        <f t="shared" si="104"/>
        <v>3123750</v>
      </c>
      <c r="O550" s="25">
        <f t="shared" si="107"/>
        <v>3123750</v>
      </c>
      <c r="T550" s="22">
        <v>2499</v>
      </c>
      <c r="U550" s="22">
        <v>2499</v>
      </c>
      <c r="V550" s="22">
        <v>2499</v>
      </c>
      <c r="W550" s="22">
        <v>2499</v>
      </c>
      <c r="X550" s="22">
        <v>2499</v>
      </c>
      <c r="Y550" s="25">
        <f t="shared" si="105"/>
        <v>2499</v>
      </c>
      <c r="Z550" s="25">
        <f t="shared" si="106"/>
        <v>2499</v>
      </c>
      <c r="AA550" s="25">
        <f t="shared" si="109"/>
        <v>2499</v>
      </c>
    </row>
    <row r="551" spans="6:27" x14ac:dyDescent="0.25">
      <c r="I551" s="25"/>
      <c r="J551" s="25"/>
      <c r="L551" s="25"/>
      <c r="AA551" s="25"/>
    </row>
  </sheetData>
  <mergeCells count="60">
    <mergeCell ref="H518:M518"/>
    <mergeCell ref="T518:Y518"/>
    <mergeCell ref="Z518:AE518"/>
    <mergeCell ref="H460:M460"/>
    <mergeCell ref="T460:Y460"/>
    <mergeCell ref="Z460:AE460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AH257:AI257"/>
    <mergeCell ref="AJ257:AK257"/>
    <mergeCell ref="I309:U309"/>
    <mergeCell ref="I364:U364"/>
    <mergeCell ref="BI2:BU2"/>
    <mergeCell ref="AN313:AQ313"/>
    <mergeCell ref="AS313:AV313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BI3:BJ3"/>
    <mergeCell ref="AD3:AE3"/>
    <mergeCell ref="X3:Y3"/>
    <mergeCell ref="Z3:AA3"/>
    <mergeCell ref="AB3:AC3"/>
    <mergeCell ref="AS98:AX98"/>
    <mergeCell ref="H151:M151"/>
    <mergeCell ref="T151:Y151"/>
    <mergeCell ref="Z151:AE151"/>
    <mergeCell ref="AF151:AK151"/>
    <mergeCell ref="AL151:AQ151"/>
    <mergeCell ref="I98:N98"/>
    <mergeCell ref="O98:T98"/>
    <mergeCell ref="U98:Z98"/>
    <mergeCell ref="AA98:AF98"/>
    <mergeCell ref="AG98:AL98"/>
    <mergeCell ref="AM98:AR98"/>
    <mergeCell ref="AF257:AG257"/>
    <mergeCell ref="AI313:AL313"/>
    <mergeCell ref="AD313:AG313"/>
    <mergeCell ref="H206:M206"/>
    <mergeCell ref="U206:Z206"/>
    <mergeCell ref="H256:M256"/>
    <mergeCell ref="R256:W256"/>
    <mergeCell ref="AD257:AE257"/>
  </mergeCells>
  <hyperlinks>
    <hyperlink ref="B38" r:id="rId1"/>
    <hyperlink ref="B41" r:id="rId2"/>
  </hyperlinks>
  <pageMargins left="0.7" right="0.7" top="0.75" bottom="0.75" header="0.3" footer="0.3"/>
  <pageSetup paperSize="9" scale="95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2019-12-22T22:40:37Z</cp:lastPrinted>
  <dcterms:created xsi:type="dcterms:W3CDTF">2019-12-16T14:00:10Z</dcterms:created>
  <dcterms:modified xsi:type="dcterms:W3CDTF">2019-12-22T23:44:41Z</dcterms:modified>
</cp:coreProperties>
</file>