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anthakkar/NAMCS-ADHD-Mental-Health/"/>
    </mc:Choice>
  </mc:AlternateContent>
  <xr:revisionPtr revIDLastSave="0" documentId="13_ncr:40009_{F9DB6AC6-2D68-1348-B58F-1718D9A6BCFD}" xr6:coauthVersionLast="47" xr6:coauthVersionMax="47" xr10:uidLastSave="{00000000-0000-0000-0000-000000000000}"/>
  <bookViews>
    <workbookView xWindow="0" yWindow="480" windowWidth="38400" windowHeight="21120" activeTab="3"/>
  </bookViews>
  <sheets>
    <sheet name="table1_edited" sheetId="2" state="hidden" r:id="rId1"/>
    <sheet name="table1_raw" sheetId="1" r:id="rId2"/>
    <sheet name="new_any_stim_rx" sheetId="7" r:id="rId3"/>
    <sheet name="Sheet7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1" i="8"/>
  <c r="G22" i="8"/>
  <c r="G23" i="8"/>
  <c r="G24" i="8"/>
  <c r="G3" i="8"/>
  <c r="O4" i="7"/>
  <c r="P4" i="7"/>
  <c r="Q4" i="7"/>
  <c r="O5" i="7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Q3" i="7"/>
  <c r="P3" i="7"/>
  <c r="O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" i="1"/>
  <c r="I22" i="2"/>
  <c r="G22" i="2"/>
  <c r="E22" i="2"/>
  <c r="C22" i="2"/>
  <c r="I21" i="2"/>
  <c r="G21" i="2"/>
  <c r="E21" i="2"/>
  <c r="C21" i="2"/>
  <c r="I20" i="2"/>
  <c r="G20" i="2"/>
  <c r="E20" i="2"/>
  <c r="C20" i="2"/>
  <c r="C58" i="2"/>
  <c r="I63" i="2"/>
  <c r="G63" i="2"/>
  <c r="E63" i="2"/>
  <c r="C63" i="2"/>
  <c r="I61" i="2"/>
  <c r="G61" i="2"/>
  <c r="E61" i="2"/>
  <c r="C61" i="2"/>
  <c r="I60" i="2"/>
  <c r="G60" i="2"/>
  <c r="E60" i="2"/>
  <c r="C60" i="2"/>
  <c r="I59" i="2"/>
  <c r="G59" i="2"/>
  <c r="E59" i="2"/>
  <c r="C59" i="2"/>
  <c r="I57" i="2"/>
  <c r="G57" i="2"/>
  <c r="E57" i="2"/>
  <c r="C57" i="2"/>
  <c r="I56" i="2"/>
  <c r="G56" i="2"/>
  <c r="E56" i="2"/>
  <c r="C56" i="2"/>
  <c r="I55" i="2"/>
  <c r="G55" i="2"/>
  <c r="E55" i="2"/>
  <c r="C55" i="2"/>
  <c r="I54" i="2"/>
  <c r="G54" i="2"/>
  <c r="E54" i="2"/>
  <c r="C54" i="2"/>
  <c r="I53" i="2"/>
  <c r="G53" i="2"/>
  <c r="E53" i="2"/>
  <c r="C53" i="2"/>
  <c r="I52" i="2"/>
  <c r="G52" i="2"/>
  <c r="E52" i="2"/>
  <c r="C52" i="2"/>
  <c r="I50" i="2"/>
  <c r="G50" i="2"/>
  <c r="E50" i="2"/>
  <c r="C50" i="2"/>
  <c r="I49" i="2"/>
  <c r="G49" i="2"/>
  <c r="E49" i="2"/>
  <c r="C49" i="2"/>
  <c r="I48" i="2"/>
  <c r="G48" i="2"/>
  <c r="E48" i="2"/>
  <c r="C48" i="2"/>
  <c r="I47" i="2"/>
  <c r="G47" i="2"/>
  <c r="E47" i="2"/>
  <c r="C47" i="2"/>
  <c r="I44" i="2"/>
  <c r="G44" i="2"/>
  <c r="E44" i="2"/>
  <c r="C44" i="2"/>
  <c r="I43" i="2"/>
  <c r="G43" i="2"/>
  <c r="E43" i="2"/>
  <c r="C43" i="2"/>
  <c r="I42" i="2"/>
  <c r="G42" i="2"/>
  <c r="E42" i="2"/>
  <c r="C42" i="2"/>
  <c r="I41" i="2"/>
  <c r="G41" i="2"/>
  <c r="E41" i="2"/>
  <c r="C41" i="2"/>
  <c r="I40" i="2"/>
  <c r="G40" i="2"/>
  <c r="E40" i="2"/>
  <c r="C40" i="2"/>
  <c r="I38" i="2"/>
  <c r="G38" i="2"/>
  <c r="E38" i="2"/>
  <c r="C38" i="2"/>
  <c r="I37" i="2"/>
  <c r="G37" i="2"/>
  <c r="E37" i="2"/>
  <c r="C37" i="2"/>
  <c r="I35" i="2"/>
  <c r="G35" i="2"/>
  <c r="E35" i="2"/>
  <c r="C35" i="2"/>
  <c r="I34" i="2"/>
  <c r="G34" i="2"/>
  <c r="E34" i="2"/>
  <c r="C34" i="2"/>
  <c r="I33" i="2"/>
  <c r="G33" i="2"/>
  <c r="E33" i="2"/>
  <c r="C33" i="2"/>
  <c r="I30" i="2"/>
  <c r="G30" i="2"/>
  <c r="E30" i="2"/>
  <c r="C30" i="2"/>
  <c r="I29" i="2"/>
  <c r="G29" i="2"/>
  <c r="E29" i="2"/>
  <c r="C29" i="2"/>
  <c r="I28" i="2"/>
  <c r="G28" i="2"/>
  <c r="E28" i="2"/>
  <c r="C28" i="2"/>
  <c r="I27" i="2"/>
  <c r="G27" i="2"/>
  <c r="E27" i="2"/>
  <c r="C27" i="2"/>
  <c r="I25" i="2"/>
  <c r="G25" i="2"/>
  <c r="E25" i="2"/>
  <c r="C25" i="2"/>
  <c r="I24" i="2"/>
  <c r="G24" i="2"/>
  <c r="E24" i="2"/>
  <c r="C24" i="2"/>
</calcChain>
</file>

<file path=xl/sharedStrings.xml><?xml version="1.0" encoding="utf-8"?>
<sst xmlns="http://schemas.openxmlformats.org/spreadsheetml/2006/main" count="256" uniqueCount="161">
  <si>
    <t>Metropolitan Statistical Area</t>
  </si>
  <si>
    <t>Non-Metropolitan Statistical Area</t>
  </si>
  <si>
    <t>Other/Unknown</t>
  </si>
  <si>
    <t>Private Insurance</t>
  </si>
  <si>
    <t>Public Insurance</t>
  </si>
  <si>
    <t>&gt;65</t>
  </si>
  <si>
    <t>18-30</t>
  </si>
  <si>
    <t>30-65</t>
  </si>
  <si>
    <t>Female</t>
  </si>
  <si>
    <t>Male</t>
  </si>
  <si>
    <t>Non-Hispanic White</t>
  </si>
  <si>
    <t>Non-Hispanic Black</t>
  </si>
  <si>
    <t>Hispanic</t>
  </si>
  <si>
    <t>Non-Hispanic Other/Multiple Race</t>
  </si>
  <si>
    <t>Blank/Unknown</t>
  </si>
  <si>
    <t>PCP</t>
  </si>
  <si>
    <t>Specialist</t>
  </si>
  <si>
    <t>DO</t>
  </si>
  <si>
    <t>MD</t>
  </si>
  <si>
    <t>No PA</t>
  </si>
  <si>
    <t>PA</t>
  </si>
  <si>
    <t>No NP/MW</t>
  </si>
  <si>
    <t>NP/MW</t>
  </si>
  <si>
    <t>No RN/LPN</t>
  </si>
  <si>
    <t>RN/LPN</t>
  </si>
  <si>
    <t>MHP</t>
  </si>
  <si>
    <t>No MHP</t>
  </si>
  <si>
    <t>No Other Provider</t>
  </si>
  <si>
    <t>Other Provider</t>
  </si>
  <si>
    <t>ADHD Dx Code</t>
  </si>
  <si>
    <t>No ADHD Dx Code</t>
  </si>
  <si>
    <t>Narcolepsy Dx Code</t>
  </si>
  <si>
    <t>No Narcolepsy Dx Code</t>
  </si>
  <si>
    <t>Binge Eating Disorder</t>
  </si>
  <si>
    <t>No Binge Eating Dx Code</t>
  </si>
  <si>
    <t>No Non-Stim Rx</t>
  </si>
  <si>
    <t>Non-Stim Rx</t>
  </si>
  <si>
    <t>Any</t>
  </si>
  <si>
    <t>New</t>
  </si>
  <si>
    <t>%</t>
  </si>
  <si>
    <t>TOTAL</t>
  </si>
  <si>
    <t>Obesity</t>
  </si>
  <si>
    <t>CAD</t>
  </si>
  <si>
    <t>CEBVD</t>
  </si>
  <si>
    <t>HTN</t>
  </si>
  <si>
    <t>SUBSTAB</t>
  </si>
  <si>
    <t>PREGNANT</t>
  </si>
  <si>
    <t>GLAUCOMA</t>
  </si>
  <si>
    <t>HYPERTHYROIDISM</t>
  </si>
  <si>
    <t>MAOI</t>
  </si>
  <si>
    <t>Coronary Artery Disease</t>
  </si>
  <si>
    <t>Cerebrovasular Disease</t>
  </si>
  <si>
    <t>Hypertension</t>
  </si>
  <si>
    <t>Substance Abuse/Dependence</t>
  </si>
  <si>
    <t>Pregnancy</t>
  </si>
  <si>
    <t>Tourette Syndrome</t>
  </si>
  <si>
    <t>Glaucoma</t>
  </si>
  <si>
    <t>Hyperthyrodisim</t>
  </si>
  <si>
    <t>Non-Stimulant ADHD Medication</t>
  </si>
  <si>
    <t>Mental Health Provider</t>
  </si>
  <si>
    <t>Blank/Unknown Specialty</t>
  </si>
  <si>
    <t>YEAR</t>
  </si>
  <si>
    <t>PAYER</t>
  </si>
  <si>
    <t>GEOGRAPHY</t>
  </si>
  <si>
    <t>AGE GROUP</t>
  </si>
  <si>
    <t>SEX</t>
  </si>
  <si>
    <t>RACE/ETHNICITY</t>
  </si>
  <si>
    <t>SPECIALTY</t>
  </si>
  <si>
    <t>PHYSICIAN DEGREE</t>
  </si>
  <si>
    <t>OTHER PROVIDERS SEEN</t>
  </si>
  <si>
    <t>INDICATED CONDITIONS</t>
  </si>
  <si>
    <t>CONTRAINDICATED CONDITIONS/MEDICATIONS</t>
  </si>
  <si>
    <t>CONCOMITANT MEDICATIONS</t>
  </si>
  <si>
    <t>VISIT CHARACTERISTICS</t>
  </si>
  <si>
    <t>PATIENT CHARACTERISTICS</t>
  </si>
  <si>
    <t>PROVIDER CHARACTERISTICS</t>
  </si>
  <si>
    <t>CONCOMITANT CONDITIONS AND MEDICATIONS</t>
  </si>
  <si>
    <t xml:space="preserve">ADHD </t>
  </si>
  <si>
    <t xml:space="preserve">Narcolepsy </t>
  </si>
  <si>
    <t>Any Contraindication</t>
  </si>
  <si>
    <t xml:space="preserve">No. </t>
  </si>
  <si>
    <t>No Stimulant Prescription</t>
  </si>
  <si>
    <t>Any Stimulant Prescription</t>
  </si>
  <si>
    <t>No New Stimulant Prescription</t>
  </si>
  <si>
    <t>New Stimulant Prescription</t>
  </si>
  <si>
    <t>term</t>
  </si>
  <si>
    <t>estimate</t>
  </si>
  <si>
    <t>p.value</t>
  </si>
  <si>
    <t>conf.low</t>
  </si>
  <si>
    <t>conf.high</t>
  </si>
  <si>
    <t>(Intercept)</t>
  </si>
  <si>
    <t>MSANon-Metropolitan Statistical Area</t>
  </si>
  <si>
    <t>relevel(factor(PAYTYPER_RECODE), ref = "Private Insurance")Other/Unknown</t>
  </si>
  <si>
    <t>relevel(factor(PAYTYPER_RECODE), ref = "Private Insurance")Public Insurance</t>
  </si>
  <si>
    <t>relevel(factor(AGE_RECODE_3), ref = "18-30")&gt;65</t>
  </si>
  <si>
    <t>relevel(factor(AGE_RECODE_3), ref = "18-30")30-65</t>
  </si>
  <si>
    <t>SEXMale</t>
  </si>
  <si>
    <t>RACERETHNon-Hispanic Black</t>
  </si>
  <si>
    <t>RACERETHHispanic</t>
  </si>
  <si>
    <t>RACERETHNon-Hispanic Other/Multiple Race</t>
  </si>
  <si>
    <t>relevel(factor(PRIMCARE_RECODE), ref = "PCP")Blank/Unknown</t>
  </si>
  <si>
    <t>relevel(factor(PRIMCARE_RECODE), ref = "PCP")Specialist</t>
  </si>
  <si>
    <t>MDDO_RECODEMD</t>
  </si>
  <si>
    <t>PHYSASST_RECODEPA</t>
  </si>
  <si>
    <t>NPNMW_RECODENP/MW</t>
  </si>
  <si>
    <t>RNLPN_RECODERN/LPN</t>
  </si>
  <si>
    <t>relevel(factor(MHP_RECODE), ref = "No MHP")MHP</t>
  </si>
  <si>
    <t>OTHPROV_RECODEOther Provider</t>
  </si>
  <si>
    <t>OTHPROV</t>
  </si>
  <si>
    <t>ANY</t>
  </si>
  <si>
    <t>NEW</t>
  </si>
  <si>
    <t>factor(YEAR)2015</t>
  </si>
  <si>
    <t>factor(YEAR)2016</t>
  </si>
  <si>
    <t>factor(YEAR)2018</t>
  </si>
  <si>
    <t>factor(YEAR)2019</t>
  </si>
  <si>
    <t>CONCAT</t>
  </si>
  <si>
    <t>Blank/Unk Specialty</t>
  </si>
  <si>
    <t>0.18 (0.07—0.49)</t>
  </si>
  <si>
    <t>0.85 (0.48—1.51)</t>
  </si>
  <si>
    <t>1.23 (0.75—2)</t>
  </si>
  <si>
    <t>1.7 (1.03—2.79)</t>
  </si>
  <si>
    <t>0.6 (0.29—1.23)</t>
  </si>
  <si>
    <t>0.5 (0.23—1.05)</t>
  </si>
  <si>
    <t>0.9 (0.46—1.75)</t>
  </si>
  <si>
    <t>1.19 (0.75—1.9)</t>
  </si>
  <si>
    <t>9.31 (4.48—19.35)</t>
  </si>
  <si>
    <t>2.98 (1.66—5.34)</t>
  </si>
  <si>
    <t>1.3 (0.92—1.82)</t>
  </si>
  <si>
    <t>0.87 (0.5—1.51)</t>
  </si>
  <si>
    <t>0.78 (0.35—1.77)</t>
  </si>
  <si>
    <t>1.13 (0.39—3.29)</t>
  </si>
  <si>
    <t>0.49 (0.22—1.09)</t>
  </si>
  <si>
    <t>0.46 (0.31—0.68)</t>
  </si>
  <si>
    <t>0.75 (0.36—1.57)</t>
  </si>
  <si>
    <t>5.04 (1.62—15.69)</t>
  </si>
  <si>
    <t>1.25 (0.31—5.01)</t>
  </si>
  <si>
    <t>1.68 (0.76—3.69)</t>
  </si>
  <si>
    <t>0.9 (0.28—2.86)</t>
  </si>
  <si>
    <t>1.85 (1.24—2.75)</t>
  </si>
  <si>
    <t>0.11 (0.02—0.46)</t>
  </si>
  <si>
    <t>1.46 (0.43—4.91)</t>
  </si>
  <si>
    <t>2.33 (0.76—7.12)</t>
  </si>
  <si>
    <t>3.44 (1.41—8.36)</t>
  </si>
  <si>
    <t>0.87 (0.15—5.11)</t>
  </si>
  <si>
    <t>0.55 (0.11—2.7)</t>
  </si>
  <si>
    <t>0.44 (0.07—2.76)</t>
  </si>
  <si>
    <t>0.45 (0.07—2.93)</t>
  </si>
  <si>
    <t>21.64 (2.68—174.94)</t>
  </si>
  <si>
    <t>3.8 (0.94—15.32)</t>
  </si>
  <si>
    <t>1.07 (0.51—2.26)</t>
  </si>
  <si>
    <t>0.65 (0.17—2.46)</t>
  </si>
  <si>
    <t>0.35 (0.1—1.24)</t>
  </si>
  <si>
    <t>0.06 (0—0.85)</t>
  </si>
  <si>
    <t>0.25 (0.02—2.96)</t>
  </si>
  <si>
    <t>0.62 (0.24—1.6)</t>
  </si>
  <si>
    <t>0.75 (0.25—2.21)</t>
  </si>
  <si>
    <t>18.91 (1.15—310.95)</t>
  </si>
  <si>
    <t>1.56 (0.21—11.75)</t>
  </si>
  <si>
    <t>4.21 (0.96—18.36)</t>
  </si>
  <si>
    <t>0.3 (0.02—4.85)</t>
  </si>
  <si>
    <t>2.1 (0.84—5.25)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</si>
</sst>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169" fontId="0" fillId="0" borderId="0" xfId="1" applyNumberFormat="1" applyFont="1"/>
    <xf numFmtId="2" fontId="0" fillId="0" borderId="0" xfId="1" applyNumberFormat="1" applyFont="1"/>
    <xf numFmtId="9" fontId="0" fillId="0" borderId="0" xfId="2" applyFont="1"/>
    <xf numFmtId="49" fontId="16" fillId="0" borderId="0" xfId="0" applyNumberFormat="1" applyFont="1"/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2" fontId="19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75" workbookViewId="0">
      <selection activeCell="A23" sqref="A23:XFD23"/>
    </sheetView>
  </sheetViews>
  <sheetFormatPr baseColWidth="10" defaultRowHeight="16" x14ac:dyDescent="0.2"/>
  <cols>
    <col min="1" max="1" width="35.5" style="1" customWidth="1"/>
    <col min="2" max="2" width="16.6640625" bestFit="1" customWidth="1"/>
    <col min="3" max="3" width="16.6640625" customWidth="1"/>
    <col min="4" max="4" width="15" bestFit="1" customWidth="1"/>
    <col min="5" max="5" width="15" customWidth="1"/>
    <col min="6" max="6" width="16.6640625" bestFit="1" customWidth="1"/>
    <col min="7" max="7" width="16.6640625" customWidth="1"/>
    <col min="8" max="8" width="14" bestFit="1" customWidth="1"/>
    <col min="9" max="9" width="13.6640625" customWidth="1"/>
  </cols>
  <sheetData>
    <row r="1" spans="1:9" x14ac:dyDescent="0.2">
      <c r="A1" s="6"/>
      <c r="B1" s="11" t="s">
        <v>81</v>
      </c>
      <c r="C1" s="11"/>
      <c r="D1" s="11" t="s">
        <v>82</v>
      </c>
      <c r="E1" s="11"/>
      <c r="F1" s="11" t="s">
        <v>83</v>
      </c>
      <c r="G1" s="11"/>
      <c r="H1" s="11" t="s">
        <v>84</v>
      </c>
      <c r="I1" s="11"/>
    </row>
    <row r="2" spans="1:9" x14ac:dyDescent="0.2">
      <c r="A2" s="6"/>
      <c r="B2" s="10" t="s">
        <v>80</v>
      </c>
      <c r="C2" s="10" t="s">
        <v>39</v>
      </c>
      <c r="D2" s="10" t="s">
        <v>80</v>
      </c>
      <c r="E2" s="10" t="s">
        <v>39</v>
      </c>
      <c r="F2" s="10" t="s">
        <v>80</v>
      </c>
      <c r="G2" s="10" t="s">
        <v>39</v>
      </c>
      <c r="H2" s="10" t="s">
        <v>80</v>
      </c>
      <c r="I2" s="10" t="s">
        <v>39</v>
      </c>
    </row>
    <row r="3" spans="1:9" x14ac:dyDescent="0.2">
      <c r="A3" s="5" t="s">
        <v>40</v>
      </c>
      <c r="B3" s="2">
        <v>4204298007.3180499</v>
      </c>
      <c r="C3" s="2"/>
      <c r="D3" s="2">
        <v>131013981.945801</v>
      </c>
      <c r="E3" s="2"/>
      <c r="F3" s="2">
        <v>4311695741.4833403</v>
      </c>
      <c r="G3" s="2"/>
      <c r="H3" s="2">
        <v>23616247.7805176</v>
      </c>
      <c r="I3" s="2"/>
    </row>
    <row r="4" spans="1:9" x14ac:dyDescent="0.2">
      <c r="A4" s="7" t="s">
        <v>73</v>
      </c>
      <c r="B4" s="7"/>
      <c r="C4" s="7"/>
      <c r="D4" s="7"/>
      <c r="E4" s="7"/>
      <c r="F4" s="7"/>
      <c r="G4" s="7"/>
      <c r="H4" s="7"/>
      <c r="I4" s="7"/>
    </row>
    <row r="5" spans="1:9" x14ac:dyDescent="0.2">
      <c r="A5" s="5" t="s">
        <v>61</v>
      </c>
      <c r="B5" s="3"/>
      <c r="C5" s="3"/>
      <c r="D5" s="3"/>
      <c r="E5" s="3"/>
      <c r="F5" s="3"/>
      <c r="G5" s="3"/>
      <c r="H5" s="3"/>
    </row>
    <row r="6" spans="1:9" x14ac:dyDescent="0.2">
      <c r="A6" s="1">
        <v>2014</v>
      </c>
      <c r="B6" s="2">
        <v>725845707.04162598</v>
      </c>
      <c r="C6" s="4">
        <v>0.17264373404982486</v>
      </c>
      <c r="D6" s="2">
        <v>20047091.313720699</v>
      </c>
      <c r="E6" s="4">
        <v>0.15301489975332522</v>
      </c>
      <c r="F6" s="2">
        <v>725845707.04162598</v>
      </c>
      <c r="G6" s="4">
        <v>0.1683434431743821</v>
      </c>
      <c r="H6" s="2">
        <v>3626376.4548339802</v>
      </c>
      <c r="I6" s="4">
        <v>0.15355430246737106</v>
      </c>
    </row>
    <row r="7" spans="1:9" x14ac:dyDescent="0.2">
      <c r="A7" s="1">
        <v>2015</v>
      </c>
      <c r="B7" s="2">
        <v>822432996.16046095</v>
      </c>
      <c r="C7" s="4">
        <v>0.19561719809797606</v>
      </c>
      <c r="D7" s="2">
        <v>18819186.826538101</v>
      </c>
      <c r="E7" s="4">
        <v>0.14364258338719438</v>
      </c>
      <c r="F7" s="2">
        <v>822432996.16046095</v>
      </c>
      <c r="G7" s="4">
        <v>0.19074467343503271</v>
      </c>
      <c r="H7" s="2">
        <v>3077476.2355956999</v>
      </c>
      <c r="I7" s="4">
        <v>0.1303118202432855</v>
      </c>
    </row>
    <row r="8" spans="1:9" x14ac:dyDescent="0.2">
      <c r="A8" s="1">
        <v>2016</v>
      </c>
      <c r="B8" s="2">
        <v>687639418.18920898</v>
      </c>
      <c r="C8" s="4">
        <v>0.1635562981007283</v>
      </c>
      <c r="D8" s="2">
        <v>18604971.0317383</v>
      </c>
      <c r="E8" s="4">
        <v>0.14200752282634205</v>
      </c>
      <c r="F8" s="2">
        <v>687639418.18920898</v>
      </c>
      <c r="G8" s="4">
        <v>0.15948236133021815</v>
      </c>
      <c r="H8" s="2">
        <v>2459939.70703125</v>
      </c>
      <c r="I8" s="4">
        <v>0.10416302072595103</v>
      </c>
    </row>
    <row r="9" spans="1:9" x14ac:dyDescent="0.2">
      <c r="A9" s="1">
        <v>2018</v>
      </c>
      <c r="B9" s="2">
        <v>715046740.50390601</v>
      </c>
      <c r="C9" s="4">
        <v>0.17007518003226396</v>
      </c>
      <c r="D9" s="2">
        <v>16557434.146484399</v>
      </c>
      <c r="E9" s="4">
        <v>0.12637913832230532</v>
      </c>
      <c r="F9" s="2">
        <v>715046740.50390601</v>
      </c>
      <c r="G9" s="4">
        <v>0.1658388679016369</v>
      </c>
      <c r="H9" s="2">
        <v>2555918.9277343801</v>
      </c>
      <c r="I9" s="4">
        <v>0.10822713885323072</v>
      </c>
    </row>
    <row r="10" spans="1:9" x14ac:dyDescent="0.2">
      <c r="A10" s="1">
        <v>2019</v>
      </c>
      <c r="B10" s="2">
        <v>879051117.95752001</v>
      </c>
      <c r="C10" s="4">
        <v>0.20908392231650408</v>
      </c>
      <c r="D10" s="2">
        <v>20512910.482910201</v>
      </c>
      <c r="E10" s="4">
        <v>0.15657039178761972</v>
      </c>
      <c r="F10" s="2">
        <v>879051117.95752001</v>
      </c>
      <c r="G10" s="4">
        <v>0.20387596218816278</v>
      </c>
      <c r="H10" s="2">
        <v>2745778.5595703102</v>
      </c>
      <c r="I10" s="4">
        <v>0.11626650368376727</v>
      </c>
    </row>
    <row r="11" spans="1:9" x14ac:dyDescent="0.2">
      <c r="A11" s="5" t="s">
        <v>63</v>
      </c>
      <c r="B11" s="2"/>
      <c r="C11" s="4"/>
      <c r="D11" s="2"/>
      <c r="E11" s="4"/>
      <c r="F11" s="2"/>
      <c r="G11" s="4"/>
      <c r="H11" s="2"/>
      <c r="I11" s="4"/>
    </row>
    <row r="12" spans="1:9" x14ac:dyDescent="0.2">
      <c r="A12" s="1" t="s">
        <v>0</v>
      </c>
      <c r="B12" s="2">
        <v>3522475068.8214698</v>
      </c>
      <c r="C12" s="4">
        <v>0.83782716227303788</v>
      </c>
      <c r="D12" s="2">
        <v>85683669.398376495</v>
      </c>
      <c r="E12" s="4">
        <v>0.65400400877688658</v>
      </c>
      <c r="F12" s="2">
        <v>3522475068.8214698</v>
      </c>
      <c r="G12" s="4">
        <v>0.81695817145243255</v>
      </c>
      <c r="H12" s="2">
        <v>13139096.5742188</v>
      </c>
      <c r="I12" s="4">
        <v>0.55635834686058794</v>
      </c>
    </row>
    <row r="13" spans="1:9" x14ac:dyDescent="0.2">
      <c r="A13" s="1" t="s">
        <v>1</v>
      </c>
      <c r="B13" s="2">
        <v>307540911.03125</v>
      </c>
      <c r="C13" s="4">
        <v>7.3149170324258828E-2</v>
      </c>
      <c r="D13" s="2">
        <v>8857924.4030151404</v>
      </c>
      <c r="E13" s="4">
        <v>6.7610527299899664E-2</v>
      </c>
      <c r="F13" s="2">
        <v>307540911.03125</v>
      </c>
      <c r="G13" s="4">
        <v>7.1327136576999656E-2</v>
      </c>
      <c r="H13" s="2">
        <v>1326393.3105468799</v>
      </c>
      <c r="I13" s="4">
        <v>5.6164439113020229E-2</v>
      </c>
    </row>
    <row r="14" spans="1:9" x14ac:dyDescent="0.2">
      <c r="A14" s="5" t="s">
        <v>62</v>
      </c>
      <c r="B14" s="2"/>
      <c r="C14" s="4"/>
      <c r="D14" s="2"/>
      <c r="E14" s="4"/>
      <c r="F14" s="2"/>
      <c r="G14" s="4"/>
      <c r="H14" s="2"/>
      <c r="I14" s="4"/>
    </row>
    <row r="15" spans="1:9" x14ac:dyDescent="0.2">
      <c r="A15" s="1" t="s">
        <v>2</v>
      </c>
      <c r="B15" s="2">
        <v>482241789.07818598</v>
      </c>
      <c r="C15" s="4">
        <v>0.11470209491306048</v>
      </c>
      <c r="D15" s="2">
        <v>22721865.565307599</v>
      </c>
      <c r="E15" s="4">
        <v>0.17343084476821241</v>
      </c>
      <c r="F15" s="2">
        <v>482241789.07818598</v>
      </c>
      <c r="G15" s="4">
        <v>0.11184504148529778</v>
      </c>
      <c r="H15" s="2">
        <v>2389033.4511718801</v>
      </c>
      <c r="I15" s="4">
        <v>0.10116058543147279</v>
      </c>
    </row>
    <row r="16" spans="1:9" x14ac:dyDescent="0.2">
      <c r="A16" s="1" t="s">
        <v>3</v>
      </c>
      <c r="B16" s="2">
        <v>1753689063.44489</v>
      </c>
      <c r="C16" s="4">
        <v>0.41711816345853658</v>
      </c>
      <c r="D16" s="2">
        <v>55013538.637573197</v>
      </c>
      <c r="E16" s="4">
        <v>0.41990585905809408</v>
      </c>
      <c r="F16" s="2">
        <v>1753689063.44489</v>
      </c>
      <c r="G16" s="4">
        <v>0.40672838915149739</v>
      </c>
      <c r="H16" s="2">
        <v>9923671.83129883</v>
      </c>
      <c r="I16" s="4">
        <v>0.42020527238393207</v>
      </c>
    </row>
    <row r="17" spans="1:9" x14ac:dyDescent="0.2">
      <c r="A17" s="1" t="s">
        <v>4</v>
      </c>
      <c r="B17" s="2">
        <v>1594085127.3296499</v>
      </c>
      <c r="C17" s="4">
        <v>0.37915607422570113</v>
      </c>
      <c r="D17" s="2">
        <v>16806189.598510701</v>
      </c>
      <c r="E17" s="4">
        <v>0.12827783225047867</v>
      </c>
      <c r="F17" s="2">
        <v>1594085127.3296499</v>
      </c>
      <c r="G17" s="4">
        <v>0.36971187739263844</v>
      </c>
      <c r="H17" s="2">
        <v>2152784.60229492</v>
      </c>
      <c r="I17" s="4">
        <v>9.1156928158201145E-2</v>
      </c>
    </row>
    <row r="18" spans="1:9" x14ac:dyDescent="0.2">
      <c r="A18" s="7" t="s">
        <v>74</v>
      </c>
      <c r="B18" s="6"/>
      <c r="C18" s="6"/>
      <c r="D18" s="6"/>
      <c r="E18" s="6"/>
      <c r="F18" s="6"/>
      <c r="G18" s="6"/>
      <c r="H18" s="6"/>
      <c r="I18" s="6"/>
    </row>
    <row r="19" spans="1:9" x14ac:dyDescent="0.2">
      <c r="A19" s="5" t="s">
        <v>64</v>
      </c>
      <c r="B19" s="2"/>
      <c r="C19" s="4"/>
      <c r="D19" s="2"/>
      <c r="E19" s="4"/>
      <c r="F19" s="2"/>
      <c r="G19" s="4"/>
      <c r="H19" s="2"/>
      <c r="I19" s="4"/>
    </row>
    <row r="20" spans="1:9" x14ac:dyDescent="0.2">
      <c r="A20" s="1" t="s">
        <v>5</v>
      </c>
      <c r="B20" s="2">
        <v>1457282292.6193199</v>
      </c>
      <c r="C20" s="4">
        <f t="shared" ref="C20:C22" si="0">B20/4204298007.31805</f>
        <v>0.34661726882413124</v>
      </c>
      <c r="D20" s="2">
        <v>7301575.953125</v>
      </c>
      <c r="E20" s="4">
        <f t="shared" ref="E20:E22" si="1">D20/131013981.945801</f>
        <v>5.5731272683136816E-2</v>
      </c>
      <c r="F20" s="2">
        <v>1457282292.6193199</v>
      </c>
      <c r="G20" s="4">
        <f t="shared" ref="G20:G22" si="2">F20/4311695741.48334</f>
        <v>0.33798356377483518</v>
      </c>
      <c r="H20" s="2">
        <v>701467.59228515602</v>
      </c>
      <c r="I20" s="4">
        <f t="shared" ref="I20:I22" si="3">H20/23616247.7805176</f>
        <v>2.9702753748367974E-2</v>
      </c>
    </row>
    <row r="21" spans="1:9" x14ac:dyDescent="0.2">
      <c r="A21" s="1" t="s">
        <v>6</v>
      </c>
      <c r="B21" s="2">
        <v>378534212.47827101</v>
      </c>
      <c r="C21" s="4">
        <f t="shared" si="0"/>
        <v>9.0035057414909692E-2</v>
      </c>
      <c r="D21" s="2">
        <v>26455783.440551799</v>
      </c>
      <c r="E21" s="4">
        <f t="shared" si="1"/>
        <v>0.20193099276607177</v>
      </c>
      <c r="F21" s="2">
        <v>378534212.47827101</v>
      </c>
      <c r="G21" s="4">
        <f t="shared" si="2"/>
        <v>8.7792422094246605E-2</v>
      </c>
      <c r="H21" s="2">
        <v>4136707.4216308598</v>
      </c>
      <c r="I21" s="4">
        <f t="shared" si="3"/>
        <v>0.17516361871183733</v>
      </c>
    </row>
    <row r="22" spans="1:9" x14ac:dyDescent="0.2">
      <c r="A22" s="1" t="s">
        <v>7</v>
      </c>
      <c r="B22" s="2">
        <v>1994199474.7551301</v>
      </c>
      <c r="C22" s="4">
        <f t="shared" si="0"/>
        <v>0.47432400635825606</v>
      </c>
      <c r="D22" s="2">
        <v>60784234.407714799</v>
      </c>
      <c r="E22" s="4">
        <f t="shared" si="1"/>
        <v>0.46395227062757732</v>
      </c>
      <c r="F22" s="2">
        <v>1994199474.7551301</v>
      </c>
      <c r="G22" s="4">
        <f t="shared" si="2"/>
        <v>0.46250932216035062</v>
      </c>
      <c r="H22" s="2">
        <v>9627314.8708496094</v>
      </c>
      <c r="I22" s="4">
        <f t="shared" si="3"/>
        <v>0.40765641351340048</v>
      </c>
    </row>
    <row r="23" spans="1:9" x14ac:dyDescent="0.2">
      <c r="A23" s="5" t="s">
        <v>65</v>
      </c>
      <c r="B23" s="2"/>
      <c r="C23" s="4"/>
      <c r="D23" s="2"/>
      <c r="E23" s="4"/>
      <c r="F23" s="2"/>
      <c r="G23" s="4"/>
      <c r="H23" s="2"/>
      <c r="I23" s="4"/>
    </row>
    <row r="24" spans="1:9" x14ac:dyDescent="0.2">
      <c r="A24" s="1" t="s">
        <v>8</v>
      </c>
      <c r="B24" s="2">
        <v>2500215525.7929702</v>
      </c>
      <c r="C24" s="4">
        <f t="shared" ref="C24:C63" si="4">B24/4204298007.31805</f>
        <v>0.5946808531272203</v>
      </c>
      <c r="D24" s="2">
        <v>68022280.960754395</v>
      </c>
      <c r="E24" s="4">
        <f t="shared" ref="E24:E61" si="5">D24/131013981.945801</f>
        <v>0.51919863781328657</v>
      </c>
      <c r="F24" s="2">
        <v>2557118787.3052402</v>
      </c>
      <c r="G24" s="4">
        <f t="shared" ref="G24:G61" si="6">F24/4311695741.48334</f>
        <v>0.59306568473811694</v>
      </c>
      <c r="H24" s="2">
        <v>11119019.4484863</v>
      </c>
      <c r="I24" s="4">
        <f t="shared" ref="I24:I61" si="7">H24/23616247.7805176</f>
        <v>0.47082074814861224</v>
      </c>
    </row>
    <row r="25" spans="1:9" x14ac:dyDescent="0.2">
      <c r="A25" s="1" t="s">
        <v>9</v>
      </c>
      <c r="B25" s="2">
        <v>1704082481.52509</v>
      </c>
      <c r="C25" s="4">
        <f t="shared" si="4"/>
        <v>0.40531914687278214</v>
      </c>
      <c r="D25" s="2">
        <v>62991700.985046402</v>
      </c>
      <c r="E25" s="4">
        <f t="shared" si="5"/>
        <v>0.48080136218671188</v>
      </c>
      <c r="F25" s="2">
        <v>1754576954.1781001</v>
      </c>
      <c r="G25" s="4">
        <f t="shared" si="6"/>
        <v>0.40693431526188301</v>
      </c>
      <c r="H25" s="2">
        <v>12497228.3320312</v>
      </c>
      <c r="I25" s="4">
        <f t="shared" si="7"/>
        <v>0.52917925185138348</v>
      </c>
    </row>
    <row r="26" spans="1:9" x14ac:dyDescent="0.2">
      <c r="A26" s="5" t="s">
        <v>66</v>
      </c>
      <c r="B26" s="2"/>
      <c r="C26" s="4"/>
      <c r="D26" s="2"/>
      <c r="E26" s="4"/>
      <c r="F26" s="2"/>
      <c r="G26" s="4"/>
      <c r="H26" s="2"/>
      <c r="I26" s="4"/>
    </row>
    <row r="27" spans="1:9" x14ac:dyDescent="0.2">
      <c r="A27" s="1" t="s">
        <v>10</v>
      </c>
      <c r="B27" s="2">
        <v>2924858528.43542</v>
      </c>
      <c r="C27" s="4">
        <f t="shared" si="4"/>
        <v>0.69568297093697384</v>
      </c>
      <c r="D27" s="2">
        <v>102263923.25781199</v>
      </c>
      <c r="E27" s="4">
        <f t="shared" si="5"/>
        <v>0.78055732479085638</v>
      </c>
      <c r="F27" s="2">
        <v>3009285411.26477</v>
      </c>
      <c r="G27" s="4">
        <f t="shared" si="6"/>
        <v>0.69793547404379097</v>
      </c>
      <c r="H27" s="2">
        <v>17837040.428466801</v>
      </c>
      <c r="I27" s="4">
        <f t="shared" si="7"/>
        <v>0.75528680907479295</v>
      </c>
    </row>
    <row r="28" spans="1:9" x14ac:dyDescent="0.2">
      <c r="A28" s="1" t="s">
        <v>11</v>
      </c>
      <c r="B28" s="2">
        <v>425171060.43603498</v>
      </c>
      <c r="C28" s="4">
        <f t="shared" si="4"/>
        <v>0.10112771732545535</v>
      </c>
      <c r="D28" s="2">
        <v>9085598.0703125</v>
      </c>
      <c r="E28" s="4">
        <f t="shared" si="5"/>
        <v>6.9348308748230461E-2</v>
      </c>
      <c r="F28" s="2">
        <v>432626621.43554699</v>
      </c>
      <c r="G28" s="4">
        <f t="shared" si="6"/>
        <v>0.10033792905960283</v>
      </c>
      <c r="H28" s="2">
        <v>1630037.0708007801</v>
      </c>
      <c r="I28" s="4">
        <f t="shared" si="7"/>
        <v>6.9021848260987978E-2</v>
      </c>
    </row>
    <row r="29" spans="1:9" x14ac:dyDescent="0.2">
      <c r="A29" s="1" t="s">
        <v>12</v>
      </c>
      <c r="B29" s="2">
        <v>593910878.84460402</v>
      </c>
      <c r="C29" s="4">
        <f t="shared" si="4"/>
        <v>0.14126279293495272</v>
      </c>
      <c r="D29" s="2">
        <v>13271705.4260254</v>
      </c>
      <c r="E29" s="4">
        <f t="shared" si="5"/>
        <v>0.10129991645865519</v>
      </c>
      <c r="F29" s="2">
        <v>604080102.11779797</v>
      </c>
      <c r="G29" s="4">
        <f t="shared" si="6"/>
        <v>0.14010267382873776</v>
      </c>
      <c r="H29" s="2">
        <v>3102482.1528320299</v>
      </c>
      <c r="I29" s="4">
        <f t="shared" si="7"/>
        <v>0.13137066403035649</v>
      </c>
    </row>
    <row r="30" spans="1:9" x14ac:dyDescent="0.2">
      <c r="A30" s="1" t="s">
        <v>13</v>
      </c>
      <c r="B30" s="2">
        <v>260357539.60199001</v>
      </c>
      <c r="C30" s="4">
        <f t="shared" si="4"/>
        <v>6.1926518802617861E-2</v>
      </c>
      <c r="D30" s="2">
        <v>6392755.1916503897</v>
      </c>
      <c r="E30" s="4">
        <f t="shared" si="5"/>
        <v>4.8794450002252431E-2</v>
      </c>
      <c r="F30" s="2">
        <v>265703606.66522199</v>
      </c>
      <c r="G30" s="4">
        <f t="shared" si="6"/>
        <v>6.1623923067867667E-2</v>
      </c>
      <c r="H30" s="2">
        <v>1046688.12841797</v>
      </c>
      <c r="I30" s="4">
        <f t="shared" si="7"/>
        <v>4.4320678633861695E-2</v>
      </c>
    </row>
    <row r="31" spans="1:9" x14ac:dyDescent="0.2">
      <c r="A31" s="7" t="s">
        <v>75</v>
      </c>
      <c r="B31" s="6"/>
      <c r="C31" s="6"/>
      <c r="D31" s="6"/>
      <c r="E31" s="6"/>
      <c r="F31" s="6"/>
      <c r="G31" s="6"/>
      <c r="H31" s="6"/>
      <c r="I31" s="6"/>
    </row>
    <row r="32" spans="1:9" x14ac:dyDescent="0.2">
      <c r="A32" s="5" t="s">
        <v>67</v>
      </c>
      <c r="B32" s="2"/>
      <c r="C32" s="4"/>
      <c r="D32" s="2"/>
      <c r="E32" s="4"/>
      <c r="F32" s="2"/>
      <c r="G32" s="4"/>
      <c r="H32" s="2"/>
      <c r="I32" s="4"/>
    </row>
    <row r="33" spans="1:9" x14ac:dyDescent="0.2">
      <c r="A33" s="1" t="s">
        <v>60</v>
      </c>
      <c r="B33" s="2">
        <v>135150709.32910201</v>
      </c>
      <c r="C33" s="4">
        <f t="shared" si="4"/>
        <v>3.2145844346394357E-2</v>
      </c>
      <c r="D33" s="2">
        <v>3654547.11083984</v>
      </c>
      <c r="E33" s="4">
        <f t="shared" si="5"/>
        <v>2.7894328960642419E-2</v>
      </c>
      <c r="F33" s="2">
        <v>137469268.55615199</v>
      </c>
      <c r="G33" s="4">
        <f t="shared" si="6"/>
        <v>3.1882877827752017E-2</v>
      </c>
      <c r="H33" s="2">
        <v>1335987.8837890599</v>
      </c>
      <c r="I33" s="4">
        <f t="shared" si="7"/>
        <v>5.6570709123876704E-2</v>
      </c>
    </row>
    <row r="34" spans="1:9" x14ac:dyDescent="0.2">
      <c r="A34" s="1" t="s">
        <v>15</v>
      </c>
      <c r="B34" s="2">
        <v>1586532332.10748</v>
      </c>
      <c r="C34" s="4">
        <f t="shared" si="4"/>
        <v>0.37735962801541267</v>
      </c>
      <c r="D34" s="2">
        <v>57103776.967041001</v>
      </c>
      <c r="E34" s="4">
        <f t="shared" si="5"/>
        <v>0.43586017399779653</v>
      </c>
      <c r="F34" s="2">
        <v>1630573426.7625101</v>
      </c>
      <c r="G34" s="4">
        <f t="shared" si="6"/>
        <v>0.37817451057006835</v>
      </c>
      <c r="H34" s="2">
        <v>13062682.3120117</v>
      </c>
      <c r="I34" s="4">
        <f t="shared" si="7"/>
        <v>0.55312268203706172</v>
      </c>
    </row>
    <row r="35" spans="1:9" x14ac:dyDescent="0.2">
      <c r="A35" s="1" t="s">
        <v>16</v>
      </c>
      <c r="B35" s="2">
        <v>2482614965.8814702</v>
      </c>
      <c r="C35" s="4">
        <f t="shared" si="4"/>
        <v>0.59049452763819354</v>
      </c>
      <c r="D35" s="2">
        <v>70255657.867919907</v>
      </c>
      <c r="E35" s="4">
        <f t="shared" si="5"/>
        <v>0.5362454970415591</v>
      </c>
      <c r="F35" s="2">
        <v>2543653046.16467</v>
      </c>
      <c r="G35" s="4">
        <f t="shared" si="6"/>
        <v>0.58994261160217776</v>
      </c>
      <c r="H35" s="2">
        <v>9217577.5847168006</v>
      </c>
      <c r="I35" s="4">
        <f t="shared" si="7"/>
        <v>0.39030660883905993</v>
      </c>
    </row>
    <row r="36" spans="1:9" x14ac:dyDescent="0.2">
      <c r="A36" s="5" t="s">
        <v>68</v>
      </c>
      <c r="B36" s="2"/>
      <c r="C36" s="4"/>
      <c r="D36" s="2"/>
      <c r="E36" s="4"/>
      <c r="F36" s="2"/>
      <c r="G36" s="4"/>
      <c r="H36" s="2"/>
      <c r="I36" s="4"/>
    </row>
    <row r="37" spans="1:9" x14ac:dyDescent="0.2">
      <c r="A37" s="1" t="s">
        <v>17</v>
      </c>
      <c r="B37" s="2">
        <v>266139318.72485399</v>
      </c>
      <c r="C37" s="4">
        <f t="shared" si="4"/>
        <v>6.3301725582156354E-2</v>
      </c>
      <c r="D37" s="2">
        <v>9944513.0166015606</v>
      </c>
      <c r="E37" s="4">
        <f t="shared" si="5"/>
        <v>7.5904211664335891E-2</v>
      </c>
      <c r="F37" s="2">
        <v>274157445.58325201</v>
      </c>
      <c r="G37" s="4">
        <f t="shared" si="6"/>
        <v>6.3584599197376204E-2</v>
      </c>
      <c r="H37" s="2">
        <v>1926386.1582031201</v>
      </c>
      <c r="I37" s="4">
        <f t="shared" si="7"/>
        <v>8.157037375735475E-2</v>
      </c>
    </row>
    <row r="38" spans="1:9" x14ac:dyDescent="0.2">
      <c r="A38" s="1" t="s">
        <v>18</v>
      </c>
      <c r="B38" s="2">
        <v>3938158688.5932002</v>
      </c>
      <c r="C38" s="4">
        <f t="shared" si="4"/>
        <v>0.9366982744178447</v>
      </c>
      <c r="D38" s="2">
        <v>121069468.929199</v>
      </c>
      <c r="E38" s="4">
        <f t="shared" si="5"/>
        <v>0.92409578833566064</v>
      </c>
      <c r="F38" s="2">
        <v>4037538295.9000902</v>
      </c>
      <c r="G38" s="4">
        <f t="shared" si="6"/>
        <v>0.9364154008026242</v>
      </c>
      <c r="H38" s="2">
        <v>21689861.622314502</v>
      </c>
      <c r="I38" s="4">
        <f t="shared" si="7"/>
        <v>0.91842962624264612</v>
      </c>
    </row>
    <row r="39" spans="1:9" x14ac:dyDescent="0.2">
      <c r="A39" s="5" t="s">
        <v>69</v>
      </c>
      <c r="B39" s="2"/>
      <c r="C39" s="4"/>
      <c r="D39" s="2"/>
      <c r="E39" s="4"/>
      <c r="F39" s="2"/>
      <c r="G39" s="4"/>
      <c r="H39" s="2"/>
      <c r="I39" s="4"/>
    </row>
    <row r="40" spans="1:9" x14ac:dyDescent="0.2">
      <c r="A40" s="1" t="s">
        <v>20</v>
      </c>
      <c r="B40" s="2">
        <v>208700208.904724</v>
      </c>
      <c r="C40" s="4">
        <f t="shared" si="4"/>
        <v>4.9639727855032637E-2</v>
      </c>
      <c r="D40" s="2">
        <v>4691453.2930908203</v>
      </c>
      <c r="E40" s="4">
        <f t="shared" si="5"/>
        <v>3.5808798598546687E-2</v>
      </c>
      <c r="F40" s="2">
        <v>212382689.05230701</v>
      </c>
      <c r="G40" s="4">
        <f t="shared" si="6"/>
        <v>4.925734601561696E-2</v>
      </c>
      <c r="H40" s="2">
        <v>1008973.1455078101</v>
      </c>
      <c r="I40" s="4">
        <f t="shared" si="7"/>
        <v>4.2723685611910374E-2</v>
      </c>
    </row>
    <row r="41" spans="1:9" x14ac:dyDescent="0.2">
      <c r="A41" s="1" t="s">
        <v>22</v>
      </c>
      <c r="B41" s="2">
        <v>99130350.021484405</v>
      </c>
      <c r="C41" s="4">
        <f t="shared" si="4"/>
        <v>2.3578335752826505E-2</v>
      </c>
      <c r="D41" s="2">
        <v>1116560.7763671901</v>
      </c>
      <c r="E41" s="4">
        <f t="shared" si="5"/>
        <v>8.522455082917017E-3</v>
      </c>
      <c r="F41" s="2">
        <v>100121904.15625</v>
      </c>
      <c r="G41" s="4">
        <f t="shared" si="6"/>
        <v>2.3221004022376902E-2</v>
      </c>
      <c r="H41" s="2">
        <v>125006.64160156201</v>
      </c>
      <c r="I41" s="4">
        <f t="shared" si="7"/>
        <v>5.2932473762697888E-3</v>
      </c>
    </row>
    <row r="42" spans="1:9" x14ac:dyDescent="0.2">
      <c r="A42" s="1" t="s">
        <v>24</v>
      </c>
      <c r="B42" s="2">
        <v>683244244.29718006</v>
      </c>
      <c r="C42" s="4">
        <f t="shared" si="4"/>
        <v>0.16251089792110768</v>
      </c>
      <c r="D42" s="2">
        <v>18888899.586792</v>
      </c>
      <c r="E42" s="4">
        <f t="shared" si="5"/>
        <v>0.14417468506991965</v>
      </c>
      <c r="F42" s="2">
        <v>697932285.85320997</v>
      </c>
      <c r="G42" s="4">
        <f t="shared" si="6"/>
        <v>0.16186955845198445</v>
      </c>
      <c r="H42" s="2">
        <v>4200858.0307617197</v>
      </c>
      <c r="I42" s="4">
        <f t="shared" si="7"/>
        <v>0.17787999473088392</v>
      </c>
    </row>
    <row r="43" spans="1:9" x14ac:dyDescent="0.2">
      <c r="A43" s="1" t="s">
        <v>59</v>
      </c>
      <c r="B43" s="2">
        <v>36236745.5322266</v>
      </c>
      <c r="C43" s="4">
        <f t="shared" si="4"/>
        <v>8.6189764543694331E-3</v>
      </c>
      <c r="D43" s="2">
        <v>3206345.41333008</v>
      </c>
      <c r="E43" s="4">
        <f t="shared" si="5"/>
        <v>2.4473307090662342E-2</v>
      </c>
      <c r="F43" s="2">
        <v>38838792.144287102</v>
      </c>
      <c r="G43" s="4">
        <f t="shared" si="6"/>
        <v>9.0077766319674266E-3</v>
      </c>
      <c r="H43" s="2">
        <v>604298.80126953102</v>
      </c>
      <c r="I43" s="4">
        <f t="shared" si="7"/>
        <v>2.558826477794884E-2</v>
      </c>
    </row>
    <row r="44" spans="1:9" x14ac:dyDescent="0.2">
      <c r="A44" s="1" t="s">
        <v>28</v>
      </c>
      <c r="B44" s="2">
        <v>1278926273.5397301</v>
      </c>
      <c r="C44" s="4">
        <f t="shared" si="4"/>
        <v>0.30419496222998849</v>
      </c>
      <c r="D44" s="2">
        <v>32565872.133239701</v>
      </c>
      <c r="E44" s="4">
        <f t="shared" si="5"/>
        <v>0.24856791351255803</v>
      </c>
      <c r="F44" s="2">
        <v>1305762905.5518799</v>
      </c>
      <c r="G44" s="4">
        <f t="shared" si="6"/>
        <v>0.30284207973883193</v>
      </c>
      <c r="H44" s="2">
        <v>5729240.12109375</v>
      </c>
      <c r="I44" s="4">
        <f t="shared" si="7"/>
        <v>0.24259739203025002</v>
      </c>
    </row>
    <row r="45" spans="1:9" x14ac:dyDescent="0.2">
      <c r="A45" s="8" t="s">
        <v>76</v>
      </c>
      <c r="B45" s="8"/>
      <c r="C45" s="8"/>
      <c r="D45" s="8"/>
      <c r="E45" s="8"/>
      <c r="F45" s="8"/>
      <c r="G45" s="8"/>
      <c r="H45" s="8"/>
      <c r="I45" s="8"/>
    </row>
    <row r="46" spans="1:9" x14ac:dyDescent="0.2">
      <c r="A46" s="5" t="s">
        <v>70</v>
      </c>
      <c r="B46" s="2"/>
      <c r="C46" s="4"/>
      <c r="D46" s="2"/>
      <c r="E46" s="4"/>
      <c r="F46" s="2"/>
      <c r="G46" s="4"/>
      <c r="H46" s="2"/>
      <c r="I46" s="4"/>
    </row>
    <row r="47" spans="1:9" x14ac:dyDescent="0.2">
      <c r="A47" s="1" t="s">
        <v>77</v>
      </c>
      <c r="B47" s="2">
        <v>17515699.8896484</v>
      </c>
      <c r="C47" s="4">
        <f t="shared" si="4"/>
        <v>4.1661413770290234E-3</v>
      </c>
      <c r="D47" s="2">
        <v>66045263.636474602</v>
      </c>
      <c r="E47" s="4">
        <f t="shared" si="5"/>
        <v>0.5041085131188271</v>
      </c>
      <c r="F47" s="2">
        <v>68896862.517211899</v>
      </c>
      <c r="G47" s="4">
        <f t="shared" si="6"/>
        <v>1.5979064073178204E-2</v>
      </c>
      <c r="H47" s="2">
        <v>14664101.008911099</v>
      </c>
      <c r="I47" s="4">
        <f t="shared" si="7"/>
        <v>0.62093272162432001</v>
      </c>
    </row>
    <row r="48" spans="1:9" x14ac:dyDescent="0.2">
      <c r="A48" s="1" t="s">
        <v>78</v>
      </c>
      <c r="B48" s="2">
        <v>96703.897216796904</v>
      </c>
      <c r="C48" s="4">
        <f t="shared" si="4"/>
        <v>2.3001199498340264E-5</v>
      </c>
      <c r="D48" s="2">
        <v>230911.72265625</v>
      </c>
      <c r="E48" s="4">
        <f t="shared" si="5"/>
        <v>1.7624967902416366E-3</v>
      </c>
      <c r="F48" s="2">
        <v>265840.91870117199</v>
      </c>
      <c r="G48" s="4">
        <f t="shared" si="6"/>
        <v>6.1655769479159839E-5</v>
      </c>
      <c r="H48" s="2">
        <v>61774.701171875</v>
      </c>
      <c r="I48" s="4">
        <f t="shared" si="7"/>
        <v>2.6157712159014736E-3</v>
      </c>
    </row>
    <row r="49" spans="1:9" x14ac:dyDescent="0.2">
      <c r="A49" s="1" t="s">
        <v>33</v>
      </c>
      <c r="B49" s="2">
        <v>132252567.442871</v>
      </c>
      <c r="C49" s="4">
        <f t="shared" si="4"/>
        <v>3.1456515977856626E-2</v>
      </c>
      <c r="D49" s="2">
        <v>7679673.7781982403</v>
      </c>
      <c r="E49" s="4">
        <f t="shared" si="5"/>
        <v>5.8617207599836435E-2</v>
      </c>
      <c r="F49" s="2">
        <v>138197911.685669</v>
      </c>
      <c r="G49" s="4">
        <f t="shared" si="6"/>
        <v>3.2051870069599385E-2</v>
      </c>
      <c r="H49" s="2">
        <v>1734329.5354003899</v>
      </c>
      <c r="I49" s="4">
        <f t="shared" si="7"/>
        <v>7.3437980136333847E-2</v>
      </c>
    </row>
    <row r="50" spans="1:9" x14ac:dyDescent="0.2">
      <c r="A50" s="1" t="s">
        <v>41</v>
      </c>
      <c r="B50" s="2">
        <v>374036685.41528302</v>
      </c>
      <c r="C50" s="4">
        <f t="shared" si="4"/>
        <v>8.8965312345659228E-2</v>
      </c>
      <c r="D50" s="2">
        <v>15579832.573364301</v>
      </c>
      <c r="E50" s="4">
        <f t="shared" si="5"/>
        <v>0.11891732731098502</v>
      </c>
      <c r="F50" s="2">
        <v>386938914.79162598</v>
      </c>
      <c r="G50" s="4">
        <f t="shared" si="6"/>
        <v>8.9741702103151758E-2</v>
      </c>
      <c r="H50" s="2">
        <v>2677603.1970214802</v>
      </c>
      <c r="I50" s="4">
        <f t="shared" si="7"/>
        <v>0.11337970459601922</v>
      </c>
    </row>
    <row r="51" spans="1:9" x14ac:dyDescent="0.2">
      <c r="A51" s="5" t="s">
        <v>71</v>
      </c>
      <c r="B51" s="2"/>
      <c r="C51" s="4"/>
      <c r="D51" s="2"/>
      <c r="E51" s="4"/>
      <c r="F51" s="2"/>
      <c r="G51" s="4"/>
      <c r="H51" s="2"/>
      <c r="I51" s="4"/>
    </row>
    <row r="52" spans="1:9" x14ac:dyDescent="0.2">
      <c r="A52" s="1" t="s">
        <v>79</v>
      </c>
      <c r="B52" s="2">
        <v>1749353885.86554</v>
      </c>
      <c r="C52" s="4">
        <f t="shared" si="4"/>
        <v>0.41608703351203802</v>
      </c>
      <c r="D52" s="2">
        <v>24371444.674743701</v>
      </c>
      <c r="E52" s="4">
        <f t="shared" si="5"/>
        <v>0.18602170785730252</v>
      </c>
      <c r="F52" s="2">
        <v>1769587590.0051301</v>
      </c>
      <c r="G52" s="4">
        <f t="shared" si="6"/>
        <v>0.41041569166852759</v>
      </c>
      <c r="H52" s="2">
        <v>4137740.53515625</v>
      </c>
      <c r="I52" s="4">
        <f t="shared" si="7"/>
        <v>0.17520736459115702</v>
      </c>
    </row>
    <row r="53" spans="1:9" x14ac:dyDescent="0.2">
      <c r="A53" s="1" t="s">
        <v>50</v>
      </c>
      <c r="B53" s="2">
        <v>307653688.29046601</v>
      </c>
      <c r="C53" s="4">
        <f t="shared" si="4"/>
        <v>7.3175994602418859E-2</v>
      </c>
      <c r="D53" s="2">
        <v>1768663.13818359</v>
      </c>
      <c r="E53" s="4">
        <f t="shared" si="5"/>
        <v>1.3499804462971485E-2</v>
      </c>
      <c r="F53" s="2">
        <v>309353487.16400099</v>
      </c>
      <c r="G53" s="4">
        <f t="shared" si="6"/>
        <v>7.1747522485799284E-2</v>
      </c>
      <c r="H53" s="2">
        <v>68864.2646484375</v>
      </c>
      <c r="I53" s="4">
        <f t="shared" si="7"/>
        <v>2.9159697716775986E-3</v>
      </c>
    </row>
    <row r="54" spans="1:9" x14ac:dyDescent="0.2">
      <c r="A54" s="1" t="s">
        <v>51</v>
      </c>
      <c r="B54" s="2">
        <v>90176892.617675796</v>
      </c>
      <c r="C54" s="4">
        <f t="shared" si="4"/>
        <v>2.1448739471063384E-2</v>
      </c>
      <c r="D54" s="2">
        <v>569132.51269531203</v>
      </c>
      <c r="E54" s="4">
        <f t="shared" si="5"/>
        <v>4.3440593457479649E-3</v>
      </c>
      <c r="F54" s="2">
        <v>90599895.359375</v>
      </c>
      <c r="G54" s="4">
        <f t="shared" si="6"/>
        <v>2.1012590124971614E-2</v>
      </c>
      <c r="H54" s="2">
        <v>146129.77099609401</v>
      </c>
      <c r="I54" s="4">
        <f t="shared" si="7"/>
        <v>6.1876794465480179E-3</v>
      </c>
    </row>
    <row r="55" spans="1:9" x14ac:dyDescent="0.2">
      <c r="A55" s="1" t="s">
        <v>52</v>
      </c>
      <c r="B55" s="2">
        <v>1389891603.1663799</v>
      </c>
      <c r="C55" s="4">
        <f t="shared" si="4"/>
        <v>0.33058826961055532</v>
      </c>
      <c r="D55" s="2">
        <v>17399374.8710327</v>
      </c>
      <c r="E55" s="4">
        <f t="shared" si="5"/>
        <v>0.13280548085494129</v>
      </c>
      <c r="F55" s="2">
        <v>1404391842.2464001</v>
      </c>
      <c r="G55" s="4">
        <f t="shared" si="6"/>
        <v>0.32571682383211281</v>
      </c>
      <c r="H55" s="2">
        <v>2899135.7910156199</v>
      </c>
      <c r="I55" s="4">
        <f t="shared" si="7"/>
        <v>0.12276022075815463</v>
      </c>
    </row>
    <row r="56" spans="1:9" x14ac:dyDescent="0.2">
      <c r="A56" s="1" t="s">
        <v>53</v>
      </c>
      <c r="B56" s="2">
        <v>94560394.008422896</v>
      </c>
      <c r="C56" s="4">
        <f t="shared" si="4"/>
        <v>2.2491363324823783E-2</v>
      </c>
      <c r="D56" s="2">
        <v>5636237.8332519503</v>
      </c>
      <c r="E56" s="4">
        <f t="shared" si="5"/>
        <v>4.3020124642754523E-2</v>
      </c>
      <c r="F56" s="2">
        <v>99049003.590210006</v>
      </c>
      <c r="G56" s="4">
        <f t="shared" si="6"/>
        <v>2.2972169078918928E-2</v>
      </c>
      <c r="H56" s="2">
        <v>1147628.25146484</v>
      </c>
      <c r="I56" s="4">
        <f t="shared" si="7"/>
        <v>4.8594859866417241E-2</v>
      </c>
    </row>
    <row r="57" spans="1:9" x14ac:dyDescent="0.2">
      <c r="A57" s="1" t="s">
        <v>54</v>
      </c>
      <c r="B57" s="2">
        <v>176870297.94000199</v>
      </c>
      <c r="C57" s="4">
        <f t="shared" si="4"/>
        <v>4.2068925093354345E-2</v>
      </c>
      <c r="D57" s="2">
        <v>464277.953125</v>
      </c>
      <c r="E57" s="4">
        <f t="shared" si="5"/>
        <v>3.5437282817422228E-3</v>
      </c>
      <c r="F57" s="2">
        <v>177328298.33453399</v>
      </c>
      <c r="G57" s="4">
        <f t="shared" si="6"/>
        <v>4.1127275430971909E-2</v>
      </c>
      <c r="H57" s="2">
        <v>6277.55859375</v>
      </c>
      <c r="I57" s="4">
        <f t="shared" si="7"/>
        <v>2.6581524093462124E-4</v>
      </c>
    </row>
    <row r="58" spans="1:9" x14ac:dyDescent="0.2">
      <c r="A58" s="1" t="s">
        <v>55</v>
      </c>
      <c r="B58" s="2">
        <v>0</v>
      </c>
      <c r="C58" s="4">
        <f t="shared" si="4"/>
        <v>0</v>
      </c>
      <c r="D58" s="2"/>
      <c r="E58" s="4"/>
      <c r="F58" s="2"/>
      <c r="G58" s="4"/>
      <c r="H58" s="2"/>
      <c r="I58" s="4"/>
    </row>
    <row r="59" spans="1:9" x14ac:dyDescent="0.2">
      <c r="A59" s="1" t="s">
        <v>56</v>
      </c>
      <c r="B59" s="2">
        <v>58844264.755737297</v>
      </c>
      <c r="C59" s="4">
        <f t="shared" si="4"/>
        <v>1.3996216408378351E-2</v>
      </c>
      <c r="D59" s="2">
        <v>43027.1767578125</v>
      </c>
      <c r="E59" s="4">
        <f t="shared" si="5"/>
        <v>3.2841667827188364E-4</v>
      </c>
      <c r="F59" s="2">
        <v>58887291.932495102</v>
      </c>
      <c r="G59" s="4">
        <f t="shared" si="6"/>
        <v>1.365757128127883E-2</v>
      </c>
      <c r="H59" s="2">
        <v>0</v>
      </c>
      <c r="I59" s="4">
        <f t="shared" si="7"/>
        <v>0</v>
      </c>
    </row>
    <row r="60" spans="1:9" x14ac:dyDescent="0.2">
      <c r="A60" s="1" t="s">
        <v>57</v>
      </c>
      <c r="B60" s="2">
        <v>6971227.1930542002</v>
      </c>
      <c r="C60" s="4">
        <f t="shared" si="4"/>
        <v>1.6581191868226279E-3</v>
      </c>
      <c r="D60" s="2">
        <v>796511.36328125</v>
      </c>
      <c r="E60" s="4">
        <f t="shared" si="5"/>
        <v>6.0795905250079166E-3</v>
      </c>
      <c r="F60" s="2">
        <v>7728035.3961792002</v>
      </c>
      <c r="G60" s="4">
        <f t="shared" si="6"/>
        <v>1.792342470232036E-3</v>
      </c>
      <c r="H60" s="2">
        <v>39703.16015625</v>
      </c>
      <c r="I60" s="4">
        <f t="shared" si="7"/>
        <v>1.6811798607992002E-3</v>
      </c>
    </row>
    <row r="61" spans="1:9" x14ac:dyDescent="0.2">
      <c r="A61" s="1" t="s">
        <v>49</v>
      </c>
      <c r="B61" s="2">
        <v>496656.048828125</v>
      </c>
      <c r="C61" s="4">
        <f t="shared" si="4"/>
        <v>1.1813055305871271E-4</v>
      </c>
      <c r="D61" s="2">
        <v>79224.4970703125</v>
      </c>
      <c r="E61" s="4">
        <f t="shared" si="5"/>
        <v>6.0470261184097723E-4</v>
      </c>
      <c r="F61" s="2">
        <v>575880.54589843797</v>
      </c>
      <c r="G61" s="4">
        <f t="shared" si="6"/>
        <v>1.3356242657797544E-4</v>
      </c>
      <c r="H61" s="2">
        <v>0</v>
      </c>
      <c r="I61" s="4">
        <f t="shared" si="7"/>
        <v>0</v>
      </c>
    </row>
    <row r="62" spans="1:9" x14ac:dyDescent="0.2">
      <c r="A62" s="5" t="s">
        <v>72</v>
      </c>
      <c r="B62" s="2"/>
      <c r="C62" s="4"/>
      <c r="D62" s="2"/>
      <c r="E62" s="4"/>
      <c r="F62" s="2"/>
      <c r="G62" s="4"/>
      <c r="H62" s="2"/>
      <c r="I62" s="4"/>
    </row>
    <row r="63" spans="1:9" x14ac:dyDescent="0.2">
      <c r="A63" s="1" t="s">
        <v>58</v>
      </c>
      <c r="B63" s="2">
        <v>197391263.97515899</v>
      </c>
      <c r="C63" s="4">
        <f t="shared" si="4"/>
        <v>4.6949874540667069E-2</v>
      </c>
      <c r="D63" s="2">
        <v>30672099.778686501</v>
      </c>
      <c r="E63" s="4">
        <f t="shared" ref="E63" si="8">D63/131013981.945801</f>
        <v>0.23411317878556809</v>
      </c>
      <c r="F63" s="2">
        <v>224459345.10540801</v>
      </c>
      <c r="G63" s="4">
        <f t="shared" ref="G63" si="9">F63/4311695741.48334</f>
        <v>5.2058252382202623E-2</v>
      </c>
      <c r="H63" s="2">
        <v>3604018.6484375</v>
      </c>
      <c r="I63" s="4">
        <f t="shared" ref="I63" si="10">H63/23616247.7805176</f>
        <v>0.15260758956851148</v>
      </c>
    </row>
  </sheetData>
  <mergeCells count="9">
    <mergeCell ref="A18:I18"/>
    <mergeCell ref="A4:I4"/>
    <mergeCell ref="A31:I31"/>
    <mergeCell ref="A45:I45"/>
    <mergeCell ref="B1:C1"/>
    <mergeCell ref="D1:E1"/>
    <mergeCell ref="F1:G1"/>
    <mergeCell ref="H1:I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2" zoomScale="200" workbookViewId="0">
      <selection activeCell="H3" sqref="H3"/>
    </sheetView>
  </sheetViews>
  <sheetFormatPr baseColWidth="10" defaultRowHeight="16" x14ac:dyDescent="0.2"/>
  <cols>
    <col min="1" max="1" width="35.5" style="1" customWidth="1"/>
    <col min="2" max="2" width="16.6640625" bestFit="1" customWidth="1"/>
    <col min="3" max="3" width="16.6640625" customWidth="1"/>
    <col min="4" max="4" width="15" bestFit="1" customWidth="1"/>
    <col min="5" max="5" width="15" customWidth="1"/>
    <col min="6" max="6" width="16.6640625" bestFit="1" customWidth="1"/>
    <col min="7" max="7" width="16.6640625" customWidth="1"/>
    <col min="8" max="8" width="14" bestFit="1" customWidth="1"/>
  </cols>
  <sheetData>
    <row r="1" spans="1:9" x14ac:dyDescent="0.2">
      <c r="B1" t="s">
        <v>37</v>
      </c>
      <c r="F1" t="s">
        <v>38</v>
      </c>
    </row>
    <row r="2" spans="1:9" x14ac:dyDescent="0.2">
      <c r="B2">
        <v>0</v>
      </c>
      <c r="C2" t="s">
        <v>39</v>
      </c>
      <c r="D2">
        <v>1</v>
      </c>
      <c r="E2" t="s">
        <v>39</v>
      </c>
      <c r="F2">
        <v>0</v>
      </c>
      <c r="G2" t="s">
        <v>39</v>
      </c>
      <c r="H2">
        <v>1</v>
      </c>
      <c r="I2" t="s">
        <v>39</v>
      </c>
    </row>
    <row r="3" spans="1:9" x14ac:dyDescent="0.2">
      <c r="A3" s="1" t="s">
        <v>40</v>
      </c>
      <c r="B3" s="2">
        <v>3830015979.8527198</v>
      </c>
      <c r="C3" s="2"/>
      <c r="D3" s="2">
        <v>94541593.801391602</v>
      </c>
      <c r="E3" s="2"/>
      <c r="F3" s="2">
        <v>3830015979.8527198</v>
      </c>
      <c r="G3" s="2"/>
      <c r="H3" s="2">
        <v>14465489.884765601</v>
      </c>
      <c r="I3" s="2"/>
    </row>
    <row r="4" spans="1:9" x14ac:dyDescent="0.2">
      <c r="A4" s="1">
        <v>2014</v>
      </c>
      <c r="B4" s="2">
        <v>725845707.04162598</v>
      </c>
      <c r="C4" s="4">
        <f>B4/3830015979.85272</f>
        <v>0.18951505969161461</v>
      </c>
      <c r="D4" s="2">
        <v>20047091.313720699</v>
      </c>
      <c r="E4" s="4">
        <f>D4/94541593.8013916</f>
        <v>0.21204520156318346</v>
      </c>
      <c r="F4" s="2">
        <v>725845707.04162598</v>
      </c>
      <c r="G4" s="4">
        <f>F4/3830015979.85272</f>
        <v>0.18951505969161461</v>
      </c>
      <c r="H4" s="2">
        <v>3626376.4548339802</v>
      </c>
      <c r="I4" s="4">
        <f>H4/14465489.8847656</f>
        <v>0.25069157586243351</v>
      </c>
    </row>
    <row r="5" spans="1:9" x14ac:dyDescent="0.2">
      <c r="A5" s="1">
        <v>2015</v>
      </c>
      <c r="B5" s="2">
        <v>822432996.16046095</v>
      </c>
      <c r="C5" s="4">
        <f t="shared" ref="C5:C68" si="0">B5/3830015979.85272</f>
        <v>0.21473356781975803</v>
      </c>
      <c r="D5" s="2">
        <v>18819186.826538101</v>
      </c>
      <c r="E5" s="4">
        <f t="shared" ref="E5:E68" si="1">D5/94541593.8013916</f>
        <v>0.19905721989490188</v>
      </c>
      <c r="F5" s="2">
        <v>822432996.16046095</v>
      </c>
      <c r="G5" s="4">
        <f t="shared" ref="G5:G68" si="2">F5/3830015979.85272</f>
        <v>0.21473356781975803</v>
      </c>
      <c r="H5" s="2">
        <v>3077476.2355956999</v>
      </c>
      <c r="I5" s="4">
        <f t="shared" ref="I5:I68" si="3">H5/14465489.8847656</f>
        <v>0.21274607774167112</v>
      </c>
    </row>
    <row r="6" spans="1:9" x14ac:dyDescent="0.2">
      <c r="A6" s="1">
        <v>2016</v>
      </c>
      <c r="B6" s="2">
        <v>687639418.18920898</v>
      </c>
      <c r="C6" s="4">
        <f t="shared" si="0"/>
        <v>0.17953956897476225</v>
      </c>
      <c r="D6" s="2">
        <v>18604971.0317383</v>
      </c>
      <c r="E6" s="4">
        <f t="shared" si="1"/>
        <v>0.19679138338647773</v>
      </c>
      <c r="F6" s="2">
        <v>687639418.18920898</v>
      </c>
      <c r="G6" s="4">
        <f t="shared" si="2"/>
        <v>0.17953956897476225</v>
      </c>
      <c r="H6" s="2">
        <v>2459939.70703125</v>
      </c>
      <c r="I6" s="4">
        <f t="shared" si="3"/>
        <v>0.17005574831046319</v>
      </c>
    </row>
    <row r="7" spans="1:9" x14ac:dyDescent="0.2">
      <c r="A7" s="1">
        <v>2018</v>
      </c>
      <c r="B7" s="2">
        <v>715046740.50390601</v>
      </c>
      <c r="C7" s="4">
        <f t="shared" si="0"/>
        <v>0.18669549794708756</v>
      </c>
      <c r="D7" s="2">
        <v>16557434.146484399</v>
      </c>
      <c r="E7" s="4">
        <f t="shared" si="1"/>
        <v>0.17513385887345473</v>
      </c>
      <c r="F7" s="2">
        <v>715046740.50390601</v>
      </c>
      <c r="G7" s="4">
        <f t="shared" si="2"/>
        <v>0.18669549794708756</v>
      </c>
      <c r="H7" s="2">
        <v>2555918.9277343801</v>
      </c>
      <c r="I7" s="4">
        <f t="shared" si="3"/>
        <v>0.17669079637780938</v>
      </c>
    </row>
    <row r="8" spans="1:9" x14ac:dyDescent="0.2">
      <c r="A8" s="1">
        <v>2019</v>
      </c>
      <c r="B8" s="2">
        <v>879051117.95752001</v>
      </c>
      <c r="C8" s="4">
        <f t="shared" si="0"/>
        <v>0.22951630556677813</v>
      </c>
      <c r="D8" s="2">
        <v>20512910.482910201</v>
      </c>
      <c r="E8" s="4">
        <f t="shared" si="1"/>
        <v>0.21697233628198323</v>
      </c>
      <c r="F8" s="2">
        <v>879051117.95752001</v>
      </c>
      <c r="G8" s="4">
        <f t="shared" si="2"/>
        <v>0.22951630556677813</v>
      </c>
      <c r="H8" s="2">
        <v>2745778.5595703102</v>
      </c>
      <c r="I8" s="4">
        <f t="shared" si="3"/>
        <v>0.18981580170762416</v>
      </c>
    </row>
    <row r="9" spans="1:9" x14ac:dyDescent="0.2">
      <c r="A9" s="1" t="s">
        <v>0</v>
      </c>
      <c r="B9" s="2">
        <v>3522475068.8214698</v>
      </c>
      <c r="C9" s="4">
        <f t="shared" si="0"/>
        <v>0.91970244702658488</v>
      </c>
      <c r="D9" s="2">
        <v>85683669.398376495</v>
      </c>
      <c r="E9" s="4">
        <f t="shared" si="1"/>
        <v>0.90630658901706895</v>
      </c>
      <c r="F9" s="2">
        <v>3522475068.8214698</v>
      </c>
      <c r="G9" s="4">
        <f t="shared" si="2"/>
        <v>0.91970244702658488</v>
      </c>
      <c r="H9" s="2">
        <v>13139096.5742188</v>
      </c>
      <c r="I9" s="4">
        <f t="shared" si="3"/>
        <v>0.9083063676990506</v>
      </c>
    </row>
    <row r="10" spans="1:9" x14ac:dyDescent="0.2">
      <c r="A10" s="1" t="s">
        <v>1</v>
      </c>
      <c r="B10" s="2">
        <v>307540911.03125</v>
      </c>
      <c r="C10" s="4">
        <f t="shared" si="0"/>
        <v>8.0297552973415079E-2</v>
      </c>
      <c r="D10" s="2">
        <v>8857924.4030151404</v>
      </c>
      <c r="E10" s="4">
        <f t="shared" si="1"/>
        <v>9.3693410982931366E-2</v>
      </c>
      <c r="F10" s="2">
        <v>307540911.03125</v>
      </c>
      <c r="G10" s="4">
        <f t="shared" si="2"/>
        <v>8.0297552973415079E-2</v>
      </c>
      <c r="H10" s="2">
        <v>1326393.3105468799</v>
      </c>
      <c r="I10" s="4">
        <f t="shared" si="3"/>
        <v>9.1693632300954925E-2</v>
      </c>
    </row>
    <row r="11" spans="1:9" x14ac:dyDescent="0.2">
      <c r="A11" s="1" t="s">
        <v>2</v>
      </c>
      <c r="B11" s="2">
        <v>482241789.07818598</v>
      </c>
      <c r="C11" s="4">
        <f t="shared" si="0"/>
        <v>0.12591116893896881</v>
      </c>
      <c r="D11" s="2">
        <v>22721865.565307599</v>
      </c>
      <c r="E11" s="4">
        <f t="shared" si="1"/>
        <v>0.24033723836981841</v>
      </c>
      <c r="F11" s="2">
        <v>482241789.07818598</v>
      </c>
      <c r="G11" s="4">
        <f t="shared" si="2"/>
        <v>0.12591116893896881</v>
      </c>
      <c r="H11" s="2">
        <v>2389033.4511718801</v>
      </c>
      <c r="I11" s="4">
        <f t="shared" si="3"/>
        <v>0.16515399548880139</v>
      </c>
    </row>
    <row r="12" spans="1:9" x14ac:dyDescent="0.2">
      <c r="A12" s="1" t="s">
        <v>3</v>
      </c>
      <c r="B12" s="2">
        <v>1753689063.44489</v>
      </c>
      <c r="C12" s="4">
        <f t="shared" si="0"/>
        <v>0.45788035158859225</v>
      </c>
      <c r="D12" s="2">
        <v>55013538.637573197</v>
      </c>
      <c r="E12" s="4">
        <f t="shared" si="1"/>
        <v>0.58189772803220319</v>
      </c>
      <c r="F12" s="2">
        <v>1753689063.44489</v>
      </c>
      <c r="G12" s="4">
        <f t="shared" si="2"/>
        <v>0.45788035158859225</v>
      </c>
      <c r="H12" s="2">
        <v>9923671.83129883</v>
      </c>
      <c r="I12" s="4">
        <f t="shared" si="3"/>
        <v>0.68602390312062589</v>
      </c>
    </row>
    <row r="13" spans="1:9" x14ac:dyDescent="0.2">
      <c r="A13" s="1" t="s">
        <v>4</v>
      </c>
      <c r="B13" s="2">
        <v>1594085127.3296499</v>
      </c>
      <c r="C13" s="4">
        <f t="shared" si="0"/>
        <v>0.41620847947244055</v>
      </c>
      <c r="D13" s="2">
        <v>16806189.598510701</v>
      </c>
      <c r="E13" s="4">
        <f t="shared" si="1"/>
        <v>0.1777650335979773</v>
      </c>
      <c r="F13" s="2">
        <v>1594085127.3296499</v>
      </c>
      <c r="G13" s="4">
        <f t="shared" si="2"/>
        <v>0.41620847947244055</v>
      </c>
      <c r="H13" s="2">
        <v>2152784.60229492</v>
      </c>
      <c r="I13" s="4">
        <f t="shared" si="3"/>
        <v>0.14882210139057478</v>
      </c>
    </row>
    <row r="14" spans="1:9" x14ac:dyDescent="0.2">
      <c r="A14" s="1" t="s">
        <v>5</v>
      </c>
      <c r="B14" s="2">
        <v>1457282292.6193199</v>
      </c>
      <c r="C14" s="4">
        <f t="shared" si="0"/>
        <v>0.38048987270161694</v>
      </c>
      <c r="D14" s="2">
        <v>7301575.953125</v>
      </c>
      <c r="E14" s="4">
        <f t="shared" si="1"/>
        <v>7.7231360923148779E-2</v>
      </c>
      <c r="F14" s="2">
        <v>1457282292.6193199</v>
      </c>
      <c r="G14" s="4">
        <f t="shared" si="2"/>
        <v>0.38048987270161694</v>
      </c>
      <c r="H14" s="2">
        <v>701467.59228515602</v>
      </c>
      <c r="I14" s="4">
        <f t="shared" si="3"/>
        <v>4.8492487836440987E-2</v>
      </c>
    </row>
    <row r="15" spans="1:9" x14ac:dyDescent="0.2">
      <c r="A15" s="1" t="s">
        <v>6</v>
      </c>
      <c r="B15" s="2">
        <v>378534212.47827101</v>
      </c>
      <c r="C15" s="4">
        <f t="shared" si="0"/>
        <v>9.8833585674184904E-2</v>
      </c>
      <c r="D15" s="2">
        <v>26455783.440551799</v>
      </c>
      <c r="E15" s="4">
        <f t="shared" si="1"/>
        <v>0.27983221328094837</v>
      </c>
      <c r="F15" s="2">
        <v>378534212.47827101</v>
      </c>
      <c r="G15" s="4">
        <f t="shared" si="2"/>
        <v>9.8833585674184904E-2</v>
      </c>
      <c r="H15" s="2">
        <v>4136707.4216308598</v>
      </c>
      <c r="I15" s="4">
        <f t="shared" si="3"/>
        <v>0.28597077973746693</v>
      </c>
    </row>
    <row r="16" spans="1:9" x14ac:dyDescent="0.2">
      <c r="A16" s="1" t="s">
        <v>7</v>
      </c>
      <c r="B16" s="2">
        <v>1994199474.7551301</v>
      </c>
      <c r="C16" s="4">
        <f t="shared" si="0"/>
        <v>0.52067654162419852</v>
      </c>
      <c r="D16" s="2">
        <v>60784234.407714799</v>
      </c>
      <c r="E16" s="4">
        <f t="shared" si="1"/>
        <v>0.64293642579590282</v>
      </c>
      <c r="F16" s="2">
        <v>1994199474.7551301</v>
      </c>
      <c r="G16" s="4">
        <f t="shared" si="2"/>
        <v>0.52067654162419852</v>
      </c>
      <c r="H16" s="2">
        <v>9627314.8708496094</v>
      </c>
      <c r="I16" s="4">
        <f t="shared" si="3"/>
        <v>0.66553673242609379</v>
      </c>
    </row>
    <row r="17" spans="1:9" x14ac:dyDescent="0.2">
      <c r="A17" s="1" t="s">
        <v>8</v>
      </c>
      <c r="B17" s="2">
        <v>2306198428.1543598</v>
      </c>
      <c r="C17" s="4">
        <f t="shared" si="0"/>
        <v>0.60213806947172133</v>
      </c>
      <c r="D17" s="2">
        <v>58393603.993957497</v>
      </c>
      <c r="E17" s="4">
        <f t="shared" si="1"/>
        <v>0.61764987923334513</v>
      </c>
      <c r="F17" s="2">
        <v>2306198428.1543598</v>
      </c>
      <c r="G17" s="4">
        <f t="shared" si="2"/>
        <v>0.60213806947172133</v>
      </c>
      <c r="H17" s="2">
        <v>9019222.9479980506</v>
      </c>
      <c r="I17" s="4">
        <f t="shared" si="3"/>
        <v>0.62349930903457951</v>
      </c>
    </row>
    <row r="18" spans="1:9" x14ac:dyDescent="0.2">
      <c r="A18" s="1" t="s">
        <v>9</v>
      </c>
      <c r="B18" s="2">
        <v>1523817551.69836</v>
      </c>
      <c r="C18" s="4">
        <f t="shared" si="0"/>
        <v>0.39786193052827867</v>
      </c>
      <c r="D18" s="2">
        <v>36147989.807434097</v>
      </c>
      <c r="E18" s="4">
        <f t="shared" si="1"/>
        <v>0.38235012076665476</v>
      </c>
      <c r="F18" s="2">
        <v>1523817551.69836</v>
      </c>
      <c r="G18" s="4">
        <f t="shared" si="2"/>
        <v>0.39786193052827867</v>
      </c>
      <c r="H18" s="2">
        <v>5446266.93676758</v>
      </c>
      <c r="I18" s="4">
        <f t="shared" si="3"/>
        <v>0.3765006909654226</v>
      </c>
    </row>
    <row r="19" spans="1:9" x14ac:dyDescent="0.2">
      <c r="A19" s="1" t="s">
        <v>10</v>
      </c>
      <c r="B19" s="2">
        <v>2699120556.9113798</v>
      </c>
      <c r="C19" s="4">
        <f t="shared" si="0"/>
        <v>0.704728275576326</v>
      </c>
      <c r="D19" s="2">
        <v>76586628.937255904</v>
      </c>
      <c r="E19" s="4">
        <f t="shared" si="1"/>
        <v>0.8100839626011106</v>
      </c>
      <c r="F19" s="2">
        <v>2699120556.9113798</v>
      </c>
      <c r="G19" s="4">
        <f t="shared" si="2"/>
        <v>0.704728275576326</v>
      </c>
      <c r="H19" s="2">
        <v>11862008.224121099</v>
      </c>
      <c r="I19" s="4">
        <f t="shared" si="3"/>
        <v>0.82002118964623727</v>
      </c>
    </row>
    <row r="20" spans="1:9" x14ac:dyDescent="0.2">
      <c r="A20" s="1" t="s">
        <v>11</v>
      </c>
      <c r="B20" s="2">
        <v>383561787.69482398</v>
      </c>
      <c r="C20" s="4">
        <f t="shared" si="0"/>
        <v>0.10014626302148576</v>
      </c>
      <c r="D20" s="2">
        <v>5509256.7713623</v>
      </c>
      <c r="E20" s="4">
        <f t="shared" si="1"/>
        <v>5.8273364662498495E-2</v>
      </c>
      <c r="F20" s="2">
        <v>383561787.69482398</v>
      </c>
      <c r="G20" s="4">
        <f t="shared" si="2"/>
        <v>0.10014626302148576</v>
      </c>
      <c r="H20" s="2">
        <v>686375.32275390602</v>
      </c>
      <c r="I20" s="4">
        <f t="shared" si="3"/>
        <v>4.744915852983074E-2</v>
      </c>
    </row>
    <row r="21" spans="1:9" x14ac:dyDescent="0.2">
      <c r="A21" s="1" t="s">
        <v>12</v>
      </c>
      <c r="B21" s="2">
        <v>513740944.50341803</v>
      </c>
      <c r="C21" s="4">
        <f t="shared" si="0"/>
        <v>0.13413545719022654</v>
      </c>
      <c r="D21" s="2">
        <v>7725053.07177734</v>
      </c>
      <c r="E21" s="4">
        <f t="shared" si="1"/>
        <v>8.1710628741945651E-2</v>
      </c>
      <c r="F21" s="2">
        <v>513740944.50341803</v>
      </c>
      <c r="G21" s="4">
        <f t="shared" si="2"/>
        <v>0.13413545719022654</v>
      </c>
      <c r="H21" s="2">
        <v>1491676.94677734</v>
      </c>
      <c r="I21" s="4">
        <f t="shared" si="3"/>
        <v>0.10311969789203659</v>
      </c>
    </row>
    <row r="22" spans="1:9" x14ac:dyDescent="0.2">
      <c r="A22" s="1" t="s">
        <v>13</v>
      </c>
      <c r="B22" s="2">
        <v>233592690.743103</v>
      </c>
      <c r="C22" s="4">
        <f t="shared" si="0"/>
        <v>6.0990004211963003E-2</v>
      </c>
      <c r="D22" s="2">
        <v>4720655.02099609</v>
      </c>
      <c r="E22" s="4">
        <f t="shared" si="1"/>
        <v>4.9932043994445591E-2</v>
      </c>
      <c r="F22" s="2">
        <v>233592690.743103</v>
      </c>
      <c r="G22" s="4">
        <f t="shared" si="2"/>
        <v>6.0990004211963003E-2</v>
      </c>
      <c r="H22" s="2">
        <v>425429.39111328102</v>
      </c>
      <c r="I22" s="4">
        <f t="shared" si="3"/>
        <v>2.9409953931897184E-2</v>
      </c>
    </row>
    <row r="23" spans="1:9" x14ac:dyDescent="0.2">
      <c r="A23" s="1" t="s">
        <v>14</v>
      </c>
      <c r="B23" s="2">
        <v>122026885.51123001</v>
      </c>
      <c r="C23" s="4">
        <f t="shared" si="0"/>
        <v>3.1860672684692677E-2</v>
      </c>
      <c r="D23" s="2">
        <v>2708124.5270996098</v>
      </c>
      <c r="E23" s="4">
        <f t="shared" si="1"/>
        <v>2.8644794510114844E-2</v>
      </c>
      <c r="F23" s="2">
        <v>122026885.51123001</v>
      </c>
      <c r="G23" s="4">
        <f t="shared" si="2"/>
        <v>3.1860672684692677E-2</v>
      </c>
      <c r="H23" s="2">
        <v>747210.63696289097</v>
      </c>
      <c r="I23" s="4">
        <f t="shared" si="3"/>
        <v>5.1654706678812126E-2</v>
      </c>
    </row>
    <row r="24" spans="1:9" x14ac:dyDescent="0.2">
      <c r="A24" s="1" t="s">
        <v>15</v>
      </c>
      <c r="B24" s="2">
        <v>1358361456.24158</v>
      </c>
      <c r="C24" s="4">
        <f t="shared" si="0"/>
        <v>0.35466208584691461</v>
      </c>
      <c r="D24" s="2">
        <v>38268608.746948197</v>
      </c>
      <c r="E24" s="4">
        <f t="shared" si="1"/>
        <v>0.40478066011179203</v>
      </c>
      <c r="F24" s="2">
        <v>1358361456.24158</v>
      </c>
      <c r="G24" s="4">
        <f t="shared" si="2"/>
        <v>0.35466208584691461</v>
      </c>
      <c r="H24" s="2">
        <v>7986624.1584472703</v>
      </c>
      <c r="I24" s="4">
        <f t="shared" si="3"/>
        <v>0.55211570586755043</v>
      </c>
    </row>
    <row r="25" spans="1:9" x14ac:dyDescent="0.2">
      <c r="A25" s="1" t="s">
        <v>16</v>
      </c>
      <c r="B25" s="2">
        <v>2349627638.0999098</v>
      </c>
      <c r="C25" s="4">
        <f t="shared" si="0"/>
        <v>0.61347724146839278</v>
      </c>
      <c r="D25" s="2">
        <v>53564860.527343802</v>
      </c>
      <c r="E25" s="4">
        <f t="shared" si="1"/>
        <v>0.56657454537809326</v>
      </c>
      <c r="F25" s="2">
        <v>2349627638.0999098</v>
      </c>
      <c r="G25" s="4">
        <f t="shared" si="2"/>
        <v>0.61347724146839278</v>
      </c>
      <c r="H25" s="2">
        <v>5731655.0893554697</v>
      </c>
      <c r="I25" s="4">
        <f t="shared" si="3"/>
        <v>0.39622958745363951</v>
      </c>
    </row>
    <row r="26" spans="1:9" x14ac:dyDescent="0.2">
      <c r="A26" s="1" t="s">
        <v>17</v>
      </c>
      <c r="B26" s="2">
        <v>246659892.85791001</v>
      </c>
      <c r="C26" s="4">
        <f t="shared" si="0"/>
        <v>6.4401792095759122E-2</v>
      </c>
      <c r="D26" s="2">
        <v>8472178.0576171894</v>
      </c>
      <c r="E26" s="4">
        <f t="shared" si="1"/>
        <v>8.9613234947309328E-2</v>
      </c>
      <c r="F26" s="2">
        <v>246659892.85791001</v>
      </c>
      <c r="G26" s="4">
        <f t="shared" si="2"/>
        <v>6.4401792095759122E-2</v>
      </c>
      <c r="H26" s="2">
        <v>1214082.4873046901</v>
      </c>
      <c r="I26" s="4">
        <f t="shared" si="3"/>
        <v>8.3929579777543992E-2</v>
      </c>
    </row>
    <row r="27" spans="1:9" x14ac:dyDescent="0.2">
      <c r="A27" s="1" t="s">
        <v>18</v>
      </c>
      <c r="B27" s="2">
        <v>3583356086.9948101</v>
      </c>
      <c r="C27" s="4">
        <f t="shared" si="0"/>
        <v>0.93559820790424097</v>
      </c>
      <c r="D27" s="2">
        <v>86069415.743774399</v>
      </c>
      <c r="E27" s="4">
        <f t="shared" si="1"/>
        <v>0.91038676505269056</v>
      </c>
      <c r="F27" s="2">
        <v>3583356086.9948101</v>
      </c>
      <c r="G27" s="4">
        <f t="shared" si="2"/>
        <v>0.93559820790424097</v>
      </c>
      <c r="H27" s="2">
        <v>13251407.3974609</v>
      </c>
      <c r="I27" s="4">
        <f t="shared" si="3"/>
        <v>0.91607042022245533</v>
      </c>
    </row>
    <row r="28" spans="1:9" x14ac:dyDescent="0.2">
      <c r="A28" s="1" t="s">
        <v>19</v>
      </c>
      <c r="B28" s="2">
        <v>3647815414.0798302</v>
      </c>
      <c r="C28" s="4">
        <f t="shared" si="0"/>
        <v>0.95242824919495606</v>
      </c>
      <c r="D28" s="2">
        <v>91957632.533203095</v>
      </c>
      <c r="E28" s="4">
        <f t="shared" si="1"/>
        <v>0.97266852435747209</v>
      </c>
      <c r="F28" s="2">
        <v>3647815414.0798302</v>
      </c>
      <c r="G28" s="4">
        <f t="shared" si="2"/>
        <v>0.95242824919495606</v>
      </c>
      <c r="H28" s="2">
        <v>14075830.560546899</v>
      </c>
      <c r="I28" s="4">
        <f t="shared" si="3"/>
        <v>0.97306283248456915</v>
      </c>
    </row>
    <row r="29" spans="1:9" x14ac:dyDescent="0.2">
      <c r="A29" s="1" t="s">
        <v>20</v>
      </c>
      <c r="B29" s="2">
        <v>182200565.772888</v>
      </c>
      <c r="C29" s="4">
        <f t="shared" si="0"/>
        <v>4.7571750805043479E-2</v>
      </c>
      <c r="D29" s="2">
        <v>2583961.2681884798</v>
      </c>
      <c r="E29" s="4">
        <f t="shared" si="1"/>
        <v>2.7331475642527674E-2</v>
      </c>
      <c r="F29" s="2">
        <v>182200565.772888</v>
      </c>
      <c r="G29" s="4">
        <f t="shared" si="2"/>
        <v>4.7571750805043479E-2</v>
      </c>
      <c r="H29" s="2">
        <v>389659.32421875</v>
      </c>
      <c r="I29" s="4">
        <f t="shared" si="3"/>
        <v>2.6937167515434204E-2</v>
      </c>
    </row>
    <row r="30" spans="1:9" x14ac:dyDescent="0.2">
      <c r="A30" s="1" t="s">
        <v>21</v>
      </c>
      <c r="B30" s="2">
        <v>3739946068.6340899</v>
      </c>
      <c r="C30" s="4">
        <f t="shared" si="0"/>
        <v>0.97648315002014863</v>
      </c>
      <c r="D30" s="2">
        <v>93754647.637817398</v>
      </c>
      <c r="E30" s="4">
        <f t="shared" si="1"/>
        <v>0.9916761910611811</v>
      </c>
      <c r="F30" s="2">
        <v>3739946068.6340899</v>
      </c>
      <c r="G30" s="4">
        <f t="shared" si="2"/>
        <v>0.97648315002014863</v>
      </c>
      <c r="H30" s="2">
        <v>14340483.2431641</v>
      </c>
      <c r="I30" s="4">
        <f t="shared" si="3"/>
        <v>0.99135828495285516</v>
      </c>
    </row>
    <row r="31" spans="1:9" x14ac:dyDescent="0.2">
      <c r="A31" s="1" t="s">
        <v>22</v>
      </c>
      <c r="B31" s="2">
        <v>90069911.2186279</v>
      </c>
      <c r="C31" s="4">
        <f t="shared" si="0"/>
        <v>2.351684997985086E-2</v>
      </c>
      <c r="D31" s="2">
        <v>786946.16357421898</v>
      </c>
      <c r="E31" s="4">
        <f t="shared" si="1"/>
        <v>8.3238089388190072E-3</v>
      </c>
      <c r="F31" s="2">
        <v>90069911.2186279</v>
      </c>
      <c r="G31" s="4">
        <f t="shared" si="2"/>
        <v>2.351684997985086E-2</v>
      </c>
      <c r="H31" s="2">
        <v>125006.64160156201</v>
      </c>
      <c r="I31" s="4">
        <f t="shared" si="3"/>
        <v>8.6417150471491001E-3</v>
      </c>
    </row>
    <row r="32" spans="1:9" x14ac:dyDescent="0.2">
      <c r="A32" s="1" t="s">
        <v>23</v>
      </c>
      <c r="B32" s="2">
        <v>3228316397.54211</v>
      </c>
      <c r="C32" s="4">
        <f t="shared" si="0"/>
        <v>0.84289893685149908</v>
      </c>
      <c r="D32" s="2">
        <v>83229661.203857407</v>
      </c>
      <c r="E32" s="4">
        <f t="shared" si="1"/>
        <v>0.88034967316821677</v>
      </c>
      <c r="F32" s="2">
        <v>3228316397.54211</v>
      </c>
      <c r="G32" s="4">
        <f t="shared" si="2"/>
        <v>0.84289893685149908</v>
      </c>
      <c r="H32" s="2">
        <v>11879945.7924805</v>
      </c>
      <c r="I32" s="4">
        <f t="shared" si="3"/>
        <v>0.82126121459542978</v>
      </c>
    </row>
    <row r="33" spans="1:9" x14ac:dyDescent="0.2">
      <c r="A33" s="1" t="s">
        <v>24</v>
      </c>
      <c r="B33" s="2">
        <v>601699582.31060803</v>
      </c>
      <c r="C33" s="4">
        <f t="shared" si="0"/>
        <v>0.15710106314850047</v>
      </c>
      <c r="D33" s="2">
        <v>11311932.5975342</v>
      </c>
      <c r="E33" s="4">
        <f t="shared" si="1"/>
        <v>0.11965032683178327</v>
      </c>
      <c r="F33" s="2">
        <v>601699582.31060803</v>
      </c>
      <c r="G33" s="4">
        <f t="shared" si="2"/>
        <v>0.15710106314850047</v>
      </c>
      <c r="H33" s="2">
        <v>2585544.09228516</v>
      </c>
      <c r="I33" s="4">
        <f t="shared" si="3"/>
        <v>0.17873878540457439</v>
      </c>
    </row>
    <row r="34" spans="1:9" x14ac:dyDescent="0.2">
      <c r="A34" s="1" t="s">
        <v>25</v>
      </c>
      <c r="B34" s="2">
        <v>32998236.154052701</v>
      </c>
      <c r="C34" s="4">
        <f t="shared" si="0"/>
        <v>8.6156915082431645E-3</v>
      </c>
      <c r="D34" s="2">
        <v>1757011.28344727</v>
      </c>
      <c r="E34" s="4">
        <f t="shared" si="1"/>
        <v>1.8584532085827898E-2</v>
      </c>
      <c r="F34" s="2">
        <v>32998236.154052701</v>
      </c>
      <c r="G34" s="4">
        <f t="shared" si="2"/>
        <v>8.6156915082431645E-3</v>
      </c>
      <c r="H34" s="2">
        <v>187641.22607421901</v>
      </c>
      <c r="I34" s="4">
        <f t="shared" si="3"/>
        <v>1.2971646834569651E-2</v>
      </c>
    </row>
    <row r="35" spans="1:9" x14ac:dyDescent="0.2">
      <c r="A35" s="1" t="s">
        <v>26</v>
      </c>
      <c r="B35" s="2">
        <v>3797017743.6986699</v>
      </c>
      <c r="C35" s="4">
        <f t="shared" si="0"/>
        <v>0.99138430849175763</v>
      </c>
      <c r="D35" s="2">
        <v>92784582.517944306</v>
      </c>
      <c r="E35" s="4">
        <f t="shared" si="1"/>
        <v>0.98141546791417178</v>
      </c>
      <c r="F35" s="2">
        <v>3797017743.6986699</v>
      </c>
      <c r="G35" s="4">
        <f t="shared" si="2"/>
        <v>0.99138430849175763</v>
      </c>
      <c r="H35" s="2">
        <v>14277848.658691401</v>
      </c>
      <c r="I35" s="4">
        <f t="shared" si="3"/>
        <v>0.98702835316543169</v>
      </c>
    </row>
    <row r="36" spans="1:9" x14ac:dyDescent="0.2">
      <c r="A36" s="1" t="s">
        <v>27</v>
      </c>
      <c r="B36" s="2">
        <v>2663495369.6091299</v>
      </c>
      <c r="C36" s="4">
        <f t="shared" si="0"/>
        <v>0.69542669890154152</v>
      </c>
      <c r="D36" s="2">
        <v>70954387.109313995</v>
      </c>
      <c r="E36" s="4">
        <f t="shared" si="1"/>
        <v>0.75050974133534842</v>
      </c>
      <c r="F36" s="2">
        <v>2663495369.6091299</v>
      </c>
      <c r="G36" s="4">
        <f t="shared" si="2"/>
        <v>0.69542669890154152</v>
      </c>
      <c r="H36" s="2">
        <v>10977027.255859399</v>
      </c>
      <c r="I36" s="4">
        <f t="shared" si="3"/>
        <v>0.75884241344774006</v>
      </c>
    </row>
    <row r="37" spans="1:9" x14ac:dyDescent="0.2">
      <c r="A37" s="1" t="s">
        <v>28</v>
      </c>
      <c r="B37" s="2">
        <v>1166520610.2435901</v>
      </c>
      <c r="C37" s="4">
        <f t="shared" si="0"/>
        <v>0.30457330109845854</v>
      </c>
      <c r="D37" s="2">
        <v>23587206.692077599</v>
      </c>
      <c r="E37" s="4">
        <f t="shared" si="1"/>
        <v>0.24949025866465147</v>
      </c>
      <c r="F37" s="2">
        <v>1166520610.2435901</v>
      </c>
      <c r="G37" s="4">
        <f t="shared" si="2"/>
        <v>0.30457330109845854</v>
      </c>
      <c r="H37" s="2">
        <v>3488462.62890625</v>
      </c>
      <c r="I37" s="4">
        <f t="shared" si="3"/>
        <v>0.24115758655226333</v>
      </c>
    </row>
    <row r="38" spans="1:9" x14ac:dyDescent="0.2">
      <c r="A38" s="1" t="s">
        <v>29</v>
      </c>
      <c r="B38" s="2">
        <v>7336793.7114257803</v>
      </c>
      <c r="C38" s="4">
        <f t="shared" si="0"/>
        <v>1.915603942651934E-3</v>
      </c>
      <c r="D38" s="2">
        <v>40068239.159423798</v>
      </c>
      <c r="E38" s="4">
        <f t="shared" si="1"/>
        <v>0.42381598985518704</v>
      </c>
      <c r="F38" s="2">
        <v>7336793.7114257803</v>
      </c>
      <c r="G38" s="4">
        <f t="shared" si="2"/>
        <v>1.915603942651934E-3</v>
      </c>
      <c r="H38" s="2">
        <v>7491432.3081054697</v>
      </c>
      <c r="I38" s="4">
        <f t="shared" si="3"/>
        <v>0.51788306982918753</v>
      </c>
    </row>
    <row r="39" spans="1:9" x14ac:dyDescent="0.2">
      <c r="A39" s="1" t="s">
        <v>30</v>
      </c>
      <c r="B39" s="2">
        <v>3822679186.1413002</v>
      </c>
      <c r="C39" s="4">
        <f t="shared" si="0"/>
        <v>0.99808439605734967</v>
      </c>
      <c r="D39" s="2">
        <v>54473354.641967803</v>
      </c>
      <c r="E39" s="4">
        <f t="shared" si="1"/>
        <v>0.57618401014481291</v>
      </c>
      <c r="F39" s="2">
        <v>3822679186.1413002</v>
      </c>
      <c r="G39" s="4">
        <f t="shared" si="2"/>
        <v>0.99808439605734967</v>
      </c>
      <c r="H39" s="2">
        <v>6974057.57666016</v>
      </c>
      <c r="I39" s="4">
        <f t="shared" si="3"/>
        <v>0.48211693017081447</v>
      </c>
    </row>
    <row r="40" spans="1:9" x14ac:dyDescent="0.2">
      <c r="A40" s="1" t="s">
        <v>31</v>
      </c>
      <c r="B40" s="2">
        <v>96703.897216796904</v>
      </c>
      <c r="C40" s="4">
        <f t="shared" si="0"/>
        <v>2.5248953979694773E-5</v>
      </c>
      <c r="D40" s="2">
        <v>221891.39746093799</v>
      </c>
      <c r="E40" s="4">
        <f t="shared" si="1"/>
        <v>2.3470240826178232E-3</v>
      </c>
      <c r="F40" s="2">
        <v>96703.897216796904</v>
      </c>
      <c r="G40" s="4">
        <f t="shared" si="2"/>
        <v>2.5248953979694773E-5</v>
      </c>
      <c r="H40" s="2">
        <v>52754.3759765625</v>
      </c>
      <c r="I40" s="4">
        <f t="shared" si="3"/>
        <v>3.6469125067185608E-3</v>
      </c>
    </row>
    <row r="41" spans="1:9" x14ac:dyDescent="0.2">
      <c r="A41" s="1" t="s">
        <v>32</v>
      </c>
      <c r="B41" s="2">
        <v>3829919275.9555101</v>
      </c>
      <c r="C41" s="4">
        <f t="shared" si="0"/>
        <v>0.99997475104602218</v>
      </c>
      <c r="D41" s="2">
        <v>94319702.403930694</v>
      </c>
      <c r="E41" s="4">
        <f t="shared" si="1"/>
        <v>0.99765297591738245</v>
      </c>
      <c r="F41" s="2">
        <v>3829919275.9555101</v>
      </c>
      <c r="G41" s="4">
        <f t="shared" si="2"/>
        <v>0.99997475104602218</v>
      </c>
      <c r="H41" s="2">
        <v>14412735.5087891</v>
      </c>
      <c r="I41" s="4">
        <f t="shared" si="3"/>
        <v>0.99635308749328566</v>
      </c>
    </row>
    <row r="42" spans="1:9" x14ac:dyDescent="0.2">
      <c r="A42" s="1" t="s">
        <v>33</v>
      </c>
      <c r="B42" s="2">
        <v>127085103.68847699</v>
      </c>
      <c r="C42" s="4">
        <f t="shared" si="0"/>
        <v>3.3181350771639327E-2</v>
      </c>
      <c r="D42" s="2">
        <v>7151221.57702637</v>
      </c>
      <c r="E42" s="4">
        <f t="shared" si="1"/>
        <v>7.5641009311195981E-2</v>
      </c>
      <c r="F42" s="2">
        <v>127085103.68847699</v>
      </c>
      <c r="G42" s="4">
        <f t="shared" si="2"/>
        <v>3.3181350771639327E-2</v>
      </c>
      <c r="H42" s="2">
        <v>1712034.72192383</v>
      </c>
      <c r="I42" s="4">
        <f t="shared" si="3"/>
        <v>0.11835304131157476</v>
      </c>
    </row>
    <row r="43" spans="1:9" x14ac:dyDescent="0.2">
      <c r="A43" s="1" t="s">
        <v>34</v>
      </c>
      <c r="B43" s="2">
        <v>3702930876.1642499</v>
      </c>
      <c r="C43" s="4">
        <f t="shared" si="0"/>
        <v>0.96681864922836258</v>
      </c>
      <c r="D43" s="2">
        <v>87390372.224365205</v>
      </c>
      <c r="E43" s="4">
        <f t="shared" si="1"/>
        <v>0.92435899068880378</v>
      </c>
      <c r="F43" s="2">
        <v>3702930876.1642499</v>
      </c>
      <c r="G43" s="4">
        <f t="shared" si="2"/>
        <v>0.96681864922836258</v>
      </c>
      <c r="H43" s="2">
        <v>12753455.162841801</v>
      </c>
      <c r="I43" s="4">
        <f t="shared" si="3"/>
        <v>0.88164695868842735</v>
      </c>
    </row>
    <row r="44" spans="1:9" x14ac:dyDescent="0.2">
      <c r="A44" s="1">
        <v>0</v>
      </c>
      <c r="B44" s="2">
        <v>3468983245.7765498</v>
      </c>
      <c r="C44" s="4">
        <f t="shared" si="0"/>
        <v>0.90573597186661003</v>
      </c>
      <c r="D44" s="2">
        <v>80653715.762695298</v>
      </c>
      <c r="E44" s="4">
        <f t="shared" si="1"/>
        <v>0.8531029837737738</v>
      </c>
      <c r="F44" s="2">
        <v>3468983245.7765498</v>
      </c>
      <c r="G44" s="4">
        <f t="shared" si="2"/>
        <v>0.90573597186661003</v>
      </c>
      <c r="H44" s="2">
        <v>11887006.727783199</v>
      </c>
      <c r="I44" s="4">
        <f t="shared" si="3"/>
        <v>0.82174933738691125</v>
      </c>
    </row>
    <row r="45" spans="1:9" x14ac:dyDescent="0.2">
      <c r="A45" s="1">
        <v>1</v>
      </c>
      <c r="B45" s="2">
        <v>361032734.07617199</v>
      </c>
      <c r="C45" s="4">
        <f t="shared" si="0"/>
        <v>9.4264028133390507E-2</v>
      </c>
      <c r="D45" s="2">
        <v>13887878.0386963</v>
      </c>
      <c r="E45" s="4">
        <f t="shared" si="1"/>
        <v>0.14689701622622611</v>
      </c>
      <c r="F45" s="2">
        <v>361032734.07617199</v>
      </c>
      <c r="G45" s="4">
        <f t="shared" si="2"/>
        <v>9.4264028133390507E-2</v>
      </c>
      <c r="H45" s="2">
        <v>2578483.15698242</v>
      </c>
      <c r="I45" s="4">
        <f t="shared" si="3"/>
        <v>0.17825066261309006</v>
      </c>
    </row>
    <row r="46" spans="1:9" x14ac:dyDescent="0.2">
      <c r="A46" s="1">
        <v>0</v>
      </c>
      <c r="B46" s="2">
        <v>2094330969.5727501</v>
      </c>
      <c r="C46" s="4">
        <f t="shared" si="0"/>
        <v>0.54682042596942004</v>
      </c>
      <c r="D46" s="2">
        <v>70670129.816833496</v>
      </c>
      <c r="E46" s="4">
        <f t="shared" si="1"/>
        <v>0.74750305104115211</v>
      </c>
      <c r="F46" s="2">
        <v>2094330969.5727501</v>
      </c>
      <c r="G46" s="4">
        <f t="shared" si="2"/>
        <v>0.54682042596942004</v>
      </c>
      <c r="H46" s="2">
        <v>10357336.9804688</v>
      </c>
      <c r="I46" s="4">
        <f t="shared" si="3"/>
        <v>0.71600319539656099</v>
      </c>
    </row>
    <row r="47" spans="1:9" x14ac:dyDescent="0.2">
      <c r="A47" s="1">
        <v>1</v>
      </c>
      <c r="B47" s="2">
        <v>1735685010.2799699</v>
      </c>
      <c r="C47" s="4">
        <f t="shared" si="0"/>
        <v>0.45317957403057996</v>
      </c>
      <c r="D47" s="2">
        <v>23871463.984558102</v>
      </c>
      <c r="E47" s="4">
        <f t="shared" si="1"/>
        <v>0.25249694895884783</v>
      </c>
      <c r="F47" s="2">
        <v>1735685010.2799699</v>
      </c>
      <c r="G47" s="4">
        <f t="shared" si="2"/>
        <v>0.45317957403057996</v>
      </c>
      <c r="H47" s="2">
        <v>4108152.9042968801</v>
      </c>
      <c r="I47" s="4">
        <f t="shared" si="3"/>
        <v>0.28399680460344456</v>
      </c>
    </row>
    <row r="48" spans="1:9" x14ac:dyDescent="0.2">
      <c r="A48" s="1">
        <v>0</v>
      </c>
      <c r="B48" s="2">
        <v>3527391204.1486802</v>
      </c>
      <c r="C48" s="4">
        <f t="shared" si="0"/>
        <v>0.92098602791843265</v>
      </c>
      <c r="D48" s="2">
        <v>92772930.663207993</v>
      </c>
      <c r="E48" s="4">
        <f t="shared" si="1"/>
        <v>0.9812922221102055</v>
      </c>
      <c r="F48" s="2">
        <v>3527391204.1486802</v>
      </c>
      <c r="G48" s="4">
        <f t="shared" si="2"/>
        <v>0.92098602791843265</v>
      </c>
      <c r="H48" s="2">
        <v>14396625.620117201</v>
      </c>
      <c r="I48" s="4">
        <f t="shared" si="3"/>
        <v>0.99523941012734551</v>
      </c>
    </row>
    <row r="49" spans="1:9" x14ac:dyDescent="0.2">
      <c r="A49" s="1">
        <v>1</v>
      </c>
      <c r="B49" s="2">
        <v>302624775.704041</v>
      </c>
      <c r="C49" s="4">
        <f t="shared" si="0"/>
        <v>7.9013972081567713E-2</v>
      </c>
      <c r="D49" s="2">
        <v>1768663.13818359</v>
      </c>
      <c r="E49" s="4">
        <f t="shared" si="1"/>
        <v>1.8707777889794327E-2</v>
      </c>
      <c r="F49" s="2">
        <v>302624775.704041</v>
      </c>
      <c r="G49" s="4">
        <f t="shared" si="2"/>
        <v>7.9013972081567713E-2</v>
      </c>
      <c r="H49" s="2">
        <v>68864.2646484375</v>
      </c>
      <c r="I49" s="4">
        <f t="shared" si="3"/>
        <v>4.7605898726570074E-3</v>
      </c>
    </row>
    <row r="50" spans="1:9" x14ac:dyDescent="0.2">
      <c r="A50" s="1">
        <v>0</v>
      </c>
      <c r="B50" s="2">
        <v>3741346780.8546801</v>
      </c>
      <c r="C50" s="4">
        <f t="shared" si="0"/>
        <v>0.97684886970068219</v>
      </c>
      <c r="D50" s="2">
        <v>94016355.951538101</v>
      </c>
      <c r="E50" s="4">
        <f t="shared" si="1"/>
        <v>0.99444437280212461</v>
      </c>
      <c r="F50" s="2">
        <v>3741346780.8546801</v>
      </c>
      <c r="G50" s="4">
        <f t="shared" si="2"/>
        <v>0.97684886970068219</v>
      </c>
      <c r="H50" s="2">
        <v>14319360.1137695</v>
      </c>
      <c r="I50" s="4">
        <f t="shared" si="3"/>
        <v>0.98989804201861153</v>
      </c>
    </row>
    <row r="51" spans="1:9" x14ac:dyDescent="0.2">
      <c r="A51" s="1">
        <v>1</v>
      </c>
      <c r="B51" s="2">
        <v>88669198.998046905</v>
      </c>
      <c r="C51" s="4">
        <f t="shared" si="0"/>
        <v>2.3151130299319693E-2</v>
      </c>
      <c r="D51" s="2">
        <v>525237.84985351597</v>
      </c>
      <c r="E51" s="4">
        <f t="shared" si="1"/>
        <v>5.555627197875574E-3</v>
      </c>
      <c r="F51" s="2">
        <v>88669198.998046905</v>
      </c>
      <c r="G51" s="4">
        <f t="shared" si="2"/>
        <v>2.3151130299319693E-2</v>
      </c>
      <c r="H51" s="2">
        <v>146129.77099609401</v>
      </c>
      <c r="I51" s="4">
        <f t="shared" si="3"/>
        <v>1.0101957981387915E-2</v>
      </c>
    </row>
    <row r="52" spans="1:9" x14ac:dyDescent="0.2">
      <c r="A52" s="1">
        <v>0</v>
      </c>
      <c r="B52" s="2">
        <v>2443118683.8661499</v>
      </c>
      <c r="C52" s="4">
        <f t="shared" si="0"/>
        <v>0.63788733433955491</v>
      </c>
      <c r="D52" s="2">
        <v>77374354.907897905</v>
      </c>
      <c r="E52" s="4">
        <f t="shared" si="1"/>
        <v>0.81841601983611789</v>
      </c>
      <c r="F52" s="2">
        <v>2443118683.8661499</v>
      </c>
      <c r="G52" s="4">
        <f t="shared" si="2"/>
        <v>0.63788733433955491</v>
      </c>
      <c r="H52" s="2">
        <v>11566354.09375</v>
      </c>
      <c r="I52" s="4">
        <f t="shared" si="3"/>
        <v>0.7995826056282519</v>
      </c>
    </row>
    <row r="53" spans="1:9" x14ac:dyDescent="0.2">
      <c r="A53" s="1">
        <v>1</v>
      </c>
      <c r="B53" s="2">
        <v>1386897295.9865699</v>
      </c>
      <c r="C53" s="4">
        <f t="shared" si="0"/>
        <v>0.36211266566044509</v>
      </c>
      <c r="D53" s="2">
        <v>17167238.893493701</v>
      </c>
      <c r="E53" s="4">
        <f t="shared" si="1"/>
        <v>0.18158398016388219</v>
      </c>
      <c r="F53" s="2">
        <v>1386897295.9865699</v>
      </c>
      <c r="G53" s="4">
        <f t="shared" si="2"/>
        <v>0.36211266566044509</v>
      </c>
      <c r="H53" s="2">
        <v>2899135.7910156199</v>
      </c>
      <c r="I53" s="4">
        <f t="shared" si="3"/>
        <v>0.20041739437174944</v>
      </c>
    </row>
    <row r="54" spans="1:9" x14ac:dyDescent="0.2">
      <c r="A54" s="1">
        <v>0</v>
      </c>
      <c r="B54" s="2">
        <v>3737556852.28229</v>
      </c>
      <c r="C54" s="4">
        <f t="shared" si="0"/>
        <v>0.9758593363430339</v>
      </c>
      <c r="D54" s="2">
        <v>89103357.160522506</v>
      </c>
      <c r="E54" s="4">
        <f t="shared" si="1"/>
        <v>0.9424778404699472</v>
      </c>
      <c r="F54" s="2">
        <v>3737556852.28229</v>
      </c>
      <c r="G54" s="4">
        <f t="shared" si="2"/>
        <v>0.9758593363430339</v>
      </c>
      <c r="H54" s="2">
        <v>13347449.264160199</v>
      </c>
      <c r="I54" s="4">
        <f t="shared" si="3"/>
        <v>0.92270979901048</v>
      </c>
    </row>
    <row r="55" spans="1:9" x14ac:dyDescent="0.2">
      <c r="A55" s="1">
        <v>1</v>
      </c>
      <c r="B55" s="2">
        <v>92459127.5704346</v>
      </c>
      <c r="C55" s="4">
        <f t="shared" si="0"/>
        <v>2.414066365696731E-2</v>
      </c>
      <c r="D55" s="2">
        <v>5438236.6408691397</v>
      </c>
      <c r="E55" s="4">
        <f t="shared" si="1"/>
        <v>5.7522159530053234E-2</v>
      </c>
      <c r="F55" s="2">
        <v>92459127.5704346</v>
      </c>
      <c r="G55" s="4">
        <f t="shared" si="2"/>
        <v>2.414066365696731E-2</v>
      </c>
      <c r="H55" s="2">
        <v>1118040.6206054699</v>
      </c>
      <c r="I55" s="4">
        <f t="shared" si="3"/>
        <v>7.7290200989524716E-2</v>
      </c>
    </row>
    <row r="56" spans="1:9" x14ac:dyDescent="0.2">
      <c r="A56" s="1">
        <v>-9</v>
      </c>
      <c r="B56" s="2">
        <v>1016293026.763</v>
      </c>
      <c r="C56" s="4">
        <f t="shared" si="0"/>
        <v>0.26534955261520365</v>
      </c>
      <c r="D56" s="2">
        <v>12479129.345336899</v>
      </c>
      <c r="E56" s="4">
        <f t="shared" si="1"/>
        <v>0.13199618118933398</v>
      </c>
      <c r="F56" s="2">
        <v>1016293026.763</v>
      </c>
      <c r="G56" s="4">
        <f t="shared" si="2"/>
        <v>0.26534955261520365</v>
      </c>
      <c r="H56" s="2">
        <v>1016065.83789062</v>
      </c>
      <c r="I56" s="4">
        <f t="shared" si="3"/>
        <v>7.0240679436698136E-2</v>
      </c>
    </row>
    <row r="57" spans="1:9" x14ac:dyDescent="0.2">
      <c r="A57" s="1">
        <v>-7</v>
      </c>
      <c r="B57" s="2">
        <v>1523817551.69836</v>
      </c>
      <c r="C57" s="4">
        <f t="shared" si="0"/>
        <v>0.39786193052827867</v>
      </c>
      <c r="D57" s="2">
        <v>36147989.807434097</v>
      </c>
      <c r="E57" s="4">
        <f t="shared" si="1"/>
        <v>0.38235012076665476</v>
      </c>
      <c r="F57" s="2">
        <v>1523817551.69836</v>
      </c>
      <c r="G57" s="4">
        <f t="shared" si="2"/>
        <v>0.39786193052827867</v>
      </c>
      <c r="H57" s="2">
        <v>5446266.93676758</v>
      </c>
      <c r="I57" s="4">
        <f t="shared" si="3"/>
        <v>0.3765006909654226</v>
      </c>
    </row>
    <row r="58" spans="1:9" x14ac:dyDescent="0.2">
      <c r="A58" s="1">
        <v>1</v>
      </c>
      <c r="B58" s="2">
        <v>173399559.27105701</v>
      </c>
      <c r="C58" s="4">
        <f t="shared" si="0"/>
        <v>4.5273847467791756E-2</v>
      </c>
      <c r="D58" s="2">
        <v>438329.095703125</v>
      </c>
      <c r="E58" s="4">
        <f t="shared" si="1"/>
        <v>4.636362452530106E-3</v>
      </c>
      <c r="F58" s="2">
        <v>173399559.27105701</v>
      </c>
      <c r="G58" s="4">
        <f t="shared" si="2"/>
        <v>4.5273847467791756E-2</v>
      </c>
      <c r="H58" s="2">
        <v>6277.55859375</v>
      </c>
      <c r="I58" s="4">
        <f t="shared" si="3"/>
        <v>4.3396792253549884E-4</v>
      </c>
    </row>
    <row r="59" spans="1:9" x14ac:dyDescent="0.2">
      <c r="A59" s="1">
        <v>2</v>
      </c>
      <c r="B59" s="2">
        <v>1116505842.1203001</v>
      </c>
      <c r="C59" s="4">
        <f t="shared" si="0"/>
        <v>0.29151466938872522</v>
      </c>
      <c r="D59" s="2">
        <v>45476145.552917503</v>
      </c>
      <c r="E59" s="4">
        <f t="shared" si="1"/>
        <v>0.48101733559148141</v>
      </c>
      <c r="F59" s="2">
        <v>1116505842.1203001</v>
      </c>
      <c r="G59" s="4">
        <f t="shared" si="2"/>
        <v>0.29151466938872522</v>
      </c>
      <c r="H59" s="2">
        <v>7996879.55151367</v>
      </c>
      <c r="I59" s="4">
        <f t="shared" si="3"/>
        <v>0.55282466167534505</v>
      </c>
    </row>
    <row r="60" spans="1:9" x14ac:dyDescent="0.2">
      <c r="A60" s="1">
        <v>0</v>
      </c>
      <c r="B60" s="2">
        <v>3830015979.8527198</v>
      </c>
      <c r="C60" s="4">
        <f t="shared" si="0"/>
        <v>1</v>
      </c>
      <c r="D60" s="2">
        <v>94541593.801391602</v>
      </c>
      <c r="E60" s="4">
        <f t="shared" si="1"/>
        <v>1</v>
      </c>
      <c r="F60" s="2">
        <v>3830015979.8527198</v>
      </c>
      <c r="G60" s="4">
        <f t="shared" si="2"/>
        <v>1</v>
      </c>
      <c r="H60" s="2">
        <v>14465489.884765601</v>
      </c>
      <c r="I60" s="4">
        <f t="shared" si="3"/>
        <v>1</v>
      </c>
    </row>
    <row r="61" spans="1:9" x14ac:dyDescent="0.2">
      <c r="A61" s="1">
        <v>0</v>
      </c>
      <c r="B61" s="2">
        <v>3771535614.99933</v>
      </c>
      <c r="C61" s="4">
        <f t="shared" si="0"/>
        <v>0.9847310389405638</v>
      </c>
      <c r="D61" s="2">
        <v>94498566.624633804</v>
      </c>
      <c r="E61" s="4">
        <f t="shared" si="1"/>
        <v>0.99954488627674098</v>
      </c>
      <c r="F61" s="2">
        <v>3771535614.99933</v>
      </c>
      <c r="G61" s="4">
        <f t="shared" si="2"/>
        <v>0.9847310389405638</v>
      </c>
      <c r="H61" s="2">
        <v>14465489.884765601</v>
      </c>
      <c r="I61" s="4">
        <f t="shared" si="3"/>
        <v>1</v>
      </c>
    </row>
    <row r="62" spans="1:9" x14ac:dyDescent="0.2">
      <c r="A62" s="1">
        <v>1</v>
      </c>
      <c r="B62" s="2">
        <v>58480364.853393599</v>
      </c>
      <c r="C62" s="4">
        <f t="shared" si="0"/>
        <v>1.5268961059437255E-2</v>
      </c>
      <c r="D62" s="2">
        <v>43027.1767578125</v>
      </c>
      <c r="E62" s="4">
        <f t="shared" si="1"/>
        <v>4.5511372325922393E-4</v>
      </c>
      <c r="F62" s="2">
        <v>58480364.853393599</v>
      </c>
      <c r="G62" s="4">
        <f t="shared" si="2"/>
        <v>1.5268961059437255E-2</v>
      </c>
      <c r="H62" s="2">
        <v>0</v>
      </c>
      <c r="I62" s="4">
        <f t="shared" si="3"/>
        <v>0</v>
      </c>
    </row>
    <row r="63" spans="1:9" x14ac:dyDescent="0.2">
      <c r="A63" s="1">
        <v>0</v>
      </c>
      <c r="B63" s="2">
        <v>3823170432.97998</v>
      </c>
      <c r="C63" s="4">
        <f t="shared" si="0"/>
        <v>0.99821265840436435</v>
      </c>
      <c r="D63" s="2">
        <v>93745082.438110396</v>
      </c>
      <c r="E63" s="4">
        <f t="shared" si="1"/>
        <v>0.99157501654822455</v>
      </c>
      <c r="F63" s="2">
        <v>3823170432.97998</v>
      </c>
      <c r="G63" s="4">
        <f t="shared" si="2"/>
        <v>0.99821265840436435</v>
      </c>
      <c r="H63" s="2">
        <v>14425786.724609399</v>
      </c>
      <c r="I63" s="4">
        <f t="shared" si="3"/>
        <v>0.99725531866030925</v>
      </c>
    </row>
    <row r="64" spans="1:9" x14ac:dyDescent="0.2">
      <c r="A64" s="1">
        <v>1</v>
      </c>
      <c r="B64" s="2">
        <v>6845546.8727417002</v>
      </c>
      <c r="C64" s="4">
        <f t="shared" si="0"/>
        <v>1.7873415956360945E-3</v>
      </c>
      <c r="D64" s="2">
        <v>796511.36328125</v>
      </c>
      <c r="E64" s="4">
        <f t="shared" si="1"/>
        <v>8.4249834517759713E-3</v>
      </c>
      <c r="F64" s="2">
        <v>6845546.8727417002</v>
      </c>
      <c r="G64" s="4">
        <f t="shared" si="2"/>
        <v>1.7873415956360945E-3</v>
      </c>
      <c r="H64" s="2">
        <v>39703.16015625</v>
      </c>
      <c r="I64" s="4">
        <f t="shared" si="3"/>
        <v>2.7446813396941067E-3</v>
      </c>
    </row>
    <row r="65" spans="1:9" x14ac:dyDescent="0.2">
      <c r="A65" s="1">
        <v>0</v>
      </c>
      <c r="B65" s="2">
        <v>3829519323.8038902</v>
      </c>
      <c r="C65" s="4">
        <f t="shared" si="0"/>
        <v>0.999870325332468</v>
      </c>
      <c r="D65" s="2">
        <v>94462369.304321304</v>
      </c>
      <c r="E65" s="4">
        <f t="shared" si="1"/>
        <v>0.99916201436970986</v>
      </c>
      <c r="F65" s="2">
        <v>3829519323.8038902</v>
      </c>
      <c r="G65" s="4">
        <f t="shared" si="2"/>
        <v>0.999870325332468</v>
      </c>
      <c r="H65" s="2">
        <v>14465489.884765601</v>
      </c>
      <c r="I65" s="4">
        <f t="shared" si="3"/>
        <v>1</v>
      </c>
    </row>
    <row r="66" spans="1:9" x14ac:dyDescent="0.2">
      <c r="A66" s="1">
        <v>1</v>
      </c>
      <c r="B66" s="2">
        <v>496656.048828125</v>
      </c>
      <c r="C66" s="4">
        <f t="shared" si="0"/>
        <v>1.2967466753160218E-4</v>
      </c>
      <c r="D66" s="2">
        <v>79224.4970703125</v>
      </c>
      <c r="E66" s="4">
        <f t="shared" si="1"/>
        <v>8.3798563029034061E-4</v>
      </c>
      <c r="F66" s="2">
        <v>496656.048828125</v>
      </c>
      <c r="G66" s="4">
        <f t="shared" si="2"/>
        <v>1.2967466753160218E-4</v>
      </c>
      <c r="H66" s="2">
        <v>0</v>
      </c>
      <c r="I66" s="4">
        <f t="shared" si="3"/>
        <v>0</v>
      </c>
    </row>
    <row r="67" spans="1:9" x14ac:dyDescent="0.2">
      <c r="A67" s="1" t="s">
        <v>35</v>
      </c>
      <c r="B67" s="2">
        <v>3639257595.0887499</v>
      </c>
      <c r="C67" s="4">
        <f t="shared" si="0"/>
        <v>0.95019384102640081</v>
      </c>
      <c r="D67" s="2">
        <v>72407015.271972701</v>
      </c>
      <c r="E67" s="4">
        <f t="shared" si="1"/>
        <v>0.76587470509627598</v>
      </c>
      <c r="F67" s="2">
        <v>3639257595.0887499</v>
      </c>
      <c r="G67" s="4">
        <f t="shared" si="2"/>
        <v>0.95019384102640081</v>
      </c>
      <c r="H67" s="2">
        <v>12132267.9401855</v>
      </c>
      <c r="I67" s="4">
        <f t="shared" si="3"/>
        <v>0.83870425660195969</v>
      </c>
    </row>
    <row r="68" spans="1:9" x14ac:dyDescent="0.2">
      <c r="A68" s="1" t="s">
        <v>36</v>
      </c>
      <c r="B68" s="2">
        <v>190758384.76397699</v>
      </c>
      <c r="C68" s="4">
        <f t="shared" si="0"/>
        <v>4.9806158973601057E-2</v>
      </c>
      <c r="D68" s="2">
        <v>22134578.529418901</v>
      </c>
      <c r="E68" s="4">
        <f t="shared" si="1"/>
        <v>0.23412529490372408</v>
      </c>
      <c r="F68" s="2">
        <v>190758384.76397699</v>
      </c>
      <c r="G68" s="4">
        <f t="shared" si="2"/>
        <v>4.9806158973601057E-2</v>
      </c>
      <c r="H68" s="2">
        <v>2333221.94458008</v>
      </c>
      <c r="I68" s="4">
        <f t="shared" si="3"/>
        <v>0.16129574339803893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3" sqref="G3"/>
    </sheetView>
  </sheetViews>
  <sheetFormatPr baseColWidth="10" defaultRowHeight="16" x14ac:dyDescent="0.2"/>
  <cols>
    <col min="2" max="2" width="61.83203125" customWidth="1"/>
    <col min="3" max="4" width="11.6640625" bestFit="1" customWidth="1"/>
    <col min="5" max="5" width="12.6640625" bestFit="1" customWidth="1"/>
    <col min="7" max="7" width="24.1640625" customWidth="1"/>
    <col min="8" max="10" width="12.6640625" bestFit="1" customWidth="1"/>
  </cols>
  <sheetData>
    <row r="1" spans="1:17" x14ac:dyDescent="0.2">
      <c r="A1" s="9" t="s">
        <v>109</v>
      </c>
      <c r="H1" s="9" t="s">
        <v>110</v>
      </c>
    </row>
    <row r="2" spans="1:17" x14ac:dyDescent="0.2">
      <c r="A2" s="13"/>
      <c r="B2" s="14" t="s">
        <v>85</v>
      </c>
      <c r="C2" s="14" t="s">
        <v>86</v>
      </c>
      <c r="D2" s="14" t="s">
        <v>88</v>
      </c>
      <c r="E2" s="14" t="s">
        <v>89</v>
      </c>
      <c r="F2" s="14" t="s">
        <v>87</v>
      </c>
      <c r="G2" s="14" t="s">
        <v>115</v>
      </c>
      <c r="H2" s="14" t="s">
        <v>86</v>
      </c>
      <c r="I2" s="14" t="s">
        <v>88</v>
      </c>
      <c r="J2" s="14" t="s">
        <v>89</v>
      </c>
      <c r="K2" s="14" t="s">
        <v>87</v>
      </c>
      <c r="L2" s="14" t="s">
        <v>115</v>
      </c>
    </row>
    <row r="3" spans="1:17" x14ac:dyDescent="0.2">
      <c r="A3" s="14">
        <v>1</v>
      </c>
      <c r="B3" s="12" t="s">
        <v>90</v>
      </c>
      <c r="C3" s="15">
        <v>0.15898250949371501</v>
      </c>
      <c r="D3" s="15">
        <v>0.100271428266864</v>
      </c>
      <c r="E3" s="15">
        <v>0.252070193491717</v>
      </c>
      <c r="F3" s="12">
        <v>6.4171692870782298E-15</v>
      </c>
      <c r="G3" t="str">
        <f>CONCATENATE(ROUND(C3,2)," (",ROUND(D3,2),"—",ROUND(E3,2),")")</f>
        <v>0.16 (0.1—0.25)</v>
      </c>
      <c r="H3" s="15">
        <v>3.151254618161E-2</v>
      </c>
      <c r="I3" s="15">
        <v>1.51845012535229E-2</v>
      </c>
      <c r="J3" s="15">
        <v>6.5398299902521606E-2</v>
      </c>
      <c r="K3" s="12">
        <v>2.4734336154157399E-20</v>
      </c>
      <c r="L3" t="str">
        <f>CONCATENATE(ROUND(H3,2)," (",ROUND(I3,2),"—",ROUND(J3,2),")")</f>
        <v>0.03 (0.02—0.07)</v>
      </c>
      <c r="O3" t="str">
        <f>B3</f>
        <v>(Intercept)</v>
      </c>
      <c r="P3" t="str">
        <f>G3</f>
        <v>0.16 (0.1—0.25)</v>
      </c>
      <c r="Q3" t="str">
        <f>L3</f>
        <v>0.03 (0.02—0.07)</v>
      </c>
    </row>
    <row r="4" spans="1:17" x14ac:dyDescent="0.2">
      <c r="A4" s="14">
        <v>2</v>
      </c>
      <c r="B4" s="12" t="s">
        <v>111</v>
      </c>
      <c r="C4" s="15">
        <v>0.91629923727537699</v>
      </c>
      <c r="D4" s="15">
        <v>0.64887609982132399</v>
      </c>
      <c r="E4" s="15">
        <v>1.2939362267505801</v>
      </c>
      <c r="F4" s="12">
        <v>0.61950894385952904</v>
      </c>
      <c r="G4" t="str">
        <f t="shared" ref="G4:G32" si="0">CONCATENATE(ROUND(C4,2)," (",ROUND(D4,2),"—",ROUND(E4,2),")")</f>
        <v>0.92 (0.65—1.29)</v>
      </c>
      <c r="H4" s="15">
        <v>0.87908437592609601</v>
      </c>
      <c r="I4" s="15">
        <v>0.514105780107313</v>
      </c>
      <c r="J4" s="15">
        <v>1.5031718566479899</v>
      </c>
      <c r="K4" s="12">
        <v>0.63767980732609097</v>
      </c>
      <c r="L4" t="str">
        <f t="shared" ref="L4:L32" si="1">CONCATENATE(ROUND(H4,2)," (",ROUND(I4,2),"—",ROUND(J4,2),")")</f>
        <v>0.88 (0.51—1.5)</v>
      </c>
      <c r="O4" t="str">
        <f t="shared" ref="O4:O32" si="2">B4</f>
        <v>factor(YEAR)2015</v>
      </c>
      <c r="P4" t="str">
        <f t="shared" ref="P4:P32" si="3">G4</f>
        <v>0.92 (0.65—1.29)</v>
      </c>
      <c r="Q4" t="str">
        <f t="shared" ref="Q4:Q32" si="4">L4</f>
        <v>0.88 (0.51—1.5)</v>
      </c>
    </row>
    <row r="5" spans="1:17" x14ac:dyDescent="0.2">
      <c r="A5" s="14">
        <v>3</v>
      </c>
      <c r="B5" s="12" t="s">
        <v>112</v>
      </c>
      <c r="C5" s="15">
        <v>1.0028572080654901</v>
      </c>
      <c r="D5" s="15">
        <v>0.72299431789921798</v>
      </c>
      <c r="E5" s="15">
        <v>1.39105184490413</v>
      </c>
      <c r="F5" s="12">
        <v>0.98636176611072202</v>
      </c>
      <c r="G5" t="str">
        <f t="shared" si="0"/>
        <v>1 (0.72—1.39)</v>
      </c>
      <c r="H5" s="15">
        <v>0.72782301516539005</v>
      </c>
      <c r="I5" s="15">
        <v>0.41266786741957201</v>
      </c>
      <c r="J5" s="15">
        <v>1.2836626818483301</v>
      </c>
      <c r="K5" s="12">
        <v>0.27240136547405702</v>
      </c>
      <c r="L5" t="str">
        <f t="shared" si="1"/>
        <v>0.73 (0.41—1.28)</v>
      </c>
      <c r="O5" t="str">
        <f t="shared" si="2"/>
        <v>factor(YEAR)2016</v>
      </c>
      <c r="P5" t="str">
        <f t="shared" si="3"/>
        <v>1 (0.72—1.39)</v>
      </c>
      <c r="Q5" t="str">
        <f t="shared" si="4"/>
        <v>0.73 (0.41—1.28)</v>
      </c>
    </row>
    <row r="6" spans="1:17" x14ac:dyDescent="0.2">
      <c r="A6" s="14">
        <v>4</v>
      </c>
      <c r="B6" s="12" t="s">
        <v>113</v>
      </c>
      <c r="C6" s="15">
        <v>0.86083131745031505</v>
      </c>
      <c r="D6" s="15">
        <v>0.57969796415708896</v>
      </c>
      <c r="E6" s="15">
        <v>1.2783045705201701</v>
      </c>
      <c r="F6" s="12">
        <v>0.45749540078350998</v>
      </c>
      <c r="G6" t="str">
        <f t="shared" si="0"/>
        <v>0.86 (0.58—1.28)</v>
      </c>
      <c r="H6" s="15">
        <v>0.80669671785614605</v>
      </c>
      <c r="I6" s="15">
        <v>0.32366979033210602</v>
      </c>
      <c r="J6" s="15">
        <v>2.0105663674455299</v>
      </c>
      <c r="K6" s="12">
        <v>0.64471788148501297</v>
      </c>
      <c r="L6" t="str">
        <f t="shared" si="1"/>
        <v>0.81 (0.32—2.01)</v>
      </c>
      <c r="O6" t="str">
        <f t="shared" si="2"/>
        <v>factor(YEAR)2018</v>
      </c>
      <c r="P6" t="str">
        <f t="shared" si="3"/>
        <v>0.86 (0.58—1.28)</v>
      </c>
      <c r="Q6" t="str">
        <f t="shared" si="4"/>
        <v>0.81 (0.32—2.01)</v>
      </c>
    </row>
    <row r="7" spans="1:17" x14ac:dyDescent="0.2">
      <c r="A7" s="14">
        <v>5</v>
      </c>
      <c r="B7" s="12" t="s">
        <v>114</v>
      </c>
      <c r="C7" s="15">
        <v>0.93817516475959295</v>
      </c>
      <c r="D7" s="15">
        <v>0.58014619267589596</v>
      </c>
      <c r="E7" s="15">
        <v>1.5171566251463899</v>
      </c>
      <c r="F7" s="12">
        <v>0.79464329616210005</v>
      </c>
      <c r="G7" t="str">
        <f t="shared" si="0"/>
        <v>0.94 (0.58—1.52)</v>
      </c>
      <c r="H7" s="15">
        <v>0.75861057995273296</v>
      </c>
      <c r="I7" s="15">
        <v>0.30991223145485902</v>
      </c>
      <c r="J7" s="15">
        <v>1.8569451399663299</v>
      </c>
      <c r="K7" s="12">
        <v>0.54519336413032404</v>
      </c>
      <c r="L7" t="str">
        <f t="shared" si="1"/>
        <v>0.76 (0.31—1.86)</v>
      </c>
      <c r="O7" t="str">
        <f t="shared" si="2"/>
        <v>factor(YEAR)2019</v>
      </c>
      <c r="P7" t="str">
        <f t="shared" si="3"/>
        <v>0.94 (0.58—1.52)</v>
      </c>
      <c r="Q7" t="str">
        <f t="shared" si="4"/>
        <v>0.76 (0.31—1.86)</v>
      </c>
    </row>
    <row r="8" spans="1:17" x14ac:dyDescent="0.2">
      <c r="A8" s="14">
        <v>6</v>
      </c>
      <c r="B8" s="12" t="s">
        <v>91</v>
      </c>
      <c r="C8" s="15">
        <v>1.1184209071892499</v>
      </c>
      <c r="D8" s="15">
        <v>0.66010113970203099</v>
      </c>
      <c r="E8" s="15">
        <v>1.89496010596599</v>
      </c>
      <c r="F8" s="12">
        <v>0.67733985922912299</v>
      </c>
      <c r="G8" t="str">
        <f t="shared" si="0"/>
        <v>1.12 (0.66—1.89)</v>
      </c>
      <c r="H8" s="15">
        <v>0.90699764923756798</v>
      </c>
      <c r="I8" s="15">
        <v>0.42821728407082998</v>
      </c>
      <c r="J8" s="15">
        <v>1.9210918529537999</v>
      </c>
      <c r="K8" s="12">
        <v>0.798740977004327</v>
      </c>
      <c r="L8" t="str">
        <f t="shared" si="1"/>
        <v>0.91 (0.43—1.92)</v>
      </c>
      <c r="O8" t="str">
        <f t="shared" si="2"/>
        <v>MSANon-Metropolitan Statistical Area</v>
      </c>
      <c r="P8" t="str">
        <f t="shared" si="3"/>
        <v>1.12 (0.66—1.89)</v>
      </c>
      <c r="Q8" t="str">
        <f t="shared" si="4"/>
        <v>0.91 (0.43—1.92)</v>
      </c>
    </row>
    <row r="9" spans="1:17" x14ac:dyDescent="0.2">
      <c r="A9" s="14">
        <v>7</v>
      </c>
      <c r="B9" s="12" t="s">
        <v>92</v>
      </c>
      <c r="C9" s="15">
        <v>1.57818369329101</v>
      </c>
      <c r="D9" s="15">
        <v>1.1243949234172701</v>
      </c>
      <c r="E9" s="15">
        <v>2.2151147411801002</v>
      </c>
      <c r="F9" s="12">
        <v>8.3564396782859103E-3</v>
      </c>
      <c r="G9" t="str">
        <f t="shared" si="0"/>
        <v>1.58 (1.12—2.22)</v>
      </c>
      <c r="H9" s="15">
        <v>0.995361833562868</v>
      </c>
      <c r="I9" s="15">
        <v>0.54737991441561396</v>
      </c>
      <c r="J9" s="15">
        <v>1.8099772271903001</v>
      </c>
      <c r="K9" s="12">
        <v>0.98783970616950501</v>
      </c>
      <c r="L9" t="str">
        <f t="shared" si="1"/>
        <v>1 (0.55—1.81)</v>
      </c>
      <c r="O9" t="str">
        <f t="shared" si="2"/>
        <v>relevel(factor(PAYTYPER_RECODE), ref = "Private Insurance")Other/Unknown</v>
      </c>
      <c r="P9" t="str">
        <f t="shared" si="3"/>
        <v>1.58 (1.12—2.22)</v>
      </c>
      <c r="Q9" t="str">
        <f t="shared" si="4"/>
        <v>1 (0.55—1.81)</v>
      </c>
    </row>
    <row r="10" spans="1:17" x14ac:dyDescent="0.2">
      <c r="A10" s="14">
        <v>8</v>
      </c>
      <c r="B10" s="12" t="s">
        <v>93</v>
      </c>
      <c r="C10" s="15">
        <v>0.78311784325848199</v>
      </c>
      <c r="D10" s="15">
        <v>0.61380299470506905</v>
      </c>
      <c r="E10" s="15">
        <v>0.99913744592349696</v>
      </c>
      <c r="F10" s="12">
        <v>4.9194309645503302E-2</v>
      </c>
      <c r="G10" t="str">
        <f t="shared" si="0"/>
        <v>0.78 (0.61—1)</v>
      </c>
      <c r="H10" s="15">
        <v>0.600258598477029</v>
      </c>
      <c r="I10" s="15">
        <v>0.38601863612770798</v>
      </c>
      <c r="J10" s="15">
        <v>0.93340152864123604</v>
      </c>
      <c r="K10" s="12">
        <v>2.3464976640037299E-2</v>
      </c>
      <c r="L10" t="str">
        <f t="shared" si="1"/>
        <v>0.6 (0.39—0.93)</v>
      </c>
      <c r="O10" t="str">
        <f t="shared" si="2"/>
        <v>relevel(factor(PAYTYPER_RECODE), ref = "Private Insurance")Public Insurance</v>
      </c>
      <c r="P10" t="str">
        <f t="shared" si="3"/>
        <v>0.78 (0.61—1)</v>
      </c>
      <c r="Q10" t="str">
        <f t="shared" si="4"/>
        <v>0.6 (0.39—0.93)</v>
      </c>
    </row>
    <row r="11" spans="1:17" x14ac:dyDescent="0.2">
      <c r="A11" s="14">
        <v>9</v>
      </c>
      <c r="B11" s="12" t="s">
        <v>94</v>
      </c>
      <c r="C11" s="15">
        <v>9.9576159429462796E-2</v>
      </c>
      <c r="D11" s="15">
        <v>6.4174588374802694E-2</v>
      </c>
      <c r="E11" s="15">
        <v>0.154506819253942</v>
      </c>
      <c r="F11" s="12">
        <v>1.38582739442656E-24</v>
      </c>
      <c r="G11" t="str">
        <f t="shared" si="0"/>
        <v>0.1 (0.06—0.15)</v>
      </c>
      <c r="H11" s="15">
        <v>9.4401399559602597E-2</v>
      </c>
      <c r="I11" s="15">
        <v>4.3145326037680599E-2</v>
      </c>
      <c r="J11" s="15">
        <v>0.206549006745918</v>
      </c>
      <c r="K11" s="12">
        <v>3.6791332689505098E-9</v>
      </c>
      <c r="L11" t="str">
        <f t="shared" si="1"/>
        <v>0.09 (0.04—0.21)</v>
      </c>
      <c r="O11" t="str">
        <f t="shared" si="2"/>
        <v>relevel(factor(AGE_RECODE_3), ref = "18-30")&gt;65</v>
      </c>
      <c r="P11" t="str">
        <f t="shared" si="3"/>
        <v>0.1 (0.06—0.15)</v>
      </c>
      <c r="Q11" t="str">
        <f t="shared" si="4"/>
        <v>0.09 (0.04—0.21)</v>
      </c>
    </row>
    <row r="12" spans="1:17" x14ac:dyDescent="0.2">
      <c r="A12" s="14">
        <v>10</v>
      </c>
      <c r="B12" s="12" t="s">
        <v>95</v>
      </c>
      <c r="C12" s="15">
        <v>0.45239057115783698</v>
      </c>
      <c r="D12" s="15">
        <v>0.36584742282559202</v>
      </c>
      <c r="E12" s="15">
        <v>0.55940596025485501</v>
      </c>
      <c r="F12" s="12">
        <v>2.83433984928867E-13</v>
      </c>
      <c r="G12" t="str">
        <f t="shared" si="0"/>
        <v>0.45 (0.37—0.56)</v>
      </c>
      <c r="H12" s="15">
        <v>0.443884492375266</v>
      </c>
      <c r="I12" s="15">
        <v>0.30583444995313502</v>
      </c>
      <c r="J12" s="15">
        <v>0.64424868618117004</v>
      </c>
      <c r="K12" s="12">
        <v>1.9560759343226799E-5</v>
      </c>
      <c r="L12" t="str">
        <f t="shared" si="1"/>
        <v>0.44 (0.31—0.64)</v>
      </c>
      <c r="O12" t="str">
        <f t="shared" si="2"/>
        <v>relevel(factor(AGE_RECODE_3), ref = "18-30")30-65</v>
      </c>
      <c r="P12" t="str">
        <f t="shared" si="3"/>
        <v>0.45 (0.37—0.56)</v>
      </c>
      <c r="Q12" t="str">
        <f t="shared" si="4"/>
        <v>0.44 (0.31—0.64)</v>
      </c>
    </row>
    <row r="13" spans="1:17" x14ac:dyDescent="0.2">
      <c r="A13" s="14">
        <v>11</v>
      </c>
      <c r="B13" s="12" t="s">
        <v>96</v>
      </c>
      <c r="C13" s="15">
        <v>0.95915135151973996</v>
      </c>
      <c r="D13" s="15">
        <v>0.71630324637831699</v>
      </c>
      <c r="E13" s="15">
        <v>1.2843321872036599</v>
      </c>
      <c r="F13" s="12">
        <v>0.77943743644637198</v>
      </c>
      <c r="G13" t="str">
        <f t="shared" si="0"/>
        <v>0.96 (0.72—1.28)</v>
      </c>
      <c r="H13" s="15">
        <v>1.42536855314366</v>
      </c>
      <c r="I13" s="15">
        <v>0.80137753611587603</v>
      </c>
      <c r="J13" s="15">
        <v>2.5352289285996301</v>
      </c>
      <c r="K13" s="12">
        <v>0.22762828219727799</v>
      </c>
      <c r="L13" t="str">
        <f t="shared" si="1"/>
        <v>1.43 (0.8—2.54)</v>
      </c>
      <c r="O13" t="str">
        <f t="shared" si="2"/>
        <v>SEXMale</v>
      </c>
      <c r="P13" t="str">
        <f t="shared" si="3"/>
        <v>0.96 (0.72—1.28)</v>
      </c>
      <c r="Q13" t="str">
        <f t="shared" si="4"/>
        <v>1.43 (0.8—2.54)</v>
      </c>
    </row>
    <row r="14" spans="1:17" x14ac:dyDescent="0.2">
      <c r="A14" s="14">
        <v>12</v>
      </c>
      <c r="B14" s="12" t="s">
        <v>97</v>
      </c>
      <c r="C14" s="15">
        <v>0.45644064541559498</v>
      </c>
      <c r="D14" s="15">
        <v>0.28590997456629902</v>
      </c>
      <c r="E14" s="15">
        <v>0.72868413598873705</v>
      </c>
      <c r="F14" s="12">
        <v>1.0202598641818599E-3</v>
      </c>
      <c r="G14" t="str">
        <f t="shared" si="0"/>
        <v>0.46 (0.29—0.73)</v>
      </c>
      <c r="H14" s="15">
        <v>0.36277404821583098</v>
      </c>
      <c r="I14" s="15">
        <v>0.192425817791328</v>
      </c>
      <c r="J14" s="15">
        <v>0.68392594907206194</v>
      </c>
      <c r="K14" s="12">
        <v>1.72879066784799E-3</v>
      </c>
      <c r="L14" t="str">
        <f t="shared" si="1"/>
        <v>0.36 (0.19—0.68)</v>
      </c>
      <c r="O14" t="str">
        <f t="shared" si="2"/>
        <v>RACERETHNon-Hispanic Black</v>
      </c>
      <c r="P14" t="str">
        <f t="shared" si="3"/>
        <v>0.46 (0.29—0.73)</v>
      </c>
      <c r="Q14" t="str">
        <f t="shared" si="4"/>
        <v>0.36 (0.19—0.68)</v>
      </c>
    </row>
    <row r="15" spans="1:17" x14ac:dyDescent="0.2">
      <c r="A15" s="14">
        <v>13</v>
      </c>
      <c r="B15" s="12" t="s">
        <v>98</v>
      </c>
      <c r="C15" s="15">
        <v>0.42657512221138699</v>
      </c>
      <c r="D15" s="15">
        <v>0.30415234830806298</v>
      </c>
      <c r="E15" s="15">
        <v>0.59827364773575298</v>
      </c>
      <c r="F15" s="12">
        <v>8.1824459740685295E-7</v>
      </c>
      <c r="G15" t="str">
        <f t="shared" si="0"/>
        <v>0.43 (0.3—0.6)</v>
      </c>
      <c r="H15" s="15">
        <v>0.54932786650697596</v>
      </c>
      <c r="I15" s="15">
        <v>0.21853078830802999</v>
      </c>
      <c r="J15" s="15">
        <v>1.3808631143349901</v>
      </c>
      <c r="K15" s="12">
        <v>0.20268425806381599</v>
      </c>
      <c r="L15" t="str">
        <f t="shared" si="1"/>
        <v>0.55 (0.22—1.38)</v>
      </c>
      <c r="O15" t="str">
        <f t="shared" si="2"/>
        <v>RACERETHHispanic</v>
      </c>
      <c r="P15" t="str">
        <f t="shared" si="3"/>
        <v>0.43 (0.3—0.6)</v>
      </c>
      <c r="Q15" t="str">
        <f t="shared" si="4"/>
        <v>0.55 (0.22—1.38)</v>
      </c>
    </row>
    <row r="16" spans="1:17" x14ac:dyDescent="0.2">
      <c r="A16" s="14">
        <v>14</v>
      </c>
      <c r="B16" s="12" t="s">
        <v>99</v>
      </c>
      <c r="C16" s="15">
        <v>0.66218609393648198</v>
      </c>
      <c r="D16" s="15">
        <v>0.35714634255222599</v>
      </c>
      <c r="E16" s="15">
        <v>1.22776120250688</v>
      </c>
      <c r="F16" s="12">
        <v>0.19062727714953701</v>
      </c>
      <c r="G16" t="str">
        <f t="shared" si="0"/>
        <v>0.66 (0.36—1.23)</v>
      </c>
      <c r="H16" s="15">
        <v>0.36311917034652202</v>
      </c>
      <c r="I16" s="15">
        <v>0.13701613176379601</v>
      </c>
      <c r="J16" s="15">
        <v>0.96233582262017503</v>
      </c>
      <c r="K16" s="12">
        <v>4.1636568039900498E-2</v>
      </c>
      <c r="L16" t="str">
        <f t="shared" si="1"/>
        <v>0.36 (0.14—0.96)</v>
      </c>
      <c r="O16" t="str">
        <f t="shared" si="2"/>
        <v>RACERETHNon-Hispanic Other/Multiple Race</v>
      </c>
      <c r="P16" t="str">
        <f t="shared" si="3"/>
        <v>0.66 (0.36—1.23)</v>
      </c>
      <c r="Q16" t="str">
        <f t="shared" si="4"/>
        <v>0.36 (0.14—0.96)</v>
      </c>
    </row>
    <row r="17" spans="1:17" x14ac:dyDescent="0.2">
      <c r="A17" s="14">
        <v>15</v>
      </c>
      <c r="B17" s="12" t="s">
        <v>116</v>
      </c>
      <c r="C17" s="15">
        <v>0.60273852052490995</v>
      </c>
      <c r="D17" s="15">
        <v>0.37485710076982098</v>
      </c>
      <c r="E17" s="15">
        <v>0.96915257408351796</v>
      </c>
      <c r="F17" s="12">
        <v>3.6688908632938402E-2</v>
      </c>
      <c r="G17" t="str">
        <f t="shared" si="0"/>
        <v>0.6 (0.37—0.97)</v>
      </c>
      <c r="H17" s="15">
        <v>0.87255787988535105</v>
      </c>
      <c r="I17" s="15">
        <v>0.41443668071956502</v>
      </c>
      <c r="J17" s="15">
        <v>1.8370894497758099</v>
      </c>
      <c r="K17" s="12">
        <v>0.71962470179095095</v>
      </c>
      <c r="L17" t="str">
        <f t="shared" si="1"/>
        <v>0.87 (0.41—1.84)</v>
      </c>
      <c r="O17" t="str">
        <f t="shared" si="2"/>
        <v>Blank/Unk Specialty</v>
      </c>
      <c r="P17" t="str">
        <f t="shared" si="3"/>
        <v>0.6 (0.37—0.97)</v>
      </c>
      <c r="Q17" t="str">
        <f t="shared" si="4"/>
        <v>0.87 (0.41—1.84)</v>
      </c>
    </row>
    <row r="18" spans="1:17" x14ac:dyDescent="0.2">
      <c r="A18" s="14">
        <v>16</v>
      </c>
      <c r="B18" s="12" t="s">
        <v>16</v>
      </c>
      <c r="C18" s="15">
        <v>0.69035403919930405</v>
      </c>
      <c r="D18" s="15">
        <v>0.53186715766015302</v>
      </c>
      <c r="E18" s="15">
        <v>0.89606717123774804</v>
      </c>
      <c r="F18" s="12">
        <v>5.3684899442926403E-3</v>
      </c>
      <c r="G18" t="str">
        <f t="shared" si="0"/>
        <v>0.69 (0.53—0.9)</v>
      </c>
      <c r="H18" s="15">
        <v>0.37669111077928502</v>
      </c>
      <c r="I18" s="15">
        <v>0.222527912036667</v>
      </c>
      <c r="J18" s="15">
        <v>0.63765570638505198</v>
      </c>
      <c r="K18" s="12">
        <v>2.7958241527180399E-4</v>
      </c>
      <c r="L18" t="str">
        <f t="shared" si="1"/>
        <v>0.38 (0.22—0.64)</v>
      </c>
      <c r="O18" t="str">
        <f t="shared" si="2"/>
        <v>Specialist</v>
      </c>
      <c r="P18" t="str">
        <f t="shared" si="3"/>
        <v>0.69 (0.53—0.9)</v>
      </c>
      <c r="Q18" t="str">
        <f t="shared" si="4"/>
        <v>0.38 (0.22—0.64)</v>
      </c>
    </row>
    <row r="19" spans="1:17" x14ac:dyDescent="0.2">
      <c r="A19" s="14">
        <v>17</v>
      </c>
      <c r="B19" s="12" t="s">
        <v>18</v>
      </c>
      <c r="C19" s="15">
        <v>0.82139853957936404</v>
      </c>
      <c r="D19" s="15">
        <v>0.56650707458322203</v>
      </c>
      <c r="E19" s="15">
        <v>1.1909746428488699</v>
      </c>
      <c r="F19" s="12">
        <v>0.299221543643649</v>
      </c>
      <c r="G19" t="str">
        <f t="shared" si="0"/>
        <v>0.82 (0.57—1.19)</v>
      </c>
      <c r="H19" s="15">
        <v>1.0815131224235499</v>
      </c>
      <c r="I19" s="15">
        <v>0.57961526781733397</v>
      </c>
      <c r="J19" s="15">
        <v>2.0180121175534098</v>
      </c>
      <c r="K19" s="12">
        <v>0.80546639003417997</v>
      </c>
      <c r="L19" t="str">
        <f t="shared" si="1"/>
        <v>1.08 (0.58—2.02)</v>
      </c>
      <c r="O19" t="str">
        <f t="shared" si="2"/>
        <v>MD</v>
      </c>
      <c r="P19" t="str">
        <f t="shared" si="3"/>
        <v>0.82 (0.57—1.19)</v>
      </c>
      <c r="Q19" t="str">
        <f t="shared" si="4"/>
        <v>1.08 (0.58—2.02)</v>
      </c>
    </row>
    <row r="20" spans="1:17" x14ac:dyDescent="0.2">
      <c r="A20" s="14">
        <v>18</v>
      </c>
      <c r="B20" s="12" t="s">
        <v>20</v>
      </c>
      <c r="C20" s="15">
        <v>0.55252972001170197</v>
      </c>
      <c r="D20" s="15">
        <v>0.347113568041303</v>
      </c>
      <c r="E20" s="15">
        <v>0.87950780264482098</v>
      </c>
      <c r="F20" s="12">
        <v>1.2385234100804599E-2</v>
      </c>
      <c r="G20" t="str">
        <f t="shared" si="0"/>
        <v>0.55 (0.35—0.88)</v>
      </c>
      <c r="H20" s="15">
        <v>0.54567467945790005</v>
      </c>
      <c r="I20" s="15">
        <v>0.102575280975153</v>
      </c>
      <c r="J20" s="15">
        <v>2.90285196365789</v>
      </c>
      <c r="K20" s="12">
        <v>0.47743743455036097</v>
      </c>
      <c r="L20" t="str">
        <f t="shared" si="1"/>
        <v>0.55 (0.1—2.9)</v>
      </c>
      <c r="O20" t="str">
        <f t="shared" si="2"/>
        <v>PA</v>
      </c>
      <c r="P20" t="str">
        <f t="shared" si="3"/>
        <v>0.55 (0.35—0.88)</v>
      </c>
      <c r="Q20" t="str">
        <f t="shared" si="4"/>
        <v>0.55 (0.1—2.9)</v>
      </c>
    </row>
    <row r="21" spans="1:17" x14ac:dyDescent="0.2">
      <c r="A21" s="14">
        <v>19</v>
      </c>
      <c r="B21" s="12" t="s">
        <v>22</v>
      </c>
      <c r="C21" s="15">
        <v>0.353961049569258</v>
      </c>
      <c r="D21" s="15">
        <v>0.18671196044281699</v>
      </c>
      <c r="E21" s="15">
        <v>0.67102516793798295</v>
      </c>
      <c r="F21" s="12">
        <v>1.4659015089876601E-3</v>
      </c>
      <c r="G21" t="str">
        <f t="shared" si="0"/>
        <v>0.35 (0.19—0.67)</v>
      </c>
      <c r="H21" s="15">
        <v>0.362089284502082</v>
      </c>
      <c r="I21" s="15">
        <v>0.11241373172390701</v>
      </c>
      <c r="J21" s="15">
        <v>1.16630457810295</v>
      </c>
      <c r="K21" s="12">
        <v>8.8703510074682398E-2</v>
      </c>
      <c r="L21" t="str">
        <f t="shared" si="1"/>
        <v>0.36 (0.11—1.17)</v>
      </c>
      <c r="O21" t="str">
        <f t="shared" si="2"/>
        <v>NP/MW</v>
      </c>
      <c r="P21" t="str">
        <f t="shared" si="3"/>
        <v>0.35 (0.19—0.67)</v>
      </c>
      <c r="Q21" t="str">
        <f t="shared" si="4"/>
        <v>0.36 (0.11—1.17)</v>
      </c>
    </row>
    <row r="22" spans="1:17" x14ac:dyDescent="0.2">
      <c r="A22" s="14">
        <v>20</v>
      </c>
      <c r="B22" s="12" t="s">
        <v>24</v>
      </c>
      <c r="C22" s="15">
        <v>0.58879119705438299</v>
      </c>
      <c r="D22" s="15">
        <v>0.38591568480953298</v>
      </c>
      <c r="E22" s="15">
        <v>0.89831817512116097</v>
      </c>
      <c r="F22" s="12">
        <v>1.40038643251517E-2</v>
      </c>
      <c r="G22" t="str">
        <f t="shared" si="0"/>
        <v>0.59 (0.39—0.9)</v>
      </c>
      <c r="H22" s="15">
        <v>0.85400613811207904</v>
      </c>
      <c r="I22" s="15">
        <v>0.34206666617845899</v>
      </c>
      <c r="J22" s="15">
        <v>2.1321179642585002</v>
      </c>
      <c r="K22" s="12">
        <v>0.73525480757072503</v>
      </c>
      <c r="L22" t="str">
        <f t="shared" si="1"/>
        <v>0.85 (0.34—2.13)</v>
      </c>
      <c r="O22" t="str">
        <f t="shared" si="2"/>
        <v>RN/LPN</v>
      </c>
      <c r="P22" t="str">
        <f t="shared" si="3"/>
        <v>0.59 (0.39—0.9)</v>
      </c>
      <c r="Q22" t="str">
        <f t="shared" si="4"/>
        <v>0.85 (0.34—2.13)</v>
      </c>
    </row>
    <row r="23" spans="1:17" x14ac:dyDescent="0.2">
      <c r="A23" s="14">
        <v>21</v>
      </c>
      <c r="B23" s="12" t="s">
        <v>25</v>
      </c>
      <c r="C23" s="15">
        <v>1.50994365753867</v>
      </c>
      <c r="D23" s="15">
        <v>0.68201908177739101</v>
      </c>
      <c r="E23" s="15">
        <v>3.3429121117837401</v>
      </c>
      <c r="F23" s="12">
        <v>0.30945852354722603</v>
      </c>
      <c r="G23" t="str">
        <f t="shared" si="0"/>
        <v>1.51 (0.68—3.34)</v>
      </c>
      <c r="H23" s="15">
        <v>1.33014213400797</v>
      </c>
      <c r="I23" s="15">
        <v>0.38132000466345001</v>
      </c>
      <c r="J23" s="15">
        <v>4.6398774651878503</v>
      </c>
      <c r="K23" s="12">
        <v>0.65442486598934002</v>
      </c>
      <c r="L23" t="str">
        <f t="shared" si="1"/>
        <v>1.33 (0.38—4.64)</v>
      </c>
      <c r="O23" t="str">
        <f t="shared" si="2"/>
        <v>MHP</v>
      </c>
      <c r="P23" t="str">
        <f t="shared" si="3"/>
        <v>1.51 (0.68—3.34)</v>
      </c>
      <c r="Q23" t="str">
        <f t="shared" si="4"/>
        <v>1.33 (0.38—4.64)</v>
      </c>
    </row>
    <row r="24" spans="1:17" x14ac:dyDescent="0.2">
      <c r="A24" s="14">
        <v>22</v>
      </c>
      <c r="B24" s="12" t="s">
        <v>108</v>
      </c>
      <c r="C24" s="15">
        <v>0.74361621365382702</v>
      </c>
      <c r="D24" s="15">
        <v>0.56759311388943101</v>
      </c>
      <c r="E24" s="15">
        <v>0.974227945472525</v>
      </c>
      <c r="F24" s="12">
        <v>3.1608778371411898E-2</v>
      </c>
      <c r="G24" t="str">
        <f t="shared" si="0"/>
        <v>0.74 (0.57—0.97)</v>
      </c>
      <c r="H24" s="15">
        <v>0.71446035389252205</v>
      </c>
      <c r="I24" s="15">
        <v>0.36825152481391499</v>
      </c>
      <c r="J24" s="15">
        <v>1.38615474176833</v>
      </c>
      <c r="K24" s="12">
        <v>0.31999301577474998</v>
      </c>
      <c r="L24" t="str">
        <f t="shared" si="1"/>
        <v>0.71 (0.37—1.39)</v>
      </c>
      <c r="O24" t="str">
        <f t="shared" si="2"/>
        <v>OTHPROV</v>
      </c>
      <c r="P24" t="str">
        <f t="shared" si="3"/>
        <v>0.74 (0.57—0.97)</v>
      </c>
      <c r="Q24" t="str">
        <f t="shared" si="4"/>
        <v>0.71 (0.37—1.39)</v>
      </c>
    </row>
    <row r="25" spans="1:17" x14ac:dyDescent="0.2">
      <c r="A25" s="14">
        <v>23</v>
      </c>
      <c r="B25" s="12" t="s">
        <v>42</v>
      </c>
      <c r="C25" s="15">
        <v>0.57251280323336096</v>
      </c>
      <c r="D25" s="15">
        <v>0.338485462373459</v>
      </c>
      <c r="E25" s="15">
        <v>0.96834560506023803</v>
      </c>
      <c r="F25" s="12">
        <v>3.7537723299624501E-2</v>
      </c>
      <c r="G25" t="str">
        <f t="shared" si="0"/>
        <v>0.57 (0.34—0.97)</v>
      </c>
      <c r="H25" s="15">
        <v>0.14347327881269401</v>
      </c>
      <c r="I25" s="15">
        <v>4.2412358718905502E-2</v>
      </c>
      <c r="J25" s="15">
        <v>0.48534395056149598</v>
      </c>
      <c r="K25" s="12">
        <v>1.7991063360583101E-3</v>
      </c>
      <c r="L25" t="str">
        <f t="shared" si="1"/>
        <v>0.14 (0.04—0.49)</v>
      </c>
      <c r="O25" t="str">
        <f t="shared" si="2"/>
        <v>CAD</v>
      </c>
      <c r="P25" t="str">
        <f t="shared" si="3"/>
        <v>0.57 (0.34—0.97)</v>
      </c>
      <c r="Q25" t="str">
        <f t="shared" si="4"/>
        <v>0.14 (0.04—0.49)</v>
      </c>
    </row>
    <row r="26" spans="1:17" x14ac:dyDescent="0.2">
      <c r="A26" s="14">
        <v>24</v>
      </c>
      <c r="B26" s="12" t="s">
        <v>43</v>
      </c>
      <c r="C26" s="15">
        <v>0.60591906535852402</v>
      </c>
      <c r="D26" s="15">
        <v>0.22512362408143599</v>
      </c>
      <c r="E26" s="15">
        <v>1.6308280184408399</v>
      </c>
      <c r="F26" s="12">
        <v>0.32122833317779498</v>
      </c>
      <c r="G26" t="str">
        <f t="shared" si="0"/>
        <v>0.61 (0.23—1.63)</v>
      </c>
      <c r="H26" s="15">
        <v>1.3364133383793499</v>
      </c>
      <c r="I26" s="15">
        <v>0.19446547352676899</v>
      </c>
      <c r="J26" s="15">
        <v>9.1841527372846894</v>
      </c>
      <c r="K26" s="12">
        <v>0.76804277867355997</v>
      </c>
      <c r="L26" t="str">
        <f t="shared" si="1"/>
        <v>1.34 (0.19—9.18)</v>
      </c>
      <c r="O26" t="str">
        <f t="shared" si="2"/>
        <v>CEBVD</v>
      </c>
      <c r="P26" t="str">
        <f t="shared" si="3"/>
        <v>0.61 (0.23—1.63)</v>
      </c>
      <c r="Q26" t="str">
        <f t="shared" si="4"/>
        <v>1.34 (0.19—9.18)</v>
      </c>
    </row>
    <row r="27" spans="1:17" x14ac:dyDescent="0.2">
      <c r="A27" s="14">
        <v>25</v>
      </c>
      <c r="B27" s="12" t="s">
        <v>44</v>
      </c>
      <c r="C27" s="15">
        <v>0.74604078323821399</v>
      </c>
      <c r="D27" s="15">
        <v>0.57902446485172698</v>
      </c>
      <c r="E27" s="15">
        <v>0.96123201011413795</v>
      </c>
      <c r="F27" s="12">
        <v>2.34768066442991E-2</v>
      </c>
      <c r="G27" t="str">
        <f t="shared" si="0"/>
        <v>0.75 (0.58—0.96)</v>
      </c>
      <c r="H27" s="15">
        <v>0.81672200766009595</v>
      </c>
      <c r="I27" s="15">
        <v>0.44880083684489402</v>
      </c>
      <c r="J27" s="15">
        <v>1.4862602362456501</v>
      </c>
      <c r="K27" s="12">
        <v>0.507404748299914</v>
      </c>
      <c r="L27" t="str">
        <f t="shared" si="1"/>
        <v>0.82 (0.45—1.49)</v>
      </c>
      <c r="O27" t="str">
        <f t="shared" si="2"/>
        <v>HTN</v>
      </c>
      <c r="P27" t="str">
        <f t="shared" si="3"/>
        <v>0.75 (0.58—0.96)</v>
      </c>
      <c r="Q27" t="str">
        <f t="shared" si="4"/>
        <v>0.82 (0.45—1.49)</v>
      </c>
    </row>
    <row r="28" spans="1:17" x14ac:dyDescent="0.2">
      <c r="A28" s="14">
        <v>26</v>
      </c>
      <c r="B28" s="12" t="s">
        <v>45</v>
      </c>
      <c r="C28" s="15">
        <v>1.4728872786478</v>
      </c>
      <c r="D28" s="15">
        <v>0.99077892634069198</v>
      </c>
      <c r="E28" s="15">
        <v>2.1895872812060002</v>
      </c>
      <c r="F28" s="12">
        <v>5.5596065207322201E-2</v>
      </c>
      <c r="G28" t="str">
        <f t="shared" si="0"/>
        <v>1.47 (0.99—2.19)</v>
      </c>
      <c r="H28" s="15">
        <v>2.1728563329347002</v>
      </c>
      <c r="I28" s="15">
        <v>1.05666622272624</v>
      </c>
      <c r="J28" s="15">
        <v>4.4681135272719299</v>
      </c>
      <c r="K28" s="12">
        <v>3.4880405735737502E-2</v>
      </c>
      <c r="L28" t="str">
        <f t="shared" si="1"/>
        <v>2.17 (1.06—4.47)</v>
      </c>
      <c r="O28" t="str">
        <f t="shared" si="2"/>
        <v>SUBSTAB</v>
      </c>
      <c r="P28" t="str">
        <f t="shared" si="3"/>
        <v>1.47 (0.99—2.19)</v>
      </c>
      <c r="Q28" t="str">
        <f t="shared" si="4"/>
        <v>2.17 (1.06—4.47)</v>
      </c>
    </row>
    <row r="29" spans="1:17" x14ac:dyDescent="0.2">
      <c r="A29" s="14">
        <v>27</v>
      </c>
      <c r="B29" s="12" t="s">
        <v>46</v>
      </c>
      <c r="C29" s="15">
        <v>0.99734441039002297</v>
      </c>
      <c r="D29" s="15">
        <v>0.95867895386098401</v>
      </c>
      <c r="E29" s="15">
        <v>1.0375693227959</v>
      </c>
      <c r="F29" s="12">
        <v>0.89511212462099299</v>
      </c>
      <c r="G29" t="str">
        <f t="shared" si="0"/>
        <v>1 (0.96—1.04)</v>
      </c>
      <c r="H29" s="15">
        <v>1.05845909681369</v>
      </c>
      <c r="I29" s="15">
        <v>0.99159586086316898</v>
      </c>
      <c r="J29" s="15">
        <v>1.12983091584551</v>
      </c>
      <c r="K29" s="12">
        <v>8.79042832059512E-2</v>
      </c>
      <c r="L29" t="str">
        <f t="shared" si="1"/>
        <v>1.06 (0.99—1.13)</v>
      </c>
      <c r="O29" t="str">
        <f t="shared" si="2"/>
        <v>PREGNANT</v>
      </c>
      <c r="P29" t="str">
        <f t="shared" si="3"/>
        <v>1 (0.96—1.04)</v>
      </c>
      <c r="Q29" t="str">
        <f t="shared" si="4"/>
        <v>1.06 (0.99—1.13)</v>
      </c>
    </row>
    <row r="30" spans="1:17" x14ac:dyDescent="0.2">
      <c r="A30" s="14">
        <v>28</v>
      </c>
      <c r="B30" s="12" t="s">
        <v>47</v>
      </c>
      <c r="C30" s="15">
        <v>7.2180552390503E-2</v>
      </c>
      <c r="D30" s="15">
        <v>1.8119436974051901E-2</v>
      </c>
      <c r="E30" s="15">
        <v>0.28753830214808701</v>
      </c>
      <c r="F30" s="12">
        <v>1.9506280725374901E-4</v>
      </c>
      <c r="G30" t="str">
        <f t="shared" si="0"/>
        <v>0.07 (0.02—0.29)</v>
      </c>
      <c r="H30" s="15">
        <v>3.4815152063735101E-6</v>
      </c>
      <c r="I30" s="15">
        <v>2.31239506173271E-6</v>
      </c>
      <c r="J30" s="15">
        <v>5.2417289470976403E-6</v>
      </c>
      <c r="K30" s="12">
        <v>0</v>
      </c>
      <c r="L30" t="str">
        <f t="shared" si="1"/>
        <v>0 (0—0)</v>
      </c>
      <c r="O30" t="str">
        <f t="shared" si="2"/>
        <v>GLAUCOMA</v>
      </c>
      <c r="P30" t="str">
        <f t="shared" si="3"/>
        <v>0.07 (0.02—0.29)</v>
      </c>
      <c r="Q30" t="str">
        <f t="shared" si="4"/>
        <v>0 (0—0)</v>
      </c>
    </row>
    <row r="31" spans="1:17" x14ac:dyDescent="0.2">
      <c r="A31" s="14">
        <v>29</v>
      </c>
      <c r="B31" s="12" t="s">
        <v>48</v>
      </c>
      <c r="C31" s="15">
        <v>5.4294671561354297</v>
      </c>
      <c r="D31" s="15">
        <v>1.4837184856856001</v>
      </c>
      <c r="E31" s="15">
        <v>19.8684008347659</v>
      </c>
      <c r="F31" s="12">
        <v>1.05980409129825E-2</v>
      </c>
      <c r="G31" t="str">
        <f t="shared" si="0"/>
        <v>5.43 (1.48—19.87)</v>
      </c>
      <c r="H31" s="15">
        <v>1.32027171594659</v>
      </c>
      <c r="I31" s="15">
        <v>0.17774505895436299</v>
      </c>
      <c r="J31" s="15">
        <v>9.8068402811473998</v>
      </c>
      <c r="K31" s="12">
        <v>0.78591403326100895</v>
      </c>
      <c r="L31" t="str">
        <f t="shared" si="1"/>
        <v>1.32 (0.18—9.81)</v>
      </c>
      <c r="O31" t="str">
        <f t="shared" si="2"/>
        <v>HYPERTHYROIDISM</v>
      </c>
      <c r="P31" t="str">
        <f t="shared" si="3"/>
        <v>5.43 (1.48—19.87)</v>
      </c>
      <c r="Q31" t="str">
        <f t="shared" si="4"/>
        <v>1.32 (0.18—9.81)</v>
      </c>
    </row>
    <row r="32" spans="1:17" x14ac:dyDescent="0.2">
      <c r="A32" s="14">
        <v>30</v>
      </c>
      <c r="B32" s="12" t="s">
        <v>49</v>
      </c>
      <c r="C32" s="15">
        <v>7.8375785191646399</v>
      </c>
      <c r="D32" s="15">
        <v>2.4416563887052898</v>
      </c>
      <c r="E32" s="15">
        <v>25.1581825060337</v>
      </c>
      <c r="F32" s="12">
        <v>5.4294694276417097E-4</v>
      </c>
      <c r="G32" t="str">
        <f t="shared" si="0"/>
        <v>7.84 (2.44—25.16)</v>
      </c>
      <c r="H32" s="15">
        <v>1.83409539767316E-6</v>
      </c>
      <c r="I32" s="15">
        <v>7.2532745595363398E-7</v>
      </c>
      <c r="J32" s="15">
        <v>4.6377755318018998E-6</v>
      </c>
      <c r="K32" s="12">
        <v>2.0638120693998202E-158</v>
      </c>
      <c r="L32" t="str">
        <f t="shared" si="1"/>
        <v>0 (0—0)</v>
      </c>
      <c r="O32" t="str">
        <f t="shared" si="2"/>
        <v>MAOI</v>
      </c>
      <c r="P32" t="str">
        <f t="shared" si="3"/>
        <v>7.84 (2.44—25.16)</v>
      </c>
      <c r="Q32" t="str">
        <f t="shared" si="4"/>
        <v>0 (0—0)</v>
      </c>
    </row>
    <row r="33" spans="8:11" x14ac:dyDescent="0.2">
      <c r="H33" s="15"/>
      <c r="I33" s="15"/>
      <c r="J33" s="15"/>
      <c r="K33" s="12"/>
    </row>
  </sheetData>
  <conditionalFormatting sqref="F3:F32">
    <cfRule type="expression" dxfId="5" priority="4">
      <formula>"&lt;0.05"</formula>
    </cfRule>
  </conditionalFormatting>
  <conditionalFormatting sqref="F2:F32 G2">
    <cfRule type="cellIs" dxfId="4" priority="3" operator="lessThan">
      <formula>0.05</formula>
    </cfRule>
  </conditionalFormatting>
  <conditionalFormatting sqref="K3:K33">
    <cfRule type="cellIs" dxfId="3" priority="2" operator="lessThan">
      <formula>0.05</formula>
    </cfRule>
  </conditionalFormatting>
  <conditionalFormatting sqref="L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I25" sqref="I25"/>
    </sheetView>
  </sheetViews>
  <sheetFormatPr baseColWidth="10" defaultRowHeight="16" x14ac:dyDescent="0.2"/>
  <cols>
    <col min="2" max="2" width="60.1640625" customWidth="1"/>
  </cols>
  <sheetData>
    <row r="1" spans="1:17" x14ac:dyDescent="0.2">
      <c r="A1" s="9" t="s">
        <v>109</v>
      </c>
      <c r="H1" s="9" t="s">
        <v>110</v>
      </c>
    </row>
    <row r="2" spans="1:17" x14ac:dyDescent="0.2">
      <c r="A2" s="13"/>
      <c r="B2" s="14" t="s">
        <v>85</v>
      </c>
      <c r="C2" s="14" t="s">
        <v>86</v>
      </c>
      <c r="D2" s="14" t="s">
        <v>88</v>
      </c>
      <c r="E2" s="14" t="s">
        <v>89</v>
      </c>
      <c r="F2" s="14" t="s">
        <v>87</v>
      </c>
      <c r="G2" s="14" t="s">
        <v>115</v>
      </c>
      <c r="H2" s="14" t="s">
        <v>86</v>
      </c>
      <c r="I2" s="14" t="s">
        <v>88</v>
      </c>
      <c r="J2" s="14" t="s">
        <v>89</v>
      </c>
      <c r="K2" s="14" t="s">
        <v>87</v>
      </c>
      <c r="L2" s="14" t="s">
        <v>115</v>
      </c>
    </row>
    <row r="3" spans="1:17" x14ac:dyDescent="0.2">
      <c r="A3" s="14">
        <v>1</v>
      </c>
      <c r="B3" s="12" t="s">
        <v>90</v>
      </c>
      <c r="C3" s="12">
        <v>0.17904891783038401</v>
      </c>
      <c r="D3" s="12">
        <v>6.5463257930843302E-2</v>
      </c>
      <c r="E3" s="12">
        <v>0.48971768270529398</v>
      </c>
      <c r="F3" s="12">
        <v>8.30207333892327E-4</v>
      </c>
      <c r="G3" t="str">
        <f>CONCATENATE(ROUND(C3,2)," (",ROUND(D3,2),"—",ROUND(E3,2),")")</f>
        <v>0.18 (0.07—0.49)</v>
      </c>
      <c r="H3" s="12">
        <v>0.106047257262583</v>
      </c>
      <c r="I3" s="12">
        <v>2.4296049752851202E-2</v>
      </c>
      <c r="J3" s="12">
        <v>0.46287445437902103</v>
      </c>
      <c r="K3" s="12">
        <v>3.2213177188210999E-3</v>
      </c>
      <c r="L3" t="str">
        <f>CONCATENATE(ROUND(H3,2)," (",ROUND(I3,2),"—",ROUND(J3,2),")")</f>
        <v>0.11 (0.02—0.46)</v>
      </c>
      <c r="O3" s="12" t="s">
        <v>90</v>
      </c>
      <c r="P3" t="s">
        <v>117</v>
      </c>
      <c r="Q3" t="s">
        <v>139</v>
      </c>
    </row>
    <row r="4" spans="1:17" x14ac:dyDescent="0.2">
      <c r="A4" s="14">
        <v>2</v>
      </c>
      <c r="B4" s="12" t="s">
        <v>111</v>
      </c>
      <c r="C4" s="12">
        <v>0.84962805555987897</v>
      </c>
      <c r="D4" s="12">
        <v>0.47746669589135199</v>
      </c>
      <c r="E4" s="12">
        <v>1.51187054302678</v>
      </c>
      <c r="F4" s="12">
        <v>0.57899670811189496</v>
      </c>
      <c r="G4" t="str">
        <f t="shared" ref="G4:G24" si="0">CONCATENATE(ROUND(C4,2)," (",ROUND(D4,2),"—",ROUND(E4,2),")")</f>
        <v>0.85 (0.48—1.51)</v>
      </c>
      <c r="H4" s="12">
        <v>1.45571166242404</v>
      </c>
      <c r="I4" s="12">
        <v>0.43162801702040099</v>
      </c>
      <c r="J4" s="12">
        <v>4.9095433117289904</v>
      </c>
      <c r="K4" s="12">
        <v>0.54117341586010403</v>
      </c>
      <c r="L4" t="str">
        <f t="shared" ref="L4:L24" si="1">CONCATENATE(ROUND(H4,2)," (",ROUND(I4,2),"—",ROUND(J4,2),")")</f>
        <v>1.46 (0.43—4.91)</v>
      </c>
      <c r="O4" s="12" t="s">
        <v>111</v>
      </c>
      <c r="P4" t="s">
        <v>118</v>
      </c>
      <c r="Q4" t="s">
        <v>140</v>
      </c>
    </row>
    <row r="5" spans="1:17" x14ac:dyDescent="0.2">
      <c r="A5" s="14">
        <v>3</v>
      </c>
      <c r="B5" s="12" t="s">
        <v>112</v>
      </c>
      <c r="C5" s="12">
        <v>1.22500851918242</v>
      </c>
      <c r="D5" s="12">
        <v>0.74994985374833101</v>
      </c>
      <c r="E5" s="12">
        <v>2.00099495262132</v>
      </c>
      <c r="F5" s="12">
        <v>0.41709109312732501</v>
      </c>
      <c r="G5" t="str">
        <f t="shared" si="0"/>
        <v>1.23 (0.75—2)</v>
      </c>
      <c r="H5" s="12">
        <v>2.3274739927285499</v>
      </c>
      <c r="I5" s="12">
        <v>0.76089094013610803</v>
      </c>
      <c r="J5" s="12">
        <v>7.11946338309503</v>
      </c>
      <c r="K5" s="12">
        <v>0.13690456850521401</v>
      </c>
      <c r="L5" t="str">
        <f t="shared" si="1"/>
        <v>2.33 (0.76—7.12)</v>
      </c>
      <c r="O5" s="12" t="s">
        <v>112</v>
      </c>
      <c r="P5" t="s">
        <v>119</v>
      </c>
      <c r="Q5" t="s">
        <v>141</v>
      </c>
    </row>
    <row r="6" spans="1:17" x14ac:dyDescent="0.2">
      <c r="A6" s="14">
        <v>4</v>
      </c>
      <c r="B6" s="12" t="s">
        <v>113</v>
      </c>
      <c r="C6" s="12">
        <v>1.69830882118291</v>
      </c>
      <c r="D6" s="12">
        <v>1.03284245980065</v>
      </c>
      <c r="E6" s="12">
        <v>2.7925390021866101</v>
      </c>
      <c r="F6" s="12">
        <v>3.6891480932242801E-2</v>
      </c>
      <c r="G6" t="str">
        <f t="shared" si="0"/>
        <v>1.7 (1.03—2.79)</v>
      </c>
      <c r="H6" s="12">
        <v>3.4351468019786</v>
      </c>
      <c r="I6" s="12">
        <v>1.41100661907402</v>
      </c>
      <c r="J6" s="12">
        <v>8.3629895080774208</v>
      </c>
      <c r="K6" s="12">
        <v>7.0709928082849996E-3</v>
      </c>
      <c r="L6" t="str">
        <f t="shared" si="1"/>
        <v>3.44 (1.41—8.36)</v>
      </c>
      <c r="O6" s="12" t="s">
        <v>113</v>
      </c>
      <c r="P6" t="s">
        <v>120</v>
      </c>
      <c r="Q6" t="s">
        <v>142</v>
      </c>
    </row>
    <row r="7" spans="1:17" x14ac:dyDescent="0.2">
      <c r="A7" s="14">
        <v>5</v>
      </c>
      <c r="B7" s="12" t="s">
        <v>114</v>
      </c>
      <c r="C7" s="12">
        <v>0.59692709601028404</v>
      </c>
      <c r="D7" s="12">
        <v>0.29016766943552003</v>
      </c>
      <c r="E7" s="12">
        <v>1.2279864212455001</v>
      </c>
      <c r="F7" s="12">
        <v>0.16067613240172901</v>
      </c>
      <c r="G7" t="str">
        <f t="shared" si="0"/>
        <v>0.6 (0.29—1.23)</v>
      </c>
      <c r="H7" s="12">
        <v>0.87061715856396005</v>
      </c>
      <c r="I7" s="12">
        <v>0.14823310377252999</v>
      </c>
      <c r="J7" s="12">
        <v>5.1133938202435996</v>
      </c>
      <c r="K7" s="12">
        <v>0.876849226040187</v>
      </c>
      <c r="L7" t="str">
        <f t="shared" si="1"/>
        <v>0.87 (0.15—5.11)</v>
      </c>
      <c r="O7" s="12" t="s">
        <v>114</v>
      </c>
      <c r="P7" t="s">
        <v>121</v>
      </c>
      <c r="Q7" t="s">
        <v>143</v>
      </c>
    </row>
    <row r="8" spans="1:17" x14ac:dyDescent="0.2">
      <c r="A8" s="14">
        <v>6</v>
      </c>
      <c r="B8" s="12" t="s">
        <v>91</v>
      </c>
      <c r="C8" s="12">
        <v>0.49633910248808499</v>
      </c>
      <c r="D8" s="12">
        <v>0.234998962648612</v>
      </c>
      <c r="E8" s="12">
        <v>1.04831315799059</v>
      </c>
      <c r="F8" s="12">
        <v>6.6274133338973001E-2</v>
      </c>
      <c r="G8" t="str">
        <f t="shared" si="0"/>
        <v>0.5 (0.23—1.05)</v>
      </c>
      <c r="H8" s="12">
        <v>0.55482013815425002</v>
      </c>
      <c r="I8" s="12">
        <v>0.11383237315646499</v>
      </c>
      <c r="J8" s="12">
        <v>2.7041989652485698</v>
      </c>
      <c r="K8" s="12">
        <v>0.46206141832223901</v>
      </c>
      <c r="L8" t="str">
        <f t="shared" si="1"/>
        <v>0.55 (0.11—2.7)</v>
      </c>
      <c r="O8" s="12" t="s">
        <v>91</v>
      </c>
      <c r="P8" t="s">
        <v>122</v>
      </c>
      <c r="Q8" t="s">
        <v>144</v>
      </c>
    </row>
    <row r="9" spans="1:17" x14ac:dyDescent="0.2">
      <c r="A9" s="14">
        <v>7</v>
      </c>
      <c r="B9" s="12" t="s">
        <v>92</v>
      </c>
      <c r="C9" s="12">
        <v>0.89802972455932095</v>
      </c>
      <c r="D9" s="12">
        <v>0.46179685516654401</v>
      </c>
      <c r="E9" s="12">
        <v>1.7463466395873299</v>
      </c>
      <c r="F9" s="12">
        <v>0.75098156216130196</v>
      </c>
      <c r="G9" t="str">
        <f t="shared" si="0"/>
        <v>0.9 (0.46—1.75)</v>
      </c>
      <c r="H9" s="12">
        <v>0.44098343868128698</v>
      </c>
      <c r="I9" s="12">
        <v>7.0551235440753896E-2</v>
      </c>
      <c r="J9" s="12">
        <v>2.7563853698136498</v>
      </c>
      <c r="K9" s="12">
        <v>0.377323230782177</v>
      </c>
      <c r="L9" t="str">
        <f t="shared" si="1"/>
        <v>0.44 (0.07—2.76)</v>
      </c>
      <c r="O9" s="12" t="s">
        <v>92</v>
      </c>
      <c r="P9" t="s">
        <v>123</v>
      </c>
      <c r="Q9" t="s">
        <v>145</v>
      </c>
    </row>
    <row r="10" spans="1:17" x14ac:dyDescent="0.2">
      <c r="A10" s="14">
        <v>8</v>
      </c>
      <c r="B10" s="12" t="s">
        <v>93</v>
      </c>
      <c r="C10" s="12">
        <v>1.19429175298483</v>
      </c>
      <c r="D10" s="12">
        <v>0.75173947168183597</v>
      </c>
      <c r="E10" s="12">
        <v>1.89737647812548</v>
      </c>
      <c r="F10" s="12">
        <v>0.45171246360974998</v>
      </c>
      <c r="G10" t="str">
        <f t="shared" si="0"/>
        <v>1.19 (0.75—1.9)</v>
      </c>
      <c r="H10" s="12">
        <v>0.44889157658741802</v>
      </c>
      <c r="I10" s="12">
        <v>6.8825420879125798E-2</v>
      </c>
      <c r="J10" s="12">
        <v>2.92775031314414</v>
      </c>
      <c r="K10" s="12">
        <v>0.39854014898454199</v>
      </c>
      <c r="L10" t="str">
        <f t="shared" si="1"/>
        <v>0.45 (0.07—2.93)</v>
      </c>
      <c r="O10" s="12" t="s">
        <v>93</v>
      </c>
      <c r="P10" t="s">
        <v>124</v>
      </c>
      <c r="Q10" t="s">
        <v>146</v>
      </c>
    </row>
    <row r="11" spans="1:17" x14ac:dyDescent="0.2">
      <c r="A11" s="14">
        <v>9</v>
      </c>
      <c r="B11" s="12" t="s">
        <v>94</v>
      </c>
      <c r="C11" s="12">
        <v>9.3143952197338695</v>
      </c>
      <c r="D11" s="12">
        <v>4.4838178971064302</v>
      </c>
      <c r="E11" s="12">
        <v>19.349126191183899</v>
      </c>
      <c r="F11" s="12">
        <v>3.2029337583469499E-9</v>
      </c>
      <c r="G11" t="str">
        <f t="shared" si="0"/>
        <v>9.31 (4.48—19.35)</v>
      </c>
      <c r="H11" s="12">
        <v>21.638069992002499</v>
      </c>
      <c r="I11" s="12">
        <v>2.6764416987651898</v>
      </c>
      <c r="J11" s="12">
        <v>174.93602539327199</v>
      </c>
      <c r="K11" s="12">
        <v>4.3708338111125697E-3</v>
      </c>
      <c r="L11" t="str">
        <f t="shared" si="1"/>
        <v>21.64 (2.68—174.94)</v>
      </c>
      <c r="O11" s="12" t="s">
        <v>94</v>
      </c>
      <c r="P11" t="s">
        <v>125</v>
      </c>
      <c r="Q11" t="s">
        <v>147</v>
      </c>
    </row>
    <row r="12" spans="1:17" x14ac:dyDescent="0.2">
      <c r="A12" s="14">
        <v>10</v>
      </c>
      <c r="B12" s="12" t="s">
        <v>95</v>
      </c>
      <c r="C12" s="12">
        <v>2.9777583239437799</v>
      </c>
      <c r="D12" s="12">
        <v>1.6590881090395799</v>
      </c>
      <c r="E12" s="12">
        <v>5.3445290744380198</v>
      </c>
      <c r="F12" s="12">
        <v>2.6739188621504901E-4</v>
      </c>
      <c r="G12" t="str">
        <f t="shared" si="0"/>
        <v>2.98 (1.66—5.34)</v>
      </c>
      <c r="H12" s="12">
        <v>3.8037135529479502</v>
      </c>
      <c r="I12" s="12">
        <v>0.94440724607776205</v>
      </c>
      <c r="J12" s="12">
        <v>15.3199129432437</v>
      </c>
      <c r="K12" s="12">
        <v>5.9967954659420897E-2</v>
      </c>
      <c r="L12" t="str">
        <f t="shared" si="1"/>
        <v>3.8 (0.94—15.32)</v>
      </c>
      <c r="O12" s="12" t="s">
        <v>95</v>
      </c>
      <c r="P12" t="s">
        <v>126</v>
      </c>
      <c r="Q12" t="s">
        <v>148</v>
      </c>
    </row>
    <row r="13" spans="1:17" x14ac:dyDescent="0.2">
      <c r="A13" s="14">
        <v>11</v>
      </c>
      <c r="B13" s="12" t="s">
        <v>96</v>
      </c>
      <c r="C13" s="12">
        <v>1.29743683626273</v>
      </c>
      <c r="D13" s="12">
        <v>0.92417357160307501</v>
      </c>
      <c r="E13" s="12">
        <v>1.8214569165525101</v>
      </c>
      <c r="F13" s="12">
        <v>0.13228059023475899</v>
      </c>
      <c r="G13" t="str">
        <f t="shared" si="0"/>
        <v>1.3 (0.92—1.82)</v>
      </c>
      <c r="H13" s="12">
        <v>1.0720894209423799</v>
      </c>
      <c r="I13" s="12">
        <v>0.50917408634389605</v>
      </c>
      <c r="J13" s="12">
        <v>2.2573335079748502</v>
      </c>
      <c r="K13" s="12">
        <v>0.853139282548387</v>
      </c>
      <c r="L13" t="str">
        <f t="shared" si="1"/>
        <v>1.07 (0.51—2.26)</v>
      </c>
      <c r="O13" s="12" t="s">
        <v>96</v>
      </c>
      <c r="P13" t="s">
        <v>127</v>
      </c>
      <c r="Q13" t="s">
        <v>149</v>
      </c>
    </row>
    <row r="14" spans="1:17" x14ac:dyDescent="0.2">
      <c r="A14" s="14">
        <v>12</v>
      </c>
      <c r="B14" s="12" t="s">
        <v>97</v>
      </c>
      <c r="C14" s="12">
        <v>0.86618792357953101</v>
      </c>
      <c r="D14" s="12">
        <v>0.49753080656119603</v>
      </c>
      <c r="E14" s="12">
        <v>1.50801017557239</v>
      </c>
      <c r="F14" s="12">
        <v>0.61116011899788802</v>
      </c>
      <c r="G14" t="str">
        <f t="shared" si="0"/>
        <v>0.87 (0.5—1.51)</v>
      </c>
      <c r="H14" s="12">
        <v>0.65309044219693102</v>
      </c>
      <c r="I14" s="12">
        <v>0.17345787064865401</v>
      </c>
      <c r="J14" s="12">
        <v>2.4589666879569401</v>
      </c>
      <c r="K14" s="12">
        <v>0.52499381849649196</v>
      </c>
      <c r="L14" t="str">
        <f t="shared" si="1"/>
        <v>0.65 (0.17—2.46)</v>
      </c>
      <c r="O14" s="12" t="s">
        <v>97</v>
      </c>
      <c r="P14" t="s">
        <v>128</v>
      </c>
      <c r="Q14" t="s">
        <v>150</v>
      </c>
    </row>
    <row r="15" spans="1:17" x14ac:dyDescent="0.2">
      <c r="A15" s="14">
        <v>13</v>
      </c>
      <c r="B15" s="12" t="s">
        <v>98</v>
      </c>
      <c r="C15" s="12">
        <v>0.783152789630716</v>
      </c>
      <c r="D15" s="12">
        <v>0.345688704100098</v>
      </c>
      <c r="E15" s="12">
        <v>1.7742213865593299</v>
      </c>
      <c r="F15" s="12">
        <v>0.55754722828987102</v>
      </c>
      <c r="G15" t="str">
        <f t="shared" si="0"/>
        <v>0.78 (0.35—1.77)</v>
      </c>
      <c r="H15" s="12">
        <v>0.35462736053313398</v>
      </c>
      <c r="I15" s="12">
        <v>0.101423115413607</v>
      </c>
      <c r="J15" s="12">
        <v>1.23995959230636</v>
      </c>
      <c r="K15" s="12">
        <v>0.10344017141231</v>
      </c>
      <c r="L15" t="str">
        <f t="shared" si="1"/>
        <v>0.35 (0.1—1.24)</v>
      </c>
      <c r="O15" s="12" t="s">
        <v>98</v>
      </c>
      <c r="P15" t="s">
        <v>129</v>
      </c>
      <c r="Q15" t="s">
        <v>151</v>
      </c>
    </row>
    <row r="16" spans="1:17" x14ac:dyDescent="0.2">
      <c r="A16" s="14">
        <v>14</v>
      </c>
      <c r="B16" s="12" t="s">
        <v>99</v>
      </c>
      <c r="C16" s="12">
        <v>1.129136481807</v>
      </c>
      <c r="D16" s="12">
        <v>0.38790022824071702</v>
      </c>
      <c r="E16" s="12">
        <v>3.28679671143763</v>
      </c>
      <c r="F16" s="12">
        <v>0.82348004290916499</v>
      </c>
      <c r="G16" t="str">
        <f t="shared" si="0"/>
        <v>1.13 (0.39—3.29)</v>
      </c>
      <c r="H16" s="12">
        <v>6.4963350718189802E-2</v>
      </c>
      <c r="I16" s="12">
        <v>4.9590172456868802E-3</v>
      </c>
      <c r="J16" s="12">
        <v>0.85102283929443601</v>
      </c>
      <c r="K16" s="12">
        <v>3.7512285340538902E-2</v>
      </c>
      <c r="L16" t="str">
        <f t="shared" si="1"/>
        <v>0.06 (0—0.85)</v>
      </c>
      <c r="O16" s="12" t="s">
        <v>99</v>
      </c>
      <c r="P16" t="s">
        <v>130</v>
      </c>
      <c r="Q16" t="s">
        <v>152</v>
      </c>
    </row>
    <row r="17" spans="1:17" x14ac:dyDescent="0.2">
      <c r="A17" s="14">
        <v>15</v>
      </c>
      <c r="B17" s="12" t="s">
        <v>100</v>
      </c>
      <c r="C17" s="12">
        <v>0.48756256523560398</v>
      </c>
      <c r="D17" s="12">
        <v>0.218588397216855</v>
      </c>
      <c r="E17" s="12">
        <v>1.08751085622944</v>
      </c>
      <c r="F17" s="12">
        <v>7.9183025190188494E-2</v>
      </c>
      <c r="G17" t="str">
        <f t="shared" si="0"/>
        <v>0.49 (0.22—1.09)</v>
      </c>
      <c r="H17" s="12">
        <v>0.250475910096642</v>
      </c>
      <c r="I17" s="12">
        <v>2.11619115069074E-2</v>
      </c>
      <c r="J17" s="12">
        <v>2.96467460031967</v>
      </c>
      <c r="K17" s="12">
        <v>0.26883318909843001</v>
      </c>
      <c r="L17" t="str">
        <f t="shared" si="1"/>
        <v>0.25 (0.02—2.96)</v>
      </c>
      <c r="O17" s="12" t="s">
        <v>100</v>
      </c>
      <c r="P17" t="s">
        <v>131</v>
      </c>
      <c r="Q17" t="s">
        <v>153</v>
      </c>
    </row>
    <row r="18" spans="1:17" x14ac:dyDescent="0.2">
      <c r="A18" s="14">
        <v>16</v>
      </c>
      <c r="B18" s="12" t="s">
        <v>101</v>
      </c>
      <c r="C18" s="12">
        <v>0.45910984168756203</v>
      </c>
      <c r="D18" s="12">
        <v>0.30895281918534401</v>
      </c>
      <c r="E18" s="12">
        <v>0.68224607009631399</v>
      </c>
      <c r="F18" s="12">
        <v>1.2400095951520899E-4</v>
      </c>
      <c r="G18" t="str">
        <f t="shared" si="0"/>
        <v>0.46 (0.31—0.68)</v>
      </c>
      <c r="H18" s="12">
        <v>0.62332597679835799</v>
      </c>
      <c r="I18" s="12">
        <v>0.24216387352643101</v>
      </c>
      <c r="J18" s="12">
        <v>1.60443119650223</v>
      </c>
      <c r="K18" s="12">
        <v>0.32341735485694001</v>
      </c>
      <c r="L18" t="str">
        <f t="shared" si="1"/>
        <v>0.62 (0.24—1.6)</v>
      </c>
      <c r="O18" s="12" t="s">
        <v>101</v>
      </c>
      <c r="P18" t="s">
        <v>132</v>
      </c>
      <c r="Q18" t="s">
        <v>154</v>
      </c>
    </row>
    <row r="19" spans="1:17" x14ac:dyDescent="0.2">
      <c r="A19" s="14">
        <v>17</v>
      </c>
      <c r="B19" s="12" t="s">
        <v>102</v>
      </c>
      <c r="C19" s="12">
        <v>0.75394809102520099</v>
      </c>
      <c r="D19" s="12">
        <v>0.36119798622071903</v>
      </c>
      <c r="E19" s="12">
        <v>1.5737566255787101</v>
      </c>
      <c r="F19" s="12">
        <v>0.45142887448591901</v>
      </c>
      <c r="G19" t="str">
        <f t="shared" si="0"/>
        <v>0.75 (0.36—1.57)</v>
      </c>
      <c r="H19" s="12">
        <v>0.74590033953148505</v>
      </c>
      <c r="I19" s="12">
        <v>0.25130479086570701</v>
      </c>
      <c r="J19" s="12">
        <v>2.2139144844655898</v>
      </c>
      <c r="K19" s="12">
        <v>0.59388634914017602</v>
      </c>
      <c r="L19" t="str">
        <f t="shared" si="1"/>
        <v>0.75 (0.25—2.21)</v>
      </c>
      <c r="O19" s="12" t="s">
        <v>102</v>
      </c>
      <c r="P19" t="s">
        <v>133</v>
      </c>
      <c r="Q19" t="s">
        <v>155</v>
      </c>
    </row>
    <row r="20" spans="1:17" x14ac:dyDescent="0.2">
      <c r="A20" s="14">
        <v>18</v>
      </c>
      <c r="B20" s="12" t="s">
        <v>103</v>
      </c>
      <c r="C20" s="12">
        <v>5.03917279166419</v>
      </c>
      <c r="D20" s="12">
        <v>1.6180425055912</v>
      </c>
      <c r="E20" s="12">
        <v>15.693816655929201</v>
      </c>
      <c r="F20" s="12">
        <v>5.32682867124198E-3</v>
      </c>
      <c r="G20" t="str">
        <f>CONCATENATE(ROUND(C20,2)," (",ROUND(D20,2),"—",ROUND(E20,2),")")</f>
        <v>5.04 (1.62—15.69)</v>
      </c>
      <c r="H20" s="12">
        <v>18.909086312089901</v>
      </c>
      <c r="I20" s="12">
        <v>1.14988785650152</v>
      </c>
      <c r="J20" s="12">
        <v>310.94644850490403</v>
      </c>
      <c r="K20" s="12">
        <v>3.9820802740051203E-2</v>
      </c>
      <c r="L20" t="str">
        <f t="shared" si="1"/>
        <v>18.91 (1.15—310.95)</v>
      </c>
      <c r="O20" s="12" t="s">
        <v>103</v>
      </c>
      <c r="P20" t="s">
        <v>134</v>
      </c>
      <c r="Q20" t="s">
        <v>156</v>
      </c>
    </row>
    <row r="21" spans="1:17" x14ac:dyDescent="0.2">
      <c r="A21" s="14">
        <v>19</v>
      </c>
      <c r="B21" s="12" t="s">
        <v>104</v>
      </c>
      <c r="C21" s="12">
        <v>1.2541261156783801</v>
      </c>
      <c r="D21" s="12">
        <v>0.31403024181204497</v>
      </c>
      <c r="E21" s="12">
        <v>5.0085377285666404</v>
      </c>
      <c r="F21" s="12">
        <v>0.74828069003483599</v>
      </c>
      <c r="G21" t="str">
        <f t="shared" si="0"/>
        <v>1.25 (0.31—5.01)</v>
      </c>
      <c r="H21" s="12">
        <v>1.5632415840168501</v>
      </c>
      <c r="I21" s="12">
        <v>0.20806009431460001</v>
      </c>
      <c r="J21" s="12">
        <v>11.74528089132</v>
      </c>
      <c r="K21" s="12">
        <v>0.66105018641868696</v>
      </c>
      <c r="L21" t="str">
        <f t="shared" si="1"/>
        <v>1.56 (0.21—11.75)</v>
      </c>
      <c r="O21" s="12" t="s">
        <v>104</v>
      </c>
      <c r="P21" t="s">
        <v>135</v>
      </c>
      <c r="Q21" t="s">
        <v>157</v>
      </c>
    </row>
    <row r="22" spans="1:17" x14ac:dyDescent="0.2">
      <c r="A22" s="14">
        <v>20</v>
      </c>
      <c r="B22" s="12" t="s">
        <v>105</v>
      </c>
      <c r="C22" s="12">
        <v>1.67622657877236</v>
      </c>
      <c r="D22" s="12">
        <v>0.76229388772317197</v>
      </c>
      <c r="E22" s="12">
        <v>3.68589541203725</v>
      </c>
      <c r="F22" s="12">
        <v>0.19852437185512001</v>
      </c>
      <c r="G22" t="str">
        <f t="shared" si="0"/>
        <v>1.68 (0.76—3.69)</v>
      </c>
      <c r="H22" s="12">
        <v>4.20581598168389</v>
      </c>
      <c r="I22" s="12">
        <v>0.96340553253178896</v>
      </c>
      <c r="J22" s="12">
        <v>18.360791457468501</v>
      </c>
      <c r="K22" s="12">
        <v>5.5959536579725397E-2</v>
      </c>
      <c r="L22" t="str">
        <f t="shared" si="1"/>
        <v>4.21 (0.96—18.36)</v>
      </c>
      <c r="O22" s="12" t="s">
        <v>105</v>
      </c>
      <c r="P22" t="s">
        <v>136</v>
      </c>
      <c r="Q22" t="s">
        <v>158</v>
      </c>
    </row>
    <row r="23" spans="1:17" x14ac:dyDescent="0.2">
      <c r="A23" s="14">
        <v>21</v>
      </c>
      <c r="B23" s="12" t="s">
        <v>106</v>
      </c>
      <c r="C23" s="12">
        <v>0.903146954104323</v>
      </c>
      <c r="D23" s="12">
        <v>0.28493465342622598</v>
      </c>
      <c r="E23" s="12">
        <v>2.8626718824816701</v>
      </c>
      <c r="F23" s="12">
        <v>0.86242223101842497</v>
      </c>
      <c r="G23" t="str">
        <f t="shared" si="0"/>
        <v>0.9 (0.28—2.86)</v>
      </c>
      <c r="H23" s="12">
        <v>0.29953944495679902</v>
      </c>
      <c r="I23" s="12">
        <v>1.8512387728648799E-2</v>
      </c>
      <c r="J23" s="12">
        <v>4.8466940299751204</v>
      </c>
      <c r="K23" s="12">
        <v>0.39207689908173299</v>
      </c>
      <c r="L23" t="str">
        <f t="shared" si="1"/>
        <v>0.3 (0.02—4.85)</v>
      </c>
      <c r="O23" s="12" t="s">
        <v>106</v>
      </c>
      <c r="P23" t="s">
        <v>137</v>
      </c>
      <c r="Q23" t="s">
        <v>159</v>
      </c>
    </row>
    <row r="24" spans="1:17" x14ac:dyDescent="0.2">
      <c r="A24" s="14">
        <v>22</v>
      </c>
      <c r="B24" s="12" t="s">
        <v>107</v>
      </c>
      <c r="C24" s="12">
        <v>1.84712027284921</v>
      </c>
      <c r="D24" s="12">
        <v>1.2415114870147701</v>
      </c>
      <c r="E24" s="12">
        <v>2.7481447719620999</v>
      </c>
      <c r="F24" s="12">
        <v>2.5122159970194301E-3</v>
      </c>
      <c r="G24" t="str">
        <f t="shared" si="0"/>
        <v>1.85 (1.24—2.75)</v>
      </c>
      <c r="H24" s="12">
        <v>2.1038205893484001</v>
      </c>
      <c r="I24" s="12">
        <v>0.84377927111925999</v>
      </c>
      <c r="J24" s="12">
        <v>5.2455200354651197</v>
      </c>
      <c r="K24" s="12">
        <v>0.10936661980099199</v>
      </c>
      <c r="L24" t="str">
        <f t="shared" si="1"/>
        <v>2.1 (0.84—5.25)</v>
      </c>
      <c r="O24" s="12" t="s">
        <v>107</v>
      </c>
      <c r="P24" t="s">
        <v>138</v>
      </c>
      <c r="Q24" t="s">
        <v>160</v>
      </c>
    </row>
  </sheetData>
  <conditionalFormatting sqref="F3:F24">
    <cfRule type="cellIs" dxfId="1" priority="2" operator="lessThan">
      <formula>0.05</formula>
    </cfRule>
  </conditionalFormatting>
  <conditionalFormatting sqref="K3:K2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table1_edited</vt:lpstr>
      <vt:lpstr>table1_raw</vt:lpstr>
      <vt:lpstr>new_any_stim_rx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Thakkar</dc:creator>
  <cp:lastModifiedBy>Pavan Thakkar</cp:lastModifiedBy>
  <dcterms:created xsi:type="dcterms:W3CDTF">2023-07-16T19:58:07Z</dcterms:created>
  <dcterms:modified xsi:type="dcterms:W3CDTF">2023-07-18T17:36:04Z</dcterms:modified>
</cp:coreProperties>
</file>