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"/>
    </mc:Choice>
  </mc:AlternateContent>
  <xr:revisionPtr revIDLastSave="0" documentId="13_ncr:1_{A312799B-C5B4-462D-85DD-D9094638ED3C}" xr6:coauthVersionLast="47" xr6:coauthVersionMax="47" xr10:uidLastSave="{00000000-0000-0000-0000-000000000000}"/>
  <bookViews>
    <workbookView xWindow="-120" yWindow="-120" windowWidth="29040" windowHeight="15840" activeTab="3" xr2:uid="{071414EE-D145-41C9-AE04-224A7CE52B17}"/>
  </bookViews>
  <sheets>
    <sheet name="test" sheetId="1" r:id="rId1"/>
    <sheet name="abbrev_inorg" sheetId="2" r:id="rId2"/>
    <sheet name="abbrev_inorg_wBL" sheetId="3" r:id="rId3"/>
    <sheet name="abbrev_inorg_wBL (DBH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4" l="1"/>
  <c r="BK12" i="4"/>
  <c r="G12" i="4"/>
  <c r="H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12" i="4"/>
  <c r="BJ11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C12" i="4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B12" i="4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J11" i="4"/>
  <c r="I11" i="4"/>
  <c r="G11" i="4"/>
  <c r="F11" i="4"/>
  <c r="D11" i="4"/>
  <c r="H11" i="4" s="1"/>
  <c r="O4" i="4"/>
  <c r="N4" i="4"/>
  <c r="M4" i="4"/>
  <c r="L4" i="4"/>
  <c r="K4" i="4"/>
  <c r="AQ11" i="4" s="1"/>
  <c r="J4" i="4"/>
  <c r="I4" i="4"/>
  <c r="H4" i="4"/>
  <c r="G4" i="4"/>
  <c r="F4" i="4"/>
  <c r="F13" i="3"/>
  <c r="G13" i="3"/>
  <c r="H13" i="3"/>
  <c r="I13" i="3"/>
  <c r="I14" i="3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12" i="3"/>
  <c r="G12" i="3"/>
  <c r="F12" i="3"/>
  <c r="H12" i="3"/>
  <c r="AF74" i="3"/>
  <c r="AF73" i="3"/>
  <c r="AF72" i="3"/>
  <c r="AF71" i="3"/>
  <c r="AF70" i="3"/>
  <c r="AF69" i="3"/>
  <c r="AF68" i="3"/>
  <c r="AF67" i="3"/>
  <c r="AF66" i="3"/>
  <c r="AF65" i="3"/>
  <c r="AF64" i="3"/>
  <c r="AF63" i="3"/>
  <c r="AF62" i="3"/>
  <c r="AF61" i="3"/>
  <c r="AF60" i="3"/>
  <c r="AF59" i="3"/>
  <c r="AF58" i="3"/>
  <c r="AF57" i="3"/>
  <c r="AF56" i="3"/>
  <c r="AF55" i="3"/>
  <c r="AF54" i="3"/>
  <c r="AF53" i="3"/>
  <c r="AF52" i="3"/>
  <c r="AF51" i="3"/>
  <c r="AF50" i="3"/>
  <c r="AF49" i="3"/>
  <c r="AF48" i="3"/>
  <c r="AF47" i="3"/>
  <c r="AF46" i="3"/>
  <c r="AF45" i="3"/>
  <c r="AF44" i="3"/>
  <c r="AF43" i="3"/>
  <c r="AF42" i="3"/>
  <c r="AF41" i="3"/>
  <c r="AF40" i="3"/>
  <c r="C40" i="3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B40" i="3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AF39" i="3"/>
  <c r="D39" i="3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C39" i="3"/>
  <c r="B39" i="3"/>
  <c r="A39" i="3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F38" i="3"/>
  <c r="AF37" i="3"/>
  <c r="AF36" i="3"/>
  <c r="AF35" i="3"/>
  <c r="AF34" i="3"/>
  <c r="AF33" i="3"/>
  <c r="AF32" i="3"/>
  <c r="AF31" i="3"/>
  <c r="AF30" i="3"/>
  <c r="AF29" i="3"/>
  <c r="AF28" i="3"/>
  <c r="AF27" i="3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F13" i="3"/>
  <c r="AM12" i="3"/>
  <c r="AF12" i="3"/>
  <c r="AO11" i="3" a="1"/>
  <c r="AO11" i="3" s="1"/>
  <c r="AF11" i="3"/>
  <c r="I11" i="3"/>
  <c r="AM11" i="3" s="1"/>
  <c r="G11" i="3"/>
  <c r="F11" i="3"/>
  <c r="D11" i="3"/>
  <c r="H11" i="3" s="1"/>
  <c r="AJ11" i="3" s="1"/>
  <c r="L4" i="3"/>
  <c r="K4" i="3"/>
  <c r="J4" i="3"/>
  <c r="H4" i="3"/>
  <c r="C12" i="3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B12" i="3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O4" i="3"/>
  <c r="N4" i="3"/>
  <c r="M4" i="3"/>
  <c r="I4" i="3"/>
  <c r="G4" i="3"/>
  <c r="F4" i="3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R8" i="2" a="1"/>
  <c r="R8" i="2" s="1"/>
  <c r="K8" i="2"/>
  <c r="L8" i="2" s="1"/>
  <c r="O8" i="2" s="1"/>
  <c r="H8" i="2"/>
  <c r="E8" i="2"/>
  <c r="T8" i="2" s="1"/>
  <c r="B9" i="2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C9" i="2"/>
  <c r="G8" i="2"/>
  <c r="G9" i="2" s="1"/>
  <c r="F4" i="2"/>
  <c r="E4" i="2"/>
  <c r="K4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F8" i="2"/>
  <c r="J4" i="2"/>
  <c r="I4" i="2"/>
  <c r="H4" i="2"/>
  <c r="G4" i="2"/>
  <c r="H4" i="1"/>
  <c r="G4" i="1"/>
  <c r="F4" i="1"/>
  <c r="E4" i="1"/>
  <c r="D4" i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D8" i="1"/>
  <c r="F8" i="1"/>
  <c r="AY12" i="4" l="1"/>
  <c r="I12" i="4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K11" i="4"/>
  <c r="AK11" i="4"/>
  <c r="AP11" i="4"/>
  <c r="D12" i="4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AD11" i="4"/>
  <c r="AG11" i="4"/>
  <c r="L11" i="4"/>
  <c r="AC11" i="4"/>
  <c r="AI11" i="4"/>
  <c r="AR11" i="4"/>
  <c r="J11" i="4"/>
  <c r="M11" i="4"/>
  <c r="AM11" i="4"/>
  <c r="AN11" i="4"/>
  <c r="N11" i="4"/>
  <c r="AO11" i="4"/>
  <c r="O11" i="4"/>
  <c r="AE11" i="4"/>
  <c r="AL11" i="4"/>
  <c r="AF11" i="4"/>
  <c r="AJ12" i="3"/>
  <c r="AE12" i="3"/>
  <c r="AN11" i="3"/>
  <c r="AG11" i="3"/>
  <c r="AE11" i="3"/>
  <c r="AA11" i="3"/>
  <c r="J11" i="3"/>
  <c r="K11" i="3"/>
  <c r="R11" i="3" s="1"/>
  <c r="V11" i="3" s="1"/>
  <c r="O11" i="3"/>
  <c r="Z11" i="3"/>
  <c r="L11" i="3"/>
  <c r="M11" i="3"/>
  <c r="N11" i="3"/>
  <c r="Y11" i="3"/>
  <c r="D12" i="3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AB11" i="3"/>
  <c r="AH11" i="3"/>
  <c r="AI11" i="3"/>
  <c r="AC11" i="3"/>
  <c r="AK11" i="3"/>
  <c r="AL11" i="3"/>
  <c r="I8" i="2"/>
  <c r="S8" i="2"/>
  <c r="X8" i="2"/>
  <c r="J8" i="2"/>
  <c r="AA8" i="2"/>
  <c r="W8" i="2"/>
  <c r="U8" i="2"/>
  <c r="Y8" i="2"/>
  <c r="Z8" i="2"/>
  <c r="V8" i="2"/>
  <c r="H9" i="2"/>
  <c r="G10" i="2"/>
  <c r="O8" i="1"/>
  <c r="M9" i="1"/>
  <c r="F9" i="1"/>
  <c r="O9" i="1"/>
  <c r="F11" i="1"/>
  <c r="O11" i="1"/>
  <c r="M11" i="1"/>
  <c r="M10" i="1"/>
  <c r="F10" i="1"/>
  <c r="O10" i="1"/>
  <c r="P8" i="1"/>
  <c r="N8" i="1"/>
  <c r="G8" i="1"/>
  <c r="M8" i="1"/>
  <c r="H8" i="1"/>
  <c r="AQ12" i="4" l="1"/>
  <c r="S11" i="4"/>
  <c r="L12" i="4"/>
  <c r="Q11" i="4"/>
  <c r="U11" i="4" s="1"/>
  <c r="E11" i="4"/>
  <c r="W11" i="4" s="1"/>
  <c r="R11" i="4"/>
  <c r="P11" i="4"/>
  <c r="T11" i="4" s="1"/>
  <c r="L13" i="4"/>
  <c r="V11" i="4"/>
  <c r="AS11" i="4" s="1" a="1"/>
  <c r="AS11" i="4" s="1"/>
  <c r="BG11" i="4" s="1"/>
  <c r="AQ13" i="4"/>
  <c r="P11" i="3"/>
  <c r="T11" i="3" s="1"/>
  <c r="S11" i="3"/>
  <c r="Q11" i="3"/>
  <c r="U11" i="3" s="1"/>
  <c r="K12" i="3"/>
  <c r="L12" i="3"/>
  <c r="E11" i="3"/>
  <c r="AM13" i="3"/>
  <c r="AF8" i="2" a="1"/>
  <c r="AF8" i="2" s="1"/>
  <c r="AB8" i="2" a="1"/>
  <c r="AB8" i="2" s="1"/>
  <c r="M8" i="2"/>
  <c r="P8" i="2" s="1"/>
  <c r="D8" i="2"/>
  <c r="N8" i="2"/>
  <c r="H10" i="2"/>
  <c r="G11" i="2"/>
  <c r="O12" i="1"/>
  <c r="F12" i="1"/>
  <c r="M12" i="1"/>
  <c r="C8" i="1"/>
  <c r="J8" i="1"/>
  <c r="I8" i="1"/>
  <c r="BI11" i="4" l="1"/>
  <c r="X11" i="4" a="1"/>
  <c r="X11" i="4" s="1"/>
  <c r="AB11" i="4" s="1"/>
  <c r="L14" i="4"/>
  <c r="AQ14" i="4"/>
  <c r="L13" i="3"/>
  <c r="W11" i="3"/>
  <c r="X11" i="3" s="1" a="1"/>
  <c r="X11" i="3" s="1"/>
  <c r="AM14" i="3"/>
  <c r="Q8" i="2"/>
  <c r="E9" i="2"/>
  <c r="H11" i="2"/>
  <c r="G12" i="2"/>
  <c r="T8" i="1"/>
  <c r="K8" i="1"/>
  <c r="Q8" i="1" s="1" a="1"/>
  <c r="Q8" i="1" s="1"/>
  <c r="D9" i="1" s="1"/>
  <c r="S8" i="1"/>
  <c r="F13" i="1"/>
  <c r="M13" i="1"/>
  <c r="O13" i="1"/>
  <c r="L8" i="1"/>
  <c r="BH11" i="4" l="1"/>
  <c r="L15" i="4"/>
  <c r="K12" i="4"/>
  <c r="AI12" i="4"/>
  <c r="AN12" i="4"/>
  <c r="AQ15" i="4"/>
  <c r="AL12" i="3"/>
  <c r="AC12" i="3"/>
  <c r="AA12" i="3"/>
  <c r="Z12" i="3"/>
  <c r="AG12" i="3"/>
  <c r="L14" i="3"/>
  <c r="J12" i="3"/>
  <c r="R12" i="3" s="1"/>
  <c r="V12" i="3" s="1"/>
  <c r="AH12" i="3"/>
  <c r="AM15" i="3"/>
  <c r="F9" i="2"/>
  <c r="K9" i="2" s="1"/>
  <c r="L9" i="2" s="1"/>
  <c r="O9" i="2" s="1"/>
  <c r="T9" i="2"/>
  <c r="V9" i="2"/>
  <c r="Z9" i="2"/>
  <c r="G13" i="2"/>
  <c r="H12" i="2"/>
  <c r="H9" i="1"/>
  <c r="P9" i="1"/>
  <c r="N9" i="1"/>
  <c r="G9" i="1"/>
  <c r="O14" i="1"/>
  <c r="F14" i="1"/>
  <c r="M14" i="1"/>
  <c r="M12" i="4" l="1"/>
  <c r="L16" i="4"/>
  <c r="J12" i="4"/>
  <c r="R12" i="4" s="1"/>
  <c r="V12" i="4" s="1"/>
  <c r="AP12" i="4"/>
  <c r="AG12" i="4"/>
  <c r="AD12" i="4"/>
  <c r="AE12" i="4"/>
  <c r="AK12" i="4"/>
  <c r="AQ16" i="4"/>
  <c r="AK12" i="3"/>
  <c r="AB12" i="3"/>
  <c r="AI12" i="3"/>
  <c r="Y12" i="3"/>
  <c r="AN12" i="3"/>
  <c r="L15" i="3"/>
  <c r="O12" i="3"/>
  <c r="M12" i="3"/>
  <c r="N12" i="3"/>
  <c r="AM16" i="3"/>
  <c r="W9" i="2"/>
  <c r="AA9" i="2"/>
  <c r="I9" i="2"/>
  <c r="J9" i="2"/>
  <c r="Y9" i="2"/>
  <c r="S9" i="2"/>
  <c r="X9" i="2"/>
  <c r="U9" i="2"/>
  <c r="H13" i="2"/>
  <c r="G14" i="2"/>
  <c r="I9" i="1"/>
  <c r="K9" i="1"/>
  <c r="Q9" i="1" s="1" a="1"/>
  <c r="Q9" i="1" s="1"/>
  <c r="D10" i="1" s="1"/>
  <c r="S9" i="1"/>
  <c r="C9" i="1"/>
  <c r="J9" i="1"/>
  <c r="O15" i="1"/>
  <c r="F15" i="1"/>
  <c r="M15" i="1"/>
  <c r="O12" i="4" l="1"/>
  <c r="P12" i="4" s="1"/>
  <c r="T12" i="4" s="1"/>
  <c r="AL12" i="4"/>
  <c r="AM12" i="4"/>
  <c r="AR12" i="4"/>
  <c r="N12" i="4"/>
  <c r="AF12" i="4"/>
  <c r="AC12" i="4"/>
  <c r="AO12" i="4"/>
  <c r="L17" i="4"/>
  <c r="AQ17" i="4"/>
  <c r="AO12" i="3" a="1"/>
  <c r="L16" i="3"/>
  <c r="S12" i="3"/>
  <c r="Q12" i="3"/>
  <c r="U12" i="3" s="1"/>
  <c r="P12" i="3"/>
  <c r="T12" i="3" s="1"/>
  <c r="E12" i="3"/>
  <c r="AM17" i="3"/>
  <c r="M9" i="2"/>
  <c r="P9" i="2" s="1"/>
  <c r="N9" i="2"/>
  <c r="D9" i="2"/>
  <c r="G15" i="2"/>
  <c r="H14" i="2"/>
  <c r="G10" i="1"/>
  <c r="N10" i="1"/>
  <c r="P10" i="1"/>
  <c r="H10" i="1"/>
  <c r="L9" i="1"/>
  <c r="T9" i="1"/>
  <c r="M16" i="1"/>
  <c r="F16" i="1"/>
  <c r="O16" i="1"/>
  <c r="Q12" i="4" l="1"/>
  <c r="U12" i="4" s="1"/>
  <c r="S12" i="4"/>
  <c r="AS12" i="4" a="1"/>
  <c r="E12" i="4"/>
  <c r="L18" i="4"/>
  <c r="AQ18" i="4"/>
  <c r="AO12" i="3"/>
  <c r="L17" i="3"/>
  <c r="W12" i="3"/>
  <c r="X12" i="3" s="1" a="1"/>
  <c r="X12" i="3" s="1"/>
  <c r="AM18" i="3"/>
  <c r="AB9" i="2" a="1"/>
  <c r="AB9" i="2" s="1"/>
  <c r="R9" i="2" a="1"/>
  <c r="R9" i="2" s="1"/>
  <c r="Q9" i="2"/>
  <c r="G16" i="2"/>
  <c r="H15" i="2"/>
  <c r="J10" i="1"/>
  <c r="C10" i="1"/>
  <c r="I10" i="1"/>
  <c r="O17" i="1"/>
  <c r="F17" i="1"/>
  <c r="M17" i="1"/>
  <c r="AS12" i="4" l="1"/>
  <c r="W12" i="4"/>
  <c r="AB12" i="4" s="1" a="1"/>
  <c r="AB12" i="4" s="1"/>
  <c r="AW12" i="4" s="1"/>
  <c r="BF12" i="4" s="1"/>
  <c r="L19" i="4"/>
  <c r="AQ19" i="4"/>
  <c r="AE13" i="3"/>
  <c r="AJ13" i="3"/>
  <c r="K13" i="3"/>
  <c r="AK13" i="3"/>
  <c r="AB13" i="3"/>
  <c r="AN13" i="3"/>
  <c r="AI13" i="3"/>
  <c r="Y13" i="3"/>
  <c r="AL13" i="3"/>
  <c r="AC13" i="3"/>
  <c r="AA13" i="3"/>
  <c r="Z13" i="3"/>
  <c r="AH13" i="3"/>
  <c r="AG13" i="3"/>
  <c r="L18" i="3"/>
  <c r="M13" i="3"/>
  <c r="N13" i="3"/>
  <c r="J13" i="3"/>
  <c r="R13" i="3" s="1"/>
  <c r="V13" i="3" s="1"/>
  <c r="O13" i="3"/>
  <c r="AM19" i="3"/>
  <c r="E10" i="2"/>
  <c r="F10" i="2"/>
  <c r="G17" i="2"/>
  <c r="H16" i="2"/>
  <c r="S10" i="1"/>
  <c r="K10" i="1"/>
  <c r="Q10" i="1" s="1" a="1"/>
  <c r="Q10" i="1" s="1"/>
  <c r="D11" i="1" s="1"/>
  <c r="T10" i="1"/>
  <c r="L10" i="1"/>
  <c r="O18" i="1"/>
  <c r="F18" i="1"/>
  <c r="M18" i="1"/>
  <c r="BB12" i="4" l="1"/>
  <c r="BC12" i="4"/>
  <c r="AZ12" i="4"/>
  <c r="BA12" i="4"/>
  <c r="AX12" i="4"/>
  <c r="BD12" i="4" s="1"/>
  <c r="X12" i="4" a="1"/>
  <c r="X12" i="4" s="1"/>
  <c r="BE12" i="4"/>
  <c r="L20" i="4"/>
  <c r="AQ20" i="4"/>
  <c r="AO13" i="3" a="1"/>
  <c r="L19" i="3"/>
  <c r="Q13" i="3"/>
  <c r="U13" i="3" s="1"/>
  <c r="S13" i="3"/>
  <c r="P13" i="3"/>
  <c r="T13" i="3" s="1"/>
  <c r="E13" i="3"/>
  <c r="AM20" i="3"/>
  <c r="Z10" i="2"/>
  <c r="T10" i="2"/>
  <c r="V10" i="2"/>
  <c r="K10" i="2"/>
  <c r="L10" i="2" s="1"/>
  <c r="O10" i="2" s="1"/>
  <c r="W10" i="2"/>
  <c r="U10" i="2"/>
  <c r="S10" i="2"/>
  <c r="J10" i="2"/>
  <c r="AA10" i="2"/>
  <c r="Y10" i="2"/>
  <c r="I10" i="2"/>
  <c r="X10" i="2"/>
  <c r="G18" i="2"/>
  <c r="H17" i="2"/>
  <c r="P11" i="1"/>
  <c r="G11" i="1"/>
  <c r="N11" i="1"/>
  <c r="H11" i="1"/>
  <c r="M19" i="1"/>
  <c r="O19" i="1"/>
  <c r="F19" i="1"/>
  <c r="BG12" i="4" l="1"/>
  <c r="BI12" i="4"/>
  <c r="BH12" i="4"/>
  <c r="G13" i="4" s="1"/>
  <c r="BA13" i="4"/>
  <c r="AZ13" i="4"/>
  <c r="BF13" i="4"/>
  <c r="BC13" i="4"/>
  <c r="BE13" i="4"/>
  <c r="BD13" i="4"/>
  <c r="BB13" i="4"/>
  <c r="BK13" i="4"/>
  <c r="H13" i="4"/>
  <c r="F13" i="4"/>
  <c r="AY13" i="4"/>
  <c r="L21" i="4"/>
  <c r="AQ21" i="4"/>
  <c r="G14" i="3"/>
  <c r="H14" i="3"/>
  <c r="AO13" i="3"/>
  <c r="F14" i="3" s="1"/>
  <c r="L20" i="3"/>
  <c r="W13" i="3"/>
  <c r="X13" i="3" s="1" a="1"/>
  <c r="X13" i="3" s="1"/>
  <c r="AM21" i="3"/>
  <c r="AB10" i="2" a="1"/>
  <c r="AB10" i="2" s="1"/>
  <c r="M10" i="2"/>
  <c r="P10" i="2" s="1"/>
  <c r="D10" i="2"/>
  <c r="N10" i="2"/>
  <c r="H18" i="2"/>
  <c r="G19" i="2"/>
  <c r="I11" i="1"/>
  <c r="S11" i="1"/>
  <c r="K11" i="1"/>
  <c r="Q11" i="1" s="1" a="1"/>
  <c r="Q11" i="1" s="1"/>
  <c r="D12" i="1" s="1"/>
  <c r="J11" i="1"/>
  <c r="C11" i="1"/>
  <c r="O20" i="1"/>
  <c r="F20" i="1"/>
  <c r="M20" i="1"/>
  <c r="BK14" i="4" l="1"/>
  <c r="O13" i="4"/>
  <c r="AL13" i="4"/>
  <c r="AG13" i="4"/>
  <c r="AD13" i="4"/>
  <c r="AP13" i="4"/>
  <c r="AE13" i="4"/>
  <c r="AK13" i="4"/>
  <c r="AO13" i="4"/>
  <c r="AC13" i="4"/>
  <c r="AF13" i="4"/>
  <c r="N13" i="4"/>
  <c r="M13" i="4"/>
  <c r="AR13" i="4"/>
  <c r="AM13" i="4"/>
  <c r="K13" i="4"/>
  <c r="AI13" i="4"/>
  <c r="AN13" i="4"/>
  <c r="J13" i="4"/>
  <c r="L22" i="4"/>
  <c r="AQ22" i="4"/>
  <c r="AJ14" i="3"/>
  <c r="AE14" i="3"/>
  <c r="K14" i="3"/>
  <c r="AN14" i="3"/>
  <c r="AK14" i="3"/>
  <c r="AB14" i="3"/>
  <c r="Y14" i="3"/>
  <c r="L21" i="3"/>
  <c r="M14" i="3"/>
  <c r="N14" i="3"/>
  <c r="AM22" i="3"/>
  <c r="Q10" i="2"/>
  <c r="R10" i="2" s="1" a="1"/>
  <c r="R10" i="2" s="1"/>
  <c r="H19" i="2"/>
  <c r="G20" i="2"/>
  <c r="T11" i="1"/>
  <c r="L11" i="1"/>
  <c r="P12" i="1"/>
  <c r="H12" i="1"/>
  <c r="G12" i="1"/>
  <c r="I12" i="1" s="1"/>
  <c r="S12" i="1" s="1"/>
  <c r="N12" i="1"/>
  <c r="F21" i="1"/>
  <c r="M21" i="1"/>
  <c r="O21" i="1"/>
  <c r="S13" i="4" l="1"/>
  <c r="E13" i="4"/>
  <c r="R13" i="4"/>
  <c r="V13" i="4" s="1"/>
  <c r="P13" i="4"/>
  <c r="T13" i="4" s="1"/>
  <c r="Q13" i="4"/>
  <c r="U13" i="4" s="1"/>
  <c r="L23" i="4"/>
  <c r="AQ23" i="4"/>
  <c r="AL14" i="3"/>
  <c r="AC14" i="3"/>
  <c r="AA14" i="3"/>
  <c r="Z14" i="3"/>
  <c r="AH14" i="3"/>
  <c r="AG14" i="3"/>
  <c r="AI14" i="3"/>
  <c r="J14" i="3"/>
  <c r="R14" i="3" s="1"/>
  <c r="V14" i="3" s="1"/>
  <c r="O14" i="3"/>
  <c r="Q14" i="3" s="1"/>
  <c r="U14" i="3" s="1"/>
  <c r="L22" i="3"/>
  <c r="AM23" i="3"/>
  <c r="E11" i="2"/>
  <c r="F11" i="2"/>
  <c r="G21" i="2"/>
  <c r="H20" i="2"/>
  <c r="K12" i="1"/>
  <c r="Q12" i="1" s="1" a="1"/>
  <c r="Q12" i="1" s="1"/>
  <c r="D13" i="1" s="1"/>
  <c r="P13" i="1" s="1"/>
  <c r="C12" i="1"/>
  <c r="J12" i="1"/>
  <c r="O22" i="1"/>
  <c r="F22" i="1"/>
  <c r="M22" i="1"/>
  <c r="AS13" i="4" l="1" a="1"/>
  <c r="W13" i="4"/>
  <c r="L24" i="4"/>
  <c r="AQ24" i="4"/>
  <c r="S14" i="3"/>
  <c r="L23" i="3"/>
  <c r="E14" i="3"/>
  <c r="P14" i="3"/>
  <c r="T14" i="3" s="1"/>
  <c r="AO14" i="3" s="1" a="1"/>
  <c r="AM24" i="3"/>
  <c r="I11" i="2"/>
  <c r="J11" i="2"/>
  <c r="U11" i="2"/>
  <c r="AA11" i="2"/>
  <c r="X11" i="2"/>
  <c r="S11" i="2"/>
  <c r="Y11" i="2"/>
  <c r="K11" i="2"/>
  <c r="L11" i="2" s="1"/>
  <c r="O11" i="2" s="1"/>
  <c r="T11" i="2"/>
  <c r="V11" i="2"/>
  <c r="Z11" i="2"/>
  <c r="W11" i="2"/>
  <c r="H21" i="2"/>
  <c r="G22" i="2"/>
  <c r="N13" i="1"/>
  <c r="H13" i="1"/>
  <c r="G13" i="1"/>
  <c r="L12" i="1"/>
  <c r="T12" i="1"/>
  <c r="C13" i="1"/>
  <c r="O23" i="1"/>
  <c r="F23" i="1"/>
  <c r="M23" i="1"/>
  <c r="AS13" i="4" l="1"/>
  <c r="BG13" i="4" s="1"/>
  <c r="BH13" i="4"/>
  <c r="BI13" i="4"/>
  <c r="AB13" i="4" a="1"/>
  <c r="AB13" i="4" s="1"/>
  <c r="X13" i="4" a="1"/>
  <c r="X13" i="4" s="1"/>
  <c r="L25" i="4"/>
  <c r="AQ25" i="4"/>
  <c r="H15" i="3"/>
  <c r="G15" i="3"/>
  <c r="AO14" i="3"/>
  <c r="F15" i="3" s="1"/>
  <c r="W14" i="3"/>
  <c r="X14" i="3" s="1" a="1"/>
  <c r="X14" i="3" s="1"/>
  <c r="L24" i="3"/>
  <c r="AM25" i="3"/>
  <c r="M11" i="2"/>
  <c r="P11" i="2" s="1"/>
  <c r="AB11" i="2" s="1" a="1"/>
  <c r="AB11" i="2" s="1"/>
  <c r="N11" i="2"/>
  <c r="D11" i="2"/>
  <c r="G23" i="2"/>
  <c r="H22" i="2"/>
  <c r="I13" i="1"/>
  <c r="J13" i="1"/>
  <c r="T13" i="1" s="1"/>
  <c r="M24" i="1"/>
  <c r="F24" i="1"/>
  <c r="O24" i="1"/>
  <c r="AW13" i="4" l="1"/>
  <c r="AX13" i="4"/>
  <c r="L26" i="4"/>
  <c r="AQ26" i="4"/>
  <c r="AJ15" i="3"/>
  <c r="AE15" i="3"/>
  <c r="K15" i="3"/>
  <c r="N15" i="3"/>
  <c r="O15" i="3"/>
  <c r="AG15" i="3"/>
  <c r="AH15" i="3"/>
  <c r="AL15" i="3"/>
  <c r="AC15" i="3"/>
  <c r="AA15" i="3"/>
  <c r="Z15" i="3"/>
  <c r="AN15" i="3"/>
  <c r="Y15" i="3"/>
  <c r="AK15" i="3"/>
  <c r="AB15" i="3"/>
  <c r="AI15" i="3"/>
  <c r="M15" i="3"/>
  <c r="L25" i="3"/>
  <c r="J15" i="3"/>
  <c r="AM26" i="3"/>
  <c r="R11" i="2" a="1"/>
  <c r="R11" i="2" s="1"/>
  <c r="Q11" i="2"/>
  <c r="F12" i="2" s="1"/>
  <c r="U12" i="2" s="1"/>
  <c r="G24" i="2"/>
  <c r="H23" i="2"/>
  <c r="L13" i="1"/>
  <c r="S13" i="1"/>
  <c r="K13" i="1"/>
  <c r="Q13" i="1" s="1" a="1"/>
  <c r="Q13" i="1" s="1"/>
  <c r="D14" i="1" s="1"/>
  <c r="O25" i="1"/>
  <c r="F25" i="1"/>
  <c r="M25" i="1"/>
  <c r="L27" i="4" l="1"/>
  <c r="AQ27" i="4"/>
  <c r="R15" i="3"/>
  <c r="V15" i="3" s="1"/>
  <c r="Q15" i="3"/>
  <c r="U15" i="3" s="1"/>
  <c r="S15" i="3"/>
  <c r="AO15" i="3" a="1"/>
  <c r="E15" i="3"/>
  <c r="P15" i="3"/>
  <c r="T15" i="3" s="1"/>
  <c r="L26" i="3"/>
  <c r="AM27" i="3"/>
  <c r="J12" i="2"/>
  <c r="S12" i="2"/>
  <c r="Y12" i="2"/>
  <c r="I12" i="2"/>
  <c r="E12" i="2"/>
  <c r="G25" i="2"/>
  <c r="H24" i="2"/>
  <c r="P14" i="1"/>
  <c r="H14" i="1"/>
  <c r="G14" i="1"/>
  <c r="I14" i="1" s="1"/>
  <c r="S14" i="1" s="1"/>
  <c r="N14" i="1"/>
  <c r="O26" i="1"/>
  <c r="F26" i="1"/>
  <c r="M26" i="1"/>
  <c r="AY14" i="4" l="1"/>
  <c r="H14" i="4"/>
  <c r="G14" i="4"/>
  <c r="F14" i="4"/>
  <c r="L28" i="4"/>
  <c r="AQ28" i="4"/>
  <c r="G16" i="3"/>
  <c r="H16" i="3"/>
  <c r="W15" i="3"/>
  <c r="AO15" i="3"/>
  <c r="X15" i="3" a="1"/>
  <c r="X15" i="3" s="1"/>
  <c r="L27" i="3"/>
  <c r="N16" i="3"/>
  <c r="AM28" i="3"/>
  <c r="W12" i="2"/>
  <c r="T12" i="2"/>
  <c r="K12" i="2"/>
  <c r="Z12" i="2"/>
  <c r="V12" i="2"/>
  <c r="X12" i="2"/>
  <c r="N12" i="2"/>
  <c r="AA12" i="2"/>
  <c r="G26" i="2"/>
  <c r="H25" i="2"/>
  <c r="K14" i="1"/>
  <c r="Q14" i="1" s="1" a="1"/>
  <c r="Q14" i="1" s="1"/>
  <c r="D15" i="1" s="1"/>
  <c r="H15" i="1" s="1"/>
  <c r="J14" i="1"/>
  <c r="C14" i="1"/>
  <c r="O27" i="1"/>
  <c r="M27" i="1"/>
  <c r="F27" i="1"/>
  <c r="AD14" i="4" l="1"/>
  <c r="AE14" i="4"/>
  <c r="AL14" i="4"/>
  <c r="AK14" i="4"/>
  <c r="AP14" i="4"/>
  <c r="AG14" i="4"/>
  <c r="O14" i="4"/>
  <c r="M14" i="4"/>
  <c r="AC14" i="4"/>
  <c r="AO14" i="4"/>
  <c r="AF14" i="4"/>
  <c r="AR14" i="4"/>
  <c r="N14" i="4"/>
  <c r="AM14" i="4"/>
  <c r="K14" i="4"/>
  <c r="J14" i="4"/>
  <c r="AN14" i="4"/>
  <c r="AI14" i="4"/>
  <c r="L29" i="4"/>
  <c r="AQ29" i="4"/>
  <c r="F16" i="3"/>
  <c r="AA16" i="3"/>
  <c r="AC16" i="3"/>
  <c r="Z16" i="3"/>
  <c r="AL16" i="3"/>
  <c r="AJ16" i="3"/>
  <c r="AE16" i="3"/>
  <c r="K16" i="3"/>
  <c r="J16" i="3"/>
  <c r="Y16" i="3"/>
  <c r="AN16" i="3"/>
  <c r="AK16" i="3"/>
  <c r="AB16" i="3"/>
  <c r="M16" i="3"/>
  <c r="O16" i="3"/>
  <c r="AH16" i="3"/>
  <c r="L28" i="3"/>
  <c r="AM29" i="3"/>
  <c r="L12" i="2"/>
  <c r="O12" i="2" s="1"/>
  <c r="M12" i="2"/>
  <c r="P12" i="2" s="1"/>
  <c r="D12" i="2"/>
  <c r="Q12" i="2" s="1"/>
  <c r="H26" i="2"/>
  <c r="G27" i="2"/>
  <c r="L14" i="1"/>
  <c r="T14" i="1"/>
  <c r="N15" i="1"/>
  <c r="P15" i="1"/>
  <c r="G15" i="1"/>
  <c r="I15" i="1" s="1"/>
  <c r="K15" i="1" s="1"/>
  <c r="Q15" i="1" s="1" a="1"/>
  <c r="Q15" i="1" s="1"/>
  <c r="C15" i="1"/>
  <c r="J15" i="1"/>
  <c r="O28" i="1"/>
  <c r="F28" i="1"/>
  <c r="M28" i="1"/>
  <c r="R14" i="4" l="1"/>
  <c r="V14" i="4" s="1"/>
  <c r="AS14" i="4" s="1" a="1"/>
  <c r="Q14" i="4"/>
  <c r="U14" i="4" s="1"/>
  <c r="P14" i="4"/>
  <c r="T14" i="4" s="1"/>
  <c r="E14" i="4"/>
  <c r="S14" i="4"/>
  <c r="L30" i="4"/>
  <c r="AQ30" i="4"/>
  <c r="AG16" i="3"/>
  <c r="AI16" i="3"/>
  <c r="R16" i="3"/>
  <c r="V16" i="3" s="1"/>
  <c r="P16" i="3"/>
  <c r="T16" i="3" s="1"/>
  <c r="Q16" i="3"/>
  <c r="U16" i="3" s="1"/>
  <c r="E16" i="3"/>
  <c r="AO16" i="3" a="1"/>
  <c r="S16" i="3"/>
  <c r="L29" i="3"/>
  <c r="AM30" i="3"/>
  <c r="AB12" i="2" a="1"/>
  <c r="AB12" i="2" s="1"/>
  <c r="R12" i="2" a="1"/>
  <c r="R12" i="2" s="1"/>
  <c r="G28" i="2"/>
  <c r="H27" i="2"/>
  <c r="S15" i="1"/>
  <c r="D16" i="1"/>
  <c r="H16" i="1" s="1"/>
  <c r="L15" i="1"/>
  <c r="T15" i="1"/>
  <c r="F29" i="1"/>
  <c r="M29" i="1"/>
  <c r="O29" i="1"/>
  <c r="AS14" i="4" l="1"/>
  <c r="W14" i="4"/>
  <c r="X14" i="4" s="1" a="1"/>
  <c r="X14" i="4" s="1"/>
  <c r="L31" i="4"/>
  <c r="AQ31" i="4"/>
  <c r="H17" i="3"/>
  <c r="G17" i="3"/>
  <c r="W16" i="3"/>
  <c r="X16" i="3" s="1" a="1"/>
  <c r="X16" i="3" s="1"/>
  <c r="AO16" i="3"/>
  <c r="AK17" i="3"/>
  <c r="AB17" i="3"/>
  <c r="L30" i="3"/>
  <c r="AM31" i="3"/>
  <c r="F13" i="2"/>
  <c r="J13" i="2" s="1"/>
  <c r="E13" i="2"/>
  <c r="G29" i="2"/>
  <c r="H28" i="2"/>
  <c r="G16" i="1"/>
  <c r="N16" i="1"/>
  <c r="P16" i="1"/>
  <c r="O30" i="1"/>
  <c r="F30" i="1"/>
  <c r="M30" i="1"/>
  <c r="AB14" i="4" l="1" a="1"/>
  <c r="AB14" i="4" s="1"/>
  <c r="AW14" i="4" s="1"/>
  <c r="L32" i="4"/>
  <c r="AQ32" i="4"/>
  <c r="F17" i="3"/>
  <c r="AG17" i="3"/>
  <c r="AE17" i="3"/>
  <c r="AJ17" i="3"/>
  <c r="K17" i="3"/>
  <c r="AI17" i="3"/>
  <c r="AH17" i="3"/>
  <c r="AA17" i="3"/>
  <c r="AC17" i="3"/>
  <c r="AN17" i="3"/>
  <c r="AL17" i="3"/>
  <c r="Y17" i="3"/>
  <c r="M17" i="3"/>
  <c r="N17" i="3"/>
  <c r="L31" i="3"/>
  <c r="AM32" i="3"/>
  <c r="Y13" i="2"/>
  <c r="S13" i="2"/>
  <c r="I13" i="2"/>
  <c r="U13" i="2"/>
  <c r="W13" i="2"/>
  <c r="V13" i="2"/>
  <c r="Z13" i="2"/>
  <c r="T13" i="2"/>
  <c r="AA13" i="2"/>
  <c r="X13" i="2"/>
  <c r="K13" i="2"/>
  <c r="L13" i="2" s="1"/>
  <c r="O13" i="2" s="1"/>
  <c r="H29" i="2"/>
  <c r="G30" i="2"/>
  <c r="I16" i="1"/>
  <c r="C16" i="1"/>
  <c r="J16" i="1"/>
  <c r="O31" i="1"/>
  <c r="F31" i="1"/>
  <c r="M31" i="1"/>
  <c r="BE14" i="4" l="1"/>
  <c r="BC14" i="4"/>
  <c r="AX14" i="4"/>
  <c r="BD14" i="4" s="1"/>
  <c r="L33" i="4"/>
  <c r="AQ33" i="4"/>
  <c r="J17" i="3"/>
  <c r="R17" i="3" s="1"/>
  <c r="V17" i="3" s="1"/>
  <c r="O17" i="3"/>
  <c r="S17" i="3" s="1"/>
  <c r="Z17" i="3"/>
  <c r="P17" i="3"/>
  <c r="T17" i="3" s="1"/>
  <c r="E17" i="3"/>
  <c r="AO17" i="3" a="1"/>
  <c r="Q17" i="3"/>
  <c r="U17" i="3" s="1"/>
  <c r="L32" i="3"/>
  <c r="AM33" i="3"/>
  <c r="R13" i="2" a="1"/>
  <c r="R13" i="2" s="1"/>
  <c r="D13" i="2"/>
  <c r="N13" i="2"/>
  <c r="Q13" i="2" s="1"/>
  <c r="M13" i="2"/>
  <c r="P13" i="2" s="1"/>
  <c r="AB13" i="2" s="1" a="1"/>
  <c r="AB13" i="2" s="1"/>
  <c r="G31" i="2"/>
  <c r="H30" i="2"/>
  <c r="L16" i="1"/>
  <c r="T16" i="1"/>
  <c r="S16" i="1"/>
  <c r="K16" i="1"/>
  <c r="Q16" i="1" s="1" a="1"/>
  <c r="Q16" i="1" s="1"/>
  <c r="D17" i="1" s="1"/>
  <c r="M32" i="1"/>
  <c r="F32" i="1"/>
  <c r="O32" i="1"/>
  <c r="BI14" i="4" l="1"/>
  <c r="BH14" i="4"/>
  <c r="BG14" i="4"/>
  <c r="BF14" i="4"/>
  <c r="BA14" i="4"/>
  <c r="BB14" i="4"/>
  <c r="AZ14" i="4"/>
  <c r="AY15" i="4" s="1"/>
  <c r="BK15" i="4"/>
  <c r="L34" i="4"/>
  <c r="AQ34" i="4"/>
  <c r="G18" i="3"/>
  <c r="H18" i="3"/>
  <c r="W17" i="3"/>
  <c r="X17" i="3" s="1" a="1"/>
  <c r="X17" i="3" s="1"/>
  <c r="AO17" i="3"/>
  <c r="F18" i="3" s="1"/>
  <c r="AB18" i="3"/>
  <c r="AK18" i="3"/>
  <c r="Y18" i="3"/>
  <c r="N18" i="3"/>
  <c r="L33" i="3"/>
  <c r="M18" i="3"/>
  <c r="AM34" i="3"/>
  <c r="F14" i="2"/>
  <c r="J14" i="2" s="1"/>
  <c r="E14" i="2"/>
  <c r="Z14" i="2" s="1"/>
  <c r="G32" i="2"/>
  <c r="H31" i="2"/>
  <c r="N17" i="1"/>
  <c r="H17" i="1"/>
  <c r="P17" i="1"/>
  <c r="G17" i="1"/>
  <c r="O33" i="1"/>
  <c r="F33" i="1"/>
  <c r="M33" i="1"/>
  <c r="H15" i="4" l="1"/>
  <c r="AN15" i="4" s="1"/>
  <c r="G15" i="4"/>
  <c r="AF15" i="4" s="1"/>
  <c r="F15" i="4"/>
  <c r="AE15" i="4" s="1"/>
  <c r="L35" i="4"/>
  <c r="AQ35" i="4"/>
  <c r="AJ18" i="3"/>
  <c r="AE18" i="3"/>
  <c r="K18" i="3"/>
  <c r="AA18" i="3"/>
  <c r="Z18" i="3"/>
  <c r="AH18" i="3"/>
  <c r="AG18" i="3"/>
  <c r="AL18" i="3"/>
  <c r="AC18" i="3"/>
  <c r="AN18" i="3"/>
  <c r="AI18" i="3"/>
  <c r="J18" i="3"/>
  <c r="O18" i="3"/>
  <c r="S18" i="3" s="1"/>
  <c r="L34" i="3"/>
  <c r="AM35" i="3"/>
  <c r="W14" i="2"/>
  <c r="U14" i="2"/>
  <c r="S14" i="2"/>
  <c r="X14" i="2"/>
  <c r="Y14" i="2"/>
  <c r="I14" i="2"/>
  <c r="M14" i="2" s="1"/>
  <c r="P14" i="2" s="1"/>
  <c r="K14" i="2"/>
  <c r="L14" i="2" s="1"/>
  <c r="O14" i="2" s="1"/>
  <c r="T14" i="2"/>
  <c r="V14" i="2"/>
  <c r="AA14" i="2"/>
  <c r="G33" i="2"/>
  <c r="H32" i="2"/>
  <c r="J17" i="1"/>
  <c r="C17" i="1"/>
  <c r="I17" i="1"/>
  <c r="O34" i="1"/>
  <c r="F34" i="1"/>
  <c r="M34" i="1"/>
  <c r="N15" i="4" l="1"/>
  <c r="AG15" i="4"/>
  <c r="M15" i="4"/>
  <c r="O15" i="4"/>
  <c r="AR15" i="4"/>
  <c r="AO15" i="4"/>
  <c r="AC15" i="4"/>
  <c r="AP15" i="4"/>
  <c r="AI15" i="4"/>
  <c r="AK15" i="4"/>
  <c r="J15" i="4"/>
  <c r="K15" i="4"/>
  <c r="E15" i="4" s="1"/>
  <c r="AD15" i="4"/>
  <c r="AM15" i="4"/>
  <c r="AL15" i="4"/>
  <c r="P15" i="4"/>
  <c r="T15" i="4" s="1"/>
  <c r="L36" i="4"/>
  <c r="AQ36" i="4"/>
  <c r="R18" i="3"/>
  <c r="V18" i="3" s="1"/>
  <c r="E18" i="3"/>
  <c r="W18" i="3" s="1"/>
  <c r="P18" i="3"/>
  <c r="T18" i="3" s="1"/>
  <c r="Q18" i="3"/>
  <c r="U18" i="3" s="1"/>
  <c r="L35" i="3"/>
  <c r="AM36" i="3"/>
  <c r="D14" i="2"/>
  <c r="N14" i="2"/>
  <c r="AB14" i="2" a="1"/>
  <c r="AB14" i="2" s="1"/>
  <c r="Q14" i="2"/>
  <c r="R14" i="2" s="1" a="1"/>
  <c r="R14" i="2" s="1"/>
  <c r="G34" i="2"/>
  <c r="H33" i="2"/>
  <c r="S17" i="1"/>
  <c r="K17" i="1"/>
  <c r="Q17" i="1" s="1" a="1"/>
  <c r="Q17" i="1" s="1"/>
  <c r="D18" i="1" s="1"/>
  <c r="L17" i="1"/>
  <c r="T17" i="1"/>
  <c r="O35" i="1"/>
  <c r="F35" i="1"/>
  <c r="M35" i="1"/>
  <c r="Q15" i="4" l="1"/>
  <c r="U15" i="4" s="1"/>
  <c r="S15" i="4"/>
  <c r="R15" i="4"/>
  <c r="V15" i="4" s="1"/>
  <c r="AS15" i="4" a="1"/>
  <c r="W15" i="4"/>
  <c r="AB15" i="4" s="1" a="1"/>
  <c r="AB15" i="4" s="1"/>
  <c r="AW15" i="4" s="1"/>
  <c r="L37" i="4"/>
  <c r="AQ37" i="4"/>
  <c r="X18" i="3" a="1"/>
  <c r="X18" i="3" s="1"/>
  <c r="AO18" i="3" a="1"/>
  <c r="L36" i="3"/>
  <c r="AM37" i="3"/>
  <c r="E15" i="2"/>
  <c r="F15" i="2"/>
  <c r="H34" i="2"/>
  <c r="G35" i="2"/>
  <c r="P18" i="1"/>
  <c r="H18" i="1"/>
  <c r="G18" i="1"/>
  <c r="I18" i="1" s="1"/>
  <c r="S18" i="1" s="1"/>
  <c r="N18" i="1"/>
  <c r="AS15" i="4" l="1"/>
  <c r="BA15" i="4"/>
  <c r="AZ15" i="4"/>
  <c r="BB15" i="4"/>
  <c r="BF15" i="4"/>
  <c r="BC15" i="4"/>
  <c r="BE15" i="4"/>
  <c r="AX15" i="4"/>
  <c r="BD15" i="4" s="1"/>
  <c r="X15" i="4" a="1"/>
  <c r="X15" i="4" s="1"/>
  <c r="L38" i="4"/>
  <c r="AQ38" i="4"/>
  <c r="H19" i="3"/>
  <c r="G19" i="3"/>
  <c r="AO18" i="3"/>
  <c r="F19" i="3" s="1"/>
  <c r="L37" i="3"/>
  <c r="Z15" i="2"/>
  <c r="V15" i="2"/>
  <c r="T15" i="2"/>
  <c r="U15" i="2"/>
  <c r="W15" i="2"/>
  <c r="X15" i="2"/>
  <c r="Y15" i="2"/>
  <c r="AA15" i="2"/>
  <c r="K15" i="2"/>
  <c r="L15" i="2" s="1"/>
  <c r="O15" i="2" s="1"/>
  <c r="S15" i="2"/>
  <c r="J15" i="2"/>
  <c r="I15" i="2"/>
  <c r="H35" i="2"/>
  <c r="J18" i="1"/>
  <c r="C18" i="1"/>
  <c r="K18" i="1"/>
  <c r="Q18" i="1" s="1" a="1"/>
  <c r="Q18" i="1" s="1"/>
  <c r="D19" i="1" s="1"/>
  <c r="P19" i="1" s="1"/>
  <c r="BG15" i="4" l="1"/>
  <c r="BI15" i="4"/>
  <c r="BH15" i="4"/>
  <c r="BK16" i="4"/>
  <c r="F16" i="4"/>
  <c r="H16" i="4"/>
  <c r="G16" i="4"/>
  <c r="AY16" i="4"/>
  <c r="L39" i="4"/>
  <c r="AQ39" i="4"/>
  <c r="AM38" i="3"/>
  <c r="AC19" i="3"/>
  <c r="AJ19" i="3"/>
  <c r="AE19" i="3"/>
  <c r="K19" i="3"/>
  <c r="AK19" i="3"/>
  <c r="AB19" i="3"/>
  <c r="Y19" i="3"/>
  <c r="M19" i="3"/>
  <c r="N19" i="3"/>
  <c r="AA19" i="3"/>
  <c r="Z19" i="3"/>
  <c r="AL19" i="3"/>
  <c r="L38" i="3"/>
  <c r="D15" i="2"/>
  <c r="M15" i="2"/>
  <c r="N15" i="2"/>
  <c r="P15" i="2"/>
  <c r="AB15" i="2" s="1" a="1"/>
  <c r="AB15" i="2" s="1"/>
  <c r="N19" i="1"/>
  <c r="H19" i="1"/>
  <c r="G19" i="1"/>
  <c r="L18" i="1"/>
  <c r="T18" i="1"/>
  <c r="M16" i="4" l="1"/>
  <c r="AF16" i="4"/>
  <c r="AC16" i="4"/>
  <c r="AM16" i="4"/>
  <c r="AO16" i="4"/>
  <c r="N16" i="4"/>
  <c r="AR16" i="4"/>
  <c r="K16" i="4"/>
  <c r="AI16" i="4"/>
  <c r="J16" i="4"/>
  <c r="AN16" i="4"/>
  <c r="AL16" i="4"/>
  <c r="O16" i="4"/>
  <c r="AD16" i="4"/>
  <c r="AK16" i="4"/>
  <c r="AP16" i="4"/>
  <c r="AG16" i="4"/>
  <c r="AE16" i="4"/>
  <c r="L40" i="4"/>
  <c r="AQ40" i="4"/>
  <c r="L39" i="3"/>
  <c r="AM39" i="3"/>
  <c r="AH19" i="3"/>
  <c r="O19" i="3"/>
  <c r="S19" i="3" s="1"/>
  <c r="AN19" i="3"/>
  <c r="AG19" i="3"/>
  <c r="AI19" i="3"/>
  <c r="J19" i="3"/>
  <c r="R19" i="3" s="1"/>
  <c r="V19" i="3" s="1"/>
  <c r="Q15" i="2"/>
  <c r="R15" i="2" s="1" a="1"/>
  <c r="R15" i="2" s="1"/>
  <c r="C19" i="1"/>
  <c r="J19" i="1"/>
  <c r="T19" i="1" s="1"/>
  <c r="I19" i="1"/>
  <c r="S19" i="1" s="1"/>
  <c r="R16" i="4" l="1"/>
  <c r="V16" i="4" s="1"/>
  <c r="Q16" i="4"/>
  <c r="U16" i="4" s="1"/>
  <c r="P16" i="4"/>
  <c r="T16" i="4" s="1"/>
  <c r="AS16" i="4" s="1" a="1"/>
  <c r="S16" i="4"/>
  <c r="E16" i="4"/>
  <c r="L41" i="4"/>
  <c r="AQ41" i="4"/>
  <c r="AM40" i="3"/>
  <c r="L40" i="3"/>
  <c r="AO19" i="3" a="1"/>
  <c r="E19" i="3"/>
  <c r="W19" i="3" s="1"/>
  <c r="Q19" i="3"/>
  <c r="U19" i="3" s="1"/>
  <c r="P19" i="3"/>
  <c r="T19" i="3" s="1"/>
  <c r="E16" i="2"/>
  <c r="F16" i="2"/>
  <c r="K19" i="1"/>
  <c r="Q19" i="1" s="1" a="1"/>
  <c r="Q19" i="1" s="1"/>
  <c r="D20" i="1" s="1"/>
  <c r="P20" i="1" s="1"/>
  <c r="L19" i="1"/>
  <c r="AS16" i="4" l="1"/>
  <c r="W16" i="4"/>
  <c r="L42" i="4"/>
  <c r="AQ42" i="4"/>
  <c r="AO19" i="3"/>
  <c r="F20" i="3" s="1"/>
  <c r="G20" i="3"/>
  <c r="H20" i="3"/>
  <c r="AM41" i="3"/>
  <c r="L41" i="3"/>
  <c r="K20" i="3"/>
  <c r="N20" i="3"/>
  <c r="X19" i="3" a="1"/>
  <c r="X19" i="3" s="1"/>
  <c r="AK20" i="3"/>
  <c r="AB20" i="3"/>
  <c r="T16" i="2"/>
  <c r="V16" i="2"/>
  <c r="Z16" i="2"/>
  <c r="U16" i="2"/>
  <c r="Y16" i="2"/>
  <c r="X16" i="2"/>
  <c r="S16" i="2"/>
  <c r="K16" i="2"/>
  <c r="L16" i="2" s="1"/>
  <c r="O16" i="2" s="1"/>
  <c r="I16" i="2"/>
  <c r="J16" i="2"/>
  <c r="AA16" i="2"/>
  <c r="W16" i="2"/>
  <c r="H20" i="1"/>
  <c r="G20" i="1"/>
  <c r="C20" i="1" s="1"/>
  <c r="N20" i="1"/>
  <c r="AB16" i="4" l="1" a="1"/>
  <c r="AB16" i="4" s="1"/>
  <c r="X16" i="4" a="1"/>
  <c r="X16" i="4" s="1"/>
  <c r="L43" i="4"/>
  <c r="AQ43" i="4"/>
  <c r="AE20" i="3"/>
  <c r="AJ20" i="3"/>
  <c r="L42" i="3"/>
  <c r="AM42" i="3"/>
  <c r="M20" i="3"/>
  <c r="Y20" i="3"/>
  <c r="AG20" i="3"/>
  <c r="O20" i="3"/>
  <c r="AL20" i="3"/>
  <c r="AC20" i="3"/>
  <c r="Z20" i="3"/>
  <c r="AA20" i="3"/>
  <c r="AI20" i="3"/>
  <c r="J20" i="3"/>
  <c r="R20" i="3" s="1"/>
  <c r="V20" i="3" s="1"/>
  <c r="AN20" i="3"/>
  <c r="AH20" i="3"/>
  <c r="M16" i="2"/>
  <c r="P16" i="2" s="1"/>
  <c r="AB16" i="2" s="1" a="1"/>
  <c r="AB16" i="2" s="1"/>
  <c r="D16" i="2"/>
  <c r="N16" i="2"/>
  <c r="J20" i="1"/>
  <c r="I20" i="1"/>
  <c r="S20" i="1"/>
  <c r="K20" i="1"/>
  <c r="Q20" i="1" s="1" a="1"/>
  <c r="Q20" i="1" s="1"/>
  <c r="D21" i="1" s="1"/>
  <c r="T20" i="1"/>
  <c r="L20" i="1"/>
  <c r="AW16" i="4" l="1"/>
  <c r="AX16" i="4"/>
  <c r="BD16" i="4" s="1"/>
  <c r="L44" i="4"/>
  <c r="AQ44" i="4"/>
  <c r="AM43" i="3"/>
  <c r="L43" i="3"/>
  <c r="AO20" i="3" a="1"/>
  <c r="P20" i="3"/>
  <c r="T20" i="3" s="1"/>
  <c r="E20" i="3"/>
  <c r="S20" i="3"/>
  <c r="Q20" i="3"/>
  <c r="U20" i="3" s="1"/>
  <c r="Q16" i="2"/>
  <c r="R16" i="2" s="1" a="1"/>
  <c r="R16" i="2" s="1"/>
  <c r="N21" i="1"/>
  <c r="P21" i="1"/>
  <c r="G21" i="1"/>
  <c r="H21" i="1"/>
  <c r="BF16" i="4" l="1"/>
  <c r="AZ16" i="4"/>
  <c r="BC16" i="4"/>
  <c r="BB16" i="4"/>
  <c r="BA16" i="4"/>
  <c r="BE16" i="4"/>
  <c r="L45" i="4"/>
  <c r="AQ45" i="4"/>
  <c r="AO20" i="3"/>
  <c r="F21" i="3" s="1"/>
  <c r="H21" i="3"/>
  <c r="G21" i="3"/>
  <c r="L44" i="3"/>
  <c r="AM44" i="3"/>
  <c r="AJ21" i="3"/>
  <c r="AE21" i="3"/>
  <c r="K21" i="3"/>
  <c r="W20" i="3"/>
  <c r="X20" i="3" s="1" a="1"/>
  <c r="X20" i="3" s="1"/>
  <c r="AL21" i="3"/>
  <c r="AC21" i="3"/>
  <c r="AA21" i="3"/>
  <c r="Z21" i="3"/>
  <c r="AH21" i="3"/>
  <c r="AG21" i="3"/>
  <c r="AN21" i="3"/>
  <c r="AI21" i="3"/>
  <c r="O21" i="3"/>
  <c r="J21" i="3"/>
  <c r="E17" i="2"/>
  <c r="F17" i="2"/>
  <c r="J21" i="1"/>
  <c r="C21" i="1"/>
  <c r="I21" i="1"/>
  <c r="BG16" i="4" l="1"/>
  <c r="BI16" i="4"/>
  <c r="BH16" i="4"/>
  <c r="BK17" i="4"/>
  <c r="AY17" i="4"/>
  <c r="G17" i="4"/>
  <c r="H17" i="4"/>
  <c r="F17" i="4"/>
  <c r="L46" i="4"/>
  <c r="AQ46" i="4"/>
  <c r="L45" i="3"/>
  <c r="AM45" i="3"/>
  <c r="R21" i="3"/>
  <c r="V21" i="3" s="1"/>
  <c r="AB21" i="3"/>
  <c r="M21" i="3"/>
  <c r="S21" i="3" s="1"/>
  <c r="AK21" i="3"/>
  <c r="N21" i="3"/>
  <c r="Y21" i="3"/>
  <c r="P21" i="3"/>
  <c r="T21" i="3" s="1"/>
  <c r="T17" i="2"/>
  <c r="Z17" i="2"/>
  <c r="V17" i="2"/>
  <c r="X17" i="2"/>
  <c r="W17" i="2"/>
  <c r="U17" i="2"/>
  <c r="S17" i="2"/>
  <c r="Y17" i="2"/>
  <c r="J17" i="2"/>
  <c r="I17" i="2"/>
  <c r="AA17" i="2"/>
  <c r="K17" i="2"/>
  <c r="L17" i="2" s="1"/>
  <c r="O17" i="2" s="1"/>
  <c r="S21" i="1"/>
  <c r="K21" i="1"/>
  <c r="Q21" i="1" s="1" a="1"/>
  <c r="Q21" i="1" s="1"/>
  <c r="D22" i="1" s="1"/>
  <c r="T21" i="1"/>
  <c r="L21" i="1"/>
  <c r="AC17" i="4" l="1"/>
  <c r="M17" i="4"/>
  <c r="AM17" i="4"/>
  <c r="N17" i="4"/>
  <c r="AR17" i="4"/>
  <c r="AF17" i="4"/>
  <c r="AO17" i="4"/>
  <c r="AE17" i="4"/>
  <c r="AL17" i="4"/>
  <c r="AK17" i="4"/>
  <c r="O17" i="4"/>
  <c r="AG17" i="4"/>
  <c r="AD17" i="4"/>
  <c r="AP17" i="4"/>
  <c r="J17" i="4"/>
  <c r="K17" i="4"/>
  <c r="AN17" i="4"/>
  <c r="AI17" i="4"/>
  <c r="L47" i="4"/>
  <c r="AQ47" i="4"/>
  <c r="E21" i="3"/>
  <c r="Q21" i="3"/>
  <c r="U21" i="3" s="1"/>
  <c r="AO21" i="3" a="1"/>
  <c r="L46" i="3"/>
  <c r="AM46" i="3"/>
  <c r="W21" i="3"/>
  <c r="X21" i="3" s="1" a="1"/>
  <c r="X21" i="3" s="1"/>
  <c r="M17" i="2"/>
  <c r="P17" i="2" s="1"/>
  <c r="AB17" i="2" s="1" a="1"/>
  <c r="AB17" i="2" s="1"/>
  <c r="D17" i="2"/>
  <c r="N17" i="2"/>
  <c r="P22" i="1"/>
  <c r="N22" i="1"/>
  <c r="H22" i="1"/>
  <c r="G22" i="1"/>
  <c r="R17" i="4" l="1"/>
  <c r="V17" i="4" s="1"/>
  <c r="Q17" i="4"/>
  <c r="U17" i="4" s="1"/>
  <c r="P17" i="4"/>
  <c r="T17" i="4" s="1"/>
  <c r="AS17" i="4" s="1" a="1"/>
  <c r="E17" i="4"/>
  <c r="S17" i="4"/>
  <c r="L48" i="4"/>
  <c r="AQ48" i="4"/>
  <c r="AO21" i="3"/>
  <c r="F22" i="3" s="1"/>
  <c r="G22" i="3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H22" i="3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AM47" i="3"/>
  <c r="L47" i="3"/>
  <c r="J22" i="3"/>
  <c r="AH22" i="3"/>
  <c r="AL22" i="3"/>
  <c r="AA22" i="3"/>
  <c r="AG22" i="3"/>
  <c r="Z22" i="3"/>
  <c r="AC22" i="3"/>
  <c r="AJ22" i="3"/>
  <c r="K22" i="3"/>
  <c r="AN22" i="3"/>
  <c r="M22" i="3"/>
  <c r="O22" i="3"/>
  <c r="Q17" i="2"/>
  <c r="R17" i="2" s="1" a="1"/>
  <c r="R17" i="2" s="1"/>
  <c r="C22" i="1"/>
  <c r="J22" i="1"/>
  <c r="I22" i="1"/>
  <c r="AS17" i="4" l="1"/>
  <c r="W17" i="4"/>
  <c r="X17" i="4" s="1" a="1"/>
  <c r="X17" i="4" s="1"/>
  <c r="L49" i="4"/>
  <c r="AQ49" i="4"/>
  <c r="N22" i="3"/>
  <c r="AI22" i="3"/>
  <c r="AE22" i="3"/>
  <c r="Y22" i="3"/>
  <c r="AM48" i="3"/>
  <c r="L48" i="3"/>
  <c r="AB22" i="3"/>
  <c r="AK22" i="3"/>
  <c r="R22" i="3"/>
  <c r="V22" i="3" s="1"/>
  <c r="S22" i="3"/>
  <c r="Q22" i="3"/>
  <c r="U22" i="3" s="1"/>
  <c r="P22" i="3"/>
  <c r="T22" i="3" s="1"/>
  <c r="E22" i="3"/>
  <c r="E18" i="2"/>
  <c r="F18" i="2"/>
  <c r="S22" i="1"/>
  <c r="K22" i="1"/>
  <c r="Q22" i="1" s="1" a="1"/>
  <c r="Q22" i="1" s="1"/>
  <c r="D23" i="1" s="1"/>
  <c r="L22" i="1"/>
  <c r="T22" i="1"/>
  <c r="AB17" i="4" l="1" a="1"/>
  <c r="AB17" i="4" s="1"/>
  <c r="AW17" i="4" s="1"/>
  <c r="L50" i="4"/>
  <c r="AQ50" i="4"/>
  <c r="L49" i="3"/>
  <c r="AM49" i="3"/>
  <c r="AO22" i="3" a="1"/>
  <c r="W22" i="3"/>
  <c r="X22" i="3" s="1" a="1"/>
  <c r="X22" i="3" s="1"/>
  <c r="V18" i="2"/>
  <c r="T18" i="2"/>
  <c r="Z18" i="2"/>
  <c r="Y18" i="2"/>
  <c r="K18" i="2"/>
  <c r="L18" i="2" s="1"/>
  <c r="O18" i="2" s="1"/>
  <c r="I18" i="2"/>
  <c r="S18" i="2"/>
  <c r="AA18" i="2"/>
  <c r="W18" i="2"/>
  <c r="U18" i="2"/>
  <c r="X18" i="2"/>
  <c r="J18" i="2"/>
  <c r="P23" i="1"/>
  <c r="N23" i="1"/>
  <c r="H23" i="1"/>
  <c r="G23" i="1"/>
  <c r="BE17" i="4" l="1"/>
  <c r="BC17" i="4"/>
  <c r="AX17" i="4"/>
  <c r="BD17" i="4" s="1"/>
  <c r="L51" i="4"/>
  <c r="AQ51" i="4"/>
  <c r="L50" i="3"/>
  <c r="AM50" i="3"/>
  <c r="AO22" i="3"/>
  <c r="M23" i="3"/>
  <c r="N23" i="3"/>
  <c r="AB18" i="2" a="1"/>
  <c r="AB18" i="2" s="1"/>
  <c r="M18" i="2"/>
  <c r="P18" i="2" s="1"/>
  <c r="N18" i="2"/>
  <c r="D18" i="2"/>
  <c r="I23" i="1"/>
  <c r="S23" i="1" s="1"/>
  <c r="C23" i="1"/>
  <c r="J23" i="1"/>
  <c r="AZ17" i="4" l="1"/>
  <c r="BF17" i="4"/>
  <c r="BI17" i="4" s="1"/>
  <c r="BB17" i="4"/>
  <c r="BA17" i="4"/>
  <c r="BK18" i="4" s="1"/>
  <c r="AY18" i="4"/>
  <c r="L52" i="4"/>
  <c r="AQ52" i="4"/>
  <c r="F23" i="3"/>
  <c r="O23" i="3" s="1"/>
  <c r="Q23" i="3" s="1"/>
  <c r="U23" i="3" s="1"/>
  <c r="AM51" i="3"/>
  <c r="L51" i="3"/>
  <c r="J23" i="3"/>
  <c r="AA23" i="3"/>
  <c r="Z23" i="3"/>
  <c r="AC23" i="3"/>
  <c r="AH23" i="3"/>
  <c r="AE23" i="3"/>
  <c r="AJ23" i="3"/>
  <c r="K23" i="3"/>
  <c r="AN23" i="3"/>
  <c r="AK23" i="3"/>
  <c r="AB23" i="3"/>
  <c r="AI23" i="3"/>
  <c r="Y23" i="3"/>
  <c r="Q18" i="2"/>
  <c r="R18" i="2" s="1" a="1"/>
  <c r="R18" i="2" s="1"/>
  <c r="K23" i="1"/>
  <c r="Q23" i="1" s="1" a="1"/>
  <c r="Q23" i="1" s="1"/>
  <c r="D24" i="1" s="1"/>
  <c r="N24" i="1" s="1"/>
  <c r="T23" i="1"/>
  <c r="L23" i="1"/>
  <c r="BH17" i="4" l="1"/>
  <c r="BG17" i="4"/>
  <c r="G18" i="4"/>
  <c r="N18" i="4" s="1"/>
  <c r="H18" i="4"/>
  <c r="AI18" i="4" s="1"/>
  <c r="F18" i="4"/>
  <c r="AG18" i="4" s="1"/>
  <c r="AD18" i="4"/>
  <c r="AE18" i="4"/>
  <c r="M18" i="4"/>
  <c r="L53" i="4"/>
  <c r="AQ53" i="4"/>
  <c r="S23" i="3"/>
  <c r="AL23" i="3"/>
  <c r="AG23" i="3"/>
  <c r="AM52" i="3"/>
  <c r="L52" i="3"/>
  <c r="P23" i="3"/>
  <c r="T23" i="3" s="1"/>
  <c r="R23" i="3"/>
  <c r="V23" i="3" s="1"/>
  <c r="AO23" i="3" a="1"/>
  <c r="E23" i="3"/>
  <c r="W23" i="3" s="1"/>
  <c r="E19" i="2"/>
  <c r="F19" i="2"/>
  <c r="G24" i="1"/>
  <c r="P24" i="1"/>
  <c r="H24" i="1"/>
  <c r="C24" i="1" s="1"/>
  <c r="I24" i="1"/>
  <c r="AC18" i="4" l="1"/>
  <c r="AO18" i="4"/>
  <c r="AM18" i="4"/>
  <c r="AF18" i="4"/>
  <c r="AN18" i="4"/>
  <c r="AP18" i="4"/>
  <c r="K18" i="4"/>
  <c r="AK18" i="4"/>
  <c r="J18" i="4"/>
  <c r="AL18" i="4"/>
  <c r="O18" i="4"/>
  <c r="AR18" i="4"/>
  <c r="L54" i="4"/>
  <c r="AQ54" i="4"/>
  <c r="L53" i="3"/>
  <c r="AM53" i="3"/>
  <c r="X23" i="3" a="1"/>
  <c r="X23" i="3" s="1"/>
  <c r="AO23" i="3"/>
  <c r="Y24" i="3"/>
  <c r="N24" i="3"/>
  <c r="V19" i="2"/>
  <c r="Z19" i="2"/>
  <c r="T19" i="2"/>
  <c r="W19" i="2"/>
  <c r="X19" i="2"/>
  <c r="J19" i="2"/>
  <c r="K19" i="2"/>
  <c r="L19" i="2" s="1"/>
  <c r="O19" i="2" s="1"/>
  <c r="I19" i="2"/>
  <c r="M19" i="2" s="1"/>
  <c r="Y19" i="2"/>
  <c r="U19" i="2"/>
  <c r="S19" i="2"/>
  <c r="AA19" i="2"/>
  <c r="J24" i="1"/>
  <c r="T24" i="1"/>
  <c r="L24" i="1"/>
  <c r="S24" i="1"/>
  <c r="K24" i="1"/>
  <c r="Q24" i="1" s="1" a="1"/>
  <c r="Q24" i="1" s="1"/>
  <c r="D25" i="1" s="1"/>
  <c r="E18" i="4" l="1"/>
  <c r="R18" i="4"/>
  <c r="V18" i="4" s="1"/>
  <c r="S18" i="4"/>
  <c r="AS18" i="4" a="1"/>
  <c r="P18" i="4"/>
  <c r="T18" i="4" s="1"/>
  <c r="Q18" i="4"/>
  <c r="U18" i="4" s="1"/>
  <c r="W18" i="4"/>
  <c r="AB18" i="4" s="1" a="1"/>
  <c r="AB18" i="4" s="1"/>
  <c r="L55" i="4"/>
  <c r="AQ55" i="4"/>
  <c r="F24" i="3"/>
  <c r="AG24" i="3" s="1"/>
  <c r="AM54" i="3"/>
  <c r="L54" i="3"/>
  <c r="AB24" i="3"/>
  <c r="AK24" i="3"/>
  <c r="AJ24" i="3"/>
  <c r="AE24" i="3"/>
  <c r="K24" i="3"/>
  <c r="M24" i="3"/>
  <c r="N19" i="2"/>
  <c r="D19" i="2"/>
  <c r="P19" i="2"/>
  <c r="AB19" i="2" s="1" a="1"/>
  <c r="AB19" i="2" s="1"/>
  <c r="P25" i="1"/>
  <c r="N25" i="1"/>
  <c r="H25" i="1"/>
  <c r="G25" i="1"/>
  <c r="AS18" i="4" l="1"/>
  <c r="X18" i="4" a="1"/>
  <c r="X18" i="4" s="1"/>
  <c r="AW18" i="4"/>
  <c r="AX18" i="4"/>
  <c r="BD18" i="4" s="1"/>
  <c r="L56" i="4"/>
  <c r="AQ56" i="4"/>
  <c r="AC24" i="3"/>
  <c r="Z24" i="3"/>
  <c r="AA24" i="3"/>
  <c r="AL24" i="3"/>
  <c r="J24" i="3"/>
  <c r="R24" i="3" s="1"/>
  <c r="V24" i="3" s="1"/>
  <c r="AH24" i="3"/>
  <c r="O24" i="3"/>
  <c r="E24" i="3" s="1"/>
  <c r="AO24" i="3" a="1"/>
  <c r="AN24" i="3"/>
  <c r="AI24" i="3"/>
  <c r="AM55" i="3"/>
  <c r="L55" i="3"/>
  <c r="AO24" i="3"/>
  <c r="F25" i="3" s="1"/>
  <c r="N25" i="3"/>
  <c r="Q19" i="2"/>
  <c r="R19" i="2" s="1" a="1"/>
  <c r="R19" i="2" s="1"/>
  <c r="C25" i="1"/>
  <c r="J25" i="1"/>
  <c r="I25" i="1"/>
  <c r="BA18" i="4" l="1"/>
  <c r="BB18" i="4"/>
  <c r="AZ18" i="4"/>
  <c r="BE18" i="4"/>
  <c r="BC18" i="4"/>
  <c r="BF18" i="4"/>
  <c r="L57" i="4"/>
  <c r="AQ57" i="4"/>
  <c r="P24" i="3"/>
  <c r="T24" i="3" s="1"/>
  <c r="Q24" i="3"/>
  <c r="U24" i="3" s="1"/>
  <c r="S24" i="3"/>
  <c r="L56" i="3"/>
  <c r="AM56" i="3"/>
  <c r="W24" i="3"/>
  <c r="X24" i="3" s="1" a="1"/>
  <c r="X24" i="3" s="1"/>
  <c r="AJ25" i="3"/>
  <c r="AE25" i="3"/>
  <c r="K25" i="3"/>
  <c r="M25" i="3"/>
  <c r="Z25" i="3"/>
  <c r="AH25" i="3"/>
  <c r="AG25" i="3"/>
  <c r="AA25" i="3"/>
  <c r="AL25" i="3"/>
  <c r="AC25" i="3"/>
  <c r="AI25" i="3"/>
  <c r="Y25" i="3"/>
  <c r="AN25" i="3"/>
  <c r="AK25" i="3"/>
  <c r="AB25" i="3"/>
  <c r="J25" i="3"/>
  <c r="O25" i="3"/>
  <c r="E20" i="2"/>
  <c r="F20" i="2"/>
  <c r="S25" i="1"/>
  <c r="K25" i="1"/>
  <c r="Q25" i="1" s="1" a="1"/>
  <c r="Q25" i="1" s="1"/>
  <c r="D26" i="1" s="1"/>
  <c r="T25" i="1"/>
  <c r="L25" i="1"/>
  <c r="BI18" i="4" l="1"/>
  <c r="BH18" i="4"/>
  <c r="G19" i="4" s="1"/>
  <c r="BG18" i="4"/>
  <c r="BK19" i="4"/>
  <c r="AY19" i="4"/>
  <c r="F19" i="4"/>
  <c r="H19" i="4"/>
  <c r="L58" i="4"/>
  <c r="AQ58" i="4"/>
  <c r="L57" i="3"/>
  <c r="AM57" i="3"/>
  <c r="R25" i="3"/>
  <c r="V25" i="3" s="1"/>
  <c r="AO25" i="3" a="1"/>
  <c r="P25" i="3"/>
  <c r="T25" i="3" s="1"/>
  <c r="E25" i="3"/>
  <c r="S25" i="3"/>
  <c r="Q25" i="3"/>
  <c r="U25" i="3" s="1"/>
  <c r="Z20" i="2"/>
  <c r="T20" i="2"/>
  <c r="V20" i="2"/>
  <c r="AA20" i="2"/>
  <c r="U20" i="2"/>
  <c r="J20" i="2"/>
  <c r="K20" i="2"/>
  <c r="L20" i="2" s="1"/>
  <c r="O20" i="2" s="1"/>
  <c r="X20" i="2"/>
  <c r="W20" i="2"/>
  <c r="I20" i="2"/>
  <c r="S20" i="2"/>
  <c r="Y20" i="2"/>
  <c r="N26" i="1"/>
  <c r="P26" i="1"/>
  <c r="G26" i="1"/>
  <c r="H26" i="1"/>
  <c r="K19" i="4" l="1"/>
  <c r="AI19" i="4"/>
  <c r="AN19" i="4"/>
  <c r="J19" i="4"/>
  <c r="O19" i="4"/>
  <c r="AG19" i="4"/>
  <c r="AP19" i="4"/>
  <c r="AK19" i="4"/>
  <c r="AE19" i="4"/>
  <c r="AD19" i="4"/>
  <c r="AL19" i="4"/>
  <c r="AO19" i="4"/>
  <c r="AF19" i="4"/>
  <c r="AC19" i="4"/>
  <c r="AR19" i="4"/>
  <c r="N19" i="4"/>
  <c r="AM19" i="4"/>
  <c r="M19" i="4"/>
  <c r="L59" i="4"/>
  <c r="AQ59" i="4"/>
  <c r="W25" i="3"/>
  <c r="L58" i="3"/>
  <c r="AM58" i="3"/>
  <c r="AO25" i="3"/>
  <c r="X25" i="3" a="1"/>
  <c r="X25" i="3" s="1"/>
  <c r="M20" i="2"/>
  <c r="P20" i="2" s="1"/>
  <c r="AB20" i="2" s="1" a="1"/>
  <c r="AB20" i="2" s="1"/>
  <c r="D20" i="2"/>
  <c r="N20" i="2"/>
  <c r="J26" i="1"/>
  <c r="C26" i="1"/>
  <c r="I26" i="1"/>
  <c r="P19" i="4" l="1"/>
  <c r="T19" i="4" s="1"/>
  <c r="Q19" i="4"/>
  <c r="U19" i="4" s="1"/>
  <c r="AS19" i="4" s="1" a="1"/>
  <c r="R19" i="4"/>
  <c r="V19" i="4" s="1"/>
  <c r="E19" i="4"/>
  <c r="S19" i="4"/>
  <c r="L60" i="4"/>
  <c r="AQ60" i="4"/>
  <c r="F26" i="3"/>
  <c r="AM59" i="3"/>
  <c r="L59" i="3"/>
  <c r="AL26" i="3"/>
  <c r="Z26" i="3"/>
  <c r="AA26" i="3"/>
  <c r="AC26" i="3"/>
  <c r="AE26" i="3"/>
  <c r="AJ26" i="3"/>
  <c r="K26" i="3"/>
  <c r="AI26" i="3"/>
  <c r="AB26" i="3"/>
  <c r="Y26" i="3"/>
  <c r="AN26" i="3"/>
  <c r="AK26" i="3"/>
  <c r="O26" i="3"/>
  <c r="M26" i="3"/>
  <c r="N26" i="3"/>
  <c r="R20" i="2" a="1"/>
  <c r="R20" i="2" s="1"/>
  <c r="Q20" i="2"/>
  <c r="S26" i="1"/>
  <c r="K26" i="1"/>
  <c r="Q26" i="1" s="1" a="1"/>
  <c r="Q26" i="1" s="1"/>
  <c r="D27" i="1" s="1"/>
  <c r="T26" i="1"/>
  <c r="L26" i="1"/>
  <c r="AS19" i="4" l="1"/>
  <c r="W19" i="4"/>
  <c r="X19" i="4" s="1" a="1"/>
  <c r="X19" i="4" s="1"/>
  <c r="L61" i="4"/>
  <c r="AQ61" i="4"/>
  <c r="J26" i="3"/>
  <c r="R26" i="3" s="1"/>
  <c r="V26" i="3" s="1"/>
  <c r="AH26" i="3"/>
  <c r="AG26" i="3"/>
  <c r="L60" i="3"/>
  <c r="AM60" i="3"/>
  <c r="AO26" i="3" a="1"/>
  <c r="S26" i="3"/>
  <c r="Q26" i="3"/>
  <c r="U26" i="3" s="1"/>
  <c r="P26" i="3"/>
  <c r="T26" i="3" s="1"/>
  <c r="E26" i="3"/>
  <c r="E21" i="2"/>
  <c r="F21" i="2"/>
  <c r="P27" i="1"/>
  <c r="N27" i="1"/>
  <c r="G27" i="1"/>
  <c r="H27" i="1"/>
  <c r="AB19" i="4" l="1" a="1"/>
  <c r="AB19" i="4" s="1"/>
  <c r="AX19" i="4" s="1"/>
  <c r="BD19" i="4" s="1"/>
  <c r="L62" i="4"/>
  <c r="AQ62" i="4"/>
  <c r="L61" i="3"/>
  <c r="AM61" i="3"/>
  <c r="AO26" i="3"/>
  <c r="F27" i="3" s="1"/>
  <c r="W26" i="3"/>
  <c r="X26" i="3" s="1" a="1"/>
  <c r="X26" i="3" s="1"/>
  <c r="V21" i="2"/>
  <c r="T21" i="2"/>
  <c r="Z21" i="2"/>
  <c r="U21" i="2"/>
  <c r="I21" i="2"/>
  <c r="K21" i="2"/>
  <c r="L21" i="2" s="1"/>
  <c r="O21" i="2" s="1"/>
  <c r="J21" i="2"/>
  <c r="X21" i="2"/>
  <c r="Y21" i="2"/>
  <c r="S21" i="2"/>
  <c r="AA21" i="2"/>
  <c r="W21" i="2"/>
  <c r="C27" i="1"/>
  <c r="J27" i="1"/>
  <c r="I27" i="1"/>
  <c r="AW19" i="4" l="1"/>
  <c r="L63" i="4"/>
  <c r="AQ63" i="4"/>
  <c r="L62" i="3"/>
  <c r="AM62" i="3"/>
  <c r="AE27" i="3"/>
  <c r="AJ27" i="3"/>
  <c r="K27" i="3"/>
  <c r="AK27" i="3"/>
  <c r="AB27" i="3"/>
  <c r="AI27" i="3"/>
  <c r="Y27" i="3"/>
  <c r="AN27" i="3"/>
  <c r="J27" i="3"/>
  <c r="AA27" i="3"/>
  <c r="Z27" i="3"/>
  <c r="AC27" i="3"/>
  <c r="AH27" i="3"/>
  <c r="AG27" i="3"/>
  <c r="AL27" i="3"/>
  <c r="M27" i="3"/>
  <c r="N27" i="3"/>
  <c r="O27" i="3"/>
  <c r="M21" i="2"/>
  <c r="P21" i="2" s="1"/>
  <c r="AB21" i="2" s="1" a="1"/>
  <c r="AB21" i="2" s="1"/>
  <c r="N21" i="2"/>
  <c r="D21" i="2"/>
  <c r="S27" i="1"/>
  <c r="K27" i="1"/>
  <c r="Q27" i="1" s="1" a="1"/>
  <c r="Q27" i="1" s="1"/>
  <c r="D28" i="1" s="1"/>
  <c r="T27" i="1"/>
  <c r="L27" i="1"/>
  <c r="BB19" i="4" l="1"/>
  <c r="BC19" i="4"/>
  <c r="BE19" i="4"/>
  <c r="BA19" i="4"/>
  <c r="AZ19" i="4"/>
  <c r="BF19" i="4"/>
  <c r="L64" i="4"/>
  <c r="AQ64" i="4"/>
  <c r="L63" i="3"/>
  <c r="AM63" i="3"/>
  <c r="Q27" i="3"/>
  <c r="U27" i="3" s="1"/>
  <c r="S27" i="3"/>
  <c r="R27" i="3"/>
  <c r="V27" i="3" s="1"/>
  <c r="P27" i="3"/>
  <c r="T27" i="3" s="1"/>
  <c r="E27" i="3"/>
  <c r="AO27" i="3" a="1"/>
  <c r="Q21" i="2"/>
  <c r="R21" i="2" s="1" a="1"/>
  <c r="R21" i="2" s="1"/>
  <c r="P28" i="1"/>
  <c r="N28" i="1"/>
  <c r="H28" i="1"/>
  <c r="G28" i="1"/>
  <c r="BK20" i="4" l="1"/>
  <c r="BI19" i="4"/>
  <c r="BH19" i="4"/>
  <c r="BG19" i="4"/>
  <c r="G20" i="4"/>
  <c r="N20" i="4" s="1"/>
  <c r="H20" i="4"/>
  <c r="K20" i="4" s="1"/>
  <c r="F20" i="4"/>
  <c r="AM20" i="4" s="1"/>
  <c r="AY20" i="4"/>
  <c r="L65" i="4"/>
  <c r="AQ65" i="4"/>
  <c r="L64" i="3"/>
  <c r="AM64" i="3"/>
  <c r="W27" i="3"/>
  <c r="X27" i="3" s="1" a="1"/>
  <c r="X27" i="3" s="1"/>
  <c r="AO27" i="3"/>
  <c r="F28" i="3" s="1"/>
  <c r="M28" i="3"/>
  <c r="E22" i="2"/>
  <c r="F22" i="2"/>
  <c r="J28" i="1"/>
  <c r="C28" i="1"/>
  <c r="I28" i="1"/>
  <c r="AC20" i="4" l="1"/>
  <c r="AR20" i="4"/>
  <c r="AF20" i="4"/>
  <c r="AN20" i="4"/>
  <c r="AI20" i="4"/>
  <c r="AO20" i="4"/>
  <c r="M20" i="4"/>
  <c r="AK20" i="4"/>
  <c r="AP20" i="4"/>
  <c r="AE20" i="4"/>
  <c r="AG20" i="4"/>
  <c r="AL20" i="4"/>
  <c r="J20" i="4"/>
  <c r="AD20" i="4"/>
  <c r="O20" i="4"/>
  <c r="Q20" i="4" s="1"/>
  <c r="U20" i="4" s="1"/>
  <c r="L66" i="4"/>
  <c r="AQ66" i="4"/>
  <c r="L65" i="3"/>
  <c r="AM65" i="3"/>
  <c r="AJ28" i="3"/>
  <c r="AE28" i="3"/>
  <c r="K28" i="3"/>
  <c r="N28" i="3"/>
  <c r="AK28" i="3"/>
  <c r="AB28" i="3"/>
  <c r="Y28" i="3"/>
  <c r="V22" i="2"/>
  <c r="Z22" i="2"/>
  <c r="T22" i="2"/>
  <c r="W22" i="2"/>
  <c r="K22" i="2"/>
  <c r="L22" i="2" s="1"/>
  <c r="O22" i="2" s="1"/>
  <c r="I22" i="2"/>
  <c r="M22" i="2" s="1"/>
  <c r="U22" i="2"/>
  <c r="S22" i="2"/>
  <c r="X22" i="2"/>
  <c r="Y22" i="2"/>
  <c r="J22" i="2"/>
  <c r="AA22" i="2"/>
  <c r="S28" i="1"/>
  <c r="K28" i="1"/>
  <c r="Q28" i="1" s="1" a="1"/>
  <c r="Q28" i="1" s="1"/>
  <c r="D29" i="1" s="1"/>
  <c r="T28" i="1"/>
  <c r="L28" i="1"/>
  <c r="P20" i="4" l="1"/>
  <c r="T20" i="4" s="1"/>
  <c r="AS20" i="4" a="1"/>
  <c r="R20" i="4"/>
  <c r="V20" i="4" s="1"/>
  <c r="E20" i="4"/>
  <c r="S20" i="4"/>
  <c r="L67" i="4"/>
  <c r="AQ67" i="4"/>
  <c r="L66" i="3"/>
  <c r="AM66" i="3"/>
  <c r="AC28" i="3"/>
  <c r="AA28" i="3"/>
  <c r="Z28" i="3"/>
  <c r="AG28" i="3"/>
  <c r="AL28" i="3"/>
  <c r="J28" i="3"/>
  <c r="R28" i="3" s="1"/>
  <c r="V28" i="3" s="1"/>
  <c r="O28" i="3"/>
  <c r="AN28" i="3"/>
  <c r="AH28" i="3"/>
  <c r="AI28" i="3"/>
  <c r="N22" i="2"/>
  <c r="D22" i="2"/>
  <c r="P22" i="2"/>
  <c r="AB22" i="2" s="1" a="1"/>
  <c r="AB22" i="2" s="1"/>
  <c r="N29" i="1"/>
  <c r="P29" i="1"/>
  <c r="G29" i="1"/>
  <c r="H29" i="1"/>
  <c r="W20" i="4" l="1"/>
  <c r="X20" i="4" s="1" a="1"/>
  <c r="X20" i="4" s="1"/>
  <c r="AS20" i="4"/>
  <c r="L68" i="4"/>
  <c r="AQ68" i="4"/>
  <c r="AM67" i="3"/>
  <c r="L67" i="3"/>
  <c r="M29" i="3"/>
  <c r="S28" i="3"/>
  <c r="E28" i="3"/>
  <c r="Q28" i="3"/>
  <c r="U28" i="3" s="1"/>
  <c r="P28" i="3"/>
  <c r="T28" i="3" s="1"/>
  <c r="AO28" i="3" s="1" a="1"/>
  <c r="AO28" i="3" s="1"/>
  <c r="F29" i="3" s="1"/>
  <c r="Q22" i="2"/>
  <c r="R22" i="2" s="1" a="1"/>
  <c r="R22" i="2" s="1"/>
  <c r="C29" i="1"/>
  <c r="J29" i="1"/>
  <c r="I29" i="1"/>
  <c r="AB20" i="4" l="1" a="1"/>
  <c r="AB20" i="4" s="1"/>
  <c r="AW20" i="4" s="1"/>
  <c r="L69" i="4"/>
  <c r="AQ69" i="4"/>
  <c r="L68" i="3"/>
  <c r="AM68" i="3"/>
  <c r="W28" i="3"/>
  <c r="X28" i="3" a="1"/>
  <c r="X28" i="3" s="1"/>
  <c r="AJ29" i="3"/>
  <c r="AE29" i="3"/>
  <c r="K29" i="3"/>
  <c r="AK29" i="3"/>
  <c r="AB29" i="3"/>
  <c r="Y29" i="3"/>
  <c r="N29" i="3"/>
  <c r="E23" i="2"/>
  <c r="F23" i="2"/>
  <c r="S29" i="1"/>
  <c r="K29" i="1"/>
  <c r="Q29" i="1" s="1" a="1"/>
  <c r="Q29" i="1" s="1"/>
  <c r="D30" i="1" s="1"/>
  <c r="T29" i="1"/>
  <c r="L29" i="1"/>
  <c r="AX20" i="4" l="1"/>
  <c r="BD20" i="4" s="1"/>
  <c r="BC20" i="4"/>
  <c r="BF20" i="4"/>
  <c r="BB20" i="4"/>
  <c r="AZ20" i="4"/>
  <c r="BA20" i="4"/>
  <c r="BE20" i="4"/>
  <c r="L70" i="4"/>
  <c r="AQ70" i="4"/>
  <c r="AM69" i="3"/>
  <c r="L69" i="3"/>
  <c r="AL29" i="3"/>
  <c r="AH29" i="3"/>
  <c r="AC29" i="3"/>
  <c r="AA29" i="3"/>
  <c r="J29" i="3"/>
  <c r="R29" i="3" s="1"/>
  <c r="V29" i="3" s="1"/>
  <c r="Z29" i="3"/>
  <c r="AG29" i="3"/>
  <c r="AN29" i="3"/>
  <c r="O29" i="3"/>
  <c r="Q29" i="3" s="1"/>
  <c r="U29" i="3" s="1"/>
  <c r="AI29" i="3"/>
  <c r="S29" i="3"/>
  <c r="Z23" i="2"/>
  <c r="T23" i="2"/>
  <c r="V23" i="2"/>
  <c r="S23" i="2"/>
  <c r="I23" i="2"/>
  <c r="AA23" i="2"/>
  <c r="J23" i="2"/>
  <c r="U23" i="2"/>
  <c r="X23" i="2"/>
  <c r="W23" i="2"/>
  <c r="Y23" i="2"/>
  <c r="K23" i="2"/>
  <c r="L23" i="2" s="1"/>
  <c r="O23" i="2" s="1"/>
  <c r="P30" i="1"/>
  <c r="N30" i="1"/>
  <c r="H30" i="1"/>
  <c r="G30" i="1"/>
  <c r="BH20" i="4" l="1"/>
  <c r="BG20" i="4"/>
  <c r="BI20" i="4"/>
  <c r="H21" i="4" s="1"/>
  <c r="G21" i="4"/>
  <c r="F21" i="4"/>
  <c r="BK21" i="4"/>
  <c r="AY21" i="4"/>
  <c r="L71" i="4"/>
  <c r="AQ71" i="4"/>
  <c r="AO29" i="3" a="1"/>
  <c r="AO29" i="3" s="1"/>
  <c r="AM70" i="3"/>
  <c r="L70" i="3"/>
  <c r="E29" i="3"/>
  <c r="W29" i="3" s="1"/>
  <c r="P29" i="3"/>
  <c r="T29" i="3" s="1"/>
  <c r="X29" i="3" s="1" a="1"/>
  <c r="X29" i="3" s="1"/>
  <c r="M23" i="2"/>
  <c r="D23" i="2"/>
  <c r="N23" i="2"/>
  <c r="P23" i="2"/>
  <c r="AB23" i="2" s="1" a="1"/>
  <c r="AB23" i="2" s="1"/>
  <c r="C30" i="1"/>
  <c r="J30" i="1"/>
  <c r="I30" i="1"/>
  <c r="AO21" i="4" l="1"/>
  <c r="N21" i="4"/>
  <c r="M21" i="4"/>
  <c r="AR21" i="4"/>
  <c r="AM21" i="4"/>
  <c r="AF21" i="4"/>
  <c r="AC21" i="4"/>
  <c r="AG21" i="4"/>
  <c r="AL21" i="4"/>
  <c r="AD21" i="4"/>
  <c r="AE21" i="4"/>
  <c r="AP21" i="4"/>
  <c r="AK21" i="4"/>
  <c r="O21" i="4"/>
  <c r="AN21" i="4"/>
  <c r="J21" i="4"/>
  <c r="AI21" i="4"/>
  <c r="K21" i="4"/>
  <c r="L72" i="4"/>
  <c r="AQ72" i="4"/>
  <c r="F30" i="3"/>
  <c r="AI30" i="3" s="1"/>
  <c r="AB30" i="3"/>
  <c r="L71" i="3"/>
  <c r="AM71" i="3"/>
  <c r="AK30" i="3"/>
  <c r="N30" i="3"/>
  <c r="M30" i="3"/>
  <c r="Y30" i="3"/>
  <c r="AJ30" i="3"/>
  <c r="AE30" i="3"/>
  <c r="K30" i="3"/>
  <c r="J30" i="3"/>
  <c r="R30" i="3" s="1"/>
  <c r="V30" i="3" s="1"/>
  <c r="AN30" i="3"/>
  <c r="AA30" i="3"/>
  <c r="Z30" i="3"/>
  <c r="AL30" i="3"/>
  <c r="AC30" i="3"/>
  <c r="AG30" i="3"/>
  <c r="AO30" i="3" a="1"/>
  <c r="R23" i="2" a="1"/>
  <c r="R23" i="2" s="1"/>
  <c r="Q23" i="2"/>
  <c r="S30" i="1"/>
  <c r="K30" i="1"/>
  <c r="Q30" i="1" s="1" a="1"/>
  <c r="Q30" i="1" s="1"/>
  <c r="D31" i="1" s="1"/>
  <c r="L30" i="1"/>
  <c r="T30" i="1"/>
  <c r="P21" i="4" l="1"/>
  <c r="T21" i="4" s="1"/>
  <c r="Q21" i="4"/>
  <c r="U21" i="4" s="1"/>
  <c r="R21" i="4"/>
  <c r="V21" i="4" s="1"/>
  <c r="AS21" i="4" s="1" a="1"/>
  <c r="E21" i="4"/>
  <c r="S21" i="4"/>
  <c r="L73" i="4"/>
  <c r="AQ73" i="4"/>
  <c r="AH30" i="3"/>
  <c r="O30" i="3"/>
  <c r="P30" i="3" s="1"/>
  <c r="T30" i="3" s="1"/>
  <c r="L72" i="3"/>
  <c r="AM72" i="3"/>
  <c r="S30" i="3"/>
  <c r="E30" i="3"/>
  <c r="W30" i="3" s="1"/>
  <c r="Q30" i="3"/>
  <c r="U30" i="3" s="1"/>
  <c r="AO30" i="3"/>
  <c r="F31" i="3" s="1"/>
  <c r="E24" i="2"/>
  <c r="F24" i="2"/>
  <c r="P31" i="1"/>
  <c r="N31" i="1"/>
  <c r="H31" i="1"/>
  <c r="G31" i="1"/>
  <c r="AS21" i="4" l="1"/>
  <c r="W21" i="4"/>
  <c r="X21" i="4" s="1" a="1"/>
  <c r="X21" i="4" s="1"/>
  <c r="X30" i="3" a="1"/>
  <c r="X30" i="3" s="1"/>
  <c r="L73" i="3"/>
  <c r="AM73" i="3"/>
  <c r="AE31" i="3"/>
  <c r="AJ31" i="3"/>
  <c r="K31" i="3"/>
  <c r="AG31" i="3"/>
  <c r="AL31" i="3"/>
  <c r="AC31" i="3"/>
  <c r="AA31" i="3"/>
  <c r="Z31" i="3"/>
  <c r="J31" i="3"/>
  <c r="V24" i="2"/>
  <c r="T24" i="2"/>
  <c r="Z24" i="2"/>
  <c r="S24" i="2"/>
  <c r="AA24" i="2"/>
  <c r="J24" i="2"/>
  <c r="K24" i="2"/>
  <c r="L24" i="2" s="1"/>
  <c r="O24" i="2" s="1"/>
  <c r="I24" i="2"/>
  <c r="W24" i="2"/>
  <c r="X24" i="2"/>
  <c r="U24" i="2"/>
  <c r="Y24" i="2"/>
  <c r="I31" i="1"/>
  <c r="S31" i="1"/>
  <c r="K31" i="1"/>
  <c r="Q31" i="1" s="1" a="1"/>
  <c r="Q31" i="1" s="1"/>
  <c r="D32" i="1" s="1"/>
  <c r="J31" i="1"/>
  <c r="C31" i="1"/>
  <c r="AB21" i="4" l="1" a="1"/>
  <c r="AB21" i="4" s="1"/>
  <c r="AW21" i="4" s="1"/>
  <c r="AM74" i="3"/>
  <c r="L74" i="3"/>
  <c r="R31" i="3"/>
  <c r="V31" i="3" s="1"/>
  <c r="AN31" i="3"/>
  <c r="AK31" i="3"/>
  <c r="AB31" i="3"/>
  <c r="AI31" i="3"/>
  <c r="Y31" i="3"/>
  <c r="AH31" i="3"/>
  <c r="N31" i="3"/>
  <c r="O31" i="3"/>
  <c r="P31" i="3" s="1"/>
  <c r="T31" i="3" s="1"/>
  <c r="M31" i="3"/>
  <c r="D24" i="2"/>
  <c r="M24" i="2"/>
  <c r="P24" i="2" s="1"/>
  <c r="N24" i="2"/>
  <c r="T31" i="1"/>
  <c r="L31" i="1"/>
  <c r="N32" i="1"/>
  <c r="P32" i="1"/>
  <c r="H32" i="1"/>
  <c r="G32" i="1"/>
  <c r="BF21" i="4" l="1"/>
  <c r="BA21" i="4"/>
  <c r="BB21" i="4"/>
  <c r="BC21" i="4"/>
  <c r="BE21" i="4"/>
  <c r="AZ21" i="4"/>
  <c r="AX21" i="4"/>
  <c r="BD21" i="4" s="1"/>
  <c r="AO31" i="3" a="1"/>
  <c r="S31" i="3"/>
  <c r="Q31" i="3"/>
  <c r="U31" i="3" s="1"/>
  <c r="E31" i="3"/>
  <c r="AB24" i="2" a="1"/>
  <c r="AB24" i="2" s="1"/>
  <c r="Q24" i="2"/>
  <c r="R24" i="2" s="1" a="1"/>
  <c r="R24" i="2" s="1"/>
  <c r="C32" i="1"/>
  <c r="J32" i="1"/>
  <c r="I32" i="1"/>
  <c r="BI21" i="4" l="1"/>
  <c r="BH21" i="4"/>
  <c r="BG21" i="4"/>
  <c r="BK22" i="4"/>
  <c r="F22" i="4"/>
  <c r="G22" i="4"/>
  <c r="H22" i="4"/>
  <c r="AY22" i="4"/>
  <c r="AO31" i="3"/>
  <c r="F32" i="3" s="1"/>
  <c r="AG32" i="3"/>
  <c r="AL32" i="3"/>
  <c r="AC32" i="3"/>
  <c r="AA32" i="3"/>
  <c r="Z32" i="3"/>
  <c r="X31" i="3" a="1"/>
  <c r="X31" i="3" s="1"/>
  <c r="W31" i="3"/>
  <c r="J32" i="3"/>
  <c r="E25" i="2"/>
  <c r="F25" i="2"/>
  <c r="S32" i="1"/>
  <c r="K32" i="1"/>
  <c r="Q32" i="1" s="1" a="1"/>
  <c r="Q32" i="1" s="1"/>
  <c r="D33" i="1" s="1"/>
  <c r="T32" i="1"/>
  <c r="L32" i="1"/>
  <c r="AK22" i="4" l="1"/>
  <c r="AG22" i="4"/>
  <c r="AE22" i="4"/>
  <c r="AD22" i="4"/>
  <c r="O22" i="4"/>
  <c r="AL22" i="4"/>
  <c r="AP22" i="4"/>
  <c r="K22" i="4"/>
  <c r="AN22" i="4"/>
  <c r="J22" i="4"/>
  <c r="AI22" i="4"/>
  <c r="AF22" i="4"/>
  <c r="AM22" i="4"/>
  <c r="M22" i="4"/>
  <c r="AO22" i="4"/>
  <c r="N22" i="4"/>
  <c r="AR22" i="4"/>
  <c r="AC22" i="4"/>
  <c r="AJ32" i="3"/>
  <c r="AE32" i="3"/>
  <c r="K32" i="3"/>
  <c r="R32" i="3" s="1"/>
  <c r="V32" i="3" s="1"/>
  <c r="Y32" i="3"/>
  <c r="AN32" i="3"/>
  <c r="AK32" i="3"/>
  <c r="AB32" i="3"/>
  <c r="AI32" i="3"/>
  <c r="O32" i="3"/>
  <c r="P32" i="3" s="1"/>
  <c r="T32" i="3" s="1"/>
  <c r="N32" i="3"/>
  <c r="M32" i="3"/>
  <c r="E32" i="3" s="1"/>
  <c r="AH32" i="3"/>
  <c r="V25" i="2"/>
  <c r="T25" i="2"/>
  <c r="Z25" i="2"/>
  <c r="Y25" i="2"/>
  <c r="K25" i="2"/>
  <c r="L25" i="2" s="1"/>
  <c r="O25" i="2" s="1"/>
  <c r="I25" i="2"/>
  <c r="S25" i="2"/>
  <c r="AA25" i="2"/>
  <c r="X25" i="2"/>
  <c r="W25" i="2"/>
  <c r="J25" i="2"/>
  <c r="U25" i="2"/>
  <c r="P33" i="1"/>
  <c r="N33" i="1"/>
  <c r="G33" i="1"/>
  <c r="H33" i="1"/>
  <c r="Q22" i="4" l="1"/>
  <c r="U22" i="4" s="1"/>
  <c r="E22" i="4"/>
  <c r="S22" i="4"/>
  <c r="R22" i="4"/>
  <c r="V22" i="4" s="1"/>
  <c r="P22" i="4"/>
  <c r="T22" i="4" s="1"/>
  <c r="AS22" i="4" s="1" a="1"/>
  <c r="AS22" i="4" s="1"/>
  <c r="AO32" i="3" a="1"/>
  <c r="S32" i="3"/>
  <c r="W32" i="3" s="1"/>
  <c r="Q32" i="3"/>
  <c r="U32" i="3" s="1"/>
  <c r="X32" i="3" s="1" a="1"/>
  <c r="X32" i="3" s="1"/>
  <c r="M25" i="2"/>
  <c r="N25" i="2"/>
  <c r="D25" i="2"/>
  <c r="P25" i="2"/>
  <c r="AB25" i="2" s="1" a="1"/>
  <c r="AB25" i="2" s="1"/>
  <c r="C33" i="1"/>
  <c r="J33" i="1"/>
  <c r="I33" i="1"/>
  <c r="W22" i="4" l="1"/>
  <c r="X22" i="4" s="1" a="1"/>
  <c r="X22" i="4" s="1"/>
  <c r="AO32" i="3"/>
  <c r="F33" i="3" s="1"/>
  <c r="Q25" i="2"/>
  <c r="R25" i="2" s="1" a="1"/>
  <c r="R25" i="2" s="1"/>
  <c r="S33" i="1"/>
  <c r="K33" i="1"/>
  <c r="Q33" i="1" s="1" a="1"/>
  <c r="Q33" i="1" s="1"/>
  <c r="D34" i="1" s="1"/>
  <c r="T33" i="1"/>
  <c r="L33" i="1"/>
  <c r="AB22" i="4" l="1" a="1"/>
  <c r="AB22" i="4" s="1"/>
  <c r="AX22" i="4" s="1"/>
  <c r="BD22" i="4" s="1"/>
  <c r="AJ33" i="3"/>
  <c r="AE33" i="3"/>
  <c r="K33" i="3"/>
  <c r="AN33" i="3"/>
  <c r="N33" i="3"/>
  <c r="Y33" i="3"/>
  <c r="AK33" i="3"/>
  <c r="AB33" i="3"/>
  <c r="M33" i="3"/>
  <c r="E26" i="2"/>
  <c r="F26" i="2"/>
  <c r="N34" i="1"/>
  <c r="P34" i="1"/>
  <c r="G34" i="1"/>
  <c r="H34" i="1"/>
  <c r="AW22" i="4" l="1"/>
  <c r="O33" i="3"/>
  <c r="J33" i="3"/>
  <c r="R33" i="3" s="1"/>
  <c r="V33" i="3" s="1"/>
  <c r="AA33" i="3"/>
  <c r="AG33" i="3"/>
  <c r="AC33" i="3"/>
  <c r="Z33" i="3"/>
  <c r="AO33" i="3" s="1" a="1"/>
  <c r="AH33" i="3"/>
  <c r="AL33" i="3"/>
  <c r="S33" i="3"/>
  <c r="AI33" i="3"/>
  <c r="Q33" i="3"/>
  <c r="U33" i="3" s="1"/>
  <c r="E33" i="3"/>
  <c r="W33" i="3" s="1"/>
  <c r="V26" i="2"/>
  <c r="T26" i="2"/>
  <c r="Z26" i="2"/>
  <c r="Y26" i="2"/>
  <c r="J26" i="2"/>
  <c r="I26" i="2"/>
  <c r="AA26" i="2"/>
  <c r="U26" i="2"/>
  <c r="K26" i="2"/>
  <c r="L26" i="2" s="1"/>
  <c r="O26" i="2" s="1"/>
  <c r="W26" i="2"/>
  <c r="X26" i="2"/>
  <c r="S26" i="2"/>
  <c r="C34" i="1"/>
  <c r="J34" i="1"/>
  <c r="I34" i="1"/>
  <c r="BB22" i="4" l="1"/>
  <c r="BE22" i="4"/>
  <c r="AZ22" i="4"/>
  <c r="BF22" i="4"/>
  <c r="BA22" i="4"/>
  <c r="BC22" i="4"/>
  <c r="AO33" i="3"/>
  <c r="F34" i="3" s="1"/>
  <c r="J34" i="3" s="1"/>
  <c r="P33" i="3"/>
  <c r="T33" i="3" s="1"/>
  <c r="X33" i="3" s="1" a="1"/>
  <c r="X33" i="3" s="1"/>
  <c r="AA34" i="3"/>
  <c r="Z34" i="3"/>
  <c r="AG34" i="3"/>
  <c r="AL34" i="3"/>
  <c r="AC34" i="3"/>
  <c r="M26" i="2"/>
  <c r="P26" i="2" s="1"/>
  <c r="AB26" i="2" s="1" a="1"/>
  <c r="AB26" i="2" s="1"/>
  <c r="N26" i="2"/>
  <c r="D26" i="2"/>
  <c r="S34" i="1"/>
  <c r="K34" i="1"/>
  <c r="Q34" i="1" s="1" a="1"/>
  <c r="Q34" i="1" s="1"/>
  <c r="D35" i="1" s="1"/>
  <c r="T34" i="1"/>
  <c r="L34" i="1"/>
  <c r="BI22" i="4" l="1"/>
  <c r="H23" i="4" s="1"/>
  <c r="BH22" i="4"/>
  <c r="BG22" i="4"/>
  <c r="BK23" i="4"/>
  <c r="G23" i="4"/>
  <c r="AY23" i="4"/>
  <c r="AI23" i="4"/>
  <c r="K23" i="4"/>
  <c r="AN23" i="4"/>
  <c r="AH34" i="3"/>
  <c r="N34" i="3"/>
  <c r="AE34" i="3"/>
  <c r="AJ34" i="3"/>
  <c r="K34" i="3"/>
  <c r="R34" i="3" s="1"/>
  <c r="V34" i="3" s="1"/>
  <c r="AI34" i="3"/>
  <c r="Y34" i="3"/>
  <c r="AK34" i="3"/>
  <c r="AN34" i="3"/>
  <c r="AB34" i="3"/>
  <c r="O34" i="3"/>
  <c r="P34" i="3" s="1"/>
  <c r="T34" i="3" s="1"/>
  <c r="M34" i="3"/>
  <c r="Q26" i="2"/>
  <c r="R26" i="2" s="1" a="1"/>
  <c r="R26" i="2" s="1"/>
  <c r="P35" i="1"/>
  <c r="N35" i="1"/>
  <c r="G35" i="1"/>
  <c r="H35" i="1"/>
  <c r="F23" i="4" l="1"/>
  <c r="AM23" i="4" s="1"/>
  <c r="N23" i="4"/>
  <c r="M23" i="4"/>
  <c r="AF23" i="4"/>
  <c r="AO23" i="4"/>
  <c r="AC23" i="4"/>
  <c r="Q34" i="3"/>
  <c r="U34" i="3" s="1"/>
  <c r="AO34" i="3" s="1" a="1"/>
  <c r="S34" i="3"/>
  <c r="E34" i="3"/>
  <c r="E27" i="2"/>
  <c r="F27" i="2"/>
  <c r="C35" i="1"/>
  <c r="J35" i="1"/>
  <c r="I35" i="1"/>
  <c r="O23" i="4" l="1"/>
  <c r="Q23" i="4" s="1"/>
  <c r="U23" i="4" s="1"/>
  <c r="AR23" i="4"/>
  <c r="AG23" i="4"/>
  <c r="AK23" i="4"/>
  <c r="AE23" i="4"/>
  <c r="AD23" i="4"/>
  <c r="AP23" i="4"/>
  <c r="AL23" i="4"/>
  <c r="J23" i="4"/>
  <c r="R23" i="4" s="1"/>
  <c r="V23" i="4" s="1"/>
  <c r="AO34" i="3"/>
  <c r="W34" i="3"/>
  <c r="X34" i="3" s="1" a="1"/>
  <c r="X34" i="3" s="1"/>
  <c r="T27" i="2"/>
  <c r="Z27" i="2"/>
  <c r="V27" i="2"/>
  <c r="U27" i="2"/>
  <c r="J27" i="2"/>
  <c r="S27" i="2"/>
  <c r="W27" i="2"/>
  <c r="K27" i="2"/>
  <c r="L27" i="2" s="1"/>
  <c r="O27" i="2" s="1"/>
  <c r="I27" i="2"/>
  <c r="AA27" i="2"/>
  <c r="X27" i="2"/>
  <c r="Y27" i="2"/>
  <c r="S35" i="1"/>
  <c r="K35" i="1"/>
  <c r="Q35" i="1" s="1" a="1"/>
  <c r="Q35" i="1" s="1"/>
  <c r="T35" i="1"/>
  <c r="L35" i="1"/>
  <c r="E23" i="4" l="1"/>
  <c r="S23" i="4"/>
  <c r="W23" i="4" s="1"/>
  <c r="P23" i="4"/>
  <c r="T23" i="4" s="1"/>
  <c r="AS23" i="4" s="1" a="1"/>
  <c r="F35" i="3"/>
  <c r="Z35" i="3" s="1"/>
  <c r="AL35" i="3"/>
  <c r="AG35" i="3"/>
  <c r="AA35" i="3"/>
  <c r="AJ35" i="3"/>
  <c r="AE35" i="3"/>
  <c r="K35" i="3"/>
  <c r="AK35" i="3"/>
  <c r="AB35" i="3"/>
  <c r="AI35" i="3"/>
  <c r="Y35" i="3"/>
  <c r="AN35" i="3"/>
  <c r="AH35" i="3"/>
  <c r="M35" i="3"/>
  <c r="N35" i="3"/>
  <c r="O35" i="3"/>
  <c r="M27" i="2"/>
  <c r="P27" i="2" s="1"/>
  <c r="AB27" i="2" s="1" a="1"/>
  <c r="AB27" i="2" s="1"/>
  <c r="D27" i="2"/>
  <c r="N27" i="2"/>
  <c r="AS23" i="4" l="1"/>
  <c r="AB23" i="4" a="1"/>
  <c r="AB23" i="4" s="1"/>
  <c r="AW23" i="4" s="1"/>
  <c r="X23" i="4" a="1"/>
  <c r="X23" i="4" s="1"/>
  <c r="J35" i="3"/>
  <c r="R35" i="3" s="1"/>
  <c r="V35" i="3" s="1"/>
  <c r="AC35" i="3"/>
  <c r="S35" i="3"/>
  <c r="Q35" i="3"/>
  <c r="U35" i="3" s="1"/>
  <c r="P35" i="3"/>
  <c r="T35" i="3" s="1"/>
  <c r="E35" i="3"/>
  <c r="Q27" i="2"/>
  <c r="R27" i="2" s="1" a="1"/>
  <c r="R27" i="2" s="1"/>
  <c r="BE23" i="4" l="1"/>
  <c r="BF23" i="4"/>
  <c r="BB23" i="4"/>
  <c r="BA23" i="4"/>
  <c r="BC23" i="4"/>
  <c r="AZ23" i="4"/>
  <c r="AX23" i="4"/>
  <c r="BD23" i="4" s="1"/>
  <c r="AO35" i="3" a="1"/>
  <c r="W35" i="3"/>
  <c r="X35" i="3" s="1" a="1"/>
  <c r="X35" i="3" s="1"/>
  <c r="E28" i="2"/>
  <c r="F28" i="2"/>
  <c r="BK24" i="4" l="1"/>
  <c r="BG23" i="4"/>
  <c r="BI23" i="4"/>
  <c r="BH23" i="4"/>
  <c r="BC24" i="4"/>
  <c r="BB24" i="4"/>
  <c r="BA24" i="4"/>
  <c r="AZ24" i="4"/>
  <c r="BE24" i="4"/>
  <c r="BF24" i="4"/>
  <c r="BD24" i="4"/>
  <c r="H24" i="4"/>
  <c r="G24" i="4"/>
  <c r="F24" i="4"/>
  <c r="AY24" i="4"/>
  <c r="AO35" i="3"/>
  <c r="F36" i="3" s="1"/>
  <c r="N36" i="3"/>
  <c r="T28" i="2"/>
  <c r="Z28" i="2"/>
  <c r="V28" i="2"/>
  <c r="U28" i="2"/>
  <c r="K28" i="2"/>
  <c r="L28" i="2" s="1"/>
  <c r="O28" i="2" s="1"/>
  <c r="J28" i="2"/>
  <c r="X28" i="2"/>
  <c r="I28" i="2"/>
  <c r="W28" i="2"/>
  <c r="Y28" i="2"/>
  <c r="S28" i="2"/>
  <c r="AA28" i="2"/>
  <c r="BK25" i="4" l="1"/>
  <c r="M24" i="4"/>
  <c r="AO24" i="4"/>
  <c r="AF24" i="4"/>
  <c r="AC24" i="4"/>
  <c r="N24" i="4"/>
  <c r="AM24" i="4"/>
  <c r="AR24" i="4"/>
  <c r="AP24" i="4"/>
  <c r="AG24" i="4"/>
  <c r="AE24" i="4"/>
  <c r="AL24" i="4"/>
  <c r="AD24" i="4"/>
  <c r="O24" i="4"/>
  <c r="AK24" i="4"/>
  <c r="J24" i="4"/>
  <c r="AN24" i="4"/>
  <c r="K24" i="4"/>
  <c r="AI24" i="4"/>
  <c r="AJ36" i="3"/>
  <c r="AE36" i="3"/>
  <c r="K36" i="3"/>
  <c r="M36" i="3"/>
  <c r="AI36" i="3"/>
  <c r="AK36" i="3"/>
  <c r="AB36" i="3"/>
  <c r="Y36" i="3"/>
  <c r="M28" i="2"/>
  <c r="P28" i="2" s="1"/>
  <c r="AB28" i="2" s="1" a="1"/>
  <c r="AB28" i="2" s="1"/>
  <c r="N28" i="2"/>
  <c r="D28" i="2"/>
  <c r="R24" i="4" l="1"/>
  <c r="V24" i="4" s="1"/>
  <c r="P24" i="4"/>
  <c r="T24" i="4" s="1"/>
  <c r="Q24" i="4"/>
  <c r="U24" i="4" s="1"/>
  <c r="E24" i="4"/>
  <c r="S24" i="4"/>
  <c r="AG36" i="3"/>
  <c r="AA36" i="3"/>
  <c r="O36" i="3"/>
  <c r="AH36" i="3"/>
  <c r="AL36" i="3"/>
  <c r="AC36" i="3"/>
  <c r="Z36" i="3"/>
  <c r="AO36" i="3" s="1" a="1"/>
  <c r="J36" i="3"/>
  <c r="R36" i="3" s="1"/>
  <c r="V36" i="3" s="1"/>
  <c r="AN36" i="3"/>
  <c r="Q28" i="2"/>
  <c r="R28" i="2" s="1" a="1"/>
  <c r="R28" i="2" s="1"/>
  <c r="AS24" i="4" l="1" a="1"/>
  <c r="W24" i="4"/>
  <c r="X24" i="4" s="1" a="1"/>
  <c r="X24" i="4" s="1"/>
  <c r="AO36" i="3"/>
  <c r="F37" i="3" s="1"/>
  <c r="M37" i="3"/>
  <c r="Q36" i="3"/>
  <c r="U36" i="3" s="1"/>
  <c r="S36" i="3"/>
  <c r="P36" i="3"/>
  <c r="T36" i="3" s="1"/>
  <c r="X36" i="3" s="1" a="1"/>
  <c r="X36" i="3" s="1"/>
  <c r="E36" i="3"/>
  <c r="AK37" i="3"/>
  <c r="E29" i="2"/>
  <c r="F29" i="2"/>
  <c r="AB24" i="4" l="1" a="1"/>
  <c r="AB24" i="4" s="1"/>
  <c r="AW24" i="4" s="1"/>
  <c r="AS24" i="4"/>
  <c r="BG24" i="4" s="1"/>
  <c r="F25" i="4" s="1"/>
  <c r="BI24" i="4"/>
  <c r="H25" i="4" s="1"/>
  <c r="BH24" i="4"/>
  <c r="G25" i="4" s="1"/>
  <c r="AY25" i="4"/>
  <c r="N37" i="3"/>
  <c r="AN37" i="3"/>
  <c r="Y37" i="3"/>
  <c r="AI37" i="3"/>
  <c r="O37" i="3"/>
  <c r="Q37" i="3" s="1"/>
  <c r="U37" i="3" s="1"/>
  <c r="AE37" i="3"/>
  <c r="AJ37" i="3"/>
  <c r="K37" i="3"/>
  <c r="J37" i="3"/>
  <c r="W36" i="3"/>
  <c r="AB37" i="3"/>
  <c r="Z37" i="3"/>
  <c r="AG37" i="3"/>
  <c r="AA37" i="3"/>
  <c r="AH37" i="3"/>
  <c r="AC37" i="3"/>
  <c r="AL37" i="3"/>
  <c r="T29" i="2"/>
  <c r="Z29" i="2"/>
  <c r="V29" i="2"/>
  <c r="W29" i="2"/>
  <c r="U29" i="2"/>
  <c r="I29" i="2"/>
  <c r="K29" i="2"/>
  <c r="L29" i="2" s="1"/>
  <c r="O29" i="2" s="1"/>
  <c r="J29" i="2"/>
  <c r="X29" i="2"/>
  <c r="Y29" i="2"/>
  <c r="AA29" i="2"/>
  <c r="S29" i="2"/>
  <c r="AX24" i="4" l="1"/>
  <c r="AO37" i="3" a="1"/>
  <c r="AO37" i="3" s="1"/>
  <c r="R37" i="3"/>
  <c r="V37" i="3" s="1"/>
  <c r="S37" i="3"/>
  <c r="E37" i="3"/>
  <c r="W37" i="3" s="1"/>
  <c r="P37" i="3"/>
  <c r="T37" i="3" s="1"/>
  <c r="D29" i="2"/>
  <c r="M29" i="2"/>
  <c r="N29" i="2"/>
  <c r="P29" i="2"/>
  <c r="AB29" i="2" s="1" a="1"/>
  <c r="AB29" i="2" s="1"/>
  <c r="J25" i="4" l="1"/>
  <c r="K25" i="4"/>
  <c r="AN25" i="4"/>
  <c r="AI25" i="4"/>
  <c r="AF25" i="4"/>
  <c r="N25" i="4"/>
  <c r="AR25" i="4"/>
  <c r="AC25" i="4"/>
  <c r="AM25" i="4"/>
  <c r="M25" i="4"/>
  <c r="AO25" i="4"/>
  <c r="AK25" i="4"/>
  <c r="AD25" i="4"/>
  <c r="AP25" i="4"/>
  <c r="AG25" i="4"/>
  <c r="AL25" i="4"/>
  <c r="O25" i="4"/>
  <c r="P25" i="4" s="1"/>
  <c r="T25" i="4" s="1"/>
  <c r="AB25" i="4" s="1" a="1"/>
  <c r="AB25" i="4" s="1"/>
  <c r="AE25" i="4"/>
  <c r="F38" i="3"/>
  <c r="AA38" i="3" s="1"/>
  <c r="X37" i="3" a="1"/>
  <c r="X37" i="3" s="1"/>
  <c r="AH38" i="3"/>
  <c r="AJ38" i="3"/>
  <c r="AE38" i="3"/>
  <c r="K38" i="3"/>
  <c r="AN38" i="3"/>
  <c r="AK38" i="3"/>
  <c r="AB38" i="3"/>
  <c r="AI38" i="3"/>
  <c r="Y38" i="3"/>
  <c r="N38" i="3"/>
  <c r="M38" i="3"/>
  <c r="Q29" i="2"/>
  <c r="R29" i="2" s="1" a="1"/>
  <c r="R29" i="2" s="1"/>
  <c r="AS25" i="4" l="1" a="1"/>
  <c r="AS25" i="4" s="1"/>
  <c r="R25" i="4"/>
  <c r="V25" i="4" s="1"/>
  <c r="Q25" i="4"/>
  <c r="U25" i="4" s="1"/>
  <c r="AX25" i="4"/>
  <c r="BD25" i="4" s="1"/>
  <c r="AW25" i="4"/>
  <c r="E25" i="4"/>
  <c r="S25" i="4"/>
  <c r="J38" i="3"/>
  <c r="R38" i="3" s="1"/>
  <c r="V38" i="3" s="1"/>
  <c r="AL38" i="3"/>
  <c r="Z38" i="3"/>
  <c r="AG38" i="3"/>
  <c r="O38" i="3"/>
  <c r="S38" i="3" s="1"/>
  <c r="AC38" i="3"/>
  <c r="AO38" i="3" a="1"/>
  <c r="E30" i="2"/>
  <c r="F30" i="2"/>
  <c r="BB25" i="4" l="1"/>
  <c r="BE25" i="4"/>
  <c r="BC25" i="4"/>
  <c r="AZ25" i="4"/>
  <c r="BA25" i="4"/>
  <c r="BF25" i="4"/>
  <c r="W25" i="4"/>
  <c r="X25" i="4" s="1" a="1"/>
  <c r="X25" i="4" s="1"/>
  <c r="E38" i="3"/>
  <c r="P38" i="3"/>
  <c r="T38" i="3" s="1"/>
  <c r="Q38" i="3"/>
  <c r="U38" i="3" s="1"/>
  <c r="AO38" i="3"/>
  <c r="W38" i="3"/>
  <c r="X38" i="3" s="1" a="1"/>
  <c r="X38" i="3" s="1"/>
  <c r="V30" i="2"/>
  <c r="Z30" i="2"/>
  <c r="T30" i="2"/>
  <c r="W30" i="2"/>
  <c r="J30" i="2"/>
  <c r="I30" i="2"/>
  <c r="U30" i="2"/>
  <c r="AA30" i="2"/>
  <c r="X30" i="2"/>
  <c r="K30" i="2"/>
  <c r="L30" i="2" s="1"/>
  <c r="O30" i="2" s="1"/>
  <c r="S30" i="2"/>
  <c r="Y30" i="2"/>
  <c r="BI25" i="4" l="1"/>
  <c r="BH25" i="4"/>
  <c r="BG25" i="4"/>
  <c r="BF26" i="4"/>
  <c r="BE26" i="4"/>
  <c r="BD26" i="4"/>
  <c r="BA26" i="4"/>
  <c r="AZ26" i="4"/>
  <c r="BC26" i="4"/>
  <c r="BB26" i="4"/>
  <c r="H26" i="4"/>
  <c r="G26" i="4"/>
  <c r="F26" i="4"/>
  <c r="AY26" i="4"/>
  <c r="F39" i="3"/>
  <c r="O39" i="3" s="1"/>
  <c r="AH39" i="3"/>
  <c r="J39" i="3"/>
  <c r="AL39" i="3"/>
  <c r="AG39" i="3"/>
  <c r="AA39" i="3"/>
  <c r="AC39" i="3"/>
  <c r="K39" i="3"/>
  <c r="AJ39" i="3"/>
  <c r="AE39" i="3"/>
  <c r="M39" i="3"/>
  <c r="Y39" i="3"/>
  <c r="N39" i="3"/>
  <c r="AB39" i="3"/>
  <c r="AK39" i="3"/>
  <c r="AI39" i="3"/>
  <c r="M30" i="2"/>
  <c r="N30" i="2"/>
  <c r="D30" i="2"/>
  <c r="P30" i="2"/>
  <c r="AB30" i="2" s="1" a="1"/>
  <c r="AB30" i="2" s="1"/>
  <c r="BI26" i="4" l="1"/>
  <c r="BH26" i="4"/>
  <c r="BG26" i="4"/>
  <c r="BE27" i="4"/>
  <c r="BD27" i="4"/>
  <c r="BB27" i="4"/>
  <c r="AZ27" i="4"/>
  <c r="BF27" i="4"/>
  <c r="BC27" i="4"/>
  <c r="BA27" i="4"/>
  <c r="G27" i="4"/>
  <c r="H27" i="4"/>
  <c r="F27" i="4"/>
  <c r="AK26" i="4"/>
  <c r="AP26" i="4"/>
  <c r="AG26" i="4"/>
  <c r="O26" i="4"/>
  <c r="AL26" i="4"/>
  <c r="AD26" i="4"/>
  <c r="AE26" i="4"/>
  <c r="K26" i="4"/>
  <c r="J26" i="4"/>
  <c r="AN26" i="4"/>
  <c r="AI26" i="4"/>
  <c r="N26" i="4"/>
  <c r="M26" i="4"/>
  <c r="AO26" i="4"/>
  <c r="AR26" i="4"/>
  <c r="AC26" i="4"/>
  <c r="AF26" i="4"/>
  <c r="AM26" i="4"/>
  <c r="AN39" i="3"/>
  <c r="Z39" i="3"/>
  <c r="AO39" i="3" s="1" a="1"/>
  <c r="R39" i="3"/>
  <c r="V39" i="3" s="1"/>
  <c r="S39" i="3"/>
  <c r="P39" i="3"/>
  <c r="T39" i="3" s="1"/>
  <c r="E39" i="3"/>
  <c r="Q39" i="3"/>
  <c r="U39" i="3" s="1"/>
  <c r="X39" i="3" s="1" a="1"/>
  <c r="X39" i="3" s="1"/>
  <c r="Q30" i="2"/>
  <c r="R30" i="2" s="1" a="1"/>
  <c r="R30" i="2" s="1"/>
  <c r="BI27" i="4" l="1"/>
  <c r="BH27" i="4"/>
  <c r="BG27" i="4"/>
  <c r="BF28" i="4"/>
  <c r="BD28" i="4"/>
  <c r="AZ28" i="4"/>
  <c r="BC28" i="4"/>
  <c r="BB28" i="4"/>
  <c r="BA28" i="4"/>
  <c r="BE28" i="4"/>
  <c r="G28" i="4"/>
  <c r="F28" i="4"/>
  <c r="H28" i="4"/>
  <c r="P26" i="4"/>
  <c r="T26" i="4" s="1"/>
  <c r="AB26" i="4" s="1" a="1"/>
  <c r="AB26" i="4" s="1"/>
  <c r="AW26" i="4" s="1"/>
  <c r="R26" i="4"/>
  <c r="V26" i="4" s="1"/>
  <c r="S26" i="4"/>
  <c r="E26" i="4"/>
  <c r="Q26" i="4"/>
  <c r="U26" i="4" s="1"/>
  <c r="W39" i="3"/>
  <c r="AO39" i="3"/>
  <c r="F40" i="3" s="1"/>
  <c r="AL40" i="3" s="1"/>
  <c r="AC40" i="3"/>
  <c r="Z40" i="3"/>
  <c r="E31" i="2"/>
  <c r="F31" i="2"/>
  <c r="BH28" i="4" l="1"/>
  <c r="BG28" i="4"/>
  <c r="BI28" i="4"/>
  <c r="BA29" i="4"/>
  <c r="AZ29" i="4"/>
  <c r="BF29" i="4"/>
  <c r="BC29" i="4"/>
  <c r="BB29" i="4"/>
  <c r="BE29" i="4"/>
  <c r="BD29" i="4"/>
  <c r="H29" i="4"/>
  <c r="G29" i="4"/>
  <c r="F29" i="4"/>
  <c r="AS26" i="4" a="1"/>
  <c r="AS26" i="4" s="1"/>
  <c r="AX26" i="4"/>
  <c r="W26" i="4"/>
  <c r="X26" i="4" s="1" a="1"/>
  <c r="X26" i="4" s="1"/>
  <c r="J40" i="3"/>
  <c r="O40" i="3"/>
  <c r="P40" i="3" s="1"/>
  <c r="T40" i="3" s="1"/>
  <c r="AN40" i="3"/>
  <c r="AG40" i="3"/>
  <c r="AA40" i="3"/>
  <c r="AH40" i="3"/>
  <c r="AJ40" i="3"/>
  <c r="K40" i="3"/>
  <c r="R40" i="3" s="1"/>
  <c r="V40" i="3" s="1"/>
  <c r="AE40" i="3"/>
  <c r="Y40" i="3"/>
  <c r="AK40" i="3"/>
  <c r="N40" i="3"/>
  <c r="M40" i="3"/>
  <c r="Q40" i="3" s="1"/>
  <c r="U40" i="3" s="1"/>
  <c r="AB40" i="3"/>
  <c r="AI40" i="3"/>
  <c r="T31" i="2"/>
  <c r="V31" i="2"/>
  <c r="Z31" i="2"/>
  <c r="AA31" i="2"/>
  <c r="J31" i="2"/>
  <c r="K31" i="2"/>
  <c r="L31" i="2" s="1"/>
  <c r="O31" i="2" s="1"/>
  <c r="I31" i="2"/>
  <c r="M31" i="2" s="1"/>
  <c r="Y31" i="2"/>
  <c r="S31" i="2"/>
  <c r="W31" i="2"/>
  <c r="X31" i="2"/>
  <c r="U31" i="2"/>
  <c r="BH29" i="4" l="1"/>
  <c r="BI29" i="4"/>
  <c r="BG29" i="4"/>
  <c r="BF30" i="4"/>
  <c r="BB30" i="4"/>
  <c r="AZ30" i="4"/>
  <c r="BE30" i="4"/>
  <c r="BD30" i="4"/>
  <c r="BA30" i="4"/>
  <c r="BC30" i="4"/>
  <c r="H30" i="4"/>
  <c r="F30" i="4"/>
  <c r="G30" i="4"/>
  <c r="AY27" i="4"/>
  <c r="AO40" i="3" a="1"/>
  <c r="S40" i="3"/>
  <c r="E40" i="3"/>
  <c r="AB31" i="2" a="1"/>
  <c r="AB31" i="2" s="1"/>
  <c r="N31" i="2"/>
  <c r="D31" i="2"/>
  <c r="P31" i="2"/>
  <c r="BI30" i="4" l="1"/>
  <c r="BH30" i="4"/>
  <c r="BG30" i="4"/>
  <c r="BE31" i="4"/>
  <c r="BA31" i="4"/>
  <c r="BD31" i="4"/>
  <c r="BC31" i="4"/>
  <c r="BF31" i="4"/>
  <c r="BB31" i="4"/>
  <c r="AZ31" i="4"/>
  <c r="F31" i="4"/>
  <c r="H31" i="4"/>
  <c r="G31" i="4"/>
  <c r="N27" i="4"/>
  <c r="AC27" i="4"/>
  <c r="AF27" i="4"/>
  <c r="AM27" i="4"/>
  <c r="M27" i="4"/>
  <c r="AR27" i="4"/>
  <c r="AO27" i="4"/>
  <c r="AK27" i="4"/>
  <c r="AL27" i="4"/>
  <c r="O27" i="4"/>
  <c r="AE27" i="4"/>
  <c r="AG27" i="4"/>
  <c r="AD27" i="4"/>
  <c r="AP27" i="4"/>
  <c r="AI27" i="4"/>
  <c r="AN27" i="4"/>
  <c r="K27" i="4"/>
  <c r="J27" i="4"/>
  <c r="AO40" i="3"/>
  <c r="AE41" i="3"/>
  <c r="AJ41" i="3"/>
  <c r="K41" i="3"/>
  <c r="W40" i="3"/>
  <c r="X40" i="3" s="1" a="1"/>
  <c r="X40" i="3" s="1"/>
  <c r="AK41" i="3"/>
  <c r="M41" i="3"/>
  <c r="Y41" i="3"/>
  <c r="N41" i="3"/>
  <c r="AB41" i="3"/>
  <c r="Q31" i="2"/>
  <c r="R31" i="2" s="1" a="1"/>
  <c r="R31" i="2" s="1"/>
  <c r="BG31" i="4" l="1"/>
  <c r="BI31" i="4"/>
  <c r="BH31" i="4"/>
  <c r="BA32" i="4"/>
  <c r="BE32" i="4"/>
  <c r="BD32" i="4"/>
  <c r="BF32" i="4"/>
  <c r="AZ32" i="4"/>
  <c r="BB32" i="4"/>
  <c r="BC32" i="4"/>
  <c r="H32" i="4"/>
  <c r="G32" i="4"/>
  <c r="F32" i="4"/>
  <c r="P27" i="4"/>
  <c r="T27" i="4" s="1"/>
  <c r="AB27" i="4" s="1" a="1"/>
  <c r="AB27" i="4" s="1"/>
  <c r="AW27" i="4" s="1"/>
  <c r="Q27" i="4"/>
  <c r="U27" i="4" s="1"/>
  <c r="R27" i="4"/>
  <c r="V27" i="4" s="1"/>
  <c r="E27" i="4"/>
  <c r="S27" i="4"/>
  <c r="F41" i="3"/>
  <c r="AI41" i="3" s="1"/>
  <c r="J41" i="3"/>
  <c r="R41" i="3" s="1"/>
  <c r="V41" i="3" s="1"/>
  <c r="AH41" i="3"/>
  <c r="Z41" i="3"/>
  <c r="AO41" i="3" s="1" a="1"/>
  <c r="AA41" i="3"/>
  <c r="O41" i="3"/>
  <c r="Q41" i="3" s="1"/>
  <c r="U41" i="3" s="1"/>
  <c r="AG41" i="3"/>
  <c r="AN41" i="3"/>
  <c r="E32" i="2"/>
  <c r="F32" i="2"/>
  <c r="BI32" i="4" l="1"/>
  <c r="BH32" i="4"/>
  <c r="BG32" i="4"/>
  <c r="BB33" i="4"/>
  <c r="BC33" i="4"/>
  <c r="BE33" i="4"/>
  <c r="BA33" i="4"/>
  <c r="BF33" i="4"/>
  <c r="AZ33" i="4"/>
  <c r="BD33" i="4"/>
  <c r="H33" i="4"/>
  <c r="G33" i="4"/>
  <c r="F33" i="4"/>
  <c r="AS27" i="4" a="1"/>
  <c r="AS27" i="4" s="1"/>
  <c r="AX27" i="4"/>
  <c r="W27" i="4"/>
  <c r="X27" i="4" s="1" a="1"/>
  <c r="X27" i="4" s="1"/>
  <c r="AL41" i="3"/>
  <c r="AC41" i="3"/>
  <c r="E41" i="3"/>
  <c r="S41" i="3"/>
  <c r="W41" i="3" s="1"/>
  <c r="X41" i="3" s="1" a="1"/>
  <c r="X41" i="3" s="1"/>
  <c r="P41" i="3"/>
  <c r="T41" i="3" s="1"/>
  <c r="AO41" i="3"/>
  <c r="T32" i="2"/>
  <c r="Z32" i="2"/>
  <c r="V32" i="2"/>
  <c r="S32" i="2"/>
  <c r="AA32" i="2"/>
  <c r="K32" i="2"/>
  <c r="L32" i="2" s="1"/>
  <c r="O32" i="2" s="1"/>
  <c r="J32" i="2"/>
  <c r="W32" i="2"/>
  <c r="I32" i="2"/>
  <c r="U32" i="2"/>
  <c r="Y32" i="2"/>
  <c r="X32" i="2"/>
  <c r="BI33" i="4" l="1"/>
  <c r="BH33" i="4"/>
  <c r="BG33" i="4"/>
  <c r="AZ34" i="4"/>
  <c r="BB34" i="4"/>
  <c r="BA34" i="4"/>
  <c r="BC34" i="4"/>
  <c r="BF34" i="4"/>
  <c r="BE34" i="4"/>
  <c r="BD34" i="4"/>
  <c r="G34" i="4"/>
  <c r="H34" i="4"/>
  <c r="F34" i="4"/>
  <c r="AY28" i="4"/>
  <c r="F42" i="3"/>
  <c r="AL42" i="3" s="1"/>
  <c r="AI42" i="3"/>
  <c r="AG42" i="3"/>
  <c r="AH42" i="3"/>
  <c r="Z42" i="3"/>
  <c r="AC42" i="3"/>
  <c r="AE42" i="3"/>
  <c r="K42" i="3"/>
  <c r="AJ42" i="3"/>
  <c r="J42" i="3"/>
  <c r="N42" i="3"/>
  <c r="AB42" i="3"/>
  <c r="Y42" i="3"/>
  <c r="AK42" i="3"/>
  <c r="M42" i="3"/>
  <c r="O42" i="3"/>
  <c r="AN42" i="3"/>
  <c r="M32" i="2"/>
  <c r="P32" i="2" s="1"/>
  <c r="AB32" i="2" s="1" a="1"/>
  <c r="AB32" i="2" s="1"/>
  <c r="N32" i="2"/>
  <c r="D32" i="2"/>
  <c r="BI34" i="4" l="1"/>
  <c r="BH34" i="4"/>
  <c r="BG34" i="4"/>
  <c r="AZ35" i="4"/>
  <c r="BC35" i="4"/>
  <c r="BB35" i="4"/>
  <c r="BE35" i="4"/>
  <c r="BF35" i="4"/>
  <c r="BD35" i="4"/>
  <c r="BA35" i="4"/>
  <c r="G35" i="4"/>
  <c r="H35" i="4"/>
  <c r="F35" i="4"/>
  <c r="M28" i="4"/>
  <c r="N28" i="4"/>
  <c r="AC28" i="4"/>
  <c r="AO28" i="4"/>
  <c r="AR28" i="4"/>
  <c r="AM28" i="4"/>
  <c r="AF28" i="4"/>
  <c r="K28" i="4"/>
  <c r="J28" i="4"/>
  <c r="AN28" i="4"/>
  <c r="AI28" i="4"/>
  <c r="AP28" i="4"/>
  <c r="AL28" i="4"/>
  <c r="AD28" i="4"/>
  <c r="AK28" i="4"/>
  <c r="O28" i="4"/>
  <c r="AE28" i="4"/>
  <c r="AG28" i="4"/>
  <c r="P42" i="3"/>
  <c r="T42" i="3" s="1"/>
  <c r="AA42" i="3"/>
  <c r="R42" i="3"/>
  <c r="V42" i="3" s="1"/>
  <c r="Q42" i="3"/>
  <c r="U42" i="3" s="1"/>
  <c r="AO42" i="3" s="1" a="1"/>
  <c r="E42" i="3"/>
  <c r="S42" i="3"/>
  <c r="W42" i="3" s="1"/>
  <c r="X42" i="3" s="1" a="1"/>
  <c r="X42" i="3" s="1"/>
  <c r="Q32" i="2"/>
  <c r="R32" i="2" s="1" a="1"/>
  <c r="R32" i="2" s="1"/>
  <c r="BI35" i="4" l="1"/>
  <c r="BH35" i="4"/>
  <c r="BG35" i="4"/>
  <c r="BD36" i="4"/>
  <c r="BB36" i="4"/>
  <c r="BC36" i="4"/>
  <c r="BA36" i="4"/>
  <c r="AZ36" i="4"/>
  <c r="BE36" i="4"/>
  <c r="BF36" i="4"/>
  <c r="G36" i="4"/>
  <c r="F36" i="4"/>
  <c r="H36" i="4"/>
  <c r="R28" i="4"/>
  <c r="V28" i="4" s="1"/>
  <c r="Q28" i="4"/>
  <c r="U28" i="4" s="1"/>
  <c r="E28" i="4"/>
  <c r="S28" i="4"/>
  <c r="P28" i="4"/>
  <c r="T28" i="4" s="1"/>
  <c r="AB28" i="4" s="1" a="1"/>
  <c r="AB28" i="4" s="1"/>
  <c r="AO42" i="3"/>
  <c r="AB43" i="3"/>
  <c r="N43" i="3"/>
  <c r="M43" i="3"/>
  <c r="AK43" i="3"/>
  <c r="Y43" i="3"/>
  <c r="E33" i="2"/>
  <c r="F33" i="2"/>
  <c r="BH36" i="4" l="1"/>
  <c r="BG36" i="4"/>
  <c r="BI36" i="4"/>
  <c r="BB37" i="4"/>
  <c r="BA37" i="4"/>
  <c r="BF37" i="4"/>
  <c r="BC37" i="4"/>
  <c r="AZ37" i="4"/>
  <c r="BE37" i="4"/>
  <c r="BD37" i="4"/>
  <c r="H37" i="4"/>
  <c r="G37" i="4"/>
  <c r="F37" i="4"/>
  <c r="W28" i="4"/>
  <c r="X28" i="4" s="1" a="1"/>
  <c r="X28" i="4" s="1"/>
  <c r="AS28" i="4" a="1"/>
  <c r="AS28" i="4" s="1"/>
  <c r="AX28" i="4"/>
  <c r="AW28" i="4"/>
  <c r="F43" i="3"/>
  <c r="J43" i="3" s="1"/>
  <c r="AA43" i="3"/>
  <c r="AL43" i="3"/>
  <c r="AG43" i="3"/>
  <c r="O43" i="3"/>
  <c r="Z43" i="3"/>
  <c r="K43" i="3"/>
  <c r="AE43" i="3"/>
  <c r="AJ43" i="3"/>
  <c r="AH43" i="3"/>
  <c r="AI43" i="3"/>
  <c r="AN43" i="3"/>
  <c r="Q43" i="3"/>
  <c r="U43" i="3" s="1"/>
  <c r="AO43" i="3" s="1" a="1"/>
  <c r="S43" i="3"/>
  <c r="T33" i="2"/>
  <c r="V33" i="2"/>
  <c r="Z33" i="2"/>
  <c r="U33" i="2"/>
  <c r="Y33" i="2"/>
  <c r="I33" i="2"/>
  <c r="K33" i="2"/>
  <c r="L33" i="2" s="1"/>
  <c r="O33" i="2" s="1"/>
  <c r="J33" i="2"/>
  <c r="AA33" i="2"/>
  <c r="S33" i="2"/>
  <c r="W33" i="2"/>
  <c r="X33" i="2"/>
  <c r="BI37" i="4" l="1"/>
  <c r="BH37" i="4"/>
  <c r="BG37" i="4"/>
  <c r="BB38" i="4"/>
  <c r="BF38" i="4"/>
  <c r="BE38" i="4"/>
  <c r="BD38" i="4"/>
  <c r="BA38" i="4"/>
  <c r="AZ38" i="4"/>
  <c r="BC38" i="4"/>
  <c r="H38" i="4"/>
  <c r="G38" i="4"/>
  <c r="F38" i="4"/>
  <c r="AC43" i="3"/>
  <c r="P43" i="3"/>
  <c r="T43" i="3" s="1"/>
  <c r="X43" i="3" s="1" a="1"/>
  <c r="X43" i="3" s="1"/>
  <c r="E43" i="3"/>
  <c r="W43" i="3" s="1"/>
  <c r="AE44" i="3"/>
  <c r="AJ44" i="3"/>
  <c r="K44" i="3"/>
  <c r="R43" i="3"/>
  <c r="V43" i="3" s="1"/>
  <c r="AO43" i="3"/>
  <c r="F44" i="3" s="1"/>
  <c r="M33" i="2"/>
  <c r="P33" i="2" s="1"/>
  <c r="AB33" i="2" s="1" a="1"/>
  <c r="AB33" i="2" s="1"/>
  <c r="D33" i="2"/>
  <c r="N33" i="2"/>
  <c r="BI38" i="4" l="1"/>
  <c r="BH38" i="4"/>
  <c r="BG38" i="4"/>
  <c r="AZ39" i="4"/>
  <c r="BE39" i="4"/>
  <c r="BD39" i="4"/>
  <c r="BC39" i="4"/>
  <c r="BB39" i="4"/>
  <c r="BF39" i="4"/>
  <c r="BA39" i="4"/>
  <c r="F39" i="4"/>
  <c r="H39" i="4"/>
  <c r="G39" i="4"/>
  <c r="AY29" i="4"/>
  <c r="AB44" i="3"/>
  <c r="M44" i="3"/>
  <c r="Y44" i="3"/>
  <c r="N44" i="3"/>
  <c r="AK44" i="3"/>
  <c r="AI44" i="3"/>
  <c r="AN44" i="3"/>
  <c r="J44" i="3"/>
  <c r="R44" i="3" s="1"/>
  <c r="V44" i="3" s="1"/>
  <c r="Z44" i="3"/>
  <c r="AL44" i="3"/>
  <c r="AC44" i="3"/>
  <c r="AG44" i="3"/>
  <c r="AA44" i="3"/>
  <c r="AH44" i="3"/>
  <c r="O44" i="3"/>
  <c r="Q44" i="3" s="1"/>
  <c r="U44" i="3" s="1"/>
  <c r="Q33" i="2"/>
  <c r="R33" i="2" s="1" a="1"/>
  <c r="R33" i="2" s="1"/>
  <c r="BG39" i="4" l="1"/>
  <c r="BI39" i="4"/>
  <c r="BH39" i="4"/>
  <c r="BD40" i="4"/>
  <c r="BC40" i="4"/>
  <c r="BB40" i="4"/>
  <c r="BA40" i="4"/>
  <c r="AZ40" i="4"/>
  <c r="BE40" i="4"/>
  <c r="BF40" i="4"/>
  <c r="H40" i="4"/>
  <c r="G40" i="4"/>
  <c r="F40" i="4"/>
  <c r="AO29" i="4"/>
  <c r="AC29" i="4"/>
  <c r="M29" i="4"/>
  <c r="AM29" i="4"/>
  <c r="N29" i="4"/>
  <c r="AR29" i="4"/>
  <c r="AF29" i="4"/>
  <c r="O29" i="4"/>
  <c r="AL29" i="4"/>
  <c r="AP29" i="4"/>
  <c r="AD29" i="4"/>
  <c r="AK29" i="4"/>
  <c r="AG29" i="4"/>
  <c r="AE29" i="4"/>
  <c r="J29" i="4"/>
  <c r="AI29" i="4"/>
  <c r="K29" i="4"/>
  <c r="AN29" i="4"/>
  <c r="AO44" i="3" a="1"/>
  <c r="E44" i="3"/>
  <c r="S44" i="3"/>
  <c r="P44" i="3"/>
  <c r="T44" i="3" s="1"/>
  <c r="X44" i="3" s="1" a="1"/>
  <c r="X44" i="3" s="1"/>
  <c r="E34" i="2"/>
  <c r="F34" i="2"/>
  <c r="BG40" i="4" l="1"/>
  <c r="BI40" i="4"/>
  <c r="BH40" i="4"/>
  <c r="BB41" i="4"/>
  <c r="BF41" i="4"/>
  <c r="BA41" i="4"/>
  <c r="BC41" i="4"/>
  <c r="AZ41" i="4"/>
  <c r="BD41" i="4"/>
  <c r="BE41" i="4"/>
  <c r="H41" i="4"/>
  <c r="G41" i="4"/>
  <c r="F41" i="4"/>
  <c r="Q29" i="4"/>
  <c r="U29" i="4" s="1"/>
  <c r="R29" i="4"/>
  <c r="V29" i="4" s="1"/>
  <c r="P29" i="4"/>
  <c r="T29" i="4" s="1"/>
  <c r="AB29" i="4" s="1" a="1"/>
  <c r="AB29" i="4" s="1"/>
  <c r="AX29" i="4" s="1"/>
  <c r="E29" i="4"/>
  <c r="S29" i="4"/>
  <c r="W44" i="3"/>
  <c r="AO44" i="3"/>
  <c r="F45" i="3" s="1"/>
  <c r="V34" i="2"/>
  <c r="T34" i="2"/>
  <c r="Z34" i="2"/>
  <c r="Y34" i="2"/>
  <c r="K34" i="2"/>
  <c r="L34" i="2" s="1"/>
  <c r="O34" i="2" s="1"/>
  <c r="S34" i="2"/>
  <c r="W34" i="2"/>
  <c r="J34" i="2"/>
  <c r="I34" i="2"/>
  <c r="U34" i="2"/>
  <c r="X34" i="2"/>
  <c r="AA34" i="2"/>
  <c r="BI41" i="4" l="1"/>
  <c r="BH41" i="4"/>
  <c r="BG41" i="4"/>
  <c r="BC42" i="4"/>
  <c r="BA42" i="4"/>
  <c r="BF42" i="4"/>
  <c r="BB42" i="4"/>
  <c r="BE42" i="4"/>
  <c r="AZ42" i="4"/>
  <c r="BD42" i="4"/>
  <c r="H42" i="4"/>
  <c r="G42" i="4"/>
  <c r="F42" i="4"/>
  <c r="W29" i="4"/>
  <c r="X29" i="4" s="1" a="1"/>
  <c r="X29" i="4" s="1"/>
  <c r="AS29" i="4" a="1"/>
  <c r="AS29" i="4" s="1"/>
  <c r="AW29" i="4"/>
  <c r="K45" i="3"/>
  <c r="AJ45" i="3"/>
  <c r="AE45" i="3"/>
  <c r="AB45" i="3"/>
  <c r="M45" i="3"/>
  <c r="N45" i="3"/>
  <c r="AK45" i="3"/>
  <c r="Y45" i="3"/>
  <c r="AI45" i="3"/>
  <c r="AN45" i="3"/>
  <c r="AA45" i="3"/>
  <c r="AC45" i="3"/>
  <c r="AL45" i="3"/>
  <c r="AH45" i="3"/>
  <c r="J45" i="3"/>
  <c r="R45" i="3" s="1"/>
  <c r="V45" i="3" s="1"/>
  <c r="AG45" i="3"/>
  <c r="O45" i="3"/>
  <c r="Z45" i="3"/>
  <c r="M34" i="2"/>
  <c r="P34" i="2" s="1"/>
  <c r="AB34" i="2" s="1" a="1"/>
  <c r="AB34" i="2" s="1"/>
  <c r="D34" i="2"/>
  <c r="N34" i="2"/>
  <c r="BI42" i="4" l="1"/>
  <c r="BH42" i="4"/>
  <c r="BG42" i="4"/>
  <c r="BA43" i="4"/>
  <c r="BE43" i="4"/>
  <c r="AZ43" i="4"/>
  <c r="BD43" i="4"/>
  <c r="BB43" i="4"/>
  <c r="BC43" i="4"/>
  <c r="BF43" i="4"/>
  <c r="G43" i="4"/>
  <c r="H43" i="4"/>
  <c r="F43" i="4"/>
  <c r="S45" i="3"/>
  <c r="E45" i="3"/>
  <c r="P45" i="3"/>
  <c r="T45" i="3" s="1"/>
  <c r="Q45" i="3"/>
  <c r="U45" i="3" s="1"/>
  <c r="AO45" i="3" s="1" a="1"/>
  <c r="Q34" i="2"/>
  <c r="R34" i="2" s="1" a="1"/>
  <c r="R34" i="2" s="1"/>
  <c r="BI43" i="4" l="1"/>
  <c r="BH43" i="4"/>
  <c r="BG43" i="4"/>
  <c r="BF44" i="4"/>
  <c r="BA44" i="4"/>
  <c r="BE44" i="4"/>
  <c r="BD44" i="4"/>
  <c r="BC44" i="4"/>
  <c r="AZ44" i="4"/>
  <c r="BB44" i="4"/>
  <c r="G44" i="4"/>
  <c r="F44" i="4"/>
  <c r="H44" i="4"/>
  <c r="AY30" i="4"/>
  <c r="J30" i="4"/>
  <c r="AO30" i="4"/>
  <c r="M30" i="4"/>
  <c r="AR30" i="4"/>
  <c r="AF30" i="4"/>
  <c r="N30" i="4"/>
  <c r="AM30" i="4"/>
  <c r="AE30" i="4"/>
  <c r="AP30" i="4"/>
  <c r="O30" i="4"/>
  <c r="AK30" i="4"/>
  <c r="AG30" i="4"/>
  <c r="AD30" i="4"/>
  <c r="AL30" i="4"/>
  <c r="AO45" i="3"/>
  <c r="F46" i="3" s="1"/>
  <c r="W45" i="3"/>
  <c r="X45" i="3" s="1" a="1"/>
  <c r="X45" i="3" s="1"/>
  <c r="E35" i="2"/>
  <c r="F35" i="2"/>
  <c r="BH44" i="4" l="1"/>
  <c r="BG44" i="4"/>
  <c r="BI44" i="4"/>
  <c r="BB45" i="4"/>
  <c r="AZ45" i="4"/>
  <c r="BF45" i="4"/>
  <c r="BE45" i="4"/>
  <c r="BA45" i="4"/>
  <c r="BC45" i="4"/>
  <c r="BD45" i="4"/>
  <c r="F45" i="4"/>
  <c r="H45" i="4"/>
  <c r="G45" i="4"/>
  <c r="AC30" i="4"/>
  <c r="K30" i="4"/>
  <c r="S30" i="4" s="1"/>
  <c r="AI30" i="4"/>
  <c r="AN30" i="4"/>
  <c r="Q30" i="4"/>
  <c r="U30" i="4" s="1"/>
  <c r="P30" i="4"/>
  <c r="T30" i="4" s="1"/>
  <c r="AB30" i="4" s="1" a="1"/>
  <c r="AB30" i="4" s="1"/>
  <c r="K46" i="3"/>
  <c r="AE46" i="3"/>
  <c r="AJ46" i="3"/>
  <c r="N46" i="3"/>
  <c r="M46" i="3"/>
  <c r="Y46" i="3"/>
  <c r="AB46" i="3"/>
  <c r="AK46" i="3"/>
  <c r="AN46" i="3"/>
  <c r="AI46" i="3"/>
  <c r="J46" i="3"/>
  <c r="AC46" i="3"/>
  <c r="AG46" i="3"/>
  <c r="Z46" i="3"/>
  <c r="AL46" i="3"/>
  <c r="AH46" i="3"/>
  <c r="O46" i="3"/>
  <c r="AA46" i="3"/>
  <c r="Z35" i="2"/>
  <c r="T35" i="2"/>
  <c r="V35" i="2"/>
  <c r="K35" i="2"/>
  <c r="L35" i="2" s="1"/>
  <c r="O35" i="2" s="1"/>
  <c r="I35" i="2"/>
  <c r="W35" i="2"/>
  <c r="U35" i="2"/>
  <c r="J35" i="2"/>
  <c r="AA35" i="2"/>
  <c r="Y35" i="2"/>
  <c r="X35" i="2"/>
  <c r="S35" i="2"/>
  <c r="BI45" i="4" l="1"/>
  <c r="BH45" i="4"/>
  <c r="BG45" i="4"/>
  <c r="AZ46" i="4"/>
  <c r="BF46" i="4"/>
  <c r="BE46" i="4"/>
  <c r="BC46" i="4"/>
  <c r="BD46" i="4"/>
  <c r="BA46" i="4"/>
  <c r="BB46" i="4"/>
  <c r="F46" i="4"/>
  <c r="H46" i="4"/>
  <c r="G46" i="4"/>
  <c r="E30" i="4"/>
  <c r="W30" i="4" s="1"/>
  <c r="R30" i="4"/>
  <c r="V30" i="4" s="1"/>
  <c r="AS30" i="4" a="1"/>
  <c r="AS30" i="4" s="1"/>
  <c r="AX30" i="4"/>
  <c r="AW30" i="4"/>
  <c r="R46" i="3"/>
  <c r="V46" i="3" s="1"/>
  <c r="P46" i="3"/>
  <c r="T46" i="3" s="1"/>
  <c r="AO46" i="3" a="1"/>
  <c r="E46" i="3"/>
  <c r="S46" i="3"/>
  <c r="Q46" i="3"/>
  <c r="U46" i="3" s="1"/>
  <c r="X46" i="3" s="1" a="1"/>
  <c r="X46" i="3" s="1"/>
  <c r="M35" i="2"/>
  <c r="P35" i="2" s="1"/>
  <c r="AB35" i="2" s="1" a="1"/>
  <c r="AB35" i="2" s="1"/>
  <c r="D35" i="2"/>
  <c r="N35" i="2"/>
  <c r="BI46" i="4" l="1"/>
  <c r="BH46" i="4"/>
  <c r="BG46" i="4"/>
  <c r="AZ47" i="4"/>
  <c r="BB47" i="4"/>
  <c r="BA47" i="4"/>
  <c r="BF47" i="4"/>
  <c r="BE47" i="4"/>
  <c r="BD47" i="4"/>
  <c r="BC47" i="4"/>
  <c r="F47" i="4"/>
  <c r="H47" i="4"/>
  <c r="G47" i="4"/>
  <c r="X30" i="4" a="1"/>
  <c r="X30" i="4" s="1"/>
  <c r="W46" i="3"/>
  <c r="AO46" i="3"/>
  <c r="F47" i="3" s="1"/>
  <c r="Q35" i="2"/>
  <c r="R35" i="2" s="1" a="1"/>
  <c r="R35" i="2" s="1"/>
  <c r="BG47" i="4" l="1"/>
  <c r="BI47" i="4"/>
  <c r="BH47" i="4"/>
  <c r="BD48" i="4"/>
  <c r="BC48" i="4"/>
  <c r="BA48" i="4"/>
  <c r="BB48" i="4"/>
  <c r="AZ48" i="4"/>
  <c r="BE48" i="4"/>
  <c r="BF48" i="4"/>
  <c r="H48" i="4"/>
  <c r="G48" i="4"/>
  <c r="F48" i="4"/>
  <c r="AY31" i="4"/>
  <c r="K47" i="3"/>
  <c r="AE47" i="3"/>
  <c r="AJ47" i="3"/>
  <c r="Y47" i="3"/>
  <c r="AK47" i="3"/>
  <c r="M47" i="3"/>
  <c r="N47" i="3"/>
  <c r="AB47" i="3"/>
  <c r="AN47" i="3"/>
  <c r="AI47" i="3"/>
  <c r="AH47" i="3"/>
  <c r="AG47" i="3"/>
  <c r="AL47" i="3"/>
  <c r="AC47" i="3"/>
  <c r="J47" i="3"/>
  <c r="O47" i="3"/>
  <c r="AA47" i="3"/>
  <c r="Z47" i="3"/>
  <c r="BI48" i="4" l="1"/>
  <c r="BH48" i="4"/>
  <c r="BG48" i="4"/>
  <c r="BB49" i="4"/>
  <c r="BA49" i="4"/>
  <c r="AZ49" i="4"/>
  <c r="BC49" i="4"/>
  <c r="BD49" i="4"/>
  <c r="BF49" i="4"/>
  <c r="BE49" i="4"/>
  <c r="H49" i="4"/>
  <c r="G49" i="4"/>
  <c r="F49" i="4"/>
  <c r="AM31" i="4"/>
  <c r="AR31" i="4"/>
  <c r="AF31" i="4"/>
  <c r="AC31" i="4"/>
  <c r="AO31" i="4"/>
  <c r="N31" i="4"/>
  <c r="M31" i="4"/>
  <c r="AL31" i="4"/>
  <c r="AP31" i="4"/>
  <c r="AG31" i="4"/>
  <c r="AE31" i="4"/>
  <c r="AD31" i="4"/>
  <c r="O31" i="4"/>
  <c r="AK31" i="4"/>
  <c r="J31" i="4"/>
  <c r="AN31" i="4"/>
  <c r="AI31" i="4"/>
  <c r="K31" i="4"/>
  <c r="P47" i="3"/>
  <c r="T47" i="3" s="1"/>
  <c r="R47" i="3"/>
  <c r="V47" i="3" s="1"/>
  <c r="E47" i="3"/>
  <c r="S47" i="3"/>
  <c r="W47" i="3" s="1"/>
  <c r="X47" i="3" s="1" a="1"/>
  <c r="X47" i="3" s="1"/>
  <c r="Q47" i="3"/>
  <c r="U47" i="3" s="1"/>
  <c r="AO47" i="3" a="1"/>
  <c r="BI49" i="4" l="1"/>
  <c r="BH49" i="4"/>
  <c r="BG49" i="4"/>
  <c r="AZ50" i="4"/>
  <c r="BC50" i="4"/>
  <c r="BE50" i="4"/>
  <c r="BA50" i="4"/>
  <c r="BF50" i="4"/>
  <c r="BD50" i="4"/>
  <c r="BB50" i="4"/>
  <c r="H50" i="4"/>
  <c r="G50" i="4"/>
  <c r="F50" i="4"/>
  <c r="Q31" i="4"/>
  <c r="U31" i="4" s="1"/>
  <c r="R31" i="4"/>
  <c r="V31" i="4" s="1"/>
  <c r="S31" i="4"/>
  <c r="E31" i="4"/>
  <c r="P31" i="4"/>
  <c r="T31" i="4" s="1"/>
  <c r="AB31" i="4" s="1" a="1"/>
  <c r="AB31" i="4" s="1"/>
  <c r="AO47" i="3"/>
  <c r="F48" i="3" s="1"/>
  <c r="BI50" i="4" l="1"/>
  <c r="BH50" i="4"/>
  <c r="BG50" i="4"/>
  <c r="BF51" i="4"/>
  <c r="AZ51" i="4"/>
  <c r="BE51" i="4"/>
  <c r="BB51" i="4"/>
  <c r="BA51" i="4"/>
  <c r="BD51" i="4"/>
  <c r="BC51" i="4"/>
  <c r="G51" i="4"/>
  <c r="H51" i="4"/>
  <c r="F51" i="4"/>
  <c r="AS31" i="4" a="1"/>
  <c r="AS31" i="4" s="1"/>
  <c r="W31" i="4"/>
  <c r="X31" i="4" s="1" a="1"/>
  <c r="X31" i="4" s="1"/>
  <c r="AX31" i="4"/>
  <c r="AW31" i="4"/>
  <c r="K48" i="3"/>
  <c r="AJ48" i="3"/>
  <c r="AE48" i="3"/>
  <c r="N48" i="3"/>
  <c r="Y48" i="3"/>
  <c r="AB48" i="3"/>
  <c r="M48" i="3"/>
  <c r="AK48" i="3"/>
  <c r="AI48" i="3"/>
  <c r="AN48" i="3"/>
  <c r="AH48" i="3"/>
  <c r="J48" i="3"/>
  <c r="R48" i="3" s="1"/>
  <c r="V48" i="3" s="1"/>
  <c r="O48" i="3"/>
  <c r="Z48" i="3"/>
  <c r="AC48" i="3"/>
  <c r="AA48" i="3"/>
  <c r="AL48" i="3"/>
  <c r="AG48" i="3"/>
  <c r="BI51" i="4" l="1"/>
  <c r="BH51" i="4"/>
  <c r="BG51" i="4"/>
  <c r="BD52" i="4"/>
  <c r="BE52" i="4"/>
  <c r="BC52" i="4"/>
  <c r="AZ52" i="4"/>
  <c r="BF52" i="4"/>
  <c r="BB52" i="4"/>
  <c r="BA52" i="4"/>
  <c r="G52" i="4"/>
  <c r="F52" i="4"/>
  <c r="H52" i="4"/>
  <c r="Q48" i="3"/>
  <c r="U48" i="3" s="1"/>
  <c r="E48" i="3"/>
  <c r="S48" i="3"/>
  <c r="AO48" i="3" a="1"/>
  <c r="P48" i="3"/>
  <c r="T48" i="3" s="1"/>
  <c r="BH52" i="4" l="1"/>
  <c r="BG52" i="4"/>
  <c r="BI52" i="4"/>
  <c r="BB53" i="4"/>
  <c r="BE53" i="4"/>
  <c r="AZ53" i="4"/>
  <c r="BF53" i="4"/>
  <c r="BC53" i="4"/>
  <c r="BD53" i="4"/>
  <c r="BA53" i="4"/>
  <c r="F53" i="4"/>
  <c r="H53" i="4"/>
  <c r="G53" i="4"/>
  <c r="AY32" i="4"/>
  <c r="W48" i="3"/>
  <c r="AO48" i="3"/>
  <c r="F49" i="3" s="1"/>
  <c r="X48" i="3" a="1"/>
  <c r="X48" i="3" s="1"/>
  <c r="BI53" i="4" l="1"/>
  <c r="BH53" i="4"/>
  <c r="BG53" i="4"/>
  <c r="AZ54" i="4"/>
  <c r="BF54" i="4"/>
  <c r="BE54" i="4"/>
  <c r="BC54" i="4"/>
  <c r="BD54" i="4"/>
  <c r="BA54" i="4"/>
  <c r="BB54" i="4"/>
  <c r="F54" i="4"/>
  <c r="H54" i="4"/>
  <c r="G54" i="4"/>
  <c r="AF32" i="4"/>
  <c r="N32" i="4"/>
  <c r="AC32" i="4"/>
  <c r="AO32" i="4"/>
  <c r="AR32" i="4"/>
  <c r="AM32" i="4"/>
  <c r="M32" i="4"/>
  <c r="AD32" i="4"/>
  <c r="AG32" i="4"/>
  <c r="AL32" i="4"/>
  <c r="AK32" i="4"/>
  <c r="AE32" i="4"/>
  <c r="O32" i="4"/>
  <c r="AP32" i="4"/>
  <c r="AI32" i="4"/>
  <c r="J32" i="4"/>
  <c r="K32" i="4"/>
  <c r="AN32" i="4"/>
  <c r="K49" i="3"/>
  <c r="AJ49" i="3"/>
  <c r="AE49" i="3"/>
  <c r="AB49" i="3"/>
  <c r="Y49" i="3"/>
  <c r="N49" i="3"/>
  <c r="AK49" i="3"/>
  <c r="M49" i="3"/>
  <c r="AI49" i="3"/>
  <c r="AN49" i="3"/>
  <c r="AG49" i="3"/>
  <c r="AC49" i="3"/>
  <c r="Z49" i="3"/>
  <c r="O49" i="3"/>
  <c r="AA49" i="3"/>
  <c r="AH49" i="3"/>
  <c r="J49" i="3"/>
  <c r="R49" i="3" s="1"/>
  <c r="V49" i="3" s="1"/>
  <c r="AL49" i="3"/>
  <c r="BI54" i="4" l="1"/>
  <c r="BH54" i="4"/>
  <c r="BG54" i="4"/>
  <c r="AZ55" i="4"/>
  <c r="BE55" i="4"/>
  <c r="BC55" i="4"/>
  <c r="BB55" i="4"/>
  <c r="BD55" i="4"/>
  <c r="BF55" i="4"/>
  <c r="BA55" i="4"/>
  <c r="F55" i="4"/>
  <c r="H55" i="4"/>
  <c r="G55" i="4"/>
  <c r="P32" i="4"/>
  <c r="T32" i="4" s="1"/>
  <c r="AS32" i="4" s="1" a="1"/>
  <c r="AS32" i="4" s="1"/>
  <c r="Q32" i="4"/>
  <c r="U32" i="4" s="1"/>
  <c r="R32" i="4"/>
  <c r="V32" i="4" s="1"/>
  <c r="S32" i="4"/>
  <c r="E32" i="4"/>
  <c r="S49" i="3"/>
  <c r="E49" i="3"/>
  <c r="P49" i="3"/>
  <c r="T49" i="3" s="1"/>
  <c r="Q49" i="3"/>
  <c r="U49" i="3" s="1"/>
  <c r="AO49" i="3" s="1" a="1"/>
  <c r="BG55" i="4" l="1"/>
  <c r="BI55" i="4"/>
  <c r="BH55" i="4"/>
  <c r="BD56" i="4"/>
  <c r="AZ56" i="4"/>
  <c r="BC56" i="4"/>
  <c r="BB56" i="4"/>
  <c r="BF56" i="4"/>
  <c r="BA56" i="4"/>
  <c r="BE56" i="4"/>
  <c r="H56" i="4"/>
  <c r="G56" i="4"/>
  <c r="F56" i="4"/>
  <c r="AB32" i="4" a="1"/>
  <c r="AB32" i="4" s="1"/>
  <c r="AW32" i="4" s="1"/>
  <c r="W32" i="4"/>
  <c r="X32" i="4" s="1" a="1"/>
  <c r="X32" i="4" s="1"/>
  <c r="AO49" i="3"/>
  <c r="F50" i="3" s="1"/>
  <c r="W49" i="3"/>
  <c r="X49" i="3" s="1" a="1"/>
  <c r="X49" i="3" s="1"/>
  <c r="BI56" i="4" l="1"/>
  <c r="BH56" i="4"/>
  <c r="BG56" i="4"/>
  <c r="BB57" i="4"/>
  <c r="BC57" i="4"/>
  <c r="BD57" i="4"/>
  <c r="BA57" i="4"/>
  <c r="BF57" i="4"/>
  <c r="AZ57" i="4"/>
  <c r="BE57" i="4"/>
  <c r="H57" i="4"/>
  <c r="G57" i="4"/>
  <c r="F57" i="4"/>
  <c r="AX32" i="4"/>
  <c r="AJ50" i="3"/>
  <c r="AE50" i="3"/>
  <c r="K50" i="3"/>
  <c r="N50" i="3"/>
  <c r="AB50" i="3"/>
  <c r="AK50" i="3"/>
  <c r="M50" i="3"/>
  <c r="Y50" i="3"/>
  <c r="AN50" i="3"/>
  <c r="AI50" i="3"/>
  <c r="J50" i="3"/>
  <c r="R50" i="3" s="1"/>
  <c r="V50" i="3" s="1"/>
  <c r="AA50" i="3"/>
  <c r="Z50" i="3"/>
  <c r="O50" i="3"/>
  <c r="AH50" i="3"/>
  <c r="AG50" i="3"/>
  <c r="AL50" i="3"/>
  <c r="AC50" i="3"/>
  <c r="BI57" i="4" l="1"/>
  <c r="BH57" i="4"/>
  <c r="BG57" i="4"/>
  <c r="AZ58" i="4"/>
  <c r="BF58" i="4"/>
  <c r="BC58" i="4"/>
  <c r="BE58" i="4"/>
  <c r="BD58" i="4"/>
  <c r="BB58" i="4"/>
  <c r="BA58" i="4"/>
  <c r="H58" i="4"/>
  <c r="G58" i="4"/>
  <c r="F58" i="4"/>
  <c r="AY33" i="4"/>
  <c r="P50" i="3"/>
  <c r="T50" i="3" s="1"/>
  <c r="AO50" i="3" a="1"/>
  <c r="S50" i="3"/>
  <c r="E50" i="3"/>
  <c r="Q50" i="3"/>
  <c r="U50" i="3" s="1"/>
  <c r="BI58" i="4" l="1"/>
  <c r="BH58" i="4"/>
  <c r="BG58" i="4"/>
  <c r="AZ59" i="4"/>
  <c r="BE59" i="4"/>
  <c r="BA59" i="4"/>
  <c r="BB59" i="4"/>
  <c r="BD59" i="4"/>
  <c r="BC59" i="4"/>
  <c r="BF59" i="4"/>
  <c r="G59" i="4"/>
  <c r="H59" i="4"/>
  <c r="F59" i="4"/>
  <c r="AD33" i="4"/>
  <c r="AK33" i="4"/>
  <c r="AL33" i="4"/>
  <c r="AG33" i="4"/>
  <c r="AP33" i="4"/>
  <c r="O33" i="4"/>
  <c r="AE33" i="4"/>
  <c r="AI33" i="4"/>
  <c r="AN33" i="4"/>
  <c r="K33" i="4"/>
  <c r="J33" i="4"/>
  <c r="N33" i="4"/>
  <c r="AC33" i="4"/>
  <c r="AR33" i="4"/>
  <c r="AO33" i="4"/>
  <c r="AM33" i="4"/>
  <c r="AF33" i="4"/>
  <c r="M33" i="4"/>
  <c r="W50" i="3"/>
  <c r="X50" i="3" s="1" a="1"/>
  <c r="X50" i="3" s="1"/>
  <c r="AO50" i="3"/>
  <c r="F51" i="3" s="1"/>
  <c r="BI59" i="4" l="1"/>
  <c r="BH59" i="4"/>
  <c r="BG59" i="4"/>
  <c r="BD60" i="4"/>
  <c r="BB60" i="4"/>
  <c r="BA60" i="4"/>
  <c r="BC60" i="4"/>
  <c r="AZ60" i="4"/>
  <c r="BE60" i="4"/>
  <c r="BF60" i="4"/>
  <c r="G60" i="4"/>
  <c r="F60" i="4"/>
  <c r="H60" i="4"/>
  <c r="AS33" i="4" a="1"/>
  <c r="AS33" i="4" s="1"/>
  <c r="Q33" i="4"/>
  <c r="U33" i="4" s="1"/>
  <c r="R33" i="4"/>
  <c r="V33" i="4" s="1"/>
  <c r="E33" i="4"/>
  <c r="S33" i="4"/>
  <c r="P33" i="4"/>
  <c r="T33" i="4" s="1"/>
  <c r="AB33" i="4" s="1" a="1"/>
  <c r="AB33" i="4" s="1"/>
  <c r="AJ51" i="3"/>
  <c r="AE51" i="3"/>
  <c r="K51" i="3"/>
  <c r="AL51" i="3"/>
  <c r="AA51" i="3"/>
  <c r="J51" i="3"/>
  <c r="R51" i="3" s="1"/>
  <c r="V51" i="3" s="1"/>
  <c r="AG51" i="3"/>
  <c r="AC51" i="3"/>
  <c r="Z51" i="3"/>
  <c r="AH51" i="3"/>
  <c r="O51" i="3"/>
  <c r="AB51" i="3"/>
  <c r="AK51" i="3"/>
  <c r="N51" i="3"/>
  <c r="M51" i="3"/>
  <c r="Y51" i="3"/>
  <c r="AI51" i="3"/>
  <c r="AN51" i="3"/>
  <c r="BH60" i="4" l="1"/>
  <c r="BG60" i="4"/>
  <c r="BI60" i="4"/>
  <c r="BB61" i="4"/>
  <c r="BC61" i="4"/>
  <c r="BA61" i="4"/>
  <c r="BF61" i="4"/>
  <c r="BD61" i="4"/>
  <c r="AZ61" i="4"/>
  <c r="BE61" i="4"/>
  <c r="H61" i="4"/>
  <c r="G61" i="4"/>
  <c r="F61" i="4"/>
  <c r="AX33" i="4"/>
  <c r="AW33" i="4"/>
  <c r="W33" i="4"/>
  <c r="X33" i="4" s="1" a="1"/>
  <c r="X33" i="4" s="1"/>
  <c r="P51" i="3"/>
  <c r="T51" i="3" s="1"/>
  <c r="E51" i="3"/>
  <c r="S51" i="3"/>
  <c r="Q51" i="3"/>
  <c r="U51" i="3" s="1"/>
  <c r="AO51" i="3" s="1" a="1"/>
  <c r="BI61" i="4" l="1"/>
  <c r="BH61" i="4"/>
  <c r="BG61" i="4"/>
  <c r="AZ62" i="4"/>
  <c r="BF62" i="4"/>
  <c r="BC62" i="4"/>
  <c r="BD62" i="4"/>
  <c r="BA62" i="4"/>
  <c r="BE62" i="4"/>
  <c r="BB62" i="4"/>
  <c r="F62" i="4"/>
  <c r="H62" i="4"/>
  <c r="G62" i="4"/>
  <c r="W51" i="3"/>
  <c r="X51" i="3" s="1" a="1"/>
  <c r="X51" i="3" s="1"/>
  <c r="AO51" i="3"/>
  <c r="F52" i="3" s="1"/>
  <c r="BI62" i="4" l="1"/>
  <c r="BH62" i="4"/>
  <c r="BG62" i="4"/>
  <c r="AZ63" i="4"/>
  <c r="BE63" i="4"/>
  <c r="BD63" i="4"/>
  <c r="BB63" i="4"/>
  <c r="BA63" i="4"/>
  <c r="BC63" i="4"/>
  <c r="BF63" i="4"/>
  <c r="F63" i="4"/>
  <c r="G63" i="4"/>
  <c r="H63" i="4"/>
  <c r="AY34" i="4"/>
  <c r="AJ52" i="3"/>
  <c r="K52" i="3"/>
  <c r="AE52" i="3"/>
  <c r="AK52" i="3"/>
  <c r="Y52" i="3"/>
  <c r="M52" i="3"/>
  <c r="N52" i="3"/>
  <c r="AB52" i="3"/>
  <c r="AI52" i="3"/>
  <c r="AN52" i="3"/>
  <c r="AL52" i="3"/>
  <c r="O52" i="3"/>
  <c r="AG52" i="3"/>
  <c r="J52" i="3"/>
  <c r="AA52" i="3"/>
  <c r="Z52" i="3"/>
  <c r="AH52" i="3"/>
  <c r="AC52" i="3"/>
  <c r="BG63" i="4" l="1"/>
  <c r="BI63" i="4"/>
  <c r="BH63" i="4"/>
  <c r="BD64" i="4"/>
  <c r="BB64" i="4"/>
  <c r="BE64" i="4"/>
  <c r="BF64" i="4"/>
  <c r="BC64" i="4"/>
  <c r="BA64" i="4"/>
  <c r="AZ64" i="4"/>
  <c r="H64" i="4"/>
  <c r="G64" i="4"/>
  <c r="F64" i="4"/>
  <c r="AN34" i="4"/>
  <c r="J34" i="4"/>
  <c r="AI34" i="4"/>
  <c r="K34" i="4"/>
  <c r="AC34" i="4"/>
  <c r="M34" i="4"/>
  <c r="AF34" i="4"/>
  <c r="AM34" i="4"/>
  <c r="AR34" i="4"/>
  <c r="N34" i="4"/>
  <c r="AO34" i="4"/>
  <c r="AL34" i="4"/>
  <c r="AE34" i="4"/>
  <c r="AD34" i="4"/>
  <c r="AK34" i="4"/>
  <c r="AG34" i="4"/>
  <c r="O34" i="4"/>
  <c r="AP34" i="4"/>
  <c r="R52" i="3"/>
  <c r="V52" i="3" s="1"/>
  <c r="E52" i="3"/>
  <c r="S52" i="3"/>
  <c r="AO52" i="3" a="1"/>
  <c r="P52" i="3"/>
  <c r="T52" i="3" s="1"/>
  <c r="Q52" i="3"/>
  <c r="U52" i="3" s="1"/>
  <c r="BG64" i="4" l="1"/>
  <c r="BI64" i="4"/>
  <c r="BH64" i="4"/>
  <c r="BB65" i="4"/>
  <c r="BA65" i="4"/>
  <c r="AZ65" i="4"/>
  <c r="BF65" i="4"/>
  <c r="BE65" i="4"/>
  <c r="BC65" i="4"/>
  <c r="BD65" i="4"/>
  <c r="R34" i="4"/>
  <c r="V34" i="4" s="1"/>
  <c r="H65" i="4"/>
  <c r="G65" i="4"/>
  <c r="F65" i="4"/>
  <c r="AS34" i="4" a="1"/>
  <c r="AS34" i="4" s="1"/>
  <c r="P34" i="4"/>
  <c r="T34" i="4" s="1"/>
  <c r="S34" i="4"/>
  <c r="E34" i="4"/>
  <c r="Q34" i="4"/>
  <c r="U34" i="4" s="1"/>
  <c r="W52" i="3"/>
  <c r="X52" i="3" a="1"/>
  <c r="X52" i="3" s="1"/>
  <c r="AO52" i="3"/>
  <c r="F53" i="3" s="1"/>
  <c r="BI65" i="4" l="1"/>
  <c r="BH65" i="4"/>
  <c r="BG65" i="4"/>
  <c r="AZ66" i="4"/>
  <c r="BB66" i="4"/>
  <c r="BD66" i="4"/>
  <c r="BF66" i="4"/>
  <c r="BE66" i="4"/>
  <c r="BC66" i="4"/>
  <c r="BA66" i="4"/>
  <c r="G66" i="4"/>
  <c r="H66" i="4"/>
  <c r="F66" i="4"/>
  <c r="W34" i="4"/>
  <c r="AB34" i="4" s="1" a="1"/>
  <c r="AB34" i="4" s="1"/>
  <c r="AX34" i="4" s="1"/>
  <c r="AE53" i="3"/>
  <c r="AJ53" i="3"/>
  <c r="K53" i="3"/>
  <c r="AB53" i="3"/>
  <c r="Y53" i="3"/>
  <c r="AK53" i="3"/>
  <c r="N53" i="3"/>
  <c r="M53" i="3"/>
  <c r="AI53" i="3"/>
  <c r="AN53" i="3"/>
  <c r="AH53" i="3"/>
  <c r="AA53" i="3"/>
  <c r="AC53" i="3"/>
  <c r="J53" i="3"/>
  <c r="AL53" i="3"/>
  <c r="AG53" i="3"/>
  <c r="O53" i="3"/>
  <c r="Z53" i="3"/>
  <c r="BI66" i="4" l="1"/>
  <c r="BH66" i="4"/>
  <c r="BG66" i="4"/>
  <c r="BF67" i="4"/>
  <c r="BE67" i="4"/>
  <c r="BD67" i="4"/>
  <c r="BC67" i="4"/>
  <c r="BB67" i="4"/>
  <c r="AZ67" i="4"/>
  <c r="BA67" i="4"/>
  <c r="G67" i="4"/>
  <c r="H67" i="4"/>
  <c r="F67" i="4"/>
  <c r="X34" i="4" a="1"/>
  <c r="X34" i="4" s="1"/>
  <c r="AW34" i="4"/>
  <c r="R53" i="3"/>
  <c r="V53" i="3" s="1"/>
  <c r="S53" i="3"/>
  <c r="E53" i="3"/>
  <c r="AO53" i="3" a="1"/>
  <c r="P53" i="3"/>
  <c r="T53" i="3" s="1"/>
  <c r="Q53" i="3"/>
  <c r="U53" i="3" s="1"/>
  <c r="BI67" i="4" l="1"/>
  <c r="BH67" i="4"/>
  <c r="BG67" i="4"/>
  <c r="BD68" i="4"/>
  <c r="BC68" i="4"/>
  <c r="BF68" i="4"/>
  <c r="BB68" i="4"/>
  <c r="BA68" i="4"/>
  <c r="AZ68" i="4"/>
  <c r="BE68" i="4"/>
  <c r="G68" i="4"/>
  <c r="F68" i="4"/>
  <c r="H68" i="4"/>
  <c r="AY35" i="4"/>
  <c r="AO53" i="3"/>
  <c r="F54" i="3" s="1"/>
  <c r="W53" i="3"/>
  <c r="X53" i="3" s="1" a="1"/>
  <c r="X53" i="3" s="1"/>
  <c r="BH68" i="4" l="1"/>
  <c r="BG68" i="4"/>
  <c r="BI68" i="4"/>
  <c r="BB69" i="4"/>
  <c r="BA69" i="4"/>
  <c r="BF69" i="4"/>
  <c r="BC69" i="4"/>
  <c r="AZ69" i="4"/>
  <c r="BE69" i="4"/>
  <c r="BD69" i="4"/>
  <c r="F69" i="4"/>
  <c r="H69" i="4"/>
  <c r="G69" i="4"/>
  <c r="AD35" i="4"/>
  <c r="AE35" i="4"/>
  <c r="AK35" i="4"/>
  <c r="AG35" i="4"/>
  <c r="AL35" i="4"/>
  <c r="O35" i="4"/>
  <c r="AP35" i="4"/>
  <c r="AI35" i="4"/>
  <c r="AN35" i="4"/>
  <c r="K35" i="4"/>
  <c r="J35" i="4"/>
  <c r="M35" i="4"/>
  <c r="AC35" i="4"/>
  <c r="AR35" i="4"/>
  <c r="AM35" i="4"/>
  <c r="N35" i="4"/>
  <c r="AO35" i="4"/>
  <c r="AF35" i="4"/>
  <c r="AE54" i="3"/>
  <c r="AJ54" i="3"/>
  <c r="K54" i="3"/>
  <c r="Y54" i="3"/>
  <c r="AB54" i="3"/>
  <c r="M54" i="3"/>
  <c r="AK54" i="3"/>
  <c r="N54" i="3"/>
  <c r="AN54" i="3"/>
  <c r="AI54" i="3"/>
  <c r="J54" i="3"/>
  <c r="R54" i="3" s="1"/>
  <c r="V54" i="3" s="1"/>
  <c r="AG54" i="3"/>
  <c r="AC54" i="3"/>
  <c r="AL54" i="3"/>
  <c r="Z54" i="3"/>
  <c r="AH54" i="3"/>
  <c r="AA54" i="3"/>
  <c r="O54" i="3"/>
  <c r="BH69" i="4" l="1"/>
  <c r="BI69" i="4"/>
  <c r="BG69" i="4"/>
  <c r="AZ70" i="4"/>
  <c r="BE70" i="4"/>
  <c r="BC70" i="4"/>
  <c r="BA70" i="4"/>
  <c r="BF70" i="4"/>
  <c r="BD70" i="4"/>
  <c r="BB70" i="4"/>
  <c r="H70" i="4"/>
  <c r="F70" i="4"/>
  <c r="G70" i="4"/>
  <c r="P35" i="4"/>
  <c r="T35" i="4" s="1"/>
  <c r="AS35" i="4" s="1" a="1"/>
  <c r="AS35" i="4" s="1"/>
  <c r="Q35" i="4"/>
  <c r="U35" i="4" s="1"/>
  <c r="R35" i="4"/>
  <c r="V35" i="4" s="1"/>
  <c r="S35" i="4"/>
  <c r="E35" i="4"/>
  <c r="P54" i="3"/>
  <c r="T54" i="3" s="1"/>
  <c r="Q54" i="3"/>
  <c r="U54" i="3" s="1"/>
  <c r="E54" i="3"/>
  <c r="S54" i="3"/>
  <c r="AO54" i="3" a="1"/>
  <c r="BI70" i="4" l="1"/>
  <c r="BH70" i="4"/>
  <c r="BG70" i="4"/>
  <c r="AZ71" i="4"/>
  <c r="BD71" i="4"/>
  <c r="BE71" i="4"/>
  <c r="BF71" i="4"/>
  <c r="BA71" i="4"/>
  <c r="BC71" i="4"/>
  <c r="BB71" i="4"/>
  <c r="F71" i="4"/>
  <c r="H71" i="4"/>
  <c r="G71" i="4"/>
  <c r="AB35" i="4" a="1"/>
  <c r="AB35" i="4" s="1"/>
  <c r="AX35" i="4" s="1"/>
  <c r="W35" i="4"/>
  <c r="X35" i="4" s="1" a="1"/>
  <c r="X35" i="4" s="1"/>
  <c r="W54" i="3"/>
  <c r="X54" i="3" s="1" a="1"/>
  <c r="X54" i="3" s="1"/>
  <c r="AO54" i="3"/>
  <c r="F55" i="3" s="1"/>
  <c r="BG71" i="4" l="1"/>
  <c r="BI71" i="4"/>
  <c r="BH71" i="4"/>
  <c r="BF72" i="4"/>
  <c r="BD72" i="4"/>
  <c r="BA72" i="4"/>
  <c r="BC72" i="4"/>
  <c r="BB72" i="4"/>
  <c r="BE72" i="4"/>
  <c r="AZ72" i="4"/>
  <c r="H72" i="4"/>
  <c r="G72" i="4"/>
  <c r="F72" i="4"/>
  <c r="AW35" i="4"/>
  <c r="AJ55" i="3"/>
  <c r="K55" i="3"/>
  <c r="AE55" i="3"/>
  <c r="AB55" i="3"/>
  <c r="M55" i="3"/>
  <c r="Y55" i="3"/>
  <c r="AK55" i="3"/>
  <c r="N55" i="3"/>
  <c r="AI55" i="3"/>
  <c r="AN55" i="3"/>
  <c r="AA55" i="3"/>
  <c r="O55" i="3"/>
  <c r="AG55" i="3"/>
  <c r="AH55" i="3"/>
  <c r="Z55" i="3"/>
  <c r="AC55" i="3"/>
  <c r="AL55" i="3"/>
  <c r="J55" i="3"/>
  <c r="R55" i="3" s="1"/>
  <c r="V55" i="3" s="1"/>
  <c r="BI72" i="4" l="1"/>
  <c r="BH72" i="4"/>
  <c r="BG72" i="4"/>
  <c r="BB73" i="4"/>
  <c r="AZ73" i="4"/>
  <c r="BF73" i="4"/>
  <c r="BE73" i="4"/>
  <c r="BD73" i="4"/>
  <c r="BA73" i="4"/>
  <c r="BC73" i="4"/>
  <c r="H73" i="4"/>
  <c r="G73" i="4"/>
  <c r="F73" i="4"/>
  <c r="AY36" i="4"/>
  <c r="E55" i="3"/>
  <c r="S55" i="3"/>
  <c r="AO55" i="3" a="1"/>
  <c r="P55" i="3"/>
  <c r="T55" i="3" s="1"/>
  <c r="Q55" i="3"/>
  <c r="U55" i="3" s="1"/>
  <c r="BI73" i="4" l="1"/>
  <c r="BH73" i="4"/>
  <c r="BG73" i="4"/>
  <c r="AO36" i="4"/>
  <c r="N36" i="4"/>
  <c r="AF36" i="4"/>
  <c r="AC36" i="4"/>
  <c r="AM36" i="4"/>
  <c r="M36" i="4"/>
  <c r="AR36" i="4"/>
  <c r="AL36" i="4"/>
  <c r="AD36" i="4"/>
  <c r="O36" i="4"/>
  <c r="AK36" i="4"/>
  <c r="AP36" i="4"/>
  <c r="AG36" i="4"/>
  <c r="AE36" i="4"/>
  <c r="AI36" i="4"/>
  <c r="AN36" i="4"/>
  <c r="J36" i="4"/>
  <c r="K36" i="4"/>
  <c r="X55" i="3" a="1"/>
  <c r="X55" i="3" s="1"/>
  <c r="W55" i="3"/>
  <c r="AO55" i="3"/>
  <c r="F56" i="3" s="1"/>
  <c r="Q36" i="4" l="1"/>
  <c r="U36" i="4" s="1"/>
  <c r="R36" i="4"/>
  <c r="V36" i="4" s="1"/>
  <c r="E36" i="4"/>
  <c r="S36" i="4"/>
  <c r="P36" i="4"/>
  <c r="T36" i="4" s="1"/>
  <c r="AB36" i="4" s="1" a="1"/>
  <c r="AB36" i="4" s="1"/>
  <c r="AE56" i="3"/>
  <c r="K56" i="3"/>
  <c r="AJ56" i="3"/>
  <c r="M56" i="3"/>
  <c r="AB56" i="3"/>
  <c r="AK56" i="3"/>
  <c r="Y56" i="3"/>
  <c r="N56" i="3"/>
  <c r="AN56" i="3"/>
  <c r="AI56" i="3"/>
  <c r="AC56" i="3"/>
  <c r="AA56" i="3"/>
  <c r="J56" i="3"/>
  <c r="R56" i="3" s="1"/>
  <c r="V56" i="3" s="1"/>
  <c r="AG56" i="3"/>
  <c r="Z56" i="3"/>
  <c r="AL56" i="3"/>
  <c r="AH56" i="3"/>
  <c r="O56" i="3"/>
  <c r="AS36" i="4" l="1" a="1"/>
  <c r="AS36" i="4" s="1"/>
  <c r="W36" i="4"/>
  <c r="X36" i="4" s="1" a="1"/>
  <c r="X36" i="4" s="1"/>
  <c r="AX36" i="4"/>
  <c r="AW36" i="4"/>
  <c r="Q56" i="3"/>
  <c r="U56" i="3" s="1"/>
  <c r="AO56" i="3" a="1"/>
  <c r="P56" i="3"/>
  <c r="T56" i="3" s="1"/>
  <c r="E56" i="3"/>
  <c r="S56" i="3"/>
  <c r="W56" i="3" s="1"/>
  <c r="X56" i="3" s="1" a="1"/>
  <c r="X56" i="3" s="1"/>
  <c r="AO56" i="3" l="1"/>
  <c r="F57" i="3" s="1"/>
  <c r="AY37" i="4" l="1"/>
  <c r="AJ57" i="3"/>
  <c r="K57" i="3"/>
  <c r="AE57" i="3"/>
  <c r="M57" i="3"/>
  <c r="AK57" i="3"/>
  <c r="N57" i="3"/>
  <c r="AB57" i="3"/>
  <c r="Y57" i="3"/>
  <c r="AN57" i="3"/>
  <c r="AI57" i="3"/>
  <c r="AG57" i="3"/>
  <c r="AA57" i="3"/>
  <c r="J57" i="3"/>
  <c r="R57" i="3" s="1"/>
  <c r="V57" i="3" s="1"/>
  <c r="AL57" i="3"/>
  <c r="O57" i="3"/>
  <c r="Z57" i="3"/>
  <c r="AH57" i="3"/>
  <c r="AC57" i="3"/>
  <c r="AL37" i="4" l="1"/>
  <c r="AG37" i="4"/>
  <c r="AE37" i="4"/>
  <c r="AP37" i="4"/>
  <c r="AK37" i="4"/>
  <c r="O37" i="4"/>
  <c r="AD37" i="4"/>
  <c r="J37" i="4"/>
  <c r="K37" i="4"/>
  <c r="AN37" i="4"/>
  <c r="AI37" i="4"/>
  <c r="N37" i="4"/>
  <c r="AO37" i="4"/>
  <c r="AC37" i="4"/>
  <c r="AM37" i="4"/>
  <c r="AR37" i="4"/>
  <c r="M37" i="4"/>
  <c r="AF37" i="4"/>
  <c r="P57" i="3"/>
  <c r="T57" i="3" s="1"/>
  <c r="Q57" i="3"/>
  <c r="U57" i="3" s="1"/>
  <c r="AO57" i="3" a="1"/>
  <c r="E57" i="3"/>
  <c r="S57" i="3"/>
  <c r="W57" i="3" s="1"/>
  <c r="X57" i="3" s="1" a="1"/>
  <c r="X57" i="3" s="1"/>
  <c r="P37" i="4" l="1"/>
  <c r="T37" i="4" s="1"/>
  <c r="AB37" i="4" s="1" a="1"/>
  <c r="AB37" i="4" s="1"/>
  <c r="AX37" i="4" s="1"/>
  <c r="Q37" i="4"/>
  <c r="U37" i="4" s="1"/>
  <c r="R37" i="4"/>
  <c r="V37" i="4" s="1"/>
  <c r="E37" i="4"/>
  <c r="S37" i="4"/>
  <c r="AO57" i="3"/>
  <c r="F58" i="3" s="1"/>
  <c r="AS37" i="4" l="1" a="1"/>
  <c r="AS37" i="4" s="1"/>
  <c r="W37" i="4"/>
  <c r="X37" i="4" s="1" a="1"/>
  <c r="X37" i="4" s="1"/>
  <c r="AW37" i="4"/>
  <c r="AJ58" i="3"/>
  <c r="AE58" i="3"/>
  <c r="K58" i="3"/>
  <c r="N58" i="3"/>
  <c r="AK58" i="3"/>
  <c r="Y58" i="3"/>
  <c r="AB58" i="3"/>
  <c r="M58" i="3"/>
  <c r="AI58" i="3"/>
  <c r="AN58" i="3"/>
  <c r="AH58" i="3"/>
  <c r="AA58" i="3"/>
  <c r="AC58" i="3"/>
  <c r="J58" i="3"/>
  <c r="R58" i="3" s="1"/>
  <c r="V58" i="3" s="1"/>
  <c r="AL58" i="3"/>
  <c r="AG58" i="3"/>
  <c r="Z58" i="3"/>
  <c r="O58" i="3"/>
  <c r="S58" i="3" l="1"/>
  <c r="E58" i="3"/>
  <c r="AO58" i="3" a="1"/>
  <c r="P58" i="3"/>
  <c r="T58" i="3" s="1"/>
  <c r="Q58" i="3"/>
  <c r="U58" i="3" s="1"/>
  <c r="AY38" i="4" l="1"/>
  <c r="N38" i="4"/>
  <c r="AC38" i="4"/>
  <c r="AR38" i="4"/>
  <c r="AM38" i="4"/>
  <c r="M38" i="4"/>
  <c r="AO38" i="4"/>
  <c r="AF38" i="4"/>
  <c r="AE38" i="4"/>
  <c r="O38" i="4"/>
  <c r="AD38" i="4"/>
  <c r="AK38" i="4"/>
  <c r="AP38" i="4"/>
  <c r="AG38" i="4"/>
  <c r="AL38" i="4"/>
  <c r="K38" i="4"/>
  <c r="AI38" i="4"/>
  <c r="AN38" i="4"/>
  <c r="J38" i="4"/>
  <c r="AO58" i="3"/>
  <c r="F59" i="3" s="1"/>
  <c r="W58" i="3"/>
  <c r="X58" i="3" s="1" a="1"/>
  <c r="X58" i="3" s="1"/>
  <c r="R38" i="4" l="1"/>
  <c r="V38" i="4" s="1"/>
  <c r="Q38" i="4"/>
  <c r="U38" i="4" s="1"/>
  <c r="S38" i="4"/>
  <c r="E38" i="4"/>
  <c r="P38" i="4"/>
  <c r="T38" i="4" s="1"/>
  <c r="AB38" i="4" s="1" a="1"/>
  <c r="AB38" i="4" s="1"/>
  <c r="AE59" i="3"/>
  <c r="K59" i="3"/>
  <c r="AJ59" i="3"/>
  <c r="AB59" i="3"/>
  <c r="AK59" i="3"/>
  <c r="Y59" i="3"/>
  <c r="M59" i="3"/>
  <c r="N59" i="3"/>
  <c r="AN59" i="3"/>
  <c r="AI59" i="3"/>
  <c r="J59" i="3"/>
  <c r="AA59" i="3"/>
  <c r="Z59" i="3"/>
  <c r="AG59" i="3"/>
  <c r="O59" i="3"/>
  <c r="AH59" i="3"/>
  <c r="AC59" i="3"/>
  <c r="AL59" i="3"/>
  <c r="AS38" i="4" l="1" a="1"/>
  <c r="AS38" i="4" s="1"/>
  <c r="AX38" i="4"/>
  <c r="AW38" i="4"/>
  <c r="W38" i="4"/>
  <c r="X38" i="4" s="1" a="1"/>
  <c r="X38" i="4" s="1"/>
  <c r="R59" i="3"/>
  <c r="V59" i="3" s="1"/>
  <c r="P59" i="3"/>
  <c r="T59" i="3" s="1"/>
  <c r="S59" i="3"/>
  <c r="E59" i="3"/>
  <c r="AO59" i="3" a="1"/>
  <c r="Q59" i="3"/>
  <c r="U59" i="3" s="1"/>
  <c r="AO59" i="3" l="1"/>
  <c r="F60" i="3" s="1"/>
  <c r="W59" i="3"/>
  <c r="X59" i="3" s="1" a="1"/>
  <c r="X59" i="3" s="1"/>
  <c r="AY39" i="4" l="1"/>
  <c r="AE60" i="3"/>
  <c r="K60" i="3"/>
  <c r="AJ60" i="3"/>
  <c r="M60" i="3"/>
  <c r="Y60" i="3"/>
  <c r="AB60" i="3"/>
  <c r="AK60" i="3"/>
  <c r="N60" i="3"/>
  <c r="AI60" i="3"/>
  <c r="AN60" i="3"/>
  <c r="AG60" i="3"/>
  <c r="AL60" i="3"/>
  <c r="AA60" i="3"/>
  <c r="AC60" i="3"/>
  <c r="O60" i="3"/>
  <c r="J60" i="3"/>
  <c r="R60" i="3" s="1"/>
  <c r="V60" i="3" s="1"/>
  <c r="Z60" i="3"/>
  <c r="AH60" i="3"/>
  <c r="AG39" i="4" l="1"/>
  <c r="AD39" i="4"/>
  <c r="AK39" i="4"/>
  <c r="AE39" i="4"/>
  <c r="O39" i="4"/>
  <c r="AL39" i="4"/>
  <c r="AP39" i="4"/>
  <c r="AC39" i="4"/>
  <c r="AM39" i="4"/>
  <c r="AF39" i="4"/>
  <c r="AR39" i="4"/>
  <c r="N39" i="4"/>
  <c r="AO39" i="4"/>
  <c r="M39" i="4"/>
  <c r="AI39" i="4"/>
  <c r="AN39" i="4"/>
  <c r="J39" i="4"/>
  <c r="K39" i="4"/>
  <c r="P60" i="3"/>
  <c r="T60" i="3" s="1"/>
  <c r="Q60" i="3"/>
  <c r="U60" i="3" s="1"/>
  <c r="AO60" i="3" a="1"/>
  <c r="E60" i="3"/>
  <c r="S60" i="3"/>
  <c r="W60" i="3" s="1"/>
  <c r="X60" i="3" s="1" a="1"/>
  <c r="X60" i="3" s="1"/>
  <c r="R39" i="4" l="1"/>
  <c r="V39" i="4" s="1"/>
  <c r="AS39" i="4" a="1"/>
  <c r="AS39" i="4" s="1"/>
  <c r="Q39" i="4"/>
  <c r="U39" i="4" s="1"/>
  <c r="P39" i="4"/>
  <c r="T39" i="4" s="1"/>
  <c r="AB39" i="4" s="1" a="1"/>
  <c r="AB39" i="4" s="1"/>
  <c r="AX39" i="4" s="1"/>
  <c r="E39" i="4"/>
  <c r="S39" i="4"/>
  <c r="AO60" i="3"/>
  <c r="F61" i="3" s="1"/>
  <c r="AW39" i="4" l="1"/>
  <c r="W39" i="4"/>
  <c r="X39" i="4" s="1" a="1"/>
  <c r="X39" i="4" s="1"/>
  <c r="AE61" i="3"/>
  <c r="AJ61" i="3"/>
  <c r="K61" i="3"/>
  <c r="N61" i="3"/>
  <c r="AK61" i="3"/>
  <c r="AB61" i="3"/>
  <c r="Y61" i="3"/>
  <c r="M61" i="3"/>
  <c r="AI61" i="3"/>
  <c r="AN61" i="3"/>
  <c r="Z61" i="3"/>
  <c r="J61" i="3"/>
  <c r="R61" i="3" s="1"/>
  <c r="V61" i="3" s="1"/>
  <c r="AG61" i="3"/>
  <c r="O61" i="3"/>
  <c r="AA61" i="3"/>
  <c r="AH61" i="3"/>
  <c r="AL61" i="3"/>
  <c r="AC61" i="3"/>
  <c r="S61" i="3" l="1"/>
  <c r="E61" i="3"/>
  <c r="AO61" i="3" a="1"/>
  <c r="P61" i="3"/>
  <c r="T61" i="3" s="1"/>
  <c r="Q61" i="3"/>
  <c r="U61" i="3" s="1"/>
  <c r="AY40" i="4" l="1"/>
  <c r="J40" i="4"/>
  <c r="K40" i="4"/>
  <c r="AI40" i="4"/>
  <c r="AN40" i="4"/>
  <c r="AO61" i="3"/>
  <c r="F62" i="3" s="1"/>
  <c r="W61" i="3"/>
  <c r="X61" i="3" s="1" a="1"/>
  <c r="X61" i="3" s="1"/>
  <c r="AG40" i="4" l="1"/>
  <c r="AO40" i="4"/>
  <c r="O40" i="4"/>
  <c r="P40" i="4" s="1"/>
  <c r="T40" i="4" s="1"/>
  <c r="AB40" i="4" s="1" a="1"/>
  <c r="AB40" i="4" s="1"/>
  <c r="AX40" i="4" s="1"/>
  <c r="AD40" i="4"/>
  <c r="AK40" i="4"/>
  <c r="N40" i="4"/>
  <c r="AE40" i="4"/>
  <c r="AF40" i="4"/>
  <c r="M40" i="4"/>
  <c r="AM40" i="4"/>
  <c r="AL40" i="4"/>
  <c r="AR40" i="4"/>
  <c r="AP40" i="4"/>
  <c r="R40" i="4"/>
  <c r="V40" i="4" s="1"/>
  <c r="AE62" i="3"/>
  <c r="AJ62" i="3"/>
  <c r="K62" i="3"/>
  <c r="AK62" i="3"/>
  <c r="N62" i="3"/>
  <c r="AB62" i="3"/>
  <c r="M62" i="3"/>
  <c r="Y62" i="3"/>
  <c r="AN62" i="3"/>
  <c r="AI62" i="3"/>
  <c r="J62" i="3"/>
  <c r="Z62" i="3"/>
  <c r="AC62" i="3"/>
  <c r="AL62" i="3"/>
  <c r="AH62" i="3"/>
  <c r="O62" i="3"/>
  <c r="AA62" i="3"/>
  <c r="AG62" i="3"/>
  <c r="AC40" i="4" l="1"/>
  <c r="AS40" i="4" s="1" a="1"/>
  <c r="AS40" i="4" s="1"/>
  <c r="S40" i="4"/>
  <c r="Q40" i="4"/>
  <c r="U40" i="4" s="1"/>
  <c r="AW40" i="4"/>
  <c r="E40" i="4"/>
  <c r="W40" i="4" s="1"/>
  <c r="R62" i="3"/>
  <c r="V62" i="3" s="1"/>
  <c r="E62" i="3"/>
  <c r="S62" i="3"/>
  <c r="P62" i="3"/>
  <c r="T62" i="3" s="1"/>
  <c r="Q62" i="3"/>
  <c r="U62" i="3" s="1"/>
  <c r="X40" i="4" l="1" a="1"/>
  <c r="X40" i="4" s="1"/>
  <c r="W62" i="3"/>
  <c r="X62" i="3" a="1"/>
  <c r="X62" i="3" s="1"/>
  <c r="AO62" i="3" a="1"/>
  <c r="AY41" i="4" l="1"/>
  <c r="AP41" i="4"/>
  <c r="AO41" i="4"/>
  <c r="AF41" i="4"/>
  <c r="N41" i="4"/>
  <c r="M41" i="4"/>
  <c r="AO62" i="3"/>
  <c r="F63" i="3" s="1"/>
  <c r="AN41" i="4" l="1"/>
  <c r="AG41" i="4"/>
  <c r="O41" i="4"/>
  <c r="Q41" i="4" s="1"/>
  <c r="U41" i="4" s="1"/>
  <c r="AR41" i="4"/>
  <c r="AM41" i="4"/>
  <c r="AD41" i="4"/>
  <c r="AI41" i="4"/>
  <c r="AL41" i="4"/>
  <c r="AE41" i="4"/>
  <c r="AK41" i="4"/>
  <c r="K41" i="4"/>
  <c r="AJ63" i="3"/>
  <c r="AE63" i="3"/>
  <c r="K63" i="3"/>
  <c r="AK63" i="3"/>
  <c r="Y63" i="3"/>
  <c r="N63" i="3"/>
  <c r="M63" i="3"/>
  <c r="AB63" i="3"/>
  <c r="AN63" i="3"/>
  <c r="AI63" i="3"/>
  <c r="AA63" i="3"/>
  <c r="AL63" i="3"/>
  <c r="AG63" i="3"/>
  <c r="AH63" i="3"/>
  <c r="AC63" i="3"/>
  <c r="Z63" i="3"/>
  <c r="O63" i="3"/>
  <c r="J63" i="3"/>
  <c r="R63" i="3" s="1"/>
  <c r="V63" i="3" s="1"/>
  <c r="E41" i="4" l="1"/>
  <c r="J41" i="4"/>
  <c r="R41" i="4" s="1"/>
  <c r="V41" i="4" s="1"/>
  <c r="AC41" i="4"/>
  <c r="AS41" i="4" s="1" a="1"/>
  <c r="AS41" i="4" s="1"/>
  <c r="S41" i="4"/>
  <c r="W41" i="4" s="1"/>
  <c r="P63" i="3"/>
  <c r="T63" i="3" s="1"/>
  <c r="S63" i="3"/>
  <c r="E63" i="3"/>
  <c r="AO63" i="3" a="1"/>
  <c r="Q63" i="3"/>
  <c r="U63" i="3" s="1"/>
  <c r="P41" i="4" l="1"/>
  <c r="T41" i="4" s="1"/>
  <c r="AB41" i="4" s="1" a="1"/>
  <c r="AB41" i="4" s="1"/>
  <c r="AX41" i="4" s="1"/>
  <c r="AO63" i="3"/>
  <c r="F64" i="3" s="1"/>
  <c r="W63" i="3"/>
  <c r="X63" i="3" s="1" a="1"/>
  <c r="X63" i="3" s="1"/>
  <c r="AW41" i="4" l="1"/>
  <c r="X41" i="4" a="1"/>
  <c r="X41" i="4" s="1"/>
  <c r="AJ64" i="3"/>
  <c r="AE64" i="3"/>
  <c r="K64" i="3"/>
  <c r="Y64" i="3"/>
  <c r="AK64" i="3"/>
  <c r="N64" i="3"/>
  <c r="M64" i="3"/>
  <c r="AB64" i="3"/>
  <c r="AN64" i="3"/>
  <c r="AI64" i="3"/>
  <c r="Z64" i="3"/>
  <c r="O64" i="3"/>
  <c r="J64" i="3"/>
  <c r="R64" i="3" s="1"/>
  <c r="V64" i="3" s="1"/>
  <c r="AH64" i="3"/>
  <c r="AA64" i="3"/>
  <c r="AG64" i="3"/>
  <c r="AC64" i="3"/>
  <c r="AL64" i="3"/>
  <c r="AY42" i="4" l="1"/>
  <c r="S64" i="3"/>
  <c r="E64" i="3"/>
  <c r="P64" i="3"/>
  <c r="T64" i="3" s="1"/>
  <c r="Q64" i="3"/>
  <c r="U64" i="3" s="1"/>
  <c r="AO64" i="3" a="1"/>
  <c r="M42" i="4" l="1"/>
  <c r="AM42" i="4"/>
  <c r="AF42" i="4"/>
  <c r="AR42" i="4"/>
  <c r="N42" i="4"/>
  <c r="AC42" i="4"/>
  <c r="AO42" i="4"/>
  <c r="AP42" i="4"/>
  <c r="AD42" i="4"/>
  <c r="O42" i="4"/>
  <c r="AK42" i="4"/>
  <c r="AL42" i="4"/>
  <c r="AG42" i="4"/>
  <c r="AE42" i="4"/>
  <c r="AI42" i="4"/>
  <c r="AN42" i="4"/>
  <c r="J42" i="4"/>
  <c r="K42" i="4"/>
  <c r="AO64" i="3"/>
  <c r="F65" i="3" s="1"/>
  <c r="W64" i="3"/>
  <c r="X64" i="3" s="1" a="1"/>
  <c r="X64" i="3" s="1"/>
  <c r="P42" i="4" l="1"/>
  <c r="T42" i="4" s="1"/>
  <c r="AB42" i="4" s="1" a="1"/>
  <c r="AB42" i="4" s="1"/>
  <c r="AX42" i="4" s="1"/>
  <c r="Q42" i="4"/>
  <c r="U42" i="4" s="1"/>
  <c r="S42" i="4"/>
  <c r="E42" i="4"/>
  <c r="R42" i="4"/>
  <c r="V42" i="4" s="1"/>
  <c r="AJ65" i="3"/>
  <c r="AE65" i="3"/>
  <c r="K65" i="3"/>
  <c r="N65" i="3"/>
  <c r="M65" i="3"/>
  <c r="Y65" i="3"/>
  <c r="AB65" i="3"/>
  <c r="AK65" i="3"/>
  <c r="AI65" i="3"/>
  <c r="AN65" i="3"/>
  <c r="AG65" i="3"/>
  <c r="AL65" i="3"/>
  <c r="AC65" i="3"/>
  <c r="AH65" i="3"/>
  <c r="AA65" i="3"/>
  <c r="Z65" i="3"/>
  <c r="O65" i="3"/>
  <c r="J65" i="3"/>
  <c r="AS42" i="4" l="1" a="1"/>
  <c r="AS42" i="4" s="1"/>
  <c r="AW42" i="4"/>
  <c r="W42" i="4"/>
  <c r="X42" i="4" s="1" a="1"/>
  <c r="X42" i="4" s="1"/>
  <c r="R65" i="3"/>
  <c r="V65" i="3" s="1"/>
  <c r="AO65" i="3" a="1"/>
  <c r="S65" i="3"/>
  <c r="E65" i="3"/>
  <c r="P65" i="3"/>
  <c r="T65" i="3" s="1"/>
  <c r="Q65" i="3"/>
  <c r="U65" i="3" s="1"/>
  <c r="W65" i="3" l="1"/>
  <c r="X65" i="3" s="1" a="1"/>
  <c r="X65" i="3" s="1"/>
  <c r="AO65" i="3"/>
  <c r="F66" i="3" s="1"/>
  <c r="AY43" i="4" l="1"/>
  <c r="AD43" i="4"/>
  <c r="O43" i="4"/>
  <c r="AL43" i="4"/>
  <c r="AG43" i="4"/>
  <c r="AE43" i="4"/>
  <c r="AP43" i="4"/>
  <c r="AK43" i="4"/>
  <c r="K43" i="4"/>
  <c r="AN43" i="4"/>
  <c r="AI43" i="4"/>
  <c r="J43" i="4"/>
  <c r="AR43" i="4"/>
  <c r="N43" i="4"/>
  <c r="M43" i="4"/>
  <c r="AM43" i="4"/>
  <c r="AC43" i="4"/>
  <c r="AF43" i="4"/>
  <c r="AO43" i="4"/>
  <c r="AE66" i="3"/>
  <c r="K66" i="3"/>
  <c r="AJ66" i="3"/>
  <c r="N66" i="3"/>
  <c r="Y66" i="3"/>
  <c r="AK66" i="3"/>
  <c r="M66" i="3"/>
  <c r="AB66" i="3"/>
  <c r="AN66" i="3"/>
  <c r="AI66" i="3"/>
  <c r="AG66" i="3"/>
  <c r="AA66" i="3"/>
  <c r="AH66" i="3"/>
  <c r="O66" i="3"/>
  <c r="AL66" i="3"/>
  <c r="Z66" i="3"/>
  <c r="AC66" i="3"/>
  <c r="J66" i="3"/>
  <c r="R66" i="3" s="1"/>
  <c r="V66" i="3" s="1"/>
  <c r="Q43" i="4" l="1"/>
  <c r="U43" i="4" s="1"/>
  <c r="AS43" i="4" a="1"/>
  <c r="AS43" i="4" s="1"/>
  <c r="R43" i="4"/>
  <c r="V43" i="4" s="1"/>
  <c r="E43" i="4"/>
  <c r="S43" i="4"/>
  <c r="P43" i="4"/>
  <c r="T43" i="4" s="1"/>
  <c r="AB43" i="4" s="1" a="1"/>
  <c r="AB43" i="4" s="1"/>
  <c r="AW43" i="4" s="1"/>
  <c r="P66" i="3"/>
  <c r="T66" i="3" s="1"/>
  <c r="S66" i="3"/>
  <c r="E66" i="3"/>
  <c r="AO66" i="3" a="1"/>
  <c r="Q66" i="3"/>
  <c r="U66" i="3" s="1"/>
  <c r="W43" i="4" l="1"/>
  <c r="X43" i="4" s="1" a="1"/>
  <c r="X43" i="4" s="1"/>
  <c r="AX43" i="4"/>
  <c r="AO66" i="3"/>
  <c r="F67" i="3" s="1"/>
  <c r="W66" i="3"/>
  <c r="X66" i="3" s="1" a="1"/>
  <c r="X66" i="3" s="1"/>
  <c r="AY44" i="4" l="1"/>
  <c r="AE67" i="3"/>
  <c r="AJ67" i="3"/>
  <c r="K67" i="3"/>
  <c r="AB67" i="3"/>
  <c r="N67" i="3"/>
  <c r="AK67" i="3"/>
  <c r="Y67" i="3"/>
  <c r="M67" i="3"/>
  <c r="AN67" i="3"/>
  <c r="AI67" i="3"/>
  <c r="AH67" i="3"/>
  <c r="AG67" i="3"/>
  <c r="O67" i="3"/>
  <c r="Z67" i="3"/>
  <c r="AL67" i="3"/>
  <c r="AA67" i="3"/>
  <c r="J67" i="3"/>
  <c r="AC67" i="3"/>
  <c r="AL44" i="4" l="1"/>
  <c r="O44" i="4"/>
  <c r="AK44" i="4"/>
  <c r="AP44" i="4"/>
  <c r="AG44" i="4"/>
  <c r="AE44" i="4"/>
  <c r="AD44" i="4"/>
  <c r="AR44" i="4"/>
  <c r="AO44" i="4"/>
  <c r="M44" i="4"/>
  <c r="AM44" i="4"/>
  <c r="AC44" i="4"/>
  <c r="AF44" i="4"/>
  <c r="N44" i="4"/>
  <c r="K44" i="4"/>
  <c r="AN44" i="4"/>
  <c r="J44" i="4"/>
  <c r="AI44" i="4"/>
  <c r="R67" i="3"/>
  <c r="V67" i="3" s="1"/>
  <c r="P67" i="3"/>
  <c r="T67" i="3" s="1"/>
  <c r="E67" i="3"/>
  <c r="S67" i="3"/>
  <c r="AO67" i="3" a="1"/>
  <c r="Q67" i="3"/>
  <c r="U67" i="3" s="1"/>
  <c r="Q44" i="4" l="1"/>
  <c r="U44" i="4" s="1"/>
  <c r="AS44" i="4" a="1"/>
  <c r="AS44" i="4" s="1"/>
  <c r="P44" i="4"/>
  <c r="T44" i="4" s="1"/>
  <c r="AB44" i="4" s="1" a="1"/>
  <c r="AB44" i="4" s="1"/>
  <c r="R44" i="4"/>
  <c r="V44" i="4" s="1"/>
  <c r="E44" i="4"/>
  <c r="S44" i="4"/>
  <c r="W67" i="3"/>
  <c r="X67" i="3" s="1" a="1"/>
  <c r="X67" i="3" s="1"/>
  <c r="AO67" i="3"/>
  <c r="F68" i="3" s="1"/>
  <c r="W44" i="4" l="1"/>
  <c r="X44" i="4" s="1" a="1"/>
  <c r="X44" i="4" s="1"/>
  <c r="AW44" i="4"/>
  <c r="AX44" i="4"/>
  <c r="K68" i="3"/>
  <c r="AJ68" i="3"/>
  <c r="AE68" i="3"/>
  <c r="N68" i="3"/>
  <c r="M68" i="3"/>
  <c r="AK68" i="3"/>
  <c r="AB68" i="3"/>
  <c r="Y68" i="3"/>
  <c r="AN68" i="3"/>
  <c r="AI68" i="3"/>
  <c r="O68" i="3"/>
  <c r="AL68" i="3"/>
  <c r="J68" i="3"/>
  <c r="R68" i="3" s="1"/>
  <c r="V68" i="3" s="1"/>
  <c r="AG68" i="3"/>
  <c r="AC68" i="3"/>
  <c r="AH68" i="3"/>
  <c r="Z68" i="3"/>
  <c r="AA68" i="3"/>
  <c r="AY45" i="4" l="1"/>
  <c r="E68" i="3"/>
  <c r="S68" i="3"/>
  <c r="AO68" i="3" a="1"/>
  <c r="P68" i="3"/>
  <c r="T68" i="3" s="1"/>
  <c r="Q68" i="3"/>
  <c r="U68" i="3" s="1"/>
  <c r="AO68" i="3" l="1"/>
  <c r="F69" i="3" s="1"/>
  <c r="W68" i="3"/>
  <c r="X68" i="3" s="1" a="1"/>
  <c r="X68" i="3" s="1"/>
  <c r="AM45" i="4" l="1"/>
  <c r="AR45" i="4"/>
  <c r="AC45" i="4"/>
  <c r="N45" i="4"/>
  <c r="M45" i="4"/>
  <c r="AO45" i="4"/>
  <c r="AF45" i="4"/>
  <c r="O45" i="4"/>
  <c r="AK45" i="4"/>
  <c r="AP45" i="4"/>
  <c r="AD45" i="4"/>
  <c r="AE45" i="4"/>
  <c r="AL45" i="4"/>
  <c r="AG45" i="4"/>
  <c r="J45" i="4"/>
  <c r="AI45" i="4"/>
  <c r="AN45" i="4"/>
  <c r="K45" i="4"/>
  <c r="AJ69" i="3"/>
  <c r="K69" i="3"/>
  <c r="AE69" i="3"/>
  <c r="Y69" i="3"/>
  <c r="AK69" i="3"/>
  <c r="M69" i="3"/>
  <c r="AB69" i="3"/>
  <c r="N69" i="3"/>
  <c r="AN69" i="3"/>
  <c r="AI69" i="3"/>
  <c r="AC69" i="3"/>
  <c r="AA69" i="3"/>
  <c r="Z69" i="3"/>
  <c r="AH69" i="3"/>
  <c r="AG69" i="3"/>
  <c r="O69" i="3"/>
  <c r="AL69" i="3"/>
  <c r="J69" i="3"/>
  <c r="R69" i="3" s="1"/>
  <c r="V69" i="3" s="1"/>
  <c r="R45" i="4" l="1"/>
  <c r="V45" i="4" s="1"/>
  <c r="Q45" i="4"/>
  <c r="U45" i="4" s="1"/>
  <c r="P45" i="4"/>
  <c r="T45" i="4" s="1"/>
  <c r="AB45" i="4" s="1" a="1"/>
  <c r="AB45" i="4" s="1"/>
  <c r="E45" i="4"/>
  <c r="S45" i="4"/>
  <c r="Q69" i="3"/>
  <c r="U69" i="3" s="1"/>
  <c r="E69" i="3"/>
  <c r="S69" i="3"/>
  <c r="P69" i="3"/>
  <c r="T69" i="3" s="1"/>
  <c r="X69" i="3" s="1" a="1"/>
  <c r="X69" i="3" s="1"/>
  <c r="AO69" i="3" a="1"/>
  <c r="AS45" i="4" l="1" a="1"/>
  <c r="AS45" i="4" s="1"/>
  <c r="W45" i="4"/>
  <c r="X45" i="4" s="1" a="1"/>
  <c r="X45" i="4" s="1"/>
  <c r="AX45" i="4"/>
  <c r="AW45" i="4"/>
  <c r="W69" i="3"/>
  <c r="AO69" i="3"/>
  <c r="F70" i="3" s="1"/>
  <c r="AY46" i="4" l="1"/>
  <c r="AE70" i="3"/>
  <c r="AJ70" i="3"/>
  <c r="K70" i="3"/>
  <c r="N70" i="3"/>
  <c r="Y70" i="3"/>
  <c r="M70" i="3"/>
  <c r="AB70" i="3"/>
  <c r="AK70" i="3"/>
  <c r="AI70" i="3"/>
  <c r="AN70" i="3"/>
  <c r="AC70" i="3"/>
  <c r="Z70" i="3"/>
  <c r="O70" i="3"/>
  <c r="AG70" i="3"/>
  <c r="AH70" i="3"/>
  <c r="AA70" i="3"/>
  <c r="AL70" i="3"/>
  <c r="J70" i="3"/>
  <c r="R70" i="3" s="1"/>
  <c r="V70" i="3" s="1"/>
  <c r="P70" i="3" l="1"/>
  <c r="T70" i="3" s="1"/>
  <c r="AO70" i="3" a="1"/>
  <c r="E70" i="3"/>
  <c r="S70" i="3"/>
  <c r="Q70" i="3"/>
  <c r="U70" i="3" s="1"/>
  <c r="X70" i="3" s="1" a="1"/>
  <c r="X70" i="3" s="1"/>
  <c r="AD46" i="4" l="1"/>
  <c r="AE46" i="4"/>
  <c r="O46" i="4"/>
  <c r="AL46" i="4"/>
  <c r="AK46" i="4"/>
  <c r="AP46" i="4"/>
  <c r="AG46" i="4"/>
  <c r="AN46" i="4"/>
  <c r="K46" i="4"/>
  <c r="J46" i="4"/>
  <c r="AI46" i="4"/>
  <c r="M46" i="4"/>
  <c r="N46" i="4"/>
  <c r="AO46" i="4"/>
  <c r="AC46" i="4"/>
  <c r="AR46" i="4"/>
  <c r="AM46" i="4"/>
  <c r="AF46" i="4"/>
  <c r="W70" i="3"/>
  <c r="AO70" i="3"/>
  <c r="F71" i="3" s="1"/>
  <c r="Q46" i="4" l="1"/>
  <c r="U46" i="4" s="1"/>
  <c r="P46" i="4"/>
  <c r="T46" i="4" s="1"/>
  <c r="AB46" i="4" s="1" a="1"/>
  <c r="AB46" i="4" s="1"/>
  <c r="AX46" i="4" s="1"/>
  <c r="R46" i="4"/>
  <c r="V46" i="4" s="1"/>
  <c r="E46" i="4"/>
  <c r="S46" i="4"/>
  <c r="K71" i="3"/>
  <c r="AE71" i="3"/>
  <c r="AJ71" i="3"/>
  <c r="AB71" i="3"/>
  <c r="N71" i="3"/>
  <c r="M71" i="3"/>
  <c r="AK71" i="3"/>
  <c r="Y71" i="3"/>
  <c r="AN71" i="3"/>
  <c r="AI71" i="3"/>
  <c r="Z71" i="3"/>
  <c r="O71" i="3"/>
  <c r="AG71" i="3"/>
  <c r="AC71" i="3"/>
  <c r="AL71" i="3"/>
  <c r="AH71" i="3"/>
  <c r="J71" i="3"/>
  <c r="R71" i="3" s="1"/>
  <c r="V71" i="3" s="1"/>
  <c r="AA71" i="3"/>
  <c r="W46" i="4" l="1"/>
  <c r="X46" i="4" s="1" a="1"/>
  <c r="X46" i="4" s="1"/>
  <c r="AS46" i="4" a="1"/>
  <c r="AS46" i="4" s="1"/>
  <c r="AW46" i="4"/>
  <c r="S71" i="3"/>
  <c r="E71" i="3"/>
  <c r="P71" i="3"/>
  <c r="T71" i="3" s="1"/>
  <c r="AO71" i="3" a="1"/>
  <c r="Q71" i="3"/>
  <c r="U71" i="3" s="1"/>
  <c r="AO71" i="3" l="1"/>
  <c r="F72" i="3" s="1"/>
  <c r="W71" i="3"/>
  <c r="X71" i="3" s="1" a="1"/>
  <c r="X71" i="3" s="1"/>
  <c r="AM47" i="4" l="1"/>
  <c r="AY47" i="4"/>
  <c r="AK47" i="4"/>
  <c r="AL47" i="4"/>
  <c r="O47" i="4"/>
  <c r="AE47" i="4"/>
  <c r="AP47" i="4"/>
  <c r="AG47" i="4"/>
  <c r="AD47" i="4"/>
  <c r="AF47" i="4"/>
  <c r="M47" i="4"/>
  <c r="AC47" i="4"/>
  <c r="AO47" i="4"/>
  <c r="K47" i="4"/>
  <c r="J47" i="4"/>
  <c r="AI47" i="4"/>
  <c r="AN47" i="4"/>
  <c r="AE72" i="3"/>
  <c r="AJ72" i="3"/>
  <c r="K72" i="3"/>
  <c r="N72" i="3"/>
  <c r="M72" i="3"/>
  <c r="AK72" i="3"/>
  <c r="Y72" i="3"/>
  <c r="AB72" i="3"/>
  <c r="AI72" i="3"/>
  <c r="AN72" i="3"/>
  <c r="O72" i="3"/>
  <c r="J72" i="3"/>
  <c r="R72" i="3" s="1"/>
  <c r="V72" i="3" s="1"/>
  <c r="AA72" i="3"/>
  <c r="AC72" i="3"/>
  <c r="AG72" i="3"/>
  <c r="AL72" i="3"/>
  <c r="Z72" i="3"/>
  <c r="AH72" i="3"/>
  <c r="AR47" i="4" l="1"/>
  <c r="N47" i="4"/>
  <c r="Q47" i="4" s="1"/>
  <c r="U47" i="4" s="1"/>
  <c r="R47" i="4"/>
  <c r="V47" i="4" s="1"/>
  <c r="P47" i="4"/>
  <c r="T47" i="4" s="1"/>
  <c r="AB47" i="4" s="1" a="1"/>
  <c r="AB47" i="4" s="1"/>
  <c r="AO72" i="3" a="1"/>
  <c r="S72" i="3"/>
  <c r="E72" i="3"/>
  <c r="P72" i="3"/>
  <c r="T72" i="3" s="1"/>
  <c r="Q72" i="3"/>
  <c r="U72" i="3" s="1"/>
  <c r="E47" i="4" l="1"/>
  <c r="S47" i="4"/>
  <c r="AS47" i="4" a="1"/>
  <c r="AS47" i="4" s="1"/>
  <c r="AW47" i="4"/>
  <c r="AX47" i="4"/>
  <c r="W72" i="3"/>
  <c r="X72" i="3" s="1" a="1"/>
  <c r="X72" i="3" s="1"/>
  <c r="AO72" i="3"/>
  <c r="F73" i="3" s="1"/>
  <c r="W47" i="4" l="1"/>
  <c r="X47" i="4" s="1" a="1"/>
  <c r="X47" i="4" s="1"/>
  <c r="AJ73" i="3"/>
  <c r="K73" i="3"/>
  <c r="AE73" i="3"/>
  <c r="M73" i="3"/>
  <c r="AK73" i="3"/>
  <c r="N73" i="3"/>
  <c r="Y73" i="3"/>
  <c r="AB73" i="3"/>
  <c r="AI73" i="3"/>
  <c r="AN73" i="3"/>
  <c r="AC73" i="3"/>
  <c r="AG73" i="3"/>
  <c r="AL73" i="3"/>
  <c r="Z73" i="3"/>
  <c r="AA73" i="3"/>
  <c r="AH73" i="3"/>
  <c r="J73" i="3"/>
  <c r="R73" i="3" s="1"/>
  <c r="V73" i="3" s="1"/>
  <c r="O73" i="3"/>
  <c r="AY48" i="4" l="1"/>
  <c r="Q73" i="3"/>
  <c r="U73" i="3" s="1"/>
  <c r="AO73" i="3" a="1"/>
  <c r="P73" i="3"/>
  <c r="T73" i="3" s="1"/>
  <c r="E73" i="3"/>
  <c r="S73" i="3"/>
  <c r="AN48" i="4" l="1"/>
  <c r="K48" i="4"/>
  <c r="AI48" i="4"/>
  <c r="J48" i="4"/>
  <c r="AP48" i="4"/>
  <c r="AK48" i="4"/>
  <c r="AL48" i="4"/>
  <c r="AE48" i="4"/>
  <c r="AD48" i="4"/>
  <c r="O48" i="4"/>
  <c r="AG48" i="4"/>
  <c r="AF48" i="4"/>
  <c r="AC48" i="4"/>
  <c r="N48" i="4"/>
  <c r="AO48" i="4"/>
  <c r="M48" i="4"/>
  <c r="AR48" i="4"/>
  <c r="AM48" i="4"/>
  <c r="W73" i="3"/>
  <c r="X73" i="3" a="1"/>
  <c r="X73" i="3" s="1"/>
  <c r="AO73" i="3"/>
  <c r="F74" i="3" s="1"/>
  <c r="R48" i="4" l="1"/>
  <c r="V48" i="4" s="1"/>
  <c r="P48" i="4"/>
  <c r="T48" i="4" s="1"/>
  <c r="AS48" i="4" s="1" a="1"/>
  <c r="AS48" i="4" s="1"/>
  <c r="Q48" i="4"/>
  <c r="U48" i="4" s="1"/>
  <c r="S48" i="4"/>
  <c r="E48" i="4"/>
  <c r="AE74" i="3"/>
  <c r="AJ74" i="3"/>
  <c r="K74" i="3"/>
  <c r="O74" i="3"/>
  <c r="J74" i="3"/>
  <c r="R74" i="3" s="1"/>
  <c r="V74" i="3" s="1"/>
  <c r="AC74" i="3"/>
  <c r="Z74" i="3"/>
  <c r="AA74" i="3"/>
  <c r="AG74" i="3"/>
  <c r="AL74" i="3"/>
  <c r="AH74" i="3"/>
  <c r="Y74" i="3"/>
  <c r="AK74" i="3"/>
  <c r="N74" i="3"/>
  <c r="M74" i="3"/>
  <c r="AB74" i="3"/>
  <c r="AN74" i="3"/>
  <c r="AI74" i="3"/>
  <c r="AB48" i="4" l="1" a="1"/>
  <c r="AB48" i="4" s="1"/>
  <c r="AX48" i="4" s="1"/>
  <c r="W48" i="4"/>
  <c r="X48" i="4" s="1" a="1"/>
  <c r="X48" i="4" s="1"/>
  <c r="S74" i="3"/>
  <c r="E74" i="3"/>
  <c r="Q74" i="3"/>
  <c r="U74" i="3" s="1"/>
  <c r="AO74" i="3" s="1" a="1"/>
  <c r="AO74" i="3" s="1"/>
  <c r="P74" i="3"/>
  <c r="T74" i="3" s="1"/>
  <c r="AW48" i="4" l="1"/>
  <c r="W74" i="3"/>
  <c r="X74" i="3" s="1" a="1"/>
  <c r="X74" i="3" s="1"/>
  <c r="AY49" i="4" l="1"/>
  <c r="AE49" i="4" l="1"/>
  <c r="AG49" i="4"/>
  <c r="AL49" i="4"/>
  <c r="AD49" i="4"/>
  <c r="AP49" i="4"/>
  <c r="O49" i="4"/>
  <c r="AK49" i="4"/>
  <c r="AF49" i="4"/>
  <c r="AO49" i="4"/>
  <c r="N49" i="4"/>
  <c r="AR49" i="4"/>
  <c r="AC49" i="4"/>
  <c r="AM49" i="4"/>
  <c r="M49" i="4"/>
  <c r="AI49" i="4"/>
  <c r="K49" i="4"/>
  <c r="AN49" i="4"/>
  <c r="J49" i="4"/>
  <c r="P49" i="4" l="1"/>
  <c r="T49" i="4" s="1"/>
  <c r="AB49" i="4" s="1" a="1"/>
  <c r="AB49" i="4" s="1"/>
  <c r="AX49" i="4" s="1"/>
  <c r="AS49" i="4" a="1"/>
  <c r="AS49" i="4" s="1"/>
  <c r="Q49" i="4"/>
  <c r="U49" i="4" s="1"/>
  <c r="R49" i="4"/>
  <c r="V49" i="4" s="1"/>
  <c r="S49" i="4"/>
  <c r="E49" i="4"/>
  <c r="AW49" i="4" l="1"/>
  <c r="W49" i="4"/>
  <c r="X49" i="4" s="1" a="1"/>
  <c r="X49" i="4" s="1"/>
  <c r="AY50" i="4" l="1"/>
  <c r="AP50" i="4" l="1"/>
  <c r="AD50" i="4"/>
  <c r="O50" i="4"/>
  <c r="AK50" i="4"/>
  <c r="AL50" i="4"/>
  <c r="AE50" i="4"/>
  <c r="AG50" i="4"/>
  <c r="K50" i="4"/>
  <c r="J50" i="4"/>
  <c r="AN50" i="4"/>
  <c r="AI50" i="4"/>
  <c r="N50" i="4"/>
  <c r="AM50" i="4"/>
  <c r="M50" i="4"/>
  <c r="AR50" i="4"/>
  <c r="AC50" i="4"/>
  <c r="AO50" i="4"/>
  <c r="AF50" i="4"/>
  <c r="Q50" i="4" l="1"/>
  <c r="U50" i="4" s="1"/>
  <c r="P50" i="4"/>
  <c r="T50" i="4" s="1"/>
  <c r="AB50" i="4" s="1" a="1"/>
  <c r="AB50" i="4" s="1"/>
  <c r="AX50" i="4" s="1"/>
  <c r="R50" i="4"/>
  <c r="V50" i="4" s="1"/>
  <c r="E50" i="4"/>
  <c r="S50" i="4"/>
  <c r="W50" i="4" l="1"/>
  <c r="X50" i="4" s="1" a="1"/>
  <c r="X50" i="4" s="1"/>
  <c r="AS50" i="4" a="1"/>
  <c r="AS50" i="4" s="1"/>
  <c r="AW50" i="4"/>
  <c r="AY51" i="4" l="1"/>
  <c r="AG51" i="4"/>
  <c r="AD51" i="4"/>
  <c r="AP51" i="4"/>
  <c r="AE51" i="4"/>
  <c r="O51" i="4"/>
  <c r="AK51" i="4"/>
  <c r="AL51" i="4"/>
  <c r="M51" i="4"/>
  <c r="AF51" i="4"/>
  <c r="AM51" i="4"/>
  <c r="AC51" i="4"/>
  <c r="N51" i="4"/>
  <c r="AO51" i="4"/>
  <c r="AR51" i="4"/>
  <c r="AN51" i="4"/>
  <c r="K51" i="4"/>
  <c r="J51" i="4"/>
  <c r="AI51" i="4"/>
  <c r="Q51" i="4" l="1"/>
  <c r="U51" i="4" s="1"/>
  <c r="R51" i="4"/>
  <c r="V51" i="4" s="1"/>
  <c r="P51" i="4"/>
  <c r="T51" i="4" s="1"/>
  <c r="AS51" i="4" s="1" a="1"/>
  <c r="AS51" i="4" s="1"/>
  <c r="S51" i="4"/>
  <c r="E51" i="4"/>
  <c r="W51" i="4" l="1"/>
  <c r="X51" i="4" s="1" a="1"/>
  <c r="X51" i="4" s="1"/>
  <c r="AB51" i="4" a="1"/>
  <c r="AB51" i="4" s="1"/>
  <c r="AW51" i="4" l="1"/>
  <c r="AX51" i="4"/>
  <c r="AY52" i="4" l="1"/>
  <c r="AD52" i="4" l="1"/>
  <c r="AE52" i="4"/>
  <c r="AP52" i="4"/>
  <c r="AL52" i="4"/>
  <c r="AK52" i="4"/>
  <c r="O52" i="4"/>
  <c r="AG52" i="4"/>
  <c r="N52" i="4"/>
  <c r="AC52" i="4"/>
  <c r="AO52" i="4"/>
  <c r="AF52" i="4"/>
  <c r="AR52" i="4"/>
  <c r="AM52" i="4"/>
  <c r="M52" i="4"/>
  <c r="AN52" i="4"/>
  <c r="AI52" i="4"/>
  <c r="K52" i="4"/>
  <c r="J52" i="4"/>
  <c r="Q52" i="4" l="1"/>
  <c r="U52" i="4" s="1"/>
  <c r="P52" i="4"/>
  <c r="T52" i="4" s="1"/>
  <c r="AB52" i="4" s="1" a="1"/>
  <c r="AB52" i="4" s="1"/>
  <c r="AX52" i="4" s="1"/>
  <c r="R52" i="4"/>
  <c r="V52" i="4" s="1"/>
  <c r="S52" i="4"/>
  <c r="E52" i="4"/>
  <c r="AS52" i="4" l="1" a="1"/>
  <c r="AS52" i="4" s="1"/>
  <c r="AW52" i="4"/>
  <c r="W52" i="4"/>
  <c r="X52" i="4" s="1" a="1"/>
  <c r="X52" i="4" s="1"/>
  <c r="AY53" i="4" l="1"/>
  <c r="AD53" i="4" l="1"/>
  <c r="AG53" i="4"/>
  <c r="AK53" i="4"/>
  <c r="AL53" i="4"/>
  <c r="AP53" i="4"/>
  <c r="AE53" i="4"/>
  <c r="O53" i="4"/>
  <c r="AN53" i="4"/>
  <c r="K53" i="4"/>
  <c r="AI53" i="4"/>
  <c r="J53" i="4"/>
  <c r="AF53" i="4"/>
  <c r="N53" i="4"/>
  <c r="M53" i="4"/>
  <c r="AM53" i="4"/>
  <c r="AC53" i="4"/>
  <c r="AR53" i="4"/>
  <c r="AO53" i="4"/>
  <c r="Q53" i="4" l="1"/>
  <c r="U53" i="4" s="1"/>
  <c r="P53" i="4"/>
  <c r="T53" i="4" s="1"/>
  <c r="AB53" i="4" s="1" a="1"/>
  <c r="AB53" i="4" s="1"/>
  <c r="AW53" i="4" s="1"/>
  <c r="R53" i="4"/>
  <c r="V53" i="4" s="1"/>
  <c r="E53" i="4"/>
  <c r="S53" i="4"/>
  <c r="AS53" i="4" l="1" a="1"/>
  <c r="AS53" i="4" s="1"/>
  <c r="W53" i="4"/>
  <c r="X53" i="4" s="1" a="1"/>
  <c r="X53" i="4" s="1"/>
  <c r="AX53" i="4"/>
  <c r="AY54" i="4" l="1"/>
  <c r="AD54" i="4" l="1"/>
  <c r="AE54" i="4"/>
  <c r="AK54" i="4"/>
  <c r="AL54" i="4"/>
  <c r="AG54" i="4"/>
  <c r="O54" i="4"/>
  <c r="AP54" i="4"/>
  <c r="AO54" i="4"/>
  <c r="AR54" i="4"/>
  <c r="AC54" i="4"/>
  <c r="AM54" i="4"/>
  <c r="N54" i="4"/>
  <c r="AF54" i="4"/>
  <c r="M54" i="4"/>
  <c r="AN54" i="4"/>
  <c r="J54" i="4"/>
  <c r="AI54" i="4"/>
  <c r="K54" i="4"/>
  <c r="P54" i="4" l="1"/>
  <c r="T54" i="4" s="1"/>
  <c r="AB54" i="4" s="1" a="1"/>
  <c r="AB54" i="4" s="1"/>
  <c r="AW54" i="4" s="1"/>
  <c r="Q54" i="4"/>
  <c r="U54" i="4" s="1"/>
  <c r="R54" i="4"/>
  <c r="V54" i="4" s="1"/>
  <c r="E54" i="4"/>
  <c r="S54" i="4"/>
  <c r="AS54" i="4" l="1" a="1"/>
  <c r="AS54" i="4" s="1"/>
  <c r="AX54" i="4"/>
  <c r="W54" i="4"/>
  <c r="X54" i="4" s="1" a="1"/>
  <c r="X54" i="4" s="1"/>
  <c r="AY55" i="4" l="1"/>
  <c r="AL55" i="4" l="1"/>
  <c r="AE55" i="4"/>
  <c r="AK55" i="4"/>
  <c r="AG55" i="4"/>
  <c r="AD55" i="4"/>
  <c r="AP55" i="4"/>
  <c r="O55" i="4"/>
  <c r="AO55" i="4"/>
  <c r="M55" i="4"/>
  <c r="AF55" i="4"/>
  <c r="N55" i="4"/>
  <c r="AR55" i="4"/>
  <c r="AM55" i="4"/>
  <c r="AC55" i="4"/>
  <c r="J55" i="4"/>
  <c r="AI55" i="4"/>
  <c r="AN55" i="4"/>
  <c r="K55" i="4"/>
  <c r="P55" i="4" l="1"/>
  <c r="T55" i="4" s="1"/>
  <c r="AS55" i="4" s="1" a="1"/>
  <c r="AS55" i="4" s="1"/>
  <c r="R55" i="4"/>
  <c r="V55" i="4" s="1"/>
  <c r="Q55" i="4"/>
  <c r="U55" i="4" s="1"/>
  <c r="E55" i="4"/>
  <c r="S55" i="4"/>
  <c r="W55" i="4" l="1"/>
  <c r="AB55" i="4" s="1" a="1"/>
  <c r="AB55" i="4" s="1"/>
  <c r="AX55" i="4" s="1"/>
  <c r="X55" i="4" l="1" a="1"/>
  <c r="X55" i="4" s="1"/>
  <c r="AW55" i="4"/>
  <c r="AY56" i="4" l="1"/>
  <c r="O56" i="4" l="1"/>
  <c r="AD56" i="4"/>
  <c r="AG56" i="4"/>
  <c r="AP56" i="4"/>
  <c r="AE56" i="4"/>
  <c r="AL56" i="4"/>
  <c r="AK56" i="4"/>
  <c r="AM56" i="4"/>
  <c r="AC56" i="4"/>
  <c r="AO56" i="4"/>
  <c r="AF56" i="4"/>
  <c r="N56" i="4"/>
  <c r="M56" i="4"/>
  <c r="AR56" i="4"/>
  <c r="K56" i="4"/>
  <c r="AI56" i="4"/>
  <c r="J56" i="4"/>
  <c r="P56" i="4" s="1"/>
  <c r="T56" i="4" s="1"/>
  <c r="AB56" i="4" s="1" a="1"/>
  <c r="AB56" i="4" s="1"/>
  <c r="AN56" i="4"/>
  <c r="Q56" i="4" l="1"/>
  <c r="U56" i="4" s="1"/>
  <c r="AS56" i="4" a="1"/>
  <c r="AS56" i="4" s="1"/>
  <c r="R56" i="4"/>
  <c r="V56" i="4" s="1"/>
  <c r="AW56" i="4"/>
  <c r="AX56" i="4"/>
  <c r="S56" i="4"/>
  <c r="E56" i="4"/>
  <c r="W56" i="4" l="1"/>
  <c r="X56" i="4" s="1" a="1"/>
  <c r="X56" i="4" s="1"/>
  <c r="AY57" i="4" l="1"/>
  <c r="AK57" i="4" l="1"/>
  <c r="AP57" i="4"/>
  <c r="AE57" i="4"/>
  <c r="AD57" i="4"/>
  <c r="AL57" i="4"/>
  <c r="AG57" i="4"/>
  <c r="O57" i="4"/>
  <c r="N57" i="4"/>
  <c r="AM57" i="4"/>
  <c r="AO57" i="4"/>
  <c r="AC57" i="4"/>
  <c r="AF57" i="4"/>
  <c r="AR57" i="4"/>
  <c r="M57" i="4"/>
  <c r="AN57" i="4"/>
  <c r="AI57" i="4"/>
  <c r="J57" i="4"/>
  <c r="K57" i="4"/>
  <c r="Q57" i="4" l="1"/>
  <c r="U57" i="4" s="1"/>
  <c r="AS57" i="4" a="1"/>
  <c r="AS57" i="4" s="1"/>
  <c r="R57" i="4"/>
  <c r="V57" i="4" s="1"/>
  <c r="P57" i="4"/>
  <c r="T57" i="4" s="1"/>
  <c r="AB57" i="4" s="1" a="1"/>
  <c r="AB57" i="4" s="1"/>
  <c r="AX57" i="4" s="1"/>
  <c r="E57" i="4"/>
  <c r="S57" i="4"/>
  <c r="AW57" i="4" l="1"/>
  <c r="W57" i="4"/>
  <c r="X57" i="4" s="1" a="1"/>
  <c r="X57" i="4" s="1"/>
  <c r="AY58" i="4" l="1"/>
  <c r="AD58" i="4"/>
  <c r="AL58" i="4"/>
  <c r="AP58" i="4"/>
  <c r="O58" i="4"/>
  <c r="AE58" i="4"/>
  <c r="AK58" i="4"/>
  <c r="AG58" i="4"/>
  <c r="AN58" i="4"/>
  <c r="AI58" i="4"/>
  <c r="J58" i="4"/>
  <c r="K58" i="4"/>
  <c r="AM58" i="4"/>
  <c r="AC58" i="4"/>
  <c r="AR58" i="4"/>
  <c r="AO58" i="4"/>
  <c r="N58" i="4"/>
  <c r="M58" i="4"/>
  <c r="AF58" i="4"/>
  <c r="R58" i="4" l="1"/>
  <c r="V58" i="4" s="1"/>
  <c r="AS58" i="4" a="1"/>
  <c r="AS58" i="4" s="1"/>
  <c r="P58" i="4"/>
  <c r="T58" i="4" s="1"/>
  <c r="AB58" i="4" s="1" a="1"/>
  <c r="AB58" i="4" s="1"/>
  <c r="AW58" i="4" s="1"/>
  <c r="Q58" i="4"/>
  <c r="U58" i="4" s="1"/>
  <c r="E58" i="4"/>
  <c r="S58" i="4"/>
  <c r="W58" i="4" l="1"/>
  <c r="X58" i="4" s="1" a="1"/>
  <c r="X58" i="4" s="1"/>
  <c r="AX58" i="4"/>
  <c r="AY59" i="4" l="1"/>
  <c r="O59" i="4" l="1"/>
  <c r="AG59" i="4"/>
  <c r="AE59" i="4"/>
  <c r="AD59" i="4"/>
  <c r="AP59" i="4"/>
  <c r="AK59" i="4"/>
  <c r="AL59" i="4"/>
  <c r="AR59" i="4"/>
  <c r="N59" i="4"/>
  <c r="AC59" i="4"/>
  <c r="AO59" i="4"/>
  <c r="M59" i="4"/>
  <c r="AM59" i="4"/>
  <c r="AF59" i="4"/>
  <c r="AN59" i="4"/>
  <c r="AI59" i="4"/>
  <c r="K59" i="4"/>
  <c r="J59" i="4"/>
  <c r="P59" i="4" s="1"/>
  <c r="T59" i="4" s="1"/>
  <c r="AS59" i="4" l="1" a="1"/>
  <c r="AS59" i="4" s="1"/>
  <c r="Q59" i="4"/>
  <c r="U59" i="4" s="1"/>
  <c r="S59" i="4"/>
  <c r="E59" i="4"/>
  <c r="R59" i="4"/>
  <c r="V59" i="4" s="1"/>
  <c r="W59" i="4" l="1"/>
  <c r="AB59" i="4" s="1" a="1"/>
  <c r="AB59" i="4" s="1"/>
  <c r="X59" i="4" l="1" a="1"/>
  <c r="X59" i="4" s="1"/>
  <c r="AX59" i="4"/>
  <c r="AW59" i="4"/>
  <c r="AY60" i="4" l="1"/>
  <c r="AF60" i="4" l="1"/>
  <c r="N60" i="4"/>
  <c r="AM60" i="4"/>
  <c r="M60" i="4"/>
  <c r="AR60" i="4"/>
  <c r="AC60" i="4"/>
  <c r="AO60" i="4"/>
  <c r="AK60" i="4"/>
  <c r="AP60" i="4"/>
  <c r="AG60" i="4"/>
  <c r="O60" i="4"/>
  <c r="AD60" i="4"/>
  <c r="AL60" i="4"/>
  <c r="AE60" i="4"/>
  <c r="J60" i="4"/>
  <c r="K60" i="4"/>
  <c r="AN60" i="4"/>
  <c r="AI60" i="4"/>
  <c r="P60" i="4" l="1"/>
  <c r="T60" i="4" s="1"/>
  <c r="AS60" i="4" s="1" a="1"/>
  <c r="AS60" i="4" s="1"/>
  <c r="Q60" i="4"/>
  <c r="U60" i="4" s="1"/>
  <c r="R60" i="4"/>
  <c r="V60" i="4" s="1"/>
  <c r="S60" i="4"/>
  <c r="E60" i="4"/>
  <c r="AB60" i="4" l="1" a="1"/>
  <c r="AB60" i="4" s="1"/>
  <c r="AW60" i="4" s="1"/>
  <c r="W60" i="4"/>
  <c r="X60" i="4" s="1" a="1"/>
  <c r="X60" i="4" s="1"/>
  <c r="AX60" i="4" l="1"/>
  <c r="AY61" i="4" l="1"/>
  <c r="AD61" i="4" l="1"/>
  <c r="AG61" i="4"/>
  <c r="AE61" i="4"/>
  <c r="AP61" i="4"/>
  <c r="AL61" i="4"/>
  <c r="AK61" i="4"/>
  <c r="O61" i="4"/>
  <c r="AF61" i="4"/>
  <c r="AR61" i="4"/>
  <c r="M61" i="4"/>
  <c r="N61" i="4"/>
  <c r="AO61" i="4"/>
  <c r="AM61" i="4"/>
  <c r="AC61" i="4"/>
  <c r="J61" i="4"/>
  <c r="K61" i="4"/>
  <c r="AI61" i="4"/>
  <c r="AN61" i="4"/>
  <c r="P61" i="4" l="1"/>
  <c r="T61" i="4" s="1"/>
  <c r="AB61" i="4" s="1" a="1"/>
  <c r="AB61" i="4" s="1"/>
  <c r="AX61" i="4" s="1"/>
  <c r="Q61" i="4"/>
  <c r="U61" i="4" s="1"/>
  <c r="R61" i="4"/>
  <c r="V61" i="4" s="1"/>
  <c r="E61" i="4"/>
  <c r="S61" i="4"/>
  <c r="AW61" i="4" l="1"/>
  <c r="AS61" i="4" a="1"/>
  <c r="AS61" i="4" s="1"/>
  <c r="W61" i="4"/>
  <c r="X61" i="4" s="1" a="1"/>
  <c r="X61" i="4" s="1"/>
  <c r="AY62" i="4" l="1"/>
  <c r="AO62" i="4"/>
  <c r="AE62" i="4"/>
  <c r="AD62" i="4"/>
  <c r="AK62" i="4"/>
  <c r="O62" i="4"/>
  <c r="AL62" i="4"/>
  <c r="AG62" i="4"/>
  <c r="AP62" i="4"/>
  <c r="K62" i="4"/>
  <c r="AI62" i="4"/>
  <c r="J62" i="4"/>
  <c r="AN62" i="4"/>
  <c r="AF62" i="4"/>
  <c r="AC62" i="4"/>
  <c r="AM62" i="4"/>
  <c r="N62" i="4"/>
  <c r="AR62" i="4"/>
  <c r="M62" i="4" l="1"/>
  <c r="S62" i="4" s="1"/>
  <c r="R62" i="4"/>
  <c r="V62" i="4" s="1"/>
  <c r="P62" i="4"/>
  <c r="T62" i="4" s="1"/>
  <c r="AB62" i="4" s="1" a="1"/>
  <c r="AB62" i="4" s="1"/>
  <c r="Q62" i="4" l="1"/>
  <c r="U62" i="4" s="1"/>
  <c r="E62" i="4"/>
  <c r="W62" i="4" s="1"/>
  <c r="X62" i="4" s="1" a="1"/>
  <c r="X62" i="4" s="1"/>
  <c r="AS62" i="4" a="1"/>
  <c r="AS62" i="4" s="1"/>
  <c r="AW62" i="4"/>
  <c r="AX62" i="4"/>
  <c r="AY63" i="4" l="1"/>
  <c r="AR63" i="4" l="1"/>
  <c r="AM63" i="4"/>
  <c r="AF63" i="4"/>
  <c r="M63" i="4"/>
  <c r="N63" i="4"/>
  <c r="AC63" i="4"/>
  <c r="AO63" i="4"/>
  <c r="AL63" i="4"/>
  <c r="AE63" i="4"/>
  <c r="AD63" i="4"/>
  <c r="O63" i="4"/>
  <c r="AP63" i="4"/>
  <c r="AG63" i="4"/>
  <c r="AK63" i="4"/>
  <c r="J63" i="4"/>
  <c r="AI63" i="4"/>
  <c r="K63" i="4"/>
  <c r="AN63" i="4"/>
  <c r="P63" i="4" l="1"/>
  <c r="T63" i="4" s="1"/>
  <c r="AB63" i="4" s="1" a="1"/>
  <c r="AB63" i="4" s="1"/>
  <c r="AX63" i="4" s="1"/>
  <c r="Q63" i="4"/>
  <c r="U63" i="4" s="1"/>
  <c r="R63" i="4"/>
  <c r="V63" i="4" s="1"/>
  <c r="S63" i="4"/>
  <c r="E63" i="4"/>
  <c r="AS63" i="4" l="1" a="1"/>
  <c r="AS63" i="4" s="1"/>
  <c r="AW63" i="4"/>
  <c r="W63" i="4"/>
  <c r="X63" i="4" s="1" a="1"/>
  <c r="X63" i="4" s="1"/>
  <c r="AY64" i="4" l="1"/>
  <c r="AF64" i="4"/>
  <c r="J64" i="4"/>
  <c r="AE64" i="4"/>
  <c r="AK64" i="4"/>
  <c r="AP64" i="4"/>
  <c r="AG64" i="4"/>
  <c r="AD64" i="4"/>
  <c r="AN64" i="4"/>
  <c r="AI64" i="4" l="1"/>
  <c r="K64" i="4"/>
  <c r="R64" i="4" s="1"/>
  <c r="V64" i="4" s="1"/>
  <c r="AL64" i="4"/>
  <c r="N64" i="4"/>
  <c r="O64" i="4"/>
  <c r="P64" i="4" s="1"/>
  <c r="T64" i="4" s="1"/>
  <c r="AB64" i="4" s="1" a="1"/>
  <c r="AB64" i="4" s="1"/>
  <c r="AW64" i="4" s="1"/>
  <c r="AC64" i="4"/>
  <c r="AS64" i="4" s="1" a="1"/>
  <c r="AS64" i="4" s="1"/>
  <c r="AO64" i="4"/>
  <c r="AM64" i="4"/>
  <c r="AR64" i="4"/>
  <c r="M64" i="4"/>
  <c r="E64" i="4" l="1"/>
  <c r="S64" i="4"/>
  <c r="W64" i="4" s="1"/>
  <c r="Q64" i="4"/>
  <c r="U64" i="4" s="1"/>
  <c r="AX64" i="4"/>
  <c r="X64" i="4" l="1" a="1"/>
  <c r="X64" i="4" s="1"/>
  <c r="AY65" i="4"/>
  <c r="J65" i="4" l="1"/>
  <c r="K65" i="4"/>
  <c r="AI65" i="4"/>
  <c r="AN65" i="4"/>
  <c r="AK65" i="4"/>
  <c r="AP65" i="4"/>
  <c r="AL65" i="4"/>
  <c r="AE65" i="4"/>
  <c r="AG65" i="4"/>
  <c r="O65" i="4"/>
  <c r="AD65" i="4"/>
  <c r="AC65" i="4"/>
  <c r="AM65" i="4"/>
  <c r="AO65" i="4"/>
  <c r="N65" i="4"/>
  <c r="AR65" i="4"/>
  <c r="M65" i="4"/>
  <c r="AF65" i="4"/>
  <c r="P65" i="4" l="1"/>
  <c r="T65" i="4" s="1"/>
  <c r="AB65" i="4" s="1" a="1"/>
  <c r="AB65" i="4" s="1"/>
  <c r="AW65" i="4" s="1"/>
  <c r="Q65" i="4"/>
  <c r="U65" i="4" s="1"/>
  <c r="E65" i="4"/>
  <c r="S65" i="4"/>
  <c r="R65" i="4"/>
  <c r="V65" i="4" s="1"/>
  <c r="AS65" i="4" l="1" a="1"/>
  <c r="AS65" i="4" s="1"/>
  <c r="AX65" i="4"/>
  <c r="W65" i="4"/>
  <c r="X65" i="4" s="1" a="1"/>
  <c r="X65" i="4" s="1"/>
  <c r="AY66" i="4" l="1"/>
  <c r="J66" i="4" l="1"/>
  <c r="AN66" i="4"/>
  <c r="K66" i="4"/>
  <c r="AI66" i="4"/>
  <c r="AD66" i="4"/>
  <c r="O66" i="4"/>
  <c r="AL66" i="4"/>
  <c r="AK66" i="4"/>
  <c r="AE66" i="4"/>
  <c r="AG66" i="4"/>
  <c r="AP66" i="4"/>
  <c r="AM66" i="4"/>
  <c r="AO66" i="4"/>
  <c r="AC66" i="4"/>
  <c r="N66" i="4"/>
  <c r="AR66" i="4"/>
  <c r="AF66" i="4"/>
  <c r="M66" i="4"/>
  <c r="P66" i="4" l="1"/>
  <c r="T66" i="4" s="1"/>
  <c r="AB66" i="4" s="1" a="1"/>
  <c r="AB66" i="4" s="1"/>
  <c r="AX66" i="4" s="1"/>
  <c r="S66" i="4"/>
  <c r="E66" i="4"/>
  <c r="R66" i="4"/>
  <c r="V66" i="4" s="1"/>
  <c r="Q66" i="4"/>
  <c r="U66" i="4" s="1"/>
  <c r="AS66" i="4" l="1" a="1"/>
  <c r="AS66" i="4" s="1"/>
  <c r="AW66" i="4"/>
  <c r="W66" i="4"/>
  <c r="X66" i="4" s="1" a="1"/>
  <c r="X66" i="4" s="1"/>
  <c r="AY67" i="4" l="1"/>
  <c r="M67" i="4"/>
  <c r="AC67" i="4"/>
  <c r="AM67" i="4"/>
  <c r="AR67" i="4"/>
  <c r="N67" i="4"/>
  <c r="AF67" i="4"/>
  <c r="AO67" i="4"/>
  <c r="AG67" i="4"/>
  <c r="AK67" i="4"/>
  <c r="AE67" i="4"/>
  <c r="AD67" i="4"/>
  <c r="O67" i="4"/>
  <c r="AL67" i="4"/>
  <c r="AP67" i="4"/>
  <c r="AN67" i="4"/>
  <c r="J67" i="4"/>
  <c r="AI67" i="4"/>
  <c r="K67" i="4"/>
  <c r="Q67" i="4" l="1"/>
  <c r="U67" i="4" s="1"/>
  <c r="R67" i="4"/>
  <c r="V67" i="4" s="1"/>
  <c r="S67" i="4"/>
  <c r="E67" i="4"/>
  <c r="P67" i="4"/>
  <c r="T67" i="4" s="1"/>
  <c r="AB67" i="4" s="1" a="1"/>
  <c r="AB67" i="4" s="1"/>
  <c r="AS67" i="4" l="1" a="1"/>
  <c r="AS67" i="4" s="1"/>
  <c r="AX67" i="4"/>
  <c r="AW67" i="4"/>
  <c r="W67" i="4"/>
  <c r="X67" i="4" s="1" a="1"/>
  <c r="X67" i="4" s="1"/>
  <c r="AY68" i="4" l="1"/>
  <c r="AK68" i="4" l="1"/>
  <c r="O68" i="4"/>
  <c r="AP68" i="4"/>
  <c r="AE68" i="4"/>
  <c r="AD68" i="4"/>
  <c r="AG68" i="4"/>
  <c r="AL68" i="4"/>
  <c r="K68" i="4"/>
  <c r="AN68" i="4"/>
  <c r="J68" i="4"/>
  <c r="AI68" i="4"/>
  <c r="AR68" i="4"/>
  <c r="AM68" i="4"/>
  <c r="AF68" i="4"/>
  <c r="N68" i="4"/>
  <c r="AC68" i="4"/>
  <c r="AO68" i="4"/>
  <c r="M68" i="4"/>
  <c r="P68" i="4" l="1"/>
  <c r="T68" i="4" s="1"/>
  <c r="AS68" i="4" s="1" a="1"/>
  <c r="AS68" i="4" s="1"/>
  <c r="Q68" i="4"/>
  <c r="U68" i="4" s="1"/>
  <c r="R68" i="4"/>
  <c r="V68" i="4" s="1"/>
  <c r="E68" i="4"/>
  <c r="S68" i="4"/>
  <c r="AB68" i="4" l="1" a="1"/>
  <c r="AB68" i="4" s="1"/>
  <c r="AX68" i="4" s="1"/>
  <c r="W68" i="4"/>
  <c r="X68" i="4" s="1" a="1"/>
  <c r="X68" i="4" s="1"/>
  <c r="AW68" i="4" l="1"/>
  <c r="AY69" i="4" l="1"/>
  <c r="J69" i="4"/>
  <c r="AN69" i="4"/>
  <c r="K69" i="4"/>
  <c r="AI69" i="4"/>
  <c r="AG69" i="4"/>
  <c r="AE69" i="4"/>
  <c r="AP69" i="4"/>
  <c r="AL69" i="4"/>
  <c r="O69" i="4"/>
  <c r="AD69" i="4"/>
  <c r="AK69" i="4"/>
  <c r="AM69" i="4"/>
  <c r="AO69" i="4"/>
  <c r="AF69" i="4"/>
  <c r="N69" i="4"/>
  <c r="AC69" i="4"/>
  <c r="M69" i="4"/>
  <c r="AR69" i="4"/>
  <c r="P69" i="4" l="1"/>
  <c r="T69" i="4" s="1"/>
  <c r="AB69" i="4" s="1" a="1"/>
  <c r="AB69" i="4" s="1"/>
  <c r="AS69" i="4" a="1"/>
  <c r="AS69" i="4" s="1"/>
  <c r="Q69" i="4"/>
  <c r="U69" i="4" s="1"/>
  <c r="S69" i="4"/>
  <c r="E69" i="4"/>
  <c r="R69" i="4"/>
  <c r="V69" i="4" s="1"/>
  <c r="AW69" i="4" l="1"/>
  <c r="AX69" i="4"/>
  <c r="W69" i="4"/>
  <c r="X69" i="4" s="1" a="1"/>
  <c r="X69" i="4" s="1"/>
  <c r="AY70" i="4" l="1"/>
  <c r="AF70" i="4" l="1"/>
  <c r="AO70" i="4"/>
  <c r="N70" i="4"/>
  <c r="AR70" i="4"/>
  <c r="M70" i="4"/>
  <c r="AM70" i="4"/>
  <c r="AC70" i="4"/>
  <c r="AD70" i="4"/>
  <c r="AE70" i="4"/>
  <c r="O70" i="4"/>
  <c r="AP70" i="4"/>
  <c r="AG70" i="4"/>
  <c r="AL70" i="4"/>
  <c r="AK70" i="4"/>
  <c r="K70" i="4"/>
  <c r="AN70" i="4"/>
  <c r="AI70" i="4"/>
  <c r="J70" i="4"/>
  <c r="P70" i="4" l="1"/>
  <c r="T70" i="4" s="1"/>
  <c r="AB70" i="4" s="1" a="1"/>
  <c r="AB70" i="4" s="1"/>
  <c r="AW70" i="4" s="1"/>
  <c r="E70" i="4"/>
  <c r="S70" i="4"/>
  <c r="Q70" i="4"/>
  <c r="U70" i="4" s="1"/>
  <c r="R70" i="4"/>
  <c r="V70" i="4" s="1"/>
  <c r="AS70" i="4" l="1" a="1"/>
  <c r="AS70" i="4" s="1"/>
  <c r="AX70" i="4"/>
  <c r="W70" i="4"/>
  <c r="X70" i="4" s="1" a="1"/>
  <c r="X70" i="4" s="1"/>
  <c r="AY71" i="4" l="1"/>
  <c r="AN71" i="4" l="1"/>
  <c r="AI71" i="4"/>
  <c r="K71" i="4"/>
  <c r="J71" i="4"/>
  <c r="R71" i="4" s="1"/>
  <c r="V71" i="4" s="1"/>
  <c r="AK71" i="4"/>
  <c r="O71" i="4"/>
  <c r="AP71" i="4"/>
  <c r="AG71" i="4"/>
  <c r="AD71" i="4"/>
  <c r="AE71" i="4"/>
  <c r="AL71" i="4"/>
  <c r="AO71" i="4"/>
  <c r="AC71" i="4"/>
  <c r="AM71" i="4"/>
  <c r="N71" i="4"/>
  <c r="M71" i="4"/>
  <c r="AR71" i="4"/>
  <c r="AF71" i="4"/>
  <c r="AS71" i="4" l="1" a="1"/>
  <c r="AS71" i="4" s="1"/>
  <c r="Q71" i="4"/>
  <c r="U71" i="4" s="1"/>
  <c r="P71" i="4"/>
  <c r="T71" i="4" s="1"/>
  <c r="AB71" i="4" s="1" a="1"/>
  <c r="AB71" i="4" s="1"/>
  <c r="AX71" i="4" s="1"/>
  <c r="E71" i="4"/>
  <c r="S71" i="4"/>
  <c r="W71" i="4" l="1"/>
  <c r="X71" i="4" s="1" a="1"/>
  <c r="X71" i="4" s="1"/>
  <c r="AW71" i="4"/>
  <c r="AY72" i="4" l="1"/>
  <c r="AL72" i="4" l="1"/>
  <c r="AK72" i="4"/>
  <c r="AG72" i="4"/>
  <c r="AP72" i="4"/>
  <c r="AE72" i="4"/>
  <c r="O72" i="4"/>
  <c r="AD72" i="4"/>
  <c r="K72" i="4"/>
  <c r="AN72" i="4"/>
  <c r="AI72" i="4"/>
  <c r="J72" i="4"/>
  <c r="AR72" i="4"/>
  <c r="M72" i="4"/>
  <c r="AF72" i="4"/>
  <c r="AC72" i="4"/>
  <c r="AO72" i="4"/>
  <c r="AM72" i="4"/>
  <c r="N72" i="4"/>
  <c r="R72" i="4" l="1"/>
  <c r="V72" i="4" s="1"/>
  <c r="P72" i="4"/>
  <c r="T72" i="4" s="1"/>
  <c r="AB72" i="4" s="1" a="1"/>
  <c r="AB72" i="4" s="1"/>
  <c r="Q72" i="4"/>
  <c r="U72" i="4" s="1"/>
  <c r="E72" i="4"/>
  <c r="S72" i="4"/>
  <c r="W72" i="4" l="1"/>
  <c r="X72" i="4" s="1" a="1"/>
  <c r="X72" i="4" s="1"/>
  <c r="AS72" i="4" a="1"/>
  <c r="AS72" i="4" s="1"/>
  <c r="AW72" i="4"/>
  <c r="AX72" i="4"/>
  <c r="AY73" i="4" l="1"/>
  <c r="AC73" i="4" l="1"/>
  <c r="M73" i="4"/>
  <c r="AO73" i="4"/>
  <c r="N73" i="4"/>
  <c r="AR73" i="4"/>
  <c r="AM73" i="4"/>
  <c r="AF73" i="4"/>
  <c r="AG73" i="4"/>
  <c r="AD73" i="4"/>
  <c r="AE73" i="4"/>
  <c r="O73" i="4"/>
  <c r="AP73" i="4"/>
  <c r="AL73" i="4"/>
  <c r="AK73" i="4"/>
  <c r="AN73" i="4"/>
  <c r="J73" i="4"/>
  <c r="AI73" i="4"/>
  <c r="K73" i="4"/>
  <c r="P73" i="4" l="1"/>
  <c r="T73" i="4" s="1"/>
  <c r="AB73" i="4" s="1" a="1"/>
  <c r="AB73" i="4" s="1"/>
  <c r="AW73" i="4" s="1"/>
  <c r="AS73" i="4" a="1"/>
  <c r="AS73" i="4" s="1"/>
  <c r="S73" i="4"/>
  <c r="E73" i="4"/>
  <c r="R73" i="4"/>
  <c r="V73" i="4" s="1"/>
  <c r="Q73" i="4"/>
  <c r="U73" i="4" s="1"/>
  <c r="AX73" i="4" l="1"/>
  <c r="W73" i="4"/>
  <c r="X73" i="4" s="1" a="1"/>
  <c r="X7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<sst xmlns="http://schemas.openxmlformats.org/spreadsheetml/2006/main" count="300" uniqueCount="103">
  <si>
    <t>T.H</t>
  </si>
  <si>
    <t>T.CO3</t>
  </si>
  <si>
    <t>[H]</t>
  </si>
  <si>
    <t>[CO3]</t>
  </si>
  <si>
    <t>T.H(calc)</t>
  </si>
  <si>
    <t>T.CO3(calc)</t>
  </si>
  <si>
    <t>R.H</t>
  </si>
  <si>
    <t>R.CO3</t>
  </si>
  <si>
    <t>dR.H / d[H]</t>
  </si>
  <si>
    <t>dR.CO3 / d[CO3]</t>
  </si>
  <si>
    <t>dR.CO3 / d[H]</t>
  </si>
  <si>
    <t>dR.H / d[CO3]</t>
  </si>
  <si>
    <t>Iter</t>
  </si>
  <si>
    <t>[OH]</t>
  </si>
  <si>
    <t>[HCO3]</t>
  </si>
  <si>
    <t>[H2CO3]</t>
  </si>
  <si>
    <t>Z[1,1]</t>
  </si>
  <si>
    <t>Z[1,2]</t>
  </si>
  <si>
    <t>Z[2,1]</t>
  </si>
  <si>
    <t>Z[2,2]</t>
  </si>
  <si>
    <t>Resid[1]</t>
  </si>
  <si>
    <t>Resid[2]</t>
  </si>
  <si>
    <t>CalcTotConc[2]</t>
  </si>
  <si>
    <t>CalcTotConc[1]</t>
  </si>
  <si>
    <t>TotConc[1]</t>
  </si>
  <si>
    <t>TotConc[2]</t>
  </si>
  <si>
    <t>SpecConc[1]</t>
  </si>
  <si>
    <t>SpecConc[2]</t>
  </si>
  <si>
    <t>SpecConc[3]</t>
  </si>
  <si>
    <t>SpecConc[4]</t>
  </si>
  <si>
    <t>SpecConc[5]</t>
  </si>
  <si>
    <t>X =  Zinv * R</t>
  </si>
  <si>
    <t>CO3</t>
  </si>
  <si>
    <t>H</t>
  </si>
  <si>
    <t>SpecLogK</t>
  </si>
  <si>
    <t>SpecK</t>
  </si>
  <si>
    <t>TotConc[3]</t>
  </si>
  <si>
    <t>T.Cu</t>
  </si>
  <si>
    <t>SpecConc[6]</t>
  </si>
  <si>
    <t>[CuHCO3]</t>
  </si>
  <si>
    <t>SpecConc[7]</t>
  </si>
  <si>
    <t>[Cu]</t>
  </si>
  <si>
    <t>CalcTotConc[3]</t>
  </si>
  <si>
    <t>T.Cu(calc)</t>
  </si>
  <si>
    <t>R.Cu</t>
  </si>
  <si>
    <t>Resid[3]</t>
  </si>
  <si>
    <t>Z[1,3]</t>
  </si>
  <si>
    <t>Z[2,3]</t>
  </si>
  <si>
    <t>Z[3,1]</t>
  </si>
  <si>
    <t>Z[3,2]</t>
  </si>
  <si>
    <t>Z[3,3]</t>
  </si>
  <si>
    <t>Cu</t>
  </si>
  <si>
    <t>dR.Cu / d[Cu]</t>
  </si>
  <si>
    <t>dR.Cu / d[CO3]</t>
  </si>
  <si>
    <t>dR.Cu / d[H]</t>
  </si>
  <si>
    <t>dR.CO3 / d[Cu]</t>
  </si>
  <si>
    <t>dR.H / d[Cu]</t>
  </si>
  <si>
    <t>not included b/c fixed act comp</t>
  </si>
  <si>
    <t>MaxError</t>
  </si>
  <si>
    <t>TotConc[4]</t>
  </si>
  <si>
    <t>T.BL1</t>
  </si>
  <si>
    <t>[BL1]</t>
  </si>
  <si>
    <t>[BL1-Cu]</t>
  </si>
  <si>
    <t>[BL1-H]</t>
  </si>
  <si>
    <t>SpecConc[8]</t>
  </si>
  <si>
    <t>SpecConc[9]</t>
  </si>
  <si>
    <t>SpecConc[10]</t>
  </si>
  <si>
    <t>T.BL1(calc)</t>
  </si>
  <si>
    <t>CalcTotConc[4]</t>
  </si>
  <si>
    <t>R.BL1</t>
  </si>
  <si>
    <t>Resid[4]</t>
  </si>
  <si>
    <t>SpecCToM</t>
  </si>
  <si>
    <t>BL1</t>
  </si>
  <si>
    <t>dR.Cu / d[BL1]</t>
  </si>
  <si>
    <t>dR.CO3 / d[BL]</t>
  </si>
  <si>
    <t>dR.H / d[BL]</t>
  </si>
  <si>
    <t>dR.BL / d[Cu]</t>
  </si>
  <si>
    <t>dR.BL / d[CO3]</t>
  </si>
  <si>
    <t>dR.BL / d[BL]</t>
  </si>
  <si>
    <t>dR.BL / d[H]</t>
  </si>
  <si>
    <t>Z[1,4]</t>
  </si>
  <si>
    <t>Z[2,4]</t>
  </si>
  <si>
    <t>Z[3,4]</t>
  </si>
  <si>
    <t>Z[4,1]</t>
  </si>
  <si>
    <t>Z[4,2]</t>
  </si>
  <si>
    <t>Z[4,3]</t>
  </si>
  <si>
    <t>Z[4,4]</t>
  </si>
  <si>
    <t>don't be hasty X</t>
  </si>
  <si>
    <t>E.Cu</t>
  </si>
  <si>
    <t>E.CO3</t>
  </si>
  <si>
    <t>E.BL</t>
  </si>
  <si>
    <t>E.H</t>
  </si>
  <si>
    <t>GoodCount</t>
  </si>
  <si>
    <t>BadCount</t>
  </si>
  <si>
    <t>NothingCount</t>
  </si>
  <si>
    <t>Don'tBeHasty</t>
  </si>
  <si>
    <t>Relax</t>
  </si>
  <si>
    <t>MaxError! &gt; 1.3 * OldMaxError! OR NothingCount &gt; 10</t>
  </si>
  <si>
    <t>MaxError! &lt; OldMaxError!</t>
  </si>
  <si>
    <t>SkipCount</t>
  </si>
  <si>
    <t>(GoodCount &gt; (3 + Iter% / 3)) AND (GoodCount &gt; DontBeHasty) AND (Relax! &lt; 1!)</t>
  </si>
  <si>
    <t>SKIP</t>
  </si>
  <si>
    <t>X =  (Zinv * R)/CToM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</si>
</sst>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1" fontId="0" fillId="0" borderId="0" xfId="0" applyNumberFormat="1"/>
    <xf numFmtId="0" fontId="0" fillId="0" borderId="0" xfId="0" applyNumberFormat="1"/>
    <xf numFmtId="169" fontId="0" fillId="0" borderId="0" xfId="0" applyNumberFormat="1"/>
    <xf numFmtId="11" fontId="0" fillId="0" borderId="0" xfId="0" applyNumberFormat="1" applyAlignment="1">
      <alignment horizontal="right"/>
    </xf>
    <xf numFmtId="0" fontId="2" fillId="0" borderId="0" xfId="0" applyFont="1"/>
    <xf numFmtId="11" fontId="2" fillId="0" borderId="0" xfId="0" applyNumberFormat="1" applyFont="1"/>
    <xf numFmtId="11" fontId="3" fillId="0" borderId="0" xfId="0" applyNumberFormat="1" applyFont="1"/>
    <xf numFmtId="11" fontId="2" fillId="0" borderId="0" xfId="0" applyNumberFormat="1" applyFont="1" applyAlignment="1">
      <alignment wrapText="1"/>
    </xf>
    <xf numFmtId="11" fontId="4" fillId="0" borderId="0" xfId="0" applyNumberFormat="1" applyFont="1" applyAlignment="1">
      <alignment wrapText="1"/>
    </xf>
    <xf numFmtId="11" fontId="5" fillId="0" borderId="0" xfId="0" applyNumberFormat="1" applyFont="1"/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5" fillId="0" borderId="0" xfId="0" applyNumberFormat="1" applyFont="1"/>
    <xf numFmtId="11" fontId="0" fillId="0" borderId="0" xfId="0" applyNumberFormat="1" applyFont="1"/>
    <xf numFmtId="11" fontId="5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  <xf numFmtId="0" fontId="0" fillId="0" borderId="0" xfId="0" applyNumberFormat="1" applyFont="1"/>
    <xf numFmtId="11" fontId="1" fillId="0" borderId="0" xfId="0" applyNumberFormat="1" applyFont="1"/>
    <xf numFmtId="11" fontId="1" fillId="0" borderId="0" xfId="0" applyNumberFormat="1" applyFont="1" applyAlignment="1">
      <alignment horizontal="center"/>
    </xf>
    <xf numFmtId="11" fontId="1" fillId="0" borderId="0" xfId="0" applyNumberFormat="1" applyFont="1" applyAlignment="1"/>
    <xf numFmtId="11" fontId="6" fillId="0" borderId="0" xfId="0" applyNumberFormat="1" applyFont="1" applyAlignment="1">
      <alignment wrapText="1"/>
    </xf>
    <xf numFmtId="0" fontId="1" fillId="0" borderId="0" xfId="0" applyNumberFormat="1" applyFont="1"/>
  </cellXfs>
  <cellStyles count="1">
    <cellStyle name="Normal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16B1-7D57-48C9-90FE-8AA49E9CA4F7}">
  <dimension ref="A1:T35"/>
  <sheetViews>
    <sheetView workbookViewId="0"/>
  </sheetViews>
  <sheetFormatPr defaultRowHeight="15" x14ac:dyDescent="0.25"/>
  <cols>
    <col min="2" max="2" width="10.5703125" style="1" bestFit="1" customWidth="1"/>
    <col min="3" max="3" width="14.85546875" style="1" bestFit="1" customWidth="1"/>
    <col min="4" max="8" width="11.85546875" style="1" bestFit="1" customWidth="1"/>
    <col min="9" max="10" width="14.28515625" style="1" bestFit="1" customWidth="1"/>
    <col min="11" max="11" width="9" style="1" bestFit="1" customWidth="1"/>
    <col min="12" max="12" width="8.5703125" style="1" bestFit="1" customWidth="1"/>
    <col min="13" max="13" width="15.42578125" style="1" bestFit="1" customWidth="1"/>
    <col min="14" max="15" width="13.140625" style="1" bestFit="1" customWidth="1"/>
    <col min="16" max="16" width="11.5703125" style="1" bestFit="1" customWidth="1"/>
    <col min="17" max="17" width="11.140625" bestFit="1" customWidth="1"/>
    <col min="20" max="20" width="12" bestFit="1" customWidth="1"/>
  </cols>
  <sheetData>
    <row r="1" spans="1:20" x14ac:dyDescent="0.25">
      <c r="D1" s="4" t="s">
        <v>34</v>
      </c>
    </row>
    <row r="2" spans="1:20" x14ac:dyDescent="0.25">
      <c r="D2" s="2">
        <v>0</v>
      </c>
      <c r="E2" s="2">
        <v>0</v>
      </c>
      <c r="F2" s="2">
        <v>-13.997</v>
      </c>
      <c r="G2" s="2">
        <v>10.329000000000001</v>
      </c>
      <c r="H2" s="2">
        <v>16.681000000000001</v>
      </c>
    </row>
    <row r="3" spans="1:20" x14ac:dyDescent="0.25">
      <c r="D3" s="1" t="s">
        <v>35</v>
      </c>
    </row>
    <row r="4" spans="1:20" x14ac:dyDescent="0.25">
      <c r="D4" s="1">
        <f>10^D2</f>
        <v>1</v>
      </c>
      <c r="E4" s="1">
        <f t="shared" ref="E4:H4" si="0">10^E2</f>
        <v>1</v>
      </c>
      <c r="F4" s="1">
        <f t="shared" si="0"/>
        <v>1.0069316688518014E-14</v>
      </c>
      <c r="G4" s="1">
        <f t="shared" si="0"/>
        <v>21330449131.465843</v>
      </c>
      <c r="H4" s="1">
        <f t="shared" si="0"/>
        <v>4.7973344863669312E+16</v>
      </c>
    </row>
    <row r="6" spans="1:20" x14ac:dyDescent="0.25"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23</v>
      </c>
      <c r="J6" s="1" t="s">
        <v>22</v>
      </c>
      <c r="K6" s="1" t="s">
        <v>20</v>
      </c>
      <c r="L6" s="1" t="s">
        <v>21</v>
      </c>
      <c r="M6" s="1" t="s">
        <v>16</v>
      </c>
      <c r="N6" s="1" t="s">
        <v>17</v>
      </c>
      <c r="O6" s="1" t="s">
        <v>18</v>
      </c>
      <c r="P6" s="1" t="s">
        <v>19</v>
      </c>
      <c r="Q6" t="s">
        <v>31</v>
      </c>
    </row>
    <row r="7" spans="1:20" s="5" customFormat="1" x14ac:dyDescent="0.25">
      <c r="A7" s="5" t="s">
        <v>12</v>
      </c>
      <c r="B7" s="6" t="s">
        <v>1</v>
      </c>
      <c r="C7" s="6" t="s">
        <v>0</v>
      </c>
      <c r="D7" s="6" t="s">
        <v>3</v>
      </c>
      <c r="E7" s="6" t="s">
        <v>2</v>
      </c>
      <c r="F7" s="6" t="s">
        <v>13</v>
      </c>
      <c r="G7" s="6" t="s">
        <v>14</v>
      </c>
      <c r="H7" s="6" t="s">
        <v>15</v>
      </c>
      <c r="I7" s="6" t="s">
        <v>5</v>
      </c>
      <c r="J7" s="6" t="s">
        <v>4</v>
      </c>
      <c r="K7" s="6" t="s">
        <v>7</v>
      </c>
      <c r="L7" s="6" t="s">
        <v>6</v>
      </c>
      <c r="M7" s="6" t="s">
        <v>9</v>
      </c>
      <c r="N7" s="6" t="s">
        <v>10</v>
      </c>
      <c r="O7" s="6" t="s">
        <v>11</v>
      </c>
      <c r="P7" s="6" t="s">
        <v>8</v>
      </c>
      <c r="Q7" s="5" t="s">
        <v>32</v>
      </c>
      <c r="R7" s="5" t="s">
        <v>33</v>
      </c>
    </row>
    <row r="8" spans="1:20" x14ac:dyDescent="0.25">
      <c r="A8">
        <v>0</v>
      </c>
      <c r="B8" s="1">
        <v>1E-4</v>
      </c>
      <c r="C8" s="1">
        <f>E8+G8+2*H8-F8</f>
        <v>3.0925111172530849E-3</v>
      </c>
      <c r="D8" s="1">
        <f>B8/100</f>
        <v>9.9999999999999995E-7</v>
      </c>
      <c r="E8" s="1">
        <v>9.9999999999999995E-8</v>
      </c>
      <c r="F8" s="1">
        <f>E8^(-1)*$F$4</f>
        <v>1.0069316688518014E-7</v>
      </c>
      <c r="G8" s="1">
        <f>E8*D8*$G$4</f>
        <v>2.1330449131465841E-3</v>
      </c>
      <c r="H8" s="1">
        <f>E8^2*D8*$H$4</f>
        <v>4.7973344863669304E-4</v>
      </c>
      <c r="I8" s="1">
        <f>D8+G8+H8</f>
        <v>2.6137783617832771E-3</v>
      </c>
      <c r="J8" s="1">
        <f>E8+G8+2*H8-F8</f>
        <v>3.0925111172530849E-3</v>
      </c>
      <c r="K8" s="1">
        <f>I8-B8</f>
        <v>2.5137783617832773E-3</v>
      </c>
      <c r="L8" s="1">
        <f>J8-C8</f>
        <v>0</v>
      </c>
      <c r="M8" s="3">
        <f>1+E8*$G$4+E8^2*$H$4</f>
        <v>2613.7783617832774</v>
      </c>
      <c r="N8" s="3">
        <f>D8*$G$4+2*E8*D8*$H$4</f>
        <v>30925.118104199704</v>
      </c>
      <c r="O8" s="3">
        <f>E8*$G$4+2*E8^2*$H$4</f>
        <v>3092.5118104199705</v>
      </c>
      <c r="P8" s="3">
        <f>1+D8*$G$4+4*E8*D8*$H$4+E8^-2*$F$4</f>
        <v>40521.794008602417</v>
      </c>
      <c r="Q8" s="1" cm="1">
        <f t="array" ref="Q8">MINVERSE(M8)*K8</f>
        <v>9.6174120902440485E-7</v>
      </c>
      <c r="R8">
        <v>0</v>
      </c>
      <c r="S8" s="2">
        <f>(I8-B8)/D8</f>
        <v>2513.7783617832774</v>
      </c>
      <c r="T8" s="2">
        <f>(J8-C8)/E8</f>
        <v>0</v>
      </c>
    </row>
    <row r="9" spans="1:20" x14ac:dyDescent="0.25">
      <c r="A9">
        <f>A8+1</f>
        <v>1</v>
      </c>
      <c r="B9" s="1">
        <v>1E-4</v>
      </c>
      <c r="C9" s="1">
        <f>E9+G9+2*H9-F9</f>
        <v>1.1831506977753166E-4</v>
      </c>
      <c r="D9" s="1">
        <f>D8-Q8</f>
        <v>3.825879097559511E-8</v>
      </c>
      <c r="E9" s="1">
        <f t="shared" ref="E9:E35" si="1">E8-R8</f>
        <v>9.9999999999999995E-8</v>
      </c>
      <c r="F9" s="1">
        <f>E9^(-1)*$F$4</f>
        <v>1.0069316688518014E-7</v>
      </c>
      <c r="G9" s="1">
        <f>E9*D9*$G$4</f>
        <v>8.1607719473631584E-5</v>
      </c>
      <c r="H9" s="1">
        <f>E9^2*D9*$H$4</f>
        <v>1.8354021735392631E-5</v>
      </c>
      <c r="I9" s="1">
        <f>D9+G9+H9</f>
        <v>9.9999999999999802E-5</v>
      </c>
      <c r="J9" s="1">
        <f>E9+G9+2*H9-F9</f>
        <v>1.1831506977753166E-4</v>
      </c>
      <c r="K9" s="1">
        <f>I9-B9</f>
        <v>-2.0328790734103208E-19</v>
      </c>
      <c r="L9" s="1">
        <f>J9-C9</f>
        <v>0</v>
      </c>
      <c r="M9" s="3">
        <f>1+E9*$G$4+E9^2*$H$4</f>
        <v>2613.7783617832774</v>
      </c>
      <c r="N9" s="3">
        <f>D9*$G$4+2*E9*D9*$H$4</f>
        <v>1183.1576294441686</v>
      </c>
      <c r="O9" s="3">
        <f>E9*$G$4+2*E9^2*$H$4</f>
        <v>3092.5118104199705</v>
      </c>
      <c r="P9" s="3">
        <f>1+D9*$G$4+4*E9*D9*$H$4+E9^-2*$F$4</f>
        <v>1552.2449958208731</v>
      </c>
      <c r="Q9" s="1" cm="1">
        <f t="array" ref="Q9">MINVERSE(M9)*K9</f>
        <v>-7.7775495548267073E-23</v>
      </c>
      <c r="R9">
        <v>0</v>
      </c>
      <c r="S9" s="2">
        <f t="shared" ref="S9:S10" si="2">(I9-B9)/D9</f>
        <v>-5.3134953342019445E-12</v>
      </c>
      <c r="T9" s="2">
        <f t="shared" ref="T9:T10" si="3">(J9-C9)/E9</f>
        <v>0</v>
      </c>
    </row>
    <row r="10" spans="1:20" x14ac:dyDescent="0.25">
      <c r="A10">
        <f>A9+1</f>
        <v>2</v>
      </c>
      <c r="B10" s="1">
        <v>1E-4</v>
      </c>
      <c r="C10" s="1">
        <f>E10+G10+2*H10-F10</f>
        <v>1.1831506977753193E-4</v>
      </c>
      <c r="D10" s="1">
        <f t="shared" ref="D10:D35" si="4">D9-Q9</f>
        <v>3.8258790975595189E-8</v>
      </c>
      <c r="E10" s="1">
        <f t="shared" si="1"/>
        <v>9.9999999999999995E-8</v>
      </c>
      <c r="F10" s="1">
        <f>E10^(-1)*$F$4</f>
        <v>1.0069316688518014E-7</v>
      </c>
      <c r="G10" s="1">
        <f>E10*D10*$G$4</f>
        <v>8.1607719473631774E-5</v>
      </c>
      <c r="H10" s="1">
        <f>E10^2*D10*$H$4</f>
        <v>1.8354021735392671E-5</v>
      </c>
      <c r="I10" s="1">
        <f>D10+G10+H10</f>
        <v>1.0000000000000003E-4</v>
      </c>
      <c r="J10" s="1">
        <f>E10+G10+2*H10-F10</f>
        <v>1.1831506977753193E-4</v>
      </c>
      <c r="K10" s="1">
        <f>I10-B10</f>
        <v>0</v>
      </c>
      <c r="L10" s="1">
        <f>J10-C10</f>
        <v>0</v>
      </c>
      <c r="M10" s="3">
        <f>1+E10*$G$4+E10^2*$H$4</f>
        <v>2613.7783617832774</v>
      </c>
      <c r="N10" s="3">
        <f>D10*$G$4+2*E10*D10*$H$4</f>
        <v>1183.1576294441711</v>
      </c>
      <c r="O10" s="3">
        <f>E10*$G$4+2*E10^2*$H$4</f>
        <v>3092.5118104199705</v>
      </c>
      <c r="P10" s="3">
        <f>1+D10*$G$4+4*E10*D10*$H$4+E10^-2*$F$4</f>
        <v>1552.2449958208765</v>
      </c>
      <c r="Q10" s="1" cm="1">
        <f t="array" ref="Q10">MINVERSE(M10)*K10</f>
        <v>0</v>
      </c>
      <c r="R10">
        <v>0</v>
      </c>
      <c r="S10" s="2">
        <f t="shared" si="2"/>
        <v>7.0846604456025779E-13</v>
      </c>
      <c r="T10" s="2">
        <f t="shared" si="3"/>
        <v>0</v>
      </c>
    </row>
    <row r="11" spans="1:20" x14ac:dyDescent="0.25">
      <c r="A11">
        <f t="shared" ref="A11:A35" si="5">A10+1</f>
        <v>3</v>
      </c>
      <c r="B11" s="1">
        <v>1E-4</v>
      </c>
      <c r="C11" s="1">
        <f t="shared" ref="C11:C35" si="6">E11+G11+2*H11-F11</f>
        <v>1.1831506977753193E-4</v>
      </c>
      <c r="D11" s="1">
        <f t="shared" si="4"/>
        <v>3.8258790975595189E-8</v>
      </c>
      <c r="E11" s="1">
        <f t="shared" si="1"/>
        <v>9.9999999999999995E-8</v>
      </c>
      <c r="F11" s="1">
        <f t="shared" ref="F11:F35" si="7">E11^(-1)*$F$4</f>
        <v>1.0069316688518014E-7</v>
      </c>
      <c r="G11" s="1">
        <f t="shared" ref="G11:G35" si="8">E11*D11*$G$4</f>
        <v>8.1607719473631774E-5</v>
      </c>
      <c r="H11" s="1">
        <f t="shared" ref="H11:H35" si="9">E11^2*D11*$H$4</f>
        <v>1.8354021735392671E-5</v>
      </c>
      <c r="I11" s="1">
        <f t="shared" ref="I11:I35" si="10">D11+G11+H11</f>
        <v>1.0000000000000003E-4</v>
      </c>
      <c r="J11" s="1">
        <f t="shared" ref="J11:J35" si="11">E11+G11+2*H11-F11</f>
        <v>1.1831506977753193E-4</v>
      </c>
      <c r="K11" s="1">
        <f t="shared" ref="K11:K35" si="12">I11-B11</f>
        <v>0</v>
      </c>
      <c r="L11" s="1">
        <f t="shared" ref="L11:L35" si="13">J11-C11</f>
        <v>0</v>
      </c>
      <c r="M11" s="3">
        <f t="shared" ref="M11:M35" si="14">1+E11*$G$4+E11^2*$H$4</f>
        <v>2613.7783617832774</v>
      </c>
      <c r="N11" s="3">
        <f t="shared" ref="N11:N35" si="15">D11*$G$4+2*E11*D11*$H$4</f>
        <v>1183.1576294441711</v>
      </c>
      <c r="O11" s="3">
        <f t="shared" ref="O11:O35" si="16">E11*$G$4+2*E11^2*$H$4</f>
        <v>3092.5118104199705</v>
      </c>
      <c r="P11" s="3">
        <f t="shared" ref="P11:P35" si="17">1+D11*$G$4+4*E11*D11*$H$4+E11^-2*$F$4</f>
        <v>1552.2449958208765</v>
      </c>
      <c r="Q11" s="1" cm="1">
        <f t="array" ref="Q11">MINVERSE(M11)*K11</f>
        <v>0</v>
      </c>
      <c r="R11">
        <v>0</v>
      </c>
      <c r="S11" s="2">
        <f t="shared" ref="S11:S35" si="18">(I11-B11)/D11</f>
        <v>7.0846604456025779E-13</v>
      </c>
      <c r="T11" s="2">
        <f t="shared" ref="T11:T35" si="19">(J11-C11)/E11</f>
        <v>0</v>
      </c>
    </row>
    <row r="12" spans="1:20" x14ac:dyDescent="0.25">
      <c r="A12">
        <f t="shared" si="5"/>
        <v>4</v>
      </c>
      <c r="B12" s="1">
        <v>1E-4</v>
      </c>
      <c r="C12" s="1">
        <f t="shared" si="6"/>
        <v>1.1831506977753193E-4</v>
      </c>
      <c r="D12" s="1">
        <f t="shared" si="4"/>
        <v>3.8258790975595189E-8</v>
      </c>
      <c r="E12" s="1">
        <f t="shared" si="1"/>
        <v>9.9999999999999995E-8</v>
      </c>
      <c r="F12" s="1">
        <f t="shared" si="7"/>
        <v>1.0069316688518014E-7</v>
      </c>
      <c r="G12" s="1">
        <f t="shared" si="8"/>
        <v>8.1607719473631774E-5</v>
      </c>
      <c r="H12" s="1">
        <f t="shared" si="9"/>
        <v>1.8354021735392671E-5</v>
      </c>
      <c r="I12" s="1">
        <f t="shared" si="10"/>
        <v>1.0000000000000003E-4</v>
      </c>
      <c r="J12" s="1">
        <f t="shared" si="11"/>
        <v>1.1831506977753193E-4</v>
      </c>
      <c r="K12" s="1">
        <f t="shared" si="12"/>
        <v>0</v>
      </c>
      <c r="L12" s="1">
        <f t="shared" si="13"/>
        <v>0</v>
      </c>
      <c r="M12" s="3">
        <f t="shared" si="14"/>
        <v>2613.7783617832774</v>
      </c>
      <c r="N12" s="3">
        <f t="shared" si="15"/>
        <v>1183.1576294441711</v>
      </c>
      <c r="O12" s="3">
        <f t="shared" si="16"/>
        <v>3092.5118104199705</v>
      </c>
      <c r="P12" s="3">
        <f t="shared" si="17"/>
        <v>1552.2449958208765</v>
      </c>
      <c r="Q12" s="1" cm="1">
        <f t="array" ref="Q12">MINVERSE(M12)*K12</f>
        <v>0</v>
      </c>
      <c r="R12">
        <v>0</v>
      </c>
      <c r="S12" s="2">
        <f t="shared" si="18"/>
        <v>7.0846604456025779E-13</v>
      </c>
      <c r="T12" s="2">
        <f t="shared" si="19"/>
        <v>0</v>
      </c>
    </row>
    <row r="13" spans="1:20" x14ac:dyDescent="0.25">
      <c r="A13">
        <f t="shared" si="5"/>
        <v>5</v>
      </c>
      <c r="B13" s="1">
        <v>1E-4</v>
      </c>
      <c r="C13" s="1">
        <f t="shared" si="6"/>
        <v>1.1831506977753193E-4</v>
      </c>
      <c r="D13" s="1">
        <f t="shared" si="4"/>
        <v>3.8258790975595189E-8</v>
      </c>
      <c r="E13" s="1">
        <f t="shared" si="1"/>
        <v>9.9999999999999995E-8</v>
      </c>
      <c r="F13" s="1">
        <f t="shared" si="7"/>
        <v>1.0069316688518014E-7</v>
      </c>
      <c r="G13" s="1">
        <f t="shared" si="8"/>
        <v>8.1607719473631774E-5</v>
      </c>
      <c r="H13" s="1">
        <f t="shared" si="9"/>
        <v>1.8354021735392671E-5</v>
      </c>
      <c r="I13" s="1">
        <f t="shared" si="10"/>
        <v>1.0000000000000003E-4</v>
      </c>
      <c r="J13" s="1">
        <f t="shared" si="11"/>
        <v>1.1831506977753193E-4</v>
      </c>
      <c r="K13" s="1">
        <f t="shared" si="12"/>
        <v>0</v>
      </c>
      <c r="L13" s="1">
        <f t="shared" si="13"/>
        <v>0</v>
      </c>
      <c r="M13" s="3">
        <f t="shared" si="14"/>
        <v>2613.7783617832774</v>
      </c>
      <c r="N13" s="3">
        <f t="shared" si="15"/>
        <v>1183.1576294441711</v>
      </c>
      <c r="O13" s="3">
        <f t="shared" si="16"/>
        <v>3092.5118104199705</v>
      </c>
      <c r="P13" s="3">
        <f t="shared" si="17"/>
        <v>1552.2449958208765</v>
      </c>
      <c r="Q13" s="1" cm="1">
        <f t="array" ref="Q13">MINVERSE(M13)*K13</f>
        <v>0</v>
      </c>
      <c r="R13">
        <v>0</v>
      </c>
      <c r="S13" s="2">
        <f t="shared" si="18"/>
        <v>7.0846604456025779E-13</v>
      </c>
      <c r="T13" s="2">
        <f t="shared" si="19"/>
        <v>0</v>
      </c>
    </row>
    <row r="14" spans="1:20" x14ac:dyDescent="0.25">
      <c r="A14">
        <f t="shared" si="5"/>
        <v>6</v>
      </c>
      <c r="B14" s="1">
        <v>1E-4</v>
      </c>
      <c r="C14" s="1">
        <f t="shared" si="6"/>
        <v>1.1831506977753193E-4</v>
      </c>
      <c r="D14" s="1">
        <f t="shared" si="4"/>
        <v>3.8258790975595189E-8</v>
      </c>
      <c r="E14" s="1">
        <f t="shared" si="1"/>
        <v>9.9999999999999995E-8</v>
      </c>
      <c r="F14" s="1">
        <f t="shared" si="7"/>
        <v>1.0069316688518014E-7</v>
      </c>
      <c r="G14" s="1">
        <f t="shared" si="8"/>
        <v>8.1607719473631774E-5</v>
      </c>
      <c r="H14" s="1">
        <f t="shared" si="9"/>
        <v>1.8354021735392671E-5</v>
      </c>
      <c r="I14" s="1">
        <f t="shared" si="10"/>
        <v>1.0000000000000003E-4</v>
      </c>
      <c r="J14" s="1">
        <f t="shared" si="11"/>
        <v>1.1831506977753193E-4</v>
      </c>
      <c r="K14" s="1">
        <f t="shared" si="12"/>
        <v>0</v>
      </c>
      <c r="L14" s="1">
        <f t="shared" si="13"/>
        <v>0</v>
      </c>
      <c r="M14" s="3">
        <f t="shared" si="14"/>
        <v>2613.7783617832774</v>
      </c>
      <c r="N14" s="3">
        <f t="shared" si="15"/>
        <v>1183.1576294441711</v>
      </c>
      <c r="O14" s="3">
        <f t="shared" si="16"/>
        <v>3092.5118104199705</v>
      </c>
      <c r="P14" s="3">
        <f t="shared" si="17"/>
        <v>1552.2449958208765</v>
      </c>
      <c r="Q14" s="1" cm="1">
        <f t="array" ref="Q14">MINVERSE(M14)*K14</f>
        <v>0</v>
      </c>
      <c r="R14">
        <v>0</v>
      </c>
      <c r="S14" s="2">
        <f t="shared" si="18"/>
        <v>7.0846604456025779E-13</v>
      </c>
      <c r="T14" s="2">
        <f t="shared" si="19"/>
        <v>0</v>
      </c>
    </row>
    <row r="15" spans="1:20" x14ac:dyDescent="0.25">
      <c r="A15">
        <f t="shared" si="5"/>
        <v>7</v>
      </c>
      <c r="B15" s="1">
        <v>1E-4</v>
      </c>
      <c r="C15" s="1">
        <f t="shared" si="6"/>
        <v>1.1831506977753193E-4</v>
      </c>
      <c r="D15" s="1">
        <f t="shared" si="4"/>
        <v>3.8258790975595189E-8</v>
      </c>
      <c r="E15" s="1">
        <f t="shared" si="1"/>
        <v>9.9999999999999995E-8</v>
      </c>
      <c r="F15" s="1">
        <f t="shared" si="7"/>
        <v>1.0069316688518014E-7</v>
      </c>
      <c r="G15" s="1">
        <f t="shared" si="8"/>
        <v>8.1607719473631774E-5</v>
      </c>
      <c r="H15" s="1">
        <f t="shared" si="9"/>
        <v>1.8354021735392671E-5</v>
      </c>
      <c r="I15" s="1">
        <f t="shared" si="10"/>
        <v>1.0000000000000003E-4</v>
      </c>
      <c r="J15" s="1">
        <f t="shared" si="11"/>
        <v>1.1831506977753193E-4</v>
      </c>
      <c r="K15" s="1">
        <f t="shared" si="12"/>
        <v>0</v>
      </c>
      <c r="L15" s="1">
        <f t="shared" si="13"/>
        <v>0</v>
      </c>
      <c r="M15" s="3">
        <f t="shared" si="14"/>
        <v>2613.7783617832774</v>
      </c>
      <c r="N15" s="3">
        <f t="shared" si="15"/>
        <v>1183.1576294441711</v>
      </c>
      <c r="O15" s="3">
        <f t="shared" si="16"/>
        <v>3092.5118104199705</v>
      </c>
      <c r="P15" s="3">
        <f t="shared" si="17"/>
        <v>1552.2449958208765</v>
      </c>
      <c r="Q15" s="1" cm="1">
        <f t="array" ref="Q15">MINVERSE(M15)*K15</f>
        <v>0</v>
      </c>
      <c r="R15">
        <v>0</v>
      </c>
      <c r="S15" s="2">
        <f t="shared" si="18"/>
        <v>7.0846604456025779E-13</v>
      </c>
      <c r="T15" s="2">
        <f t="shared" si="19"/>
        <v>0</v>
      </c>
    </row>
    <row r="16" spans="1:20" x14ac:dyDescent="0.25">
      <c r="A16">
        <f t="shared" si="5"/>
        <v>8</v>
      </c>
      <c r="B16" s="1">
        <v>1E-4</v>
      </c>
      <c r="C16" s="1">
        <f t="shared" si="6"/>
        <v>1.1831506977753193E-4</v>
      </c>
      <c r="D16" s="1">
        <f t="shared" si="4"/>
        <v>3.8258790975595189E-8</v>
      </c>
      <c r="E16" s="1">
        <f t="shared" si="1"/>
        <v>9.9999999999999995E-8</v>
      </c>
      <c r="F16" s="1">
        <f t="shared" si="7"/>
        <v>1.0069316688518014E-7</v>
      </c>
      <c r="G16" s="1">
        <f t="shared" si="8"/>
        <v>8.1607719473631774E-5</v>
      </c>
      <c r="H16" s="1">
        <f t="shared" si="9"/>
        <v>1.8354021735392671E-5</v>
      </c>
      <c r="I16" s="1">
        <f t="shared" si="10"/>
        <v>1.0000000000000003E-4</v>
      </c>
      <c r="J16" s="1">
        <f t="shared" si="11"/>
        <v>1.1831506977753193E-4</v>
      </c>
      <c r="K16" s="1">
        <f t="shared" si="12"/>
        <v>0</v>
      </c>
      <c r="L16" s="1">
        <f t="shared" si="13"/>
        <v>0</v>
      </c>
      <c r="M16" s="3">
        <f t="shared" si="14"/>
        <v>2613.7783617832774</v>
      </c>
      <c r="N16" s="3">
        <f t="shared" si="15"/>
        <v>1183.1576294441711</v>
      </c>
      <c r="O16" s="3">
        <f t="shared" si="16"/>
        <v>3092.5118104199705</v>
      </c>
      <c r="P16" s="3">
        <f t="shared" si="17"/>
        <v>1552.2449958208765</v>
      </c>
      <c r="Q16" s="1" cm="1">
        <f t="array" ref="Q16">MINVERSE(M16)*K16</f>
        <v>0</v>
      </c>
      <c r="R16">
        <v>0</v>
      </c>
      <c r="S16" s="2">
        <f t="shared" si="18"/>
        <v>7.0846604456025779E-13</v>
      </c>
      <c r="T16" s="2">
        <f t="shared" si="19"/>
        <v>0</v>
      </c>
    </row>
    <row r="17" spans="1:20" x14ac:dyDescent="0.25">
      <c r="A17">
        <f t="shared" si="5"/>
        <v>9</v>
      </c>
      <c r="B17" s="1">
        <v>1E-4</v>
      </c>
      <c r="C17" s="1">
        <f t="shared" si="6"/>
        <v>1.1831506977753193E-4</v>
      </c>
      <c r="D17" s="1">
        <f t="shared" si="4"/>
        <v>3.8258790975595189E-8</v>
      </c>
      <c r="E17" s="1">
        <f t="shared" si="1"/>
        <v>9.9999999999999995E-8</v>
      </c>
      <c r="F17" s="1">
        <f t="shared" si="7"/>
        <v>1.0069316688518014E-7</v>
      </c>
      <c r="G17" s="1">
        <f t="shared" si="8"/>
        <v>8.1607719473631774E-5</v>
      </c>
      <c r="H17" s="1">
        <f t="shared" si="9"/>
        <v>1.8354021735392671E-5</v>
      </c>
      <c r="I17" s="1">
        <f t="shared" si="10"/>
        <v>1.0000000000000003E-4</v>
      </c>
      <c r="J17" s="1">
        <f t="shared" si="11"/>
        <v>1.1831506977753193E-4</v>
      </c>
      <c r="K17" s="1">
        <f t="shared" si="12"/>
        <v>0</v>
      </c>
      <c r="L17" s="1">
        <f t="shared" si="13"/>
        <v>0</v>
      </c>
      <c r="M17" s="3">
        <f t="shared" si="14"/>
        <v>2613.7783617832774</v>
      </c>
      <c r="N17" s="3">
        <f t="shared" si="15"/>
        <v>1183.1576294441711</v>
      </c>
      <c r="O17" s="3">
        <f t="shared" si="16"/>
        <v>3092.5118104199705</v>
      </c>
      <c r="P17" s="3">
        <f t="shared" si="17"/>
        <v>1552.2449958208765</v>
      </c>
      <c r="Q17" s="1" cm="1">
        <f t="array" ref="Q17">MINVERSE(M17)*K17</f>
        <v>0</v>
      </c>
      <c r="R17">
        <v>0</v>
      </c>
      <c r="S17" s="2">
        <f t="shared" si="18"/>
        <v>7.0846604456025779E-13</v>
      </c>
      <c r="T17" s="2">
        <f t="shared" si="19"/>
        <v>0</v>
      </c>
    </row>
    <row r="18" spans="1:20" x14ac:dyDescent="0.25">
      <c r="A18">
        <f t="shared" si="5"/>
        <v>10</v>
      </c>
      <c r="B18" s="1">
        <v>1E-4</v>
      </c>
      <c r="C18" s="1">
        <f t="shared" si="6"/>
        <v>1.1831506977753193E-4</v>
      </c>
      <c r="D18" s="1">
        <f t="shared" si="4"/>
        <v>3.8258790975595189E-8</v>
      </c>
      <c r="E18" s="1">
        <f t="shared" si="1"/>
        <v>9.9999999999999995E-8</v>
      </c>
      <c r="F18" s="1">
        <f t="shared" si="7"/>
        <v>1.0069316688518014E-7</v>
      </c>
      <c r="G18" s="1">
        <f t="shared" si="8"/>
        <v>8.1607719473631774E-5</v>
      </c>
      <c r="H18" s="1">
        <f t="shared" si="9"/>
        <v>1.8354021735392671E-5</v>
      </c>
      <c r="I18" s="1">
        <f t="shared" si="10"/>
        <v>1.0000000000000003E-4</v>
      </c>
      <c r="J18" s="1">
        <f t="shared" si="11"/>
        <v>1.1831506977753193E-4</v>
      </c>
      <c r="K18" s="1">
        <f t="shared" si="12"/>
        <v>0</v>
      </c>
      <c r="L18" s="1">
        <f t="shared" si="13"/>
        <v>0</v>
      </c>
      <c r="M18" s="3">
        <f t="shared" si="14"/>
        <v>2613.7783617832774</v>
      </c>
      <c r="N18" s="3">
        <f t="shared" si="15"/>
        <v>1183.1576294441711</v>
      </c>
      <c r="O18" s="3">
        <f t="shared" si="16"/>
        <v>3092.5118104199705</v>
      </c>
      <c r="P18" s="3">
        <f t="shared" si="17"/>
        <v>1552.2449958208765</v>
      </c>
      <c r="Q18" s="1" cm="1">
        <f t="array" ref="Q18">MINVERSE(M18)*K18</f>
        <v>0</v>
      </c>
      <c r="R18">
        <v>0</v>
      </c>
      <c r="S18" s="2">
        <f t="shared" si="18"/>
        <v>7.0846604456025779E-13</v>
      </c>
      <c r="T18" s="2">
        <f t="shared" si="19"/>
        <v>0</v>
      </c>
    </row>
    <row r="19" spans="1:20" x14ac:dyDescent="0.25">
      <c r="A19">
        <f t="shared" si="5"/>
        <v>11</v>
      </c>
      <c r="B19" s="1">
        <v>1E-4</v>
      </c>
      <c r="C19" s="1">
        <f t="shared" si="6"/>
        <v>1.1831506977753193E-4</v>
      </c>
      <c r="D19" s="1">
        <f t="shared" si="4"/>
        <v>3.8258790975595189E-8</v>
      </c>
      <c r="E19" s="1">
        <f t="shared" si="1"/>
        <v>9.9999999999999995E-8</v>
      </c>
      <c r="F19" s="1">
        <f t="shared" si="7"/>
        <v>1.0069316688518014E-7</v>
      </c>
      <c r="G19" s="1">
        <f t="shared" si="8"/>
        <v>8.1607719473631774E-5</v>
      </c>
      <c r="H19" s="1">
        <f t="shared" si="9"/>
        <v>1.8354021735392671E-5</v>
      </c>
      <c r="I19" s="1">
        <f t="shared" si="10"/>
        <v>1.0000000000000003E-4</v>
      </c>
      <c r="J19" s="1">
        <f t="shared" si="11"/>
        <v>1.1831506977753193E-4</v>
      </c>
      <c r="K19" s="1">
        <f t="shared" si="12"/>
        <v>0</v>
      </c>
      <c r="L19" s="1">
        <f t="shared" si="13"/>
        <v>0</v>
      </c>
      <c r="M19" s="3">
        <f t="shared" si="14"/>
        <v>2613.7783617832774</v>
      </c>
      <c r="N19" s="3">
        <f t="shared" si="15"/>
        <v>1183.1576294441711</v>
      </c>
      <c r="O19" s="3">
        <f t="shared" si="16"/>
        <v>3092.5118104199705</v>
      </c>
      <c r="P19" s="3">
        <f t="shared" si="17"/>
        <v>1552.2449958208765</v>
      </c>
      <c r="Q19" s="1" cm="1">
        <f t="array" ref="Q19">MINVERSE(M19)*K19</f>
        <v>0</v>
      </c>
      <c r="R19">
        <v>0</v>
      </c>
      <c r="S19" s="2">
        <f t="shared" si="18"/>
        <v>7.0846604456025779E-13</v>
      </c>
      <c r="T19" s="2">
        <f t="shared" si="19"/>
        <v>0</v>
      </c>
    </row>
    <row r="20" spans="1:20" x14ac:dyDescent="0.25">
      <c r="A20">
        <f t="shared" si="5"/>
        <v>12</v>
      </c>
      <c r="B20" s="1">
        <v>1E-4</v>
      </c>
      <c r="C20" s="1">
        <f t="shared" si="6"/>
        <v>1.1831506977753193E-4</v>
      </c>
      <c r="D20" s="1">
        <f t="shared" si="4"/>
        <v>3.8258790975595189E-8</v>
      </c>
      <c r="E20" s="1">
        <f t="shared" si="1"/>
        <v>9.9999999999999995E-8</v>
      </c>
      <c r="F20" s="1">
        <f t="shared" si="7"/>
        <v>1.0069316688518014E-7</v>
      </c>
      <c r="G20" s="1">
        <f t="shared" si="8"/>
        <v>8.1607719473631774E-5</v>
      </c>
      <c r="H20" s="1">
        <f t="shared" si="9"/>
        <v>1.8354021735392671E-5</v>
      </c>
      <c r="I20" s="1">
        <f t="shared" si="10"/>
        <v>1.0000000000000003E-4</v>
      </c>
      <c r="J20" s="1">
        <f t="shared" si="11"/>
        <v>1.1831506977753193E-4</v>
      </c>
      <c r="K20" s="1">
        <f t="shared" si="12"/>
        <v>0</v>
      </c>
      <c r="L20" s="1">
        <f t="shared" si="13"/>
        <v>0</v>
      </c>
      <c r="M20" s="3">
        <f t="shared" si="14"/>
        <v>2613.7783617832774</v>
      </c>
      <c r="N20" s="3">
        <f t="shared" si="15"/>
        <v>1183.1576294441711</v>
      </c>
      <c r="O20" s="3">
        <f t="shared" si="16"/>
        <v>3092.5118104199705</v>
      </c>
      <c r="P20" s="3">
        <f t="shared" si="17"/>
        <v>1552.2449958208765</v>
      </c>
      <c r="Q20" s="1" cm="1">
        <f t="array" ref="Q20">MINVERSE(M20)*K20</f>
        <v>0</v>
      </c>
      <c r="R20">
        <v>0</v>
      </c>
      <c r="S20" s="2">
        <f t="shared" si="18"/>
        <v>7.0846604456025779E-13</v>
      </c>
      <c r="T20" s="2">
        <f t="shared" si="19"/>
        <v>0</v>
      </c>
    </row>
    <row r="21" spans="1:20" x14ac:dyDescent="0.25">
      <c r="A21">
        <f t="shared" si="5"/>
        <v>13</v>
      </c>
      <c r="B21" s="1">
        <v>1E-4</v>
      </c>
      <c r="C21" s="1">
        <f t="shared" si="6"/>
        <v>1.1831506977753193E-4</v>
      </c>
      <c r="D21" s="1">
        <f t="shared" si="4"/>
        <v>3.8258790975595189E-8</v>
      </c>
      <c r="E21" s="1">
        <f t="shared" si="1"/>
        <v>9.9999999999999995E-8</v>
      </c>
      <c r="F21" s="1">
        <f t="shared" si="7"/>
        <v>1.0069316688518014E-7</v>
      </c>
      <c r="G21" s="1">
        <f t="shared" si="8"/>
        <v>8.1607719473631774E-5</v>
      </c>
      <c r="H21" s="1">
        <f t="shared" si="9"/>
        <v>1.8354021735392671E-5</v>
      </c>
      <c r="I21" s="1">
        <f t="shared" si="10"/>
        <v>1.0000000000000003E-4</v>
      </c>
      <c r="J21" s="1">
        <f t="shared" si="11"/>
        <v>1.1831506977753193E-4</v>
      </c>
      <c r="K21" s="1">
        <f t="shared" si="12"/>
        <v>0</v>
      </c>
      <c r="L21" s="1">
        <f t="shared" si="13"/>
        <v>0</v>
      </c>
      <c r="M21" s="3">
        <f t="shared" si="14"/>
        <v>2613.7783617832774</v>
      </c>
      <c r="N21" s="3">
        <f t="shared" si="15"/>
        <v>1183.1576294441711</v>
      </c>
      <c r="O21" s="3">
        <f t="shared" si="16"/>
        <v>3092.5118104199705</v>
      </c>
      <c r="P21" s="3">
        <f t="shared" si="17"/>
        <v>1552.2449958208765</v>
      </c>
      <c r="Q21" s="1" cm="1">
        <f t="array" ref="Q21">MINVERSE(M21)*K21</f>
        <v>0</v>
      </c>
      <c r="R21">
        <v>0</v>
      </c>
      <c r="S21" s="2">
        <f t="shared" si="18"/>
        <v>7.0846604456025779E-13</v>
      </c>
      <c r="T21" s="2">
        <f t="shared" si="19"/>
        <v>0</v>
      </c>
    </row>
    <row r="22" spans="1:20" x14ac:dyDescent="0.25">
      <c r="A22">
        <f t="shared" si="5"/>
        <v>14</v>
      </c>
      <c r="B22" s="1">
        <v>1E-4</v>
      </c>
      <c r="C22" s="1">
        <f t="shared" si="6"/>
        <v>1.1831506977753193E-4</v>
      </c>
      <c r="D22" s="1">
        <f t="shared" si="4"/>
        <v>3.8258790975595189E-8</v>
      </c>
      <c r="E22" s="1">
        <f t="shared" si="1"/>
        <v>9.9999999999999995E-8</v>
      </c>
      <c r="F22" s="1">
        <f t="shared" si="7"/>
        <v>1.0069316688518014E-7</v>
      </c>
      <c r="G22" s="1">
        <f t="shared" si="8"/>
        <v>8.1607719473631774E-5</v>
      </c>
      <c r="H22" s="1">
        <f t="shared" si="9"/>
        <v>1.8354021735392671E-5</v>
      </c>
      <c r="I22" s="1">
        <f t="shared" si="10"/>
        <v>1.0000000000000003E-4</v>
      </c>
      <c r="J22" s="1">
        <f t="shared" si="11"/>
        <v>1.1831506977753193E-4</v>
      </c>
      <c r="K22" s="1">
        <f t="shared" si="12"/>
        <v>0</v>
      </c>
      <c r="L22" s="1">
        <f t="shared" si="13"/>
        <v>0</v>
      </c>
      <c r="M22" s="3">
        <f t="shared" si="14"/>
        <v>2613.7783617832774</v>
      </c>
      <c r="N22" s="3">
        <f t="shared" si="15"/>
        <v>1183.1576294441711</v>
      </c>
      <c r="O22" s="3">
        <f t="shared" si="16"/>
        <v>3092.5118104199705</v>
      </c>
      <c r="P22" s="3">
        <f t="shared" si="17"/>
        <v>1552.2449958208765</v>
      </c>
      <c r="Q22" s="1" cm="1">
        <f t="array" ref="Q22">MINVERSE(M22)*K22</f>
        <v>0</v>
      </c>
      <c r="R22">
        <v>0</v>
      </c>
      <c r="S22" s="2">
        <f t="shared" si="18"/>
        <v>7.0846604456025779E-13</v>
      </c>
      <c r="T22" s="2">
        <f t="shared" si="19"/>
        <v>0</v>
      </c>
    </row>
    <row r="23" spans="1:20" x14ac:dyDescent="0.25">
      <c r="A23">
        <f t="shared" si="5"/>
        <v>15</v>
      </c>
      <c r="B23" s="1">
        <v>1E-4</v>
      </c>
      <c r="C23" s="1">
        <f t="shared" si="6"/>
        <v>1.1831506977753193E-4</v>
      </c>
      <c r="D23" s="1">
        <f t="shared" si="4"/>
        <v>3.8258790975595189E-8</v>
      </c>
      <c r="E23" s="1">
        <f t="shared" si="1"/>
        <v>9.9999999999999995E-8</v>
      </c>
      <c r="F23" s="1">
        <f t="shared" si="7"/>
        <v>1.0069316688518014E-7</v>
      </c>
      <c r="G23" s="1">
        <f t="shared" si="8"/>
        <v>8.1607719473631774E-5</v>
      </c>
      <c r="H23" s="1">
        <f t="shared" si="9"/>
        <v>1.8354021735392671E-5</v>
      </c>
      <c r="I23" s="1">
        <f t="shared" si="10"/>
        <v>1.0000000000000003E-4</v>
      </c>
      <c r="J23" s="1">
        <f t="shared" si="11"/>
        <v>1.1831506977753193E-4</v>
      </c>
      <c r="K23" s="1">
        <f t="shared" si="12"/>
        <v>0</v>
      </c>
      <c r="L23" s="1">
        <f t="shared" si="13"/>
        <v>0</v>
      </c>
      <c r="M23" s="3">
        <f t="shared" si="14"/>
        <v>2613.7783617832774</v>
      </c>
      <c r="N23" s="3">
        <f t="shared" si="15"/>
        <v>1183.1576294441711</v>
      </c>
      <c r="O23" s="3">
        <f t="shared" si="16"/>
        <v>3092.5118104199705</v>
      </c>
      <c r="P23" s="3">
        <f t="shared" si="17"/>
        <v>1552.2449958208765</v>
      </c>
      <c r="Q23" s="1" cm="1">
        <f t="array" ref="Q23">MINVERSE(M23)*K23</f>
        <v>0</v>
      </c>
      <c r="R23">
        <v>0</v>
      </c>
      <c r="S23" s="2">
        <f t="shared" si="18"/>
        <v>7.0846604456025779E-13</v>
      </c>
      <c r="T23" s="2">
        <f t="shared" si="19"/>
        <v>0</v>
      </c>
    </row>
    <row r="24" spans="1:20" x14ac:dyDescent="0.25">
      <c r="A24">
        <f t="shared" si="5"/>
        <v>16</v>
      </c>
      <c r="B24" s="1">
        <v>1E-4</v>
      </c>
      <c r="C24" s="1">
        <f t="shared" si="6"/>
        <v>1.1831506977753193E-4</v>
      </c>
      <c r="D24" s="1">
        <f t="shared" si="4"/>
        <v>3.8258790975595189E-8</v>
      </c>
      <c r="E24" s="1">
        <f t="shared" si="1"/>
        <v>9.9999999999999995E-8</v>
      </c>
      <c r="F24" s="1">
        <f t="shared" si="7"/>
        <v>1.0069316688518014E-7</v>
      </c>
      <c r="G24" s="1">
        <f t="shared" si="8"/>
        <v>8.1607719473631774E-5</v>
      </c>
      <c r="H24" s="1">
        <f t="shared" si="9"/>
        <v>1.8354021735392671E-5</v>
      </c>
      <c r="I24" s="1">
        <f t="shared" si="10"/>
        <v>1.0000000000000003E-4</v>
      </c>
      <c r="J24" s="1">
        <f t="shared" si="11"/>
        <v>1.1831506977753193E-4</v>
      </c>
      <c r="K24" s="1">
        <f t="shared" si="12"/>
        <v>0</v>
      </c>
      <c r="L24" s="1">
        <f t="shared" si="13"/>
        <v>0</v>
      </c>
      <c r="M24" s="3">
        <f t="shared" si="14"/>
        <v>2613.7783617832774</v>
      </c>
      <c r="N24" s="3">
        <f t="shared" si="15"/>
        <v>1183.1576294441711</v>
      </c>
      <c r="O24" s="3">
        <f t="shared" si="16"/>
        <v>3092.5118104199705</v>
      </c>
      <c r="P24" s="3">
        <f t="shared" si="17"/>
        <v>1552.2449958208765</v>
      </c>
      <c r="Q24" s="1" cm="1">
        <f t="array" ref="Q24">MINVERSE(M24)*K24</f>
        <v>0</v>
      </c>
      <c r="R24">
        <v>0</v>
      </c>
      <c r="S24" s="2">
        <f t="shared" si="18"/>
        <v>7.0846604456025779E-13</v>
      </c>
      <c r="T24" s="2">
        <f t="shared" si="19"/>
        <v>0</v>
      </c>
    </row>
    <row r="25" spans="1:20" x14ac:dyDescent="0.25">
      <c r="A25">
        <f t="shared" si="5"/>
        <v>17</v>
      </c>
      <c r="B25" s="1">
        <v>1E-4</v>
      </c>
      <c r="C25" s="1">
        <f t="shared" si="6"/>
        <v>1.1831506977753193E-4</v>
      </c>
      <c r="D25" s="1">
        <f t="shared" si="4"/>
        <v>3.8258790975595189E-8</v>
      </c>
      <c r="E25" s="1">
        <f t="shared" si="1"/>
        <v>9.9999999999999995E-8</v>
      </c>
      <c r="F25" s="1">
        <f t="shared" si="7"/>
        <v>1.0069316688518014E-7</v>
      </c>
      <c r="G25" s="1">
        <f t="shared" si="8"/>
        <v>8.1607719473631774E-5</v>
      </c>
      <c r="H25" s="1">
        <f t="shared" si="9"/>
        <v>1.8354021735392671E-5</v>
      </c>
      <c r="I25" s="1">
        <f t="shared" si="10"/>
        <v>1.0000000000000003E-4</v>
      </c>
      <c r="J25" s="1">
        <f t="shared" si="11"/>
        <v>1.1831506977753193E-4</v>
      </c>
      <c r="K25" s="1">
        <f t="shared" si="12"/>
        <v>0</v>
      </c>
      <c r="L25" s="1">
        <f t="shared" si="13"/>
        <v>0</v>
      </c>
      <c r="M25" s="3">
        <f t="shared" si="14"/>
        <v>2613.7783617832774</v>
      </c>
      <c r="N25" s="3">
        <f t="shared" si="15"/>
        <v>1183.1576294441711</v>
      </c>
      <c r="O25" s="3">
        <f t="shared" si="16"/>
        <v>3092.5118104199705</v>
      </c>
      <c r="P25" s="3">
        <f t="shared" si="17"/>
        <v>1552.2449958208765</v>
      </c>
      <c r="Q25" s="1" cm="1">
        <f t="array" ref="Q25">MINVERSE(M25)*K25</f>
        <v>0</v>
      </c>
      <c r="R25">
        <v>0</v>
      </c>
      <c r="S25" s="2">
        <f t="shared" si="18"/>
        <v>7.0846604456025779E-13</v>
      </c>
      <c r="T25" s="2">
        <f t="shared" si="19"/>
        <v>0</v>
      </c>
    </row>
    <row r="26" spans="1:20" x14ac:dyDescent="0.25">
      <c r="A26">
        <f t="shared" si="5"/>
        <v>18</v>
      </c>
      <c r="B26" s="1">
        <v>1E-4</v>
      </c>
      <c r="C26" s="1">
        <f t="shared" si="6"/>
        <v>1.1831506977753193E-4</v>
      </c>
      <c r="D26" s="1">
        <f t="shared" si="4"/>
        <v>3.8258790975595189E-8</v>
      </c>
      <c r="E26" s="1">
        <f t="shared" si="1"/>
        <v>9.9999999999999995E-8</v>
      </c>
      <c r="F26" s="1">
        <f t="shared" si="7"/>
        <v>1.0069316688518014E-7</v>
      </c>
      <c r="G26" s="1">
        <f t="shared" si="8"/>
        <v>8.1607719473631774E-5</v>
      </c>
      <c r="H26" s="1">
        <f t="shared" si="9"/>
        <v>1.8354021735392671E-5</v>
      </c>
      <c r="I26" s="1">
        <f t="shared" si="10"/>
        <v>1.0000000000000003E-4</v>
      </c>
      <c r="J26" s="1">
        <f t="shared" si="11"/>
        <v>1.1831506977753193E-4</v>
      </c>
      <c r="K26" s="1">
        <f t="shared" si="12"/>
        <v>0</v>
      </c>
      <c r="L26" s="1">
        <f t="shared" si="13"/>
        <v>0</v>
      </c>
      <c r="M26" s="3">
        <f t="shared" si="14"/>
        <v>2613.7783617832774</v>
      </c>
      <c r="N26" s="3">
        <f t="shared" si="15"/>
        <v>1183.1576294441711</v>
      </c>
      <c r="O26" s="3">
        <f t="shared" si="16"/>
        <v>3092.5118104199705</v>
      </c>
      <c r="P26" s="3">
        <f t="shared" si="17"/>
        <v>1552.2449958208765</v>
      </c>
      <c r="Q26" s="1" cm="1">
        <f t="array" ref="Q26">MINVERSE(M26)*K26</f>
        <v>0</v>
      </c>
      <c r="R26">
        <v>0</v>
      </c>
      <c r="S26" s="2">
        <f t="shared" si="18"/>
        <v>7.0846604456025779E-13</v>
      </c>
      <c r="T26" s="2">
        <f t="shared" si="19"/>
        <v>0</v>
      </c>
    </row>
    <row r="27" spans="1:20" x14ac:dyDescent="0.25">
      <c r="A27">
        <f t="shared" si="5"/>
        <v>19</v>
      </c>
      <c r="B27" s="1">
        <v>1E-4</v>
      </c>
      <c r="C27" s="1">
        <f t="shared" si="6"/>
        <v>1.1831506977753193E-4</v>
      </c>
      <c r="D27" s="1">
        <f t="shared" si="4"/>
        <v>3.8258790975595189E-8</v>
      </c>
      <c r="E27" s="1">
        <f t="shared" si="1"/>
        <v>9.9999999999999995E-8</v>
      </c>
      <c r="F27" s="1">
        <f t="shared" si="7"/>
        <v>1.0069316688518014E-7</v>
      </c>
      <c r="G27" s="1">
        <f t="shared" si="8"/>
        <v>8.1607719473631774E-5</v>
      </c>
      <c r="H27" s="1">
        <f t="shared" si="9"/>
        <v>1.8354021735392671E-5</v>
      </c>
      <c r="I27" s="1">
        <f t="shared" si="10"/>
        <v>1.0000000000000003E-4</v>
      </c>
      <c r="J27" s="1">
        <f t="shared" si="11"/>
        <v>1.1831506977753193E-4</v>
      </c>
      <c r="K27" s="1">
        <f t="shared" si="12"/>
        <v>0</v>
      </c>
      <c r="L27" s="1">
        <f t="shared" si="13"/>
        <v>0</v>
      </c>
      <c r="M27" s="3">
        <f t="shared" si="14"/>
        <v>2613.7783617832774</v>
      </c>
      <c r="N27" s="3">
        <f t="shared" si="15"/>
        <v>1183.1576294441711</v>
      </c>
      <c r="O27" s="3">
        <f t="shared" si="16"/>
        <v>3092.5118104199705</v>
      </c>
      <c r="P27" s="3">
        <f t="shared" si="17"/>
        <v>1552.2449958208765</v>
      </c>
      <c r="Q27" s="1" cm="1">
        <f t="array" ref="Q27">MINVERSE(M27)*K27</f>
        <v>0</v>
      </c>
      <c r="R27">
        <v>0</v>
      </c>
      <c r="S27" s="2">
        <f t="shared" si="18"/>
        <v>7.0846604456025779E-13</v>
      </c>
      <c r="T27" s="2">
        <f t="shared" si="19"/>
        <v>0</v>
      </c>
    </row>
    <row r="28" spans="1:20" x14ac:dyDescent="0.25">
      <c r="A28">
        <f t="shared" si="5"/>
        <v>20</v>
      </c>
      <c r="B28" s="1">
        <v>1E-4</v>
      </c>
      <c r="C28" s="1">
        <f t="shared" si="6"/>
        <v>1.1831506977753193E-4</v>
      </c>
      <c r="D28" s="1">
        <f t="shared" si="4"/>
        <v>3.8258790975595189E-8</v>
      </c>
      <c r="E28" s="1">
        <f t="shared" si="1"/>
        <v>9.9999999999999995E-8</v>
      </c>
      <c r="F28" s="1">
        <f t="shared" si="7"/>
        <v>1.0069316688518014E-7</v>
      </c>
      <c r="G28" s="1">
        <f t="shared" si="8"/>
        <v>8.1607719473631774E-5</v>
      </c>
      <c r="H28" s="1">
        <f t="shared" si="9"/>
        <v>1.8354021735392671E-5</v>
      </c>
      <c r="I28" s="1">
        <f t="shared" si="10"/>
        <v>1.0000000000000003E-4</v>
      </c>
      <c r="J28" s="1">
        <f t="shared" si="11"/>
        <v>1.1831506977753193E-4</v>
      </c>
      <c r="K28" s="1">
        <f t="shared" si="12"/>
        <v>0</v>
      </c>
      <c r="L28" s="1">
        <f t="shared" si="13"/>
        <v>0</v>
      </c>
      <c r="M28" s="3">
        <f t="shared" si="14"/>
        <v>2613.7783617832774</v>
      </c>
      <c r="N28" s="3">
        <f t="shared" si="15"/>
        <v>1183.1576294441711</v>
      </c>
      <c r="O28" s="3">
        <f t="shared" si="16"/>
        <v>3092.5118104199705</v>
      </c>
      <c r="P28" s="3">
        <f t="shared" si="17"/>
        <v>1552.2449958208765</v>
      </c>
      <c r="Q28" s="1" cm="1">
        <f t="array" ref="Q28">MINVERSE(M28)*K28</f>
        <v>0</v>
      </c>
      <c r="R28">
        <v>0</v>
      </c>
      <c r="S28" s="2">
        <f t="shared" si="18"/>
        <v>7.0846604456025779E-13</v>
      </c>
      <c r="T28" s="2">
        <f t="shared" si="19"/>
        <v>0</v>
      </c>
    </row>
    <row r="29" spans="1:20" x14ac:dyDescent="0.25">
      <c r="A29">
        <f t="shared" si="5"/>
        <v>21</v>
      </c>
      <c r="B29" s="1">
        <v>1E-4</v>
      </c>
      <c r="C29" s="1">
        <f t="shared" si="6"/>
        <v>1.1831506977753193E-4</v>
      </c>
      <c r="D29" s="1">
        <f t="shared" si="4"/>
        <v>3.8258790975595189E-8</v>
      </c>
      <c r="E29" s="1">
        <f t="shared" si="1"/>
        <v>9.9999999999999995E-8</v>
      </c>
      <c r="F29" s="1">
        <f t="shared" si="7"/>
        <v>1.0069316688518014E-7</v>
      </c>
      <c r="G29" s="1">
        <f t="shared" si="8"/>
        <v>8.1607719473631774E-5</v>
      </c>
      <c r="H29" s="1">
        <f t="shared" si="9"/>
        <v>1.8354021735392671E-5</v>
      </c>
      <c r="I29" s="1">
        <f t="shared" si="10"/>
        <v>1.0000000000000003E-4</v>
      </c>
      <c r="J29" s="1">
        <f t="shared" si="11"/>
        <v>1.1831506977753193E-4</v>
      </c>
      <c r="K29" s="1">
        <f t="shared" si="12"/>
        <v>0</v>
      </c>
      <c r="L29" s="1">
        <f t="shared" si="13"/>
        <v>0</v>
      </c>
      <c r="M29" s="3">
        <f t="shared" si="14"/>
        <v>2613.7783617832774</v>
      </c>
      <c r="N29" s="3">
        <f t="shared" si="15"/>
        <v>1183.1576294441711</v>
      </c>
      <c r="O29" s="3">
        <f t="shared" si="16"/>
        <v>3092.5118104199705</v>
      </c>
      <c r="P29" s="3">
        <f t="shared" si="17"/>
        <v>1552.2449958208765</v>
      </c>
      <c r="Q29" s="1" cm="1">
        <f t="array" ref="Q29">MINVERSE(M29)*K29</f>
        <v>0</v>
      </c>
      <c r="R29">
        <v>0</v>
      </c>
      <c r="S29" s="2">
        <f t="shared" si="18"/>
        <v>7.0846604456025779E-13</v>
      </c>
      <c r="T29" s="2">
        <f t="shared" si="19"/>
        <v>0</v>
      </c>
    </row>
    <row r="30" spans="1:20" x14ac:dyDescent="0.25">
      <c r="A30">
        <f t="shared" si="5"/>
        <v>22</v>
      </c>
      <c r="B30" s="1">
        <v>1E-4</v>
      </c>
      <c r="C30" s="1">
        <f t="shared" si="6"/>
        <v>1.1831506977753193E-4</v>
      </c>
      <c r="D30" s="1">
        <f t="shared" si="4"/>
        <v>3.8258790975595189E-8</v>
      </c>
      <c r="E30" s="1">
        <f t="shared" si="1"/>
        <v>9.9999999999999995E-8</v>
      </c>
      <c r="F30" s="1">
        <f t="shared" si="7"/>
        <v>1.0069316688518014E-7</v>
      </c>
      <c r="G30" s="1">
        <f t="shared" si="8"/>
        <v>8.1607719473631774E-5</v>
      </c>
      <c r="H30" s="1">
        <f t="shared" si="9"/>
        <v>1.8354021735392671E-5</v>
      </c>
      <c r="I30" s="1">
        <f t="shared" si="10"/>
        <v>1.0000000000000003E-4</v>
      </c>
      <c r="J30" s="1">
        <f t="shared" si="11"/>
        <v>1.1831506977753193E-4</v>
      </c>
      <c r="K30" s="1">
        <f t="shared" si="12"/>
        <v>0</v>
      </c>
      <c r="L30" s="1">
        <f t="shared" si="13"/>
        <v>0</v>
      </c>
      <c r="M30" s="3">
        <f t="shared" si="14"/>
        <v>2613.7783617832774</v>
      </c>
      <c r="N30" s="3">
        <f t="shared" si="15"/>
        <v>1183.1576294441711</v>
      </c>
      <c r="O30" s="3">
        <f t="shared" si="16"/>
        <v>3092.5118104199705</v>
      </c>
      <c r="P30" s="3">
        <f t="shared" si="17"/>
        <v>1552.2449958208765</v>
      </c>
      <c r="Q30" s="1" cm="1">
        <f t="array" ref="Q30">MINVERSE(M30)*K30</f>
        <v>0</v>
      </c>
      <c r="R30">
        <v>0</v>
      </c>
      <c r="S30" s="2">
        <f t="shared" si="18"/>
        <v>7.0846604456025779E-13</v>
      </c>
      <c r="T30" s="2">
        <f t="shared" si="19"/>
        <v>0</v>
      </c>
    </row>
    <row r="31" spans="1:20" x14ac:dyDescent="0.25">
      <c r="A31">
        <f t="shared" si="5"/>
        <v>23</v>
      </c>
      <c r="B31" s="1">
        <v>1E-4</v>
      </c>
      <c r="C31" s="1">
        <f t="shared" si="6"/>
        <v>1.1831506977753193E-4</v>
      </c>
      <c r="D31" s="1">
        <f t="shared" si="4"/>
        <v>3.8258790975595189E-8</v>
      </c>
      <c r="E31" s="1">
        <f t="shared" si="1"/>
        <v>9.9999999999999995E-8</v>
      </c>
      <c r="F31" s="1">
        <f t="shared" si="7"/>
        <v>1.0069316688518014E-7</v>
      </c>
      <c r="G31" s="1">
        <f t="shared" si="8"/>
        <v>8.1607719473631774E-5</v>
      </c>
      <c r="H31" s="1">
        <f t="shared" si="9"/>
        <v>1.8354021735392671E-5</v>
      </c>
      <c r="I31" s="1">
        <f t="shared" si="10"/>
        <v>1.0000000000000003E-4</v>
      </c>
      <c r="J31" s="1">
        <f t="shared" si="11"/>
        <v>1.1831506977753193E-4</v>
      </c>
      <c r="K31" s="1">
        <f t="shared" si="12"/>
        <v>0</v>
      </c>
      <c r="L31" s="1">
        <f t="shared" si="13"/>
        <v>0</v>
      </c>
      <c r="M31" s="3">
        <f t="shared" si="14"/>
        <v>2613.7783617832774</v>
      </c>
      <c r="N31" s="3">
        <f t="shared" si="15"/>
        <v>1183.1576294441711</v>
      </c>
      <c r="O31" s="3">
        <f t="shared" si="16"/>
        <v>3092.5118104199705</v>
      </c>
      <c r="P31" s="3">
        <f t="shared" si="17"/>
        <v>1552.2449958208765</v>
      </c>
      <c r="Q31" s="1" cm="1">
        <f t="array" ref="Q31">MINVERSE(M31)*K31</f>
        <v>0</v>
      </c>
      <c r="R31">
        <v>0</v>
      </c>
      <c r="S31" s="2">
        <f t="shared" si="18"/>
        <v>7.0846604456025779E-13</v>
      </c>
      <c r="T31" s="2">
        <f t="shared" si="19"/>
        <v>0</v>
      </c>
    </row>
    <row r="32" spans="1:20" x14ac:dyDescent="0.25">
      <c r="A32">
        <f t="shared" si="5"/>
        <v>24</v>
      </c>
      <c r="B32" s="1">
        <v>1E-4</v>
      </c>
      <c r="C32" s="1">
        <f t="shared" si="6"/>
        <v>1.1831506977753193E-4</v>
      </c>
      <c r="D32" s="1">
        <f t="shared" si="4"/>
        <v>3.8258790975595189E-8</v>
      </c>
      <c r="E32" s="1">
        <f t="shared" si="1"/>
        <v>9.9999999999999995E-8</v>
      </c>
      <c r="F32" s="1">
        <f t="shared" si="7"/>
        <v>1.0069316688518014E-7</v>
      </c>
      <c r="G32" s="1">
        <f t="shared" si="8"/>
        <v>8.1607719473631774E-5</v>
      </c>
      <c r="H32" s="1">
        <f t="shared" si="9"/>
        <v>1.8354021735392671E-5</v>
      </c>
      <c r="I32" s="1">
        <f t="shared" si="10"/>
        <v>1.0000000000000003E-4</v>
      </c>
      <c r="J32" s="1">
        <f t="shared" si="11"/>
        <v>1.1831506977753193E-4</v>
      </c>
      <c r="K32" s="1">
        <f t="shared" si="12"/>
        <v>0</v>
      </c>
      <c r="L32" s="1">
        <f t="shared" si="13"/>
        <v>0</v>
      </c>
      <c r="M32" s="3">
        <f t="shared" si="14"/>
        <v>2613.7783617832774</v>
      </c>
      <c r="N32" s="3">
        <f t="shared" si="15"/>
        <v>1183.1576294441711</v>
      </c>
      <c r="O32" s="3">
        <f t="shared" si="16"/>
        <v>3092.5118104199705</v>
      </c>
      <c r="P32" s="3">
        <f t="shared" si="17"/>
        <v>1552.2449958208765</v>
      </c>
      <c r="Q32" s="1" cm="1">
        <f t="array" ref="Q32">MINVERSE(M32)*K32</f>
        <v>0</v>
      </c>
      <c r="R32">
        <v>0</v>
      </c>
      <c r="S32" s="2">
        <f t="shared" si="18"/>
        <v>7.0846604456025779E-13</v>
      </c>
      <c r="T32" s="2">
        <f t="shared" si="19"/>
        <v>0</v>
      </c>
    </row>
    <row r="33" spans="1:20" x14ac:dyDescent="0.25">
      <c r="A33">
        <f t="shared" si="5"/>
        <v>25</v>
      </c>
      <c r="B33" s="1">
        <v>1E-4</v>
      </c>
      <c r="C33" s="1">
        <f t="shared" si="6"/>
        <v>1.1831506977753193E-4</v>
      </c>
      <c r="D33" s="1">
        <f t="shared" si="4"/>
        <v>3.8258790975595189E-8</v>
      </c>
      <c r="E33" s="1">
        <f t="shared" si="1"/>
        <v>9.9999999999999995E-8</v>
      </c>
      <c r="F33" s="1">
        <f t="shared" si="7"/>
        <v>1.0069316688518014E-7</v>
      </c>
      <c r="G33" s="1">
        <f t="shared" si="8"/>
        <v>8.1607719473631774E-5</v>
      </c>
      <c r="H33" s="1">
        <f t="shared" si="9"/>
        <v>1.8354021735392671E-5</v>
      </c>
      <c r="I33" s="1">
        <f t="shared" si="10"/>
        <v>1.0000000000000003E-4</v>
      </c>
      <c r="J33" s="1">
        <f t="shared" si="11"/>
        <v>1.1831506977753193E-4</v>
      </c>
      <c r="K33" s="1">
        <f t="shared" si="12"/>
        <v>0</v>
      </c>
      <c r="L33" s="1">
        <f t="shared" si="13"/>
        <v>0</v>
      </c>
      <c r="M33" s="3">
        <f t="shared" si="14"/>
        <v>2613.7783617832774</v>
      </c>
      <c r="N33" s="3">
        <f t="shared" si="15"/>
        <v>1183.1576294441711</v>
      </c>
      <c r="O33" s="3">
        <f t="shared" si="16"/>
        <v>3092.5118104199705</v>
      </c>
      <c r="P33" s="3">
        <f t="shared" si="17"/>
        <v>1552.2449958208765</v>
      </c>
      <c r="Q33" s="1" cm="1">
        <f t="array" ref="Q33">MINVERSE(M33)*K33</f>
        <v>0</v>
      </c>
      <c r="R33">
        <v>0</v>
      </c>
      <c r="S33" s="2">
        <f t="shared" si="18"/>
        <v>7.0846604456025779E-13</v>
      </c>
      <c r="T33" s="2">
        <f t="shared" si="19"/>
        <v>0</v>
      </c>
    </row>
    <row r="34" spans="1:20" x14ac:dyDescent="0.25">
      <c r="A34">
        <f t="shared" si="5"/>
        <v>26</v>
      </c>
      <c r="B34" s="1">
        <v>1E-4</v>
      </c>
      <c r="C34" s="1">
        <f t="shared" si="6"/>
        <v>1.1831506977753193E-4</v>
      </c>
      <c r="D34" s="1">
        <f t="shared" si="4"/>
        <v>3.8258790975595189E-8</v>
      </c>
      <c r="E34" s="1">
        <f t="shared" si="1"/>
        <v>9.9999999999999995E-8</v>
      </c>
      <c r="F34" s="1">
        <f t="shared" si="7"/>
        <v>1.0069316688518014E-7</v>
      </c>
      <c r="G34" s="1">
        <f t="shared" si="8"/>
        <v>8.1607719473631774E-5</v>
      </c>
      <c r="H34" s="1">
        <f t="shared" si="9"/>
        <v>1.8354021735392671E-5</v>
      </c>
      <c r="I34" s="1">
        <f t="shared" si="10"/>
        <v>1.0000000000000003E-4</v>
      </c>
      <c r="J34" s="1">
        <f t="shared" si="11"/>
        <v>1.1831506977753193E-4</v>
      </c>
      <c r="K34" s="1">
        <f t="shared" si="12"/>
        <v>0</v>
      </c>
      <c r="L34" s="1">
        <f t="shared" si="13"/>
        <v>0</v>
      </c>
      <c r="M34" s="3">
        <f t="shared" si="14"/>
        <v>2613.7783617832774</v>
      </c>
      <c r="N34" s="3">
        <f t="shared" si="15"/>
        <v>1183.1576294441711</v>
      </c>
      <c r="O34" s="3">
        <f t="shared" si="16"/>
        <v>3092.5118104199705</v>
      </c>
      <c r="P34" s="3">
        <f t="shared" si="17"/>
        <v>1552.2449958208765</v>
      </c>
      <c r="Q34" s="1" cm="1">
        <f t="array" ref="Q34">MINVERSE(M34)*K34</f>
        <v>0</v>
      </c>
      <c r="R34">
        <v>0</v>
      </c>
      <c r="S34" s="2">
        <f t="shared" si="18"/>
        <v>7.0846604456025779E-13</v>
      </c>
      <c r="T34" s="2">
        <f t="shared" si="19"/>
        <v>0</v>
      </c>
    </row>
    <row r="35" spans="1:20" x14ac:dyDescent="0.25">
      <c r="A35">
        <f t="shared" si="5"/>
        <v>27</v>
      </c>
      <c r="B35" s="1">
        <v>1E-4</v>
      </c>
      <c r="C35" s="1">
        <f t="shared" si="6"/>
        <v>1.1831506977753193E-4</v>
      </c>
      <c r="D35" s="1">
        <f t="shared" si="4"/>
        <v>3.8258790975595189E-8</v>
      </c>
      <c r="E35" s="1">
        <f t="shared" si="1"/>
        <v>9.9999999999999995E-8</v>
      </c>
      <c r="F35" s="1">
        <f t="shared" si="7"/>
        <v>1.0069316688518014E-7</v>
      </c>
      <c r="G35" s="1">
        <f t="shared" si="8"/>
        <v>8.1607719473631774E-5</v>
      </c>
      <c r="H35" s="1">
        <f t="shared" si="9"/>
        <v>1.8354021735392671E-5</v>
      </c>
      <c r="I35" s="1">
        <f t="shared" si="10"/>
        <v>1.0000000000000003E-4</v>
      </c>
      <c r="J35" s="1">
        <f t="shared" si="11"/>
        <v>1.1831506977753193E-4</v>
      </c>
      <c r="K35" s="1">
        <f t="shared" si="12"/>
        <v>0</v>
      </c>
      <c r="L35" s="1">
        <f t="shared" si="13"/>
        <v>0</v>
      </c>
      <c r="M35" s="3">
        <f t="shared" si="14"/>
        <v>2613.7783617832774</v>
      </c>
      <c r="N35" s="3">
        <f t="shared" si="15"/>
        <v>1183.1576294441711</v>
      </c>
      <c r="O35" s="3">
        <f t="shared" si="16"/>
        <v>3092.5118104199705</v>
      </c>
      <c r="P35" s="3">
        <f t="shared" si="17"/>
        <v>1552.2449958208765</v>
      </c>
      <c r="Q35" s="1" cm="1">
        <f t="array" ref="Q35">MINVERSE(M35)*K35</f>
        <v>0</v>
      </c>
      <c r="R35">
        <v>0</v>
      </c>
      <c r="S35" s="2">
        <f t="shared" si="18"/>
        <v>7.0846604456025779E-13</v>
      </c>
      <c r="T35" s="2">
        <f t="shared" si="1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05A0-D921-40C7-8C93-87E67456E634}">
  <dimension ref="A1:AG35"/>
  <sheetViews>
    <sheetView workbookViewId="0"/>
  </sheetViews>
  <sheetFormatPr defaultRowHeight="15" x14ac:dyDescent="0.25"/>
  <cols>
    <col min="2" max="2" width="10.5703125" style="1" bestFit="1" customWidth="1"/>
    <col min="3" max="3" width="10.5703125" style="1" customWidth="1"/>
    <col min="4" max="4" width="14.85546875" style="1" bestFit="1" customWidth="1"/>
    <col min="5" max="5" width="14.85546875" style="1" customWidth="1"/>
    <col min="6" max="11" width="11.85546875" style="1" bestFit="1" customWidth="1"/>
    <col min="12" max="12" width="11.85546875" style="1" customWidth="1"/>
    <col min="13" max="14" width="14.28515625" style="1" bestFit="1" customWidth="1"/>
    <col min="15" max="15" width="14.28515625" style="1" customWidth="1"/>
    <col min="16" max="16" width="9" style="1" bestFit="1" customWidth="1"/>
    <col min="17" max="17" width="8.5703125" style="1" bestFit="1" customWidth="1"/>
    <col min="18" max="19" width="8.5703125" style="1" customWidth="1"/>
    <col min="20" max="20" width="9.28515625" style="1" bestFit="1" customWidth="1"/>
    <col min="21" max="22" width="8.5703125" style="1" customWidth="1"/>
    <col min="23" max="23" width="9.85546875" style="1" bestFit="1" customWidth="1"/>
    <col min="24" max="24" width="10.5703125" style="1" bestFit="1" customWidth="1"/>
    <col min="25" max="26" width="8.5703125" style="1" customWidth="1"/>
    <col min="27" max="27" width="10.5703125" style="1" bestFit="1" customWidth="1"/>
    <col min="28" max="28" width="12.7109375" bestFit="1" customWidth="1"/>
    <col min="31" max="31" width="12" bestFit="1" customWidth="1"/>
    <col min="32" max="32" width="12.7109375" bestFit="1" customWidth="1"/>
  </cols>
  <sheetData>
    <row r="1" spans="1:33" x14ac:dyDescent="0.25">
      <c r="E1" s="4" t="s">
        <v>34</v>
      </c>
    </row>
    <row r="2" spans="1:33" x14ac:dyDescent="0.25">
      <c r="E2" s="2">
        <v>0</v>
      </c>
      <c r="F2" s="2">
        <v>0</v>
      </c>
      <c r="G2" s="2">
        <v>0</v>
      </c>
      <c r="H2" s="2">
        <v>-13.997</v>
      </c>
      <c r="I2" s="2">
        <v>10.329000000000001</v>
      </c>
      <c r="J2" s="2">
        <v>16.681000000000001</v>
      </c>
      <c r="K2" s="2">
        <v>14.62</v>
      </c>
      <c r="L2" s="2"/>
    </row>
    <row r="3" spans="1:33" x14ac:dyDescent="0.25">
      <c r="E3" s="1" t="s">
        <v>35</v>
      </c>
    </row>
    <row r="4" spans="1:33" x14ac:dyDescent="0.25">
      <c r="E4" s="1">
        <f>10^E2</f>
        <v>1</v>
      </c>
      <c r="F4" s="1">
        <f t="shared" ref="F4" si="0">10^F2</f>
        <v>1</v>
      </c>
      <c r="G4" s="1">
        <f t="shared" ref="G4:J4" si="1">10^G2</f>
        <v>1</v>
      </c>
      <c r="H4" s="1">
        <f t="shared" si="1"/>
        <v>1.0069316688518014E-14</v>
      </c>
      <c r="I4" s="1">
        <f t="shared" si="1"/>
        <v>21330449131.465843</v>
      </c>
      <c r="J4" s="1">
        <f t="shared" si="1"/>
        <v>4.7973344863669312E+16</v>
      </c>
      <c r="K4" s="1">
        <f t="shared" ref="K4" si="2">10^K2</f>
        <v>416869383470336.44</v>
      </c>
    </row>
    <row r="5" spans="1:33" x14ac:dyDescent="0.25">
      <c r="W5" s="12" t="s">
        <v>57</v>
      </c>
      <c r="X5" s="12"/>
      <c r="Y5" s="12"/>
      <c r="Z5" s="12"/>
      <c r="AA5" s="12"/>
    </row>
    <row r="6" spans="1:33" x14ac:dyDescent="0.25">
      <c r="B6" s="1" t="s">
        <v>24</v>
      </c>
      <c r="C6" s="1" t="s">
        <v>25</v>
      </c>
      <c r="D6" s="1" t="s">
        <v>36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38</v>
      </c>
      <c r="K6" s="1" t="s">
        <v>40</v>
      </c>
      <c r="L6" s="1" t="s">
        <v>23</v>
      </c>
      <c r="M6" s="1" t="s">
        <v>22</v>
      </c>
      <c r="N6" s="1" t="s">
        <v>42</v>
      </c>
      <c r="O6" s="1" t="s">
        <v>20</v>
      </c>
      <c r="P6" s="1" t="s">
        <v>21</v>
      </c>
      <c r="Q6" s="1" t="s">
        <v>45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46</v>
      </c>
      <c r="X6" s="1" t="s">
        <v>47</v>
      </c>
      <c r="Y6" s="1" t="s">
        <v>48</v>
      </c>
      <c r="Z6" s="1" t="s">
        <v>49</v>
      </c>
      <c r="AA6" s="1" t="s">
        <v>50</v>
      </c>
      <c r="AB6" t="s">
        <v>31</v>
      </c>
    </row>
    <row r="7" spans="1:33" s="5" customFormat="1" ht="30" x14ac:dyDescent="0.25">
      <c r="A7" s="5" t="s">
        <v>12</v>
      </c>
      <c r="B7" s="6" t="s">
        <v>37</v>
      </c>
      <c r="C7" s="5" t="s">
        <v>1</v>
      </c>
      <c r="D7" s="6" t="s">
        <v>0</v>
      </c>
      <c r="E7" s="6" t="s">
        <v>41</v>
      </c>
      <c r="F7" s="6" t="s">
        <v>3</v>
      </c>
      <c r="G7" s="6" t="s">
        <v>2</v>
      </c>
      <c r="H7" s="6" t="s">
        <v>13</v>
      </c>
      <c r="I7" s="6" t="s">
        <v>14</v>
      </c>
      <c r="J7" s="6" t="s">
        <v>15</v>
      </c>
      <c r="K7" s="6" t="s">
        <v>39</v>
      </c>
      <c r="L7" s="6" t="s">
        <v>43</v>
      </c>
      <c r="M7" s="6" t="s">
        <v>5</v>
      </c>
      <c r="N7" s="6" t="s">
        <v>4</v>
      </c>
      <c r="O7" s="6" t="s">
        <v>44</v>
      </c>
      <c r="P7" s="6" t="s">
        <v>7</v>
      </c>
      <c r="Q7" s="6" t="s">
        <v>6</v>
      </c>
      <c r="R7" s="6" t="s">
        <v>58</v>
      </c>
      <c r="S7" s="8" t="s">
        <v>52</v>
      </c>
      <c r="T7" s="8" t="s">
        <v>53</v>
      </c>
      <c r="U7" s="8" t="s">
        <v>55</v>
      </c>
      <c r="V7" s="8" t="s">
        <v>9</v>
      </c>
      <c r="W7" s="9" t="s">
        <v>54</v>
      </c>
      <c r="X7" s="9" t="s">
        <v>10</v>
      </c>
      <c r="Y7" s="9" t="s">
        <v>56</v>
      </c>
      <c r="Z7" s="9" t="s">
        <v>11</v>
      </c>
      <c r="AA7" s="9" t="s">
        <v>8</v>
      </c>
      <c r="AB7" s="5" t="s">
        <v>51</v>
      </c>
      <c r="AC7" s="5" t="s">
        <v>32</v>
      </c>
      <c r="AD7" s="5" t="s">
        <v>33</v>
      </c>
    </row>
    <row r="8" spans="1:33" x14ac:dyDescent="0.25">
      <c r="A8">
        <v>0</v>
      </c>
      <c r="B8" s="7">
        <v>4.7209899999999998E-8</v>
      </c>
      <c r="C8" s="7">
        <v>1.09987E-3</v>
      </c>
      <c r="D8" s="1">
        <f>G8+I8+2*J8-H8+K8</f>
        <v>7.0787349939433692E-3</v>
      </c>
      <c r="E8" s="1">
        <f>B8/100</f>
        <v>4.7209899999999994E-10</v>
      </c>
      <c r="F8" s="1">
        <f>C8/100</f>
        <v>1.09987E-5</v>
      </c>
      <c r="G8" s="7">
        <f>10^-7.57</f>
        <v>2.6915348039269097E-8</v>
      </c>
      <c r="H8" s="1">
        <f>G8^(-1)*$H$4</f>
        <v>3.7411058827205313E-7</v>
      </c>
      <c r="I8" s="1">
        <f>G8*F8*$I$4</f>
        <v>6.3145347328797431E-3</v>
      </c>
      <c r="J8" s="1">
        <f>G8^2*F8*$J$4</f>
        <v>3.8224459788654031E-4</v>
      </c>
      <c r="K8" s="1">
        <f>E8*G8*F8*$K$4</f>
        <v>5.8260530779051953E-8</v>
      </c>
      <c r="L8" s="1">
        <f>E8+K8</f>
        <v>5.8732629779051954E-8</v>
      </c>
      <c r="M8" s="1">
        <f>F8+I8+J8+K8</f>
        <v>6.707836291297062E-3</v>
      </c>
      <c r="N8" s="1">
        <f>G8+I8+2*J8-H8+K8</f>
        <v>7.0787349939433692E-3</v>
      </c>
      <c r="O8" s="1">
        <f>L8-B8</f>
        <v>1.1522729779051955E-8</v>
      </c>
      <c r="P8" s="1">
        <f>M8-C8</f>
        <v>5.6079662912970618E-3</v>
      </c>
      <c r="Q8" s="1">
        <f>N8-D8</f>
        <v>0</v>
      </c>
      <c r="R8" s="2" cm="1">
        <f t="array" ref="R8">MAX(ABS(O8:Q8/B8:D8))</f>
        <v>5.098753753895517</v>
      </c>
      <c r="S8" s="2">
        <f>1+G8*F8*$K$4</f>
        <v>124.40744373331009</v>
      </c>
      <c r="T8" s="2">
        <f>E8*G8*$K$4</f>
        <v>5.297037902575027E-3</v>
      </c>
      <c r="U8" s="2">
        <f>G8*F8*$K$4</f>
        <v>123.40744373331009</v>
      </c>
      <c r="V8" s="2">
        <f>1+G8*$I$4+G8^2*$J$4+E8*G8*$K$4</f>
        <v>609.87537538955166</v>
      </c>
      <c r="W8" s="13">
        <f>E8*F8*$K$4</f>
        <v>2.1645839650317988</v>
      </c>
      <c r="X8" s="13">
        <f>F8*$I$4+2*G8*F8*$J$4+E8*F8*$K$4</f>
        <v>263012.84229560493</v>
      </c>
      <c r="Y8" s="13">
        <f>G8*F8*$K$4</f>
        <v>123.40744373331009</v>
      </c>
      <c r="Z8" s="13">
        <f>G8*$I$4+2*G8^2*$J$4+E8*G8*$K$4</f>
        <v>643.62899153387241</v>
      </c>
      <c r="AA8" s="13">
        <f>1+F8*$I$4+4*G8*F8*$J$4+E8*F8*$K$4+G8^-2*$H$4</f>
        <v>291431.20867130358</v>
      </c>
      <c r="AB8" cm="1">
        <f t="array" ref="AB8:AC8">TRANSPOSE(MMULT(MINVERSE(_xlfn.WRAPCOLS(S8:V8,2)),TRANSPOSE(O8:P8)))</f>
        <v>-9.1213394386784534E-6</v>
      </c>
      <c r="AC8" s="1">
        <v>9.1953452027731549E-6</v>
      </c>
      <c r="AD8">
        <v>0</v>
      </c>
      <c r="AE8" s="2"/>
      <c r="AF8" cm="1">
        <f t="array" ref="AF8:AG9">MINVERSE(_xlfn.WRAPCOLS(S8:V8,2))</f>
        <v>8.0381734861989761E-3</v>
      </c>
      <c r="AG8">
        <v>-1.6265133537865406E-3</v>
      </c>
    </row>
    <row r="9" spans="1:33" x14ac:dyDescent="0.25">
      <c r="A9">
        <f>A8+1</f>
        <v>1</v>
      </c>
      <c r="B9" s="1">
        <f>B8</f>
        <v>4.7209899999999998E-8</v>
      </c>
      <c r="C9" s="1">
        <f>C8</f>
        <v>1.09987E-3</v>
      </c>
      <c r="D9" s="1">
        <f>G9+I9+2*J9-H9+K9</f>
        <v>1.3449051758709358E-3</v>
      </c>
      <c r="E9" s="1">
        <f>E8-AB8</f>
        <v>9.1218115376784542E-6</v>
      </c>
      <c r="F9" s="1">
        <f>F8-AC8</f>
        <v>1.8033547972268454E-6</v>
      </c>
      <c r="G9" s="1">
        <f>G8-AD8</f>
        <v>2.6915348039269097E-8</v>
      </c>
      <c r="H9" s="1">
        <f>G9^(-1)*$H$4</f>
        <v>3.7411058827205313E-7</v>
      </c>
      <c r="I9" s="1">
        <f>G9*F9*$I$4</f>
        <v>1.0353356762884906E-3</v>
      </c>
      <c r="J9" s="1">
        <f>G9^2*F9*$J$4</f>
        <v>6.267310039484111E-5</v>
      </c>
      <c r="K9" s="1">
        <f t="shared" ref="K9:K35" si="3">E9*G9*F9*$K$4</f>
        <v>1.8457049403299572E-4</v>
      </c>
      <c r="L9" s="1">
        <f t="shared" ref="L9:L35" si="4">E9+K9</f>
        <v>1.9369230557067418E-4</v>
      </c>
      <c r="M9" s="1">
        <f t="shared" ref="M9:M35" si="5">F9+I9+J9+K9</f>
        <v>1.2843826255135543E-3</v>
      </c>
      <c r="N9" s="1">
        <f>G9+I9+2*J9-H9+K9</f>
        <v>1.3449051758709358E-3</v>
      </c>
      <c r="O9" s="1">
        <f t="shared" ref="O9:O35" si="6">L9-B9</f>
        <v>1.9364509567067418E-4</v>
      </c>
      <c r="P9" s="1">
        <f>M9-C9</f>
        <v>1.8451262551355432E-4</v>
      </c>
      <c r="Q9" s="1">
        <f>N9-D9</f>
        <v>0</v>
      </c>
      <c r="R9" s="2" cm="1">
        <f t="array" ref="R9">MAX(ABS(O9:Q9/B9:D9))</f>
        <v>4101.7899989339985</v>
      </c>
      <c r="S9" s="2">
        <f t="shared" ref="S9:S35" si="7">1+G9*F9*$K$4</f>
        <v>21.233973621424962</v>
      </c>
      <c r="T9" s="2">
        <f t="shared" ref="T9:T35" si="8">E9*G9*$K$4</f>
        <v>102.34840881939797</v>
      </c>
      <c r="U9" s="2">
        <f t="shared" ref="U9:U35" si="9">G9*F9*$K$4</f>
        <v>20.233973621424962</v>
      </c>
      <c r="V9" s="2">
        <f t="shared" ref="V9:V35" si="10">1+G9*$I$4+G9^2*$J$4+E9*G9*$K$4</f>
        <v>712.21848717104706</v>
      </c>
      <c r="W9" s="13">
        <f>E9*F9*$K$4</f>
        <v>6857.4440785127526</v>
      </c>
      <c r="X9" s="13">
        <f t="shared" ref="X9:X35" si="11">F9*$I$4+2*G9*F9*$J$4+E9*F9*$K$4</f>
        <v>49980.864789430365</v>
      </c>
      <c r="Y9" s="13">
        <f t="shared" ref="Y9:Y35" si="12">G9*F9*$K$4</f>
        <v>20.233973621424962</v>
      </c>
      <c r="Z9" s="13">
        <f t="shared" ref="Z9:Z35" si="13">G9*$I$4+2*G9^2*$J$4+E9*G9*$K$4</f>
        <v>745.9721033153678</v>
      </c>
      <c r="AA9" s="13">
        <f t="shared" ref="AA9:AA35" si="14">1+F9*$I$4+4*G9*F9*$J$4+E9*F9*$K$4+G9^-2*$H$4</f>
        <v>54652.817258427989</v>
      </c>
      <c r="AB9" cm="1">
        <f t="array" ref="AB9:AC9">TRANSPOSE(MMULT(MINVERSE(_xlfn.WRAPCOLS(S9:V9,2)),TRANSPOSE(O9:P9)))</f>
        <v>1.0280491103788656E-5</v>
      </c>
      <c r="AC9" s="1">
        <v>-1.2182768300323665E-6</v>
      </c>
      <c r="AD9">
        <v>0</v>
      </c>
      <c r="AE9" s="2"/>
      <c r="AF9">
        <v>-6.9815098857980668E-8</v>
      </c>
      <c r="AG9">
        <v>1.6396933800846424E-3</v>
      </c>
    </row>
    <row r="10" spans="1:33" x14ac:dyDescent="0.25">
      <c r="A10">
        <f>A9+1</f>
        <v>2</v>
      </c>
      <c r="B10" s="1">
        <f t="shared" ref="B10:B35" si="15">B9</f>
        <v>4.7209899999999998E-8</v>
      </c>
      <c r="C10" s="1">
        <f t="shared" ref="C10:C35" si="16">C9</f>
        <v>1.09987E-3</v>
      </c>
      <c r="D10" s="1">
        <f t="shared" ref="D10:D35" si="17">G10+I10+2*J10-H10+K10</f>
        <v>1.9051634963261103E-3</v>
      </c>
      <c r="E10" s="1">
        <f t="shared" ref="E10:E35" si="18">E9-AB9</f>
        <v>-1.1586795661102017E-6</v>
      </c>
      <c r="F10" s="1">
        <f>F9-AC9</f>
        <v>3.0216316272592121E-6</v>
      </c>
      <c r="G10" s="1">
        <f>G9-AD9</f>
        <v>2.6915348039269097E-8</v>
      </c>
      <c r="H10" s="1">
        <f>G10^(-1)*$H$4</f>
        <v>3.7411058827205313E-7</v>
      </c>
      <c r="I10" s="1">
        <f>G10*F10*$I$4</f>
        <v>1.7347684599358314E-3</v>
      </c>
      <c r="J10" s="1">
        <f>G10^2*F10*$J$4</f>
        <v>1.0501262570330584E-4</v>
      </c>
      <c r="K10" s="1">
        <f t="shared" si="3"/>
        <v>-3.9283019776100086E-5</v>
      </c>
      <c r="L10" s="1">
        <f t="shared" si="4"/>
        <v>-4.0441699342210289E-5</v>
      </c>
      <c r="M10" s="1">
        <f t="shared" si="5"/>
        <v>1.8035196974902964E-3</v>
      </c>
      <c r="N10" s="1">
        <f t="shared" ref="N10:N35" si="19">G10+I10+2*J10-H10+K10</f>
        <v>1.9051634963261103E-3</v>
      </c>
      <c r="O10" s="1">
        <f t="shared" si="6"/>
        <v>-4.0488909242210287E-5</v>
      </c>
      <c r="P10" s="1">
        <f>M10-C10</f>
        <v>7.0364969749029641E-4</v>
      </c>
      <c r="Q10" s="1">
        <f>N10-D10</f>
        <v>0</v>
      </c>
      <c r="R10" s="2" cm="1">
        <f t="array" ref="R10">MAX(ABS(O10:Q10/B10:D10))</f>
        <v>857.63598826115469</v>
      </c>
      <c r="S10" s="2">
        <f t="shared" si="7"/>
        <v>34.903264478873083</v>
      </c>
      <c r="T10" s="2">
        <f t="shared" si="8"/>
        <v>-13.000598557982388</v>
      </c>
      <c r="U10" s="2">
        <f t="shared" si="9"/>
        <v>33.903264478873083</v>
      </c>
      <c r="V10" s="2">
        <f t="shared" si="10"/>
        <v>596.86947979366676</v>
      </c>
      <c r="W10" s="13">
        <f>E10*F10*$K$4</f>
        <v>-1459.5025752142137</v>
      </c>
      <c r="X10" s="13">
        <f t="shared" si="11"/>
        <v>70796.435133821462</v>
      </c>
      <c r="Y10" s="13">
        <f t="shared" si="12"/>
        <v>33.903264478873083</v>
      </c>
      <c r="Z10" s="13">
        <f t="shared" si="13"/>
        <v>630.6230959379875</v>
      </c>
      <c r="AA10" s="13">
        <f t="shared" si="14"/>
        <v>78614.512649888289</v>
      </c>
      <c r="AB10" cm="1">
        <f t="array" ref="AB10:AC10">TRANSPOSE(MMULT(MINVERSE(_xlfn.WRAPCOLS(S10:V10,2)),TRANSPOSE(O10:P10)))</f>
        <v>-2.2573960663562321E-6</v>
      </c>
      <c r="AC10" s="1">
        <v>1.1297314074064092E-6</v>
      </c>
      <c r="AD10">
        <v>0</v>
      </c>
      <c r="AE10" s="2"/>
    </row>
    <row r="11" spans="1:33" x14ac:dyDescent="0.25">
      <c r="A11">
        <f t="shared" ref="A11:A35" si="20">A10+1</f>
        <v>3</v>
      </c>
      <c r="B11" s="1">
        <f t="shared" si="15"/>
        <v>4.7209899999999998E-8</v>
      </c>
      <c r="C11" s="1">
        <f t="shared" si="16"/>
        <v>1.09987E-3</v>
      </c>
      <c r="D11" s="1">
        <f t="shared" si="17"/>
        <v>1.2406475849912528E-3</v>
      </c>
      <c r="E11" s="1">
        <f t="shared" si="18"/>
        <v>1.0987165002460303E-6</v>
      </c>
      <c r="F11" s="1">
        <f>F10-AC10</f>
        <v>1.8919002198528028E-6</v>
      </c>
      <c r="G11" s="1">
        <f>G10-AD10</f>
        <v>2.6915348039269097E-8</v>
      </c>
      <c r="H11" s="1">
        <f t="shared" ref="H11:H35" si="21">G11^(-1)*$H$4</f>
        <v>3.7411058827205313E-7</v>
      </c>
      <c r="I11" s="1">
        <f t="shared" ref="I11:I35" si="22">G11*F11*$I$4</f>
        <v>1.086171061071158E-3</v>
      </c>
      <c r="J11" s="1">
        <f>G11^2*F11*$J$4</f>
        <v>6.5750374024120282E-5</v>
      </c>
      <c r="K11" s="1">
        <f t="shared" si="3"/>
        <v>2.3322971112086875E-5</v>
      </c>
      <c r="L11" s="1">
        <f t="shared" si="4"/>
        <v>2.4421687612332906E-5</v>
      </c>
      <c r="M11" s="1">
        <f t="shared" si="5"/>
        <v>1.1771363064272181E-3</v>
      </c>
      <c r="N11" s="1">
        <f t="shared" si="19"/>
        <v>1.2406475849912528E-3</v>
      </c>
      <c r="O11" s="1">
        <f t="shared" si="6"/>
        <v>2.4374477712332905E-5</v>
      </c>
      <c r="P11" s="1">
        <f>M11-C11</f>
        <v>7.7266306427218115E-5</v>
      </c>
      <c r="Q11" s="1">
        <f t="shared" ref="Q11:Q35" si="23">N11-D11</f>
        <v>0</v>
      </c>
      <c r="R11" s="2" cm="1">
        <f t="array" ref="R11">MAX(ABS(O11:Q11/B11:D11))</f>
        <v>516.30013434328191</v>
      </c>
      <c r="S11" s="2">
        <f t="shared" si="7"/>
        <v>22.227469603727872</v>
      </c>
      <c r="T11" s="2">
        <f t="shared" si="8"/>
        <v>12.327801893221141</v>
      </c>
      <c r="U11" s="2">
        <f t="shared" si="9"/>
        <v>21.227469603727872</v>
      </c>
      <c r="V11" s="2">
        <f t="shared" si="10"/>
        <v>622.19788024487025</v>
      </c>
      <c r="W11" s="13">
        <f>E11*F11*$K$4</f>
        <v>866.53054153559538</v>
      </c>
      <c r="X11" s="13">
        <f t="shared" si="11"/>
        <v>46107.327998170127</v>
      </c>
      <c r="Y11" s="13">
        <f t="shared" si="12"/>
        <v>21.227469603727872</v>
      </c>
      <c r="Z11" s="13">
        <f t="shared" si="13"/>
        <v>655.95149638919099</v>
      </c>
      <c r="AA11" s="13">
        <f t="shared" si="14"/>
        <v>51007.943579737534</v>
      </c>
      <c r="AB11" cm="1">
        <f t="array" ref="AB11:AC11">TRANSPOSE(MMULT(MINVERSE(_xlfn.WRAPCOLS(S11:V11,2)),TRANSPOSE(O11:P11)))</f>
        <v>9.9685910818861607E-7</v>
      </c>
      <c r="AC11" s="1">
        <v>1.0443176823496012E-7</v>
      </c>
      <c r="AD11">
        <v>0</v>
      </c>
      <c r="AE11" s="2"/>
    </row>
    <row r="12" spans="1:33" x14ac:dyDescent="0.25">
      <c r="A12">
        <f t="shared" si="20"/>
        <v>4</v>
      </c>
      <c r="B12" s="1">
        <f t="shared" si="15"/>
        <v>4.7209899999999998E-8</v>
      </c>
      <c r="C12" s="1">
        <f t="shared" si="16"/>
        <v>1.09987E-3</v>
      </c>
      <c r="D12" s="1">
        <f t="shared" si="17"/>
        <v>1.1521526773202089E-3</v>
      </c>
      <c r="E12" s="1">
        <f t="shared" si="18"/>
        <v>1.0185739205741428E-7</v>
      </c>
      <c r="F12" s="1">
        <f>F11-AC11</f>
        <v>1.7874684516178426E-6</v>
      </c>
      <c r="G12" s="1">
        <f>G11-AD11</f>
        <v>2.6915348039269097E-8</v>
      </c>
      <c r="H12" s="1">
        <f t="shared" si="21"/>
        <v>3.7411058827205313E-7</v>
      </c>
      <c r="I12" s="1">
        <f t="shared" si="22"/>
        <v>1.0262150637500469E-3</v>
      </c>
      <c r="J12" s="1">
        <f>G12^2*F12*$J$4</f>
        <v>6.2120992437609816E-5</v>
      </c>
      <c r="K12" s="1">
        <f t="shared" si="3"/>
        <v>2.0428239351752133E-6</v>
      </c>
      <c r="L12" s="1">
        <f t="shared" si="4"/>
        <v>2.1446813272326275E-6</v>
      </c>
      <c r="M12" s="1">
        <f t="shared" si="5"/>
        <v>1.0921663485744498E-3</v>
      </c>
      <c r="N12" s="1">
        <f t="shared" si="19"/>
        <v>1.1521526773202089E-3</v>
      </c>
      <c r="O12" s="1">
        <f t="shared" si="6"/>
        <v>2.0974714272326275E-6</v>
      </c>
      <c r="P12" s="1">
        <f>M12-C12</f>
        <v>-7.7036514255501842E-6</v>
      </c>
      <c r="Q12" s="1">
        <f t="shared" si="23"/>
        <v>0</v>
      </c>
      <c r="R12" s="2" cm="1">
        <f t="array" ref="R12">MAX(ABS(O12:Q12/B12:D12))</f>
        <v>44.428635248806451</v>
      </c>
      <c r="S12" s="2">
        <f t="shared" si="7"/>
        <v>21.055725891977762</v>
      </c>
      <c r="T12" s="2">
        <f t="shared" si="8"/>
        <v>1.142858735954891</v>
      </c>
      <c r="U12" s="2">
        <f t="shared" si="9"/>
        <v>20.055725891977762</v>
      </c>
      <c r="V12" s="2">
        <f t="shared" si="10"/>
        <v>611.01293708760397</v>
      </c>
      <c r="W12" s="13">
        <f>E12*F12*$K$4</f>
        <v>75.898105876051218</v>
      </c>
      <c r="X12" s="13">
        <f t="shared" si="11"/>
        <v>42819.430418620686</v>
      </c>
      <c r="Y12" s="13">
        <f t="shared" si="12"/>
        <v>20.055725891977762</v>
      </c>
      <c r="Z12" s="13">
        <f t="shared" si="13"/>
        <v>644.76655323192472</v>
      </c>
      <c r="AA12" s="13">
        <f t="shared" si="14"/>
        <v>47450.357376343047</v>
      </c>
      <c r="AB12" cm="1">
        <f t="array" ref="AB12:AC12">TRANSPOSE(MMULT(MINVERSE(_xlfn.WRAPCOLS(S12:V12,2)),TRANSPOSE(O12:P12)))</f>
        <v>1.1182368498549537E-7</v>
      </c>
      <c r="AC12" s="1">
        <v>-1.2817159221130682E-8</v>
      </c>
      <c r="AD12">
        <v>0</v>
      </c>
      <c r="AE12" s="2"/>
    </row>
    <row r="13" spans="1:33" x14ac:dyDescent="0.25">
      <c r="A13">
        <f t="shared" si="20"/>
        <v>5</v>
      </c>
      <c r="B13" s="1">
        <f t="shared" si="15"/>
        <v>4.7209899999999998E-8</v>
      </c>
      <c r="C13" s="1">
        <f t="shared" si="16"/>
        <v>1.09987E-3</v>
      </c>
      <c r="D13" s="1">
        <f t="shared" si="17"/>
        <v>1.1581579662552823E-3</v>
      </c>
      <c r="E13" s="1">
        <f t="shared" si="18"/>
        <v>-9.9662929280810948E-9</v>
      </c>
      <c r="F13" s="1">
        <f>F12-AC12</f>
        <v>1.8002856108389733E-6</v>
      </c>
      <c r="G13" s="1">
        <f>G12-AD12</f>
        <v>2.6915348039269097E-8</v>
      </c>
      <c r="H13" s="1">
        <f t="shared" si="21"/>
        <v>3.7411058827205313E-7</v>
      </c>
      <c r="I13" s="1">
        <f t="shared" si="22"/>
        <v>1.0335736058576304E-3</v>
      </c>
      <c r="J13" s="1">
        <f>G13^2*F13*$J$4</f>
        <v>6.256643506924163E-5</v>
      </c>
      <c r="K13" s="1">
        <f t="shared" si="3"/>
        <v>-2.0131450059846249E-7</v>
      </c>
      <c r="L13" s="1">
        <f t="shared" si="4"/>
        <v>-2.1128079352654357E-7</v>
      </c>
      <c r="M13" s="1">
        <f t="shared" si="5"/>
        <v>1.0977390120371125E-3</v>
      </c>
      <c r="N13" s="1">
        <f t="shared" si="19"/>
        <v>1.1581579662552823E-3</v>
      </c>
      <c r="O13" s="1">
        <f t="shared" si="6"/>
        <v>-2.5849069352654359E-7</v>
      </c>
      <c r="P13" s="1">
        <f>M13-C13</f>
        <v>-2.1309879628874252E-6</v>
      </c>
      <c r="Q13" s="1">
        <f t="shared" si="23"/>
        <v>0</v>
      </c>
      <c r="R13" s="2" cm="1">
        <f t="array" ref="R13">MAX(ABS(O13:Q13/B13:D13))</f>
        <v>5.4753493128886861</v>
      </c>
      <c r="S13" s="2">
        <f t="shared" si="7"/>
        <v>21.199536783756113</v>
      </c>
      <c r="T13" s="2">
        <f t="shared" si="8"/>
        <v>-0.11182364586286142</v>
      </c>
      <c r="U13" s="2">
        <f t="shared" si="9"/>
        <v>20.199536783756113</v>
      </c>
      <c r="V13" s="2">
        <f t="shared" si="10"/>
        <v>609.75825470578627</v>
      </c>
      <c r="W13" s="13">
        <f>E13*F13*$K$4</f>
        <v>-7.4795429100432811</v>
      </c>
      <c r="X13" s="13">
        <f t="shared" si="11"/>
        <v>43042.548058649416</v>
      </c>
      <c r="Y13" s="13">
        <f t="shared" si="12"/>
        <v>20.199536783756113</v>
      </c>
      <c r="Z13" s="13">
        <f t="shared" si="13"/>
        <v>643.51187085010702</v>
      </c>
      <c r="AA13" s="13">
        <f t="shared" si="14"/>
        <v>47706.574542410366</v>
      </c>
      <c r="AB13" cm="1">
        <f t="array" ref="AB13:AC13">TRANSPOSE(MMULT(MINVERSE(_xlfn.WRAPCOLS(S13:V13,2)),TRANSPOSE(O13:P13)))</f>
        <v>-8.8617203048922261E-9</v>
      </c>
      <c r="AC13" s="1">
        <v>-3.496433047534935E-9</v>
      </c>
      <c r="AD13">
        <v>0</v>
      </c>
      <c r="AE13" s="2"/>
    </row>
    <row r="14" spans="1:33" x14ac:dyDescent="0.25">
      <c r="A14">
        <f t="shared" si="20"/>
        <v>6</v>
      </c>
      <c r="B14" s="1">
        <f t="shared" si="15"/>
        <v>4.7209899999999998E-8</v>
      </c>
      <c r="C14" s="1">
        <f t="shared" si="16"/>
        <v>1.09987E-3</v>
      </c>
      <c r="D14" s="1">
        <f t="shared" si="17"/>
        <v>1.1605873127230877E-3</v>
      </c>
      <c r="E14" s="1">
        <f t="shared" si="18"/>
        <v>-1.1045726231888687E-9</v>
      </c>
      <c r="F14" s="1">
        <f>F13-AC13</f>
        <v>1.8037820438865083E-6</v>
      </c>
      <c r="G14" s="1">
        <f>G13-AD13</f>
        <v>2.6915348039269097E-8</v>
      </c>
      <c r="H14" s="1">
        <f t="shared" si="21"/>
        <v>3.7411058827205313E-7</v>
      </c>
      <c r="I14" s="1">
        <f t="shared" si="22"/>
        <v>1.0355809656292262E-3</v>
      </c>
      <c r="J14" s="1">
        <f>G14^2*F14*$J$4</f>
        <v>6.2687948761249975E-5</v>
      </c>
      <c r="K14" s="1">
        <f t="shared" si="3"/>
        <v>-2.2355188405733934E-8</v>
      </c>
      <c r="L14" s="1">
        <f t="shared" si="4"/>
        <v>-2.3459761028922803E-8</v>
      </c>
      <c r="M14" s="1">
        <f t="shared" si="5"/>
        <v>1.100050341245957E-3</v>
      </c>
      <c r="N14" s="1">
        <f t="shared" si="19"/>
        <v>1.1605873127230877E-3</v>
      </c>
      <c r="O14" s="1">
        <f t="shared" si="6"/>
        <v>-7.0669661028922798E-8</v>
      </c>
      <c r="P14" s="1">
        <f>M14-C14</f>
        <v>1.8034124595707121E-7</v>
      </c>
      <c r="Q14" s="1">
        <f t="shared" si="23"/>
        <v>0</v>
      </c>
      <c r="R14" s="2" cm="1">
        <f t="array" ref="R14">MAX(ABS(O14:Q14/B14:D14))</f>
        <v>1.4969246075277176</v>
      </c>
      <c r="S14" s="2">
        <f t="shared" si="7"/>
        <v>21.238767407791769</v>
      </c>
      <c r="T14" s="2">
        <f t="shared" si="8"/>
        <v>-1.2393508673346399E-2</v>
      </c>
      <c r="U14" s="2">
        <f t="shared" si="9"/>
        <v>20.238767407791769</v>
      </c>
      <c r="V14" s="2">
        <f t="shared" si="10"/>
        <v>609.8576848429758</v>
      </c>
      <c r="W14" s="13">
        <f>E14*F14*$K$4</f>
        <v>-0.83057400458348307</v>
      </c>
      <c r="X14" s="13">
        <f t="shared" si="11"/>
        <v>43132.806838296645</v>
      </c>
      <c r="Y14" s="13">
        <f t="shared" si="12"/>
        <v>20.238767407791769</v>
      </c>
      <c r="Z14" s="13">
        <f t="shared" si="13"/>
        <v>643.61130098729654</v>
      </c>
      <c r="AA14" s="13">
        <f t="shared" si="14"/>
        <v>47805.862645537352</v>
      </c>
      <c r="AB14" cm="1">
        <f t="array" ref="AB14:AC14">TRANSPOSE(MMULT(MINVERSE(_xlfn.WRAPCOLS(S14:V14,2)),TRANSPOSE(O14:P14)))</f>
        <v>-3.6091072849801166E-9</v>
      </c>
      <c r="AC14" s="1">
        <v>2.9563703292687694E-10</v>
      </c>
      <c r="AD14">
        <v>0</v>
      </c>
      <c r="AE14" s="2"/>
    </row>
    <row r="15" spans="1:33" x14ac:dyDescent="0.25">
      <c r="A15">
        <f t="shared" si="20"/>
        <v>7</v>
      </c>
      <c r="B15" s="1">
        <f t="shared" si="15"/>
        <v>4.7209899999999998E-8</v>
      </c>
      <c r="C15" s="1">
        <f t="shared" si="16"/>
        <v>1.09987E-3</v>
      </c>
      <c r="D15" s="1">
        <f t="shared" si="17"/>
        <v>1.1604700692988187E-3</v>
      </c>
      <c r="E15" s="1">
        <f t="shared" si="18"/>
        <v>2.5045346617912479E-9</v>
      </c>
      <c r="F15" s="1">
        <f>F14-AC14</f>
        <v>1.8034864068535814E-6</v>
      </c>
      <c r="G15" s="1">
        <f>G14-AD14</f>
        <v>2.6915348039269097E-8</v>
      </c>
      <c r="H15" s="1">
        <f t="shared" si="21"/>
        <v>3.7411058827205313E-7</v>
      </c>
      <c r="I15" s="1">
        <f t="shared" si="22"/>
        <v>1.0354112355417846E-3</v>
      </c>
      <c r="J15" s="1">
        <f>G15^2*F15*$J$4</f>
        <v>6.2677674305289594E-5</v>
      </c>
      <c r="K15" s="1">
        <f t="shared" si="3"/>
        <v>5.0680386687641508E-8</v>
      </c>
      <c r="L15" s="1">
        <f t="shared" si="4"/>
        <v>5.3184921349432756E-8</v>
      </c>
      <c r="M15" s="1">
        <f t="shared" si="5"/>
        <v>1.0999430766406157E-3</v>
      </c>
      <c r="N15" s="1">
        <f t="shared" si="19"/>
        <v>1.1604700692988187E-3</v>
      </c>
      <c r="O15" s="1">
        <f t="shared" si="6"/>
        <v>5.9750213494327575E-9</v>
      </c>
      <c r="P15" s="1">
        <f>M15-C15</f>
        <v>7.3076640615685542E-8</v>
      </c>
      <c r="Q15" s="1">
        <f t="shared" si="23"/>
        <v>0</v>
      </c>
      <c r="R15" s="2" cm="1">
        <f t="array" ref="R15">MAX(ABS(O15:Q15/B15:D15))</f>
        <v>0.12656288933958254</v>
      </c>
      <c r="S15" s="2">
        <f t="shared" si="7"/>
        <v>21.23545030572458</v>
      </c>
      <c r="T15" s="2">
        <f t="shared" si="8"/>
        <v>2.8101341099687076E-2</v>
      </c>
      <c r="U15" s="2">
        <f t="shared" si="9"/>
        <v>20.23545030572458</v>
      </c>
      <c r="V15" s="2">
        <f t="shared" si="10"/>
        <v>609.89817969274884</v>
      </c>
      <c r="W15" s="13">
        <f>E15*F15*$K$4</f>
        <v>1.8829549078726224</v>
      </c>
      <c r="X15" s="13">
        <f t="shared" si="11"/>
        <v>43128.450832047056</v>
      </c>
      <c r="Y15" s="13">
        <f t="shared" si="12"/>
        <v>20.23545030572458</v>
      </c>
      <c r="Z15" s="13">
        <f t="shared" si="13"/>
        <v>643.65179583706959</v>
      </c>
      <c r="AA15" s="13">
        <f t="shared" si="14"/>
        <v>47800.743174817944</v>
      </c>
      <c r="AB15" cm="1">
        <f t="array" ref="AB15:AC15">TRANSPOSE(MMULT(MINVERSE(_xlfn.WRAPCOLS(S15:V15,2)),TRANSPOSE(O15:P15)))</f>
        <v>1.6720204344086372E-10</v>
      </c>
      <c r="AC15" s="1">
        <v>1.1981006739656452E-10</v>
      </c>
      <c r="AD15">
        <v>0</v>
      </c>
      <c r="AE15" s="2"/>
    </row>
    <row r="16" spans="1:33" x14ac:dyDescent="0.25">
      <c r="A16">
        <f t="shared" si="20"/>
        <v>8</v>
      </c>
      <c r="B16" s="1">
        <f t="shared" si="15"/>
        <v>4.7209899999999998E-8</v>
      </c>
      <c r="C16" s="1">
        <f t="shared" si="16"/>
        <v>1.09987E-3</v>
      </c>
      <c r="D16" s="1">
        <f t="shared" si="17"/>
        <v>1.1603895701499066E-3</v>
      </c>
      <c r="E16" s="1">
        <f t="shared" si="18"/>
        <v>2.3373326183503842E-9</v>
      </c>
      <c r="F16" s="1">
        <f>F15-AC15</f>
        <v>1.8033665967861848E-6</v>
      </c>
      <c r="G16" s="1">
        <f>G15-AD15</f>
        <v>2.6915348039269097E-8</v>
      </c>
      <c r="H16" s="1">
        <f t="shared" si="21"/>
        <v>3.7411058827205313E-7</v>
      </c>
      <c r="I16" s="1">
        <f t="shared" si="22"/>
        <v>1.035342450609754E-3</v>
      </c>
      <c r="J16" s="1">
        <f>G16^2*F16*$J$4</f>
        <v>6.2673510472197066E-5</v>
      </c>
      <c r="K16" s="1">
        <f t="shared" si="3"/>
        <v>4.7293835991220484E-8</v>
      </c>
      <c r="L16" s="1">
        <f t="shared" si="4"/>
        <v>4.963116860957087E-8</v>
      </c>
      <c r="M16" s="1">
        <f t="shared" si="5"/>
        <v>1.0998666215147287E-3</v>
      </c>
      <c r="N16" s="1">
        <f t="shared" si="19"/>
        <v>1.1603895701499066E-3</v>
      </c>
      <c r="O16" s="1">
        <f t="shared" si="6"/>
        <v>2.421268609570872E-9</v>
      </c>
      <c r="P16" s="1">
        <f>M16-C16</f>
        <v>-3.3784852712746144E-9</v>
      </c>
      <c r="Q16" s="1">
        <f t="shared" si="23"/>
        <v>0</v>
      </c>
      <c r="R16" s="2" cm="1">
        <f t="array" ref="R16">MAX(ABS(O16:Q16/B16:D16))</f>
        <v>5.1287306466882412E-2</v>
      </c>
      <c r="S16" s="2">
        <f t="shared" si="7"/>
        <v>21.234106014658277</v>
      </c>
      <c r="T16" s="2">
        <f t="shared" si="8"/>
        <v>2.6225303316310598E-2</v>
      </c>
      <c r="U16" s="2">
        <f t="shared" si="9"/>
        <v>20.234106014658277</v>
      </c>
      <c r="V16" s="2">
        <f t="shared" si="10"/>
        <v>609.89630365496544</v>
      </c>
      <c r="W16" s="13">
        <f>E16*F16*$K$4</f>
        <v>1.7571326189882246</v>
      </c>
      <c r="X16" s="13">
        <f t="shared" si="11"/>
        <v>43125.460005073743</v>
      </c>
      <c r="Y16" s="13">
        <f t="shared" si="12"/>
        <v>20.234106014658277</v>
      </c>
      <c r="Z16" s="13">
        <f t="shared" si="13"/>
        <v>643.64991979928618</v>
      </c>
      <c r="AA16" s="13">
        <f t="shared" si="14"/>
        <v>47797.442945708237</v>
      </c>
      <c r="AB16" cm="1">
        <f t="array" ref="AB16:AC16">TRANSPOSE(MMULT(MINVERSE(_xlfn.WRAPCOLS(S16:V16,2)),TRANSPOSE(O16:P16)))</f>
        <v>1.1931079529625587E-10</v>
      </c>
      <c r="AC16" s="1">
        <v>-5.5445724343711363E-12</v>
      </c>
      <c r="AD16">
        <v>0</v>
      </c>
      <c r="AE16" s="2"/>
    </row>
    <row r="17" spans="1:31" x14ac:dyDescent="0.25">
      <c r="A17">
        <f t="shared" si="20"/>
        <v>9</v>
      </c>
      <c r="B17" s="1">
        <f t="shared" si="15"/>
        <v>4.7209899999999998E-8</v>
      </c>
      <c r="C17" s="1">
        <f t="shared" si="16"/>
        <v>1.09987E-3</v>
      </c>
      <c r="D17" s="1">
        <f t="shared" si="17"/>
        <v>1.1603907247588062E-3</v>
      </c>
      <c r="E17" s="1">
        <f t="shared" si="18"/>
        <v>2.2180218230541283E-9</v>
      </c>
      <c r="F17" s="1">
        <f>F16-AC16</f>
        <v>1.8033721413586192E-6</v>
      </c>
      <c r="G17" s="1">
        <f>G16-AD16</f>
        <v>2.6915348039269097E-8</v>
      </c>
      <c r="H17" s="1">
        <f t="shared" si="21"/>
        <v>3.7411058827205313E-7</v>
      </c>
      <c r="I17" s="1">
        <f t="shared" si="22"/>
        <v>1.0353456338400647E-3</v>
      </c>
      <c r="J17" s="1">
        <f>G17^2*F17*$J$4</f>
        <v>6.2673703166139127E-5</v>
      </c>
      <c r="K17" s="1">
        <f t="shared" si="3"/>
        <v>4.4879826696137793E-8</v>
      </c>
      <c r="L17" s="1">
        <f t="shared" si="4"/>
        <v>4.7097848519191923E-8</v>
      </c>
      <c r="M17" s="1">
        <f t="shared" si="5"/>
        <v>1.0998675889742585E-3</v>
      </c>
      <c r="N17" s="1">
        <f t="shared" si="19"/>
        <v>1.1603907247588062E-3</v>
      </c>
      <c r="O17" s="1">
        <f t="shared" si="6"/>
        <v>-1.1205148080807586E-10</v>
      </c>
      <c r="P17" s="1">
        <f>M17-C17</f>
        <v>-2.4110257414687586E-9</v>
      </c>
      <c r="Q17" s="1">
        <f t="shared" si="23"/>
        <v>0</v>
      </c>
      <c r="R17" s="2" cm="1">
        <f t="array" ref="R17">MAX(ABS(O17:Q17/B17:D17))</f>
        <v>2.3734742248569867E-3</v>
      </c>
      <c r="S17" s="2">
        <f t="shared" si="7"/>
        <v>21.234168225784202</v>
      </c>
      <c r="T17" s="2">
        <f t="shared" si="8"/>
        <v>2.4886614175112166E-2</v>
      </c>
      <c r="U17" s="2">
        <f t="shared" si="9"/>
        <v>20.234168225784202</v>
      </c>
      <c r="V17" s="2">
        <f t="shared" si="10"/>
        <v>609.89496496582422</v>
      </c>
      <c r="W17" s="13">
        <f>E17*F17*$K$4</f>
        <v>1.6674436693390993</v>
      </c>
      <c r="X17" s="13">
        <f t="shared" si="11"/>
        <v>43125.502902861939</v>
      </c>
      <c r="Y17" s="13">
        <f t="shared" si="12"/>
        <v>20.234168225784202</v>
      </c>
      <c r="Z17" s="13">
        <f t="shared" si="13"/>
        <v>643.64858111014496</v>
      </c>
      <c r="AA17" s="13">
        <f t="shared" si="14"/>
        <v>47797.500162014025</v>
      </c>
      <c r="AB17" cm="1">
        <f t="array" ref="AB17:AC17">TRANSPOSE(MMULT(MINVERSE(_xlfn.WRAPCOLS(S17:V17,2)),TRANSPOSE(O17:P17)))</f>
        <v>-1.5099899101746928E-12</v>
      </c>
      <c r="AC17" s="1">
        <v>-3.9531202935370301E-12</v>
      </c>
      <c r="AD17">
        <v>0</v>
      </c>
      <c r="AE17" s="2"/>
    </row>
    <row r="18" spans="1:31" x14ac:dyDescent="0.25">
      <c r="A18">
        <f t="shared" si="20"/>
        <v>10</v>
      </c>
      <c r="B18" s="1">
        <f t="shared" si="15"/>
        <v>4.7209899999999998E-8</v>
      </c>
      <c r="C18" s="1">
        <f t="shared" si="16"/>
        <v>1.09987E-3</v>
      </c>
      <c r="D18" s="1">
        <f t="shared" si="17"/>
        <v>1.1603932997325309E-3</v>
      </c>
      <c r="E18" s="1">
        <f t="shared" si="18"/>
        <v>2.2195318129643031E-9</v>
      </c>
      <c r="F18" s="1">
        <f>F17-AC17</f>
        <v>1.8033760944789127E-6</v>
      </c>
      <c r="G18" s="1">
        <f>G17-AD17</f>
        <v>2.6915348039269097E-8</v>
      </c>
      <c r="H18" s="1">
        <f t="shared" si="21"/>
        <v>3.7411058827205313E-7</v>
      </c>
      <c r="I18" s="1">
        <f t="shared" si="22"/>
        <v>1.0353479033915023E-3</v>
      </c>
      <c r="J18" s="1">
        <f>G18^2*F18*$J$4</f>
        <v>6.267384055136438E-5</v>
      </c>
      <c r="K18" s="1">
        <f t="shared" si="3"/>
        <v>4.4910478532754246E-8</v>
      </c>
      <c r="L18" s="1">
        <f t="shared" si="4"/>
        <v>4.7130010345718551E-8</v>
      </c>
      <c r="M18" s="1">
        <f t="shared" si="5"/>
        <v>1.0998700305158784E-3</v>
      </c>
      <c r="N18" s="1">
        <f t="shared" si="19"/>
        <v>1.1603932997325309E-3</v>
      </c>
      <c r="O18" s="1">
        <f t="shared" si="6"/>
        <v>-7.9889654281447262E-11</v>
      </c>
      <c r="P18" s="1">
        <f>M18-C18</f>
        <v>3.0515878452624934E-11</v>
      </c>
      <c r="Q18" s="1">
        <f t="shared" si="23"/>
        <v>0</v>
      </c>
      <c r="R18" s="2" cm="1">
        <f t="array" ref="R18">MAX(ABS(O18:Q18/B18:D18))</f>
        <v>1.6922224847213669E-3</v>
      </c>
      <c r="S18" s="2">
        <f t="shared" si="7"/>
        <v>21.234212580523419</v>
      </c>
      <c r="T18" s="2">
        <f t="shared" si="8"/>
        <v>2.4903556540562425E-2</v>
      </c>
      <c r="U18" s="2">
        <f t="shared" si="9"/>
        <v>20.234212580523419</v>
      </c>
      <c r="V18" s="2">
        <f t="shared" si="10"/>
        <v>609.89498190818972</v>
      </c>
      <c r="W18" s="13">
        <f>E18*F18*$K$4</f>
        <v>1.6685824930530535</v>
      </c>
      <c r="X18" s="13">
        <f t="shared" si="11"/>
        <v>43125.598572207222</v>
      </c>
      <c r="Y18" s="13">
        <f t="shared" si="12"/>
        <v>20.234212580523419</v>
      </c>
      <c r="Z18" s="13">
        <f t="shared" si="13"/>
        <v>643.64859805251047</v>
      </c>
      <c r="AA18" s="13">
        <f t="shared" si="14"/>
        <v>47797.606040049526</v>
      </c>
      <c r="AB18" cm="1">
        <f t="array" ref="AB18:AC18">TRANSPOSE(MMULT(MINVERSE(_xlfn.WRAPCOLS(S18:V18,2)),TRANSPOSE(O18:P18)))</f>
        <v>-3.8101348750366904E-12</v>
      </c>
      <c r="AC18" s="1">
        <v>5.0190221710203474E-14</v>
      </c>
      <c r="AD18">
        <v>0</v>
      </c>
      <c r="AE18" s="2"/>
    </row>
    <row r="19" spans="1:31" x14ac:dyDescent="0.25">
      <c r="A19">
        <f t="shared" si="20"/>
        <v>11</v>
      </c>
      <c r="B19" s="1">
        <f t="shared" si="15"/>
        <v>4.7209899999999998E-8</v>
      </c>
      <c r="C19" s="1">
        <f t="shared" si="16"/>
        <v>1.09987E-3</v>
      </c>
      <c r="D19" s="1">
        <f t="shared" si="17"/>
        <v>1.1603933445227419E-3</v>
      </c>
      <c r="E19" s="1">
        <f t="shared" si="18"/>
        <v>2.2233419478393398E-9</v>
      </c>
      <c r="F19" s="1">
        <f>F18-AC18</f>
        <v>1.8033760442886909E-6</v>
      </c>
      <c r="G19" s="1">
        <f>G18-AD18</f>
        <v>2.6915348039269097E-8</v>
      </c>
      <c r="H19" s="1">
        <f t="shared" si="21"/>
        <v>3.7411058827205313E-7</v>
      </c>
      <c r="I19" s="1">
        <f t="shared" si="22"/>
        <v>1.0353478745764697E-3</v>
      </c>
      <c r="J19" s="1">
        <f>G19^2*F19*$J$4</f>
        <v>6.2673838807072684E-5</v>
      </c>
      <c r="K19" s="1">
        <f t="shared" si="3"/>
        <v>4.4987572359715532E-8</v>
      </c>
      <c r="L19" s="1">
        <f t="shared" si="4"/>
        <v>4.7210914307554875E-8</v>
      </c>
      <c r="M19" s="1">
        <f t="shared" si="5"/>
        <v>1.0998700770001907E-3</v>
      </c>
      <c r="N19" s="1">
        <f t="shared" si="19"/>
        <v>1.1603933445227419E-3</v>
      </c>
      <c r="O19" s="1">
        <f t="shared" si="6"/>
        <v>1.014307554876183E-12</v>
      </c>
      <c r="P19" s="1">
        <f>M19-C19</f>
        <v>7.7000190728745976E-11</v>
      </c>
      <c r="Q19" s="1">
        <f t="shared" si="23"/>
        <v>0</v>
      </c>
      <c r="R19" s="2" cm="1">
        <f t="array" ref="R19">MAX(ABS(O19:Q19/B19:D19))</f>
        <v>2.1485060440208155E-5</v>
      </c>
      <c r="S19" s="2">
        <f t="shared" si="7"/>
        <v>21.234212017379868</v>
      </c>
      <c r="T19" s="2">
        <f t="shared" si="8"/>
        <v>2.4946306956994135E-2</v>
      </c>
      <c r="U19" s="2">
        <f t="shared" si="9"/>
        <v>20.234212017379868</v>
      </c>
      <c r="V19" s="2">
        <f t="shared" si="10"/>
        <v>609.89502465860608</v>
      </c>
      <c r="W19" s="13">
        <f>E19*F19*$K$4</f>
        <v>1.6714468003192575</v>
      </c>
      <c r="X19" s="13">
        <f t="shared" si="11"/>
        <v>43125.600236321348</v>
      </c>
      <c r="Y19" s="13">
        <f t="shared" si="12"/>
        <v>20.234212017379868</v>
      </c>
      <c r="Z19" s="13">
        <f t="shared" si="13"/>
        <v>643.64864080292682</v>
      </c>
      <c r="AA19" s="13">
        <f t="shared" si="14"/>
        <v>47797.607574550493</v>
      </c>
      <c r="AB19" cm="1">
        <f t="array" ref="AB19:AC19">TRANSPOSE(MMULT(MINVERSE(_xlfn.WRAPCOLS(S19:V19,2)),TRANSPOSE(O19:P19)))</f>
        <v>-7.2541098422742927E-14</v>
      </c>
      <c r="AC19" s="1">
        <v>1.2625451470825944E-13</v>
      </c>
      <c r="AD19">
        <v>0</v>
      </c>
      <c r="AE19" s="2"/>
    </row>
    <row r="20" spans="1:31" x14ac:dyDescent="0.25">
      <c r="A20">
        <f t="shared" si="20"/>
        <v>12</v>
      </c>
      <c r="B20" s="1">
        <f t="shared" si="15"/>
        <v>4.7209899999999998E-8</v>
      </c>
      <c r="C20" s="1">
        <f t="shared" si="16"/>
        <v>1.09987E-3</v>
      </c>
      <c r="D20" s="1">
        <f t="shared" si="17"/>
        <v>1.160393264727007E-3</v>
      </c>
      <c r="E20" s="1">
        <f t="shared" si="18"/>
        <v>2.2234144889377626E-9</v>
      </c>
      <c r="F20" s="1">
        <f>F19-AC19</f>
        <v>1.8033759180341761E-6</v>
      </c>
      <c r="G20" s="1">
        <f>G19-AD19</f>
        <v>2.6915348039269097E-8</v>
      </c>
      <c r="H20" s="1">
        <f t="shared" si="21"/>
        <v>3.7411058827205313E-7</v>
      </c>
      <c r="I20" s="1">
        <f t="shared" si="22"/>
        <v>1.0353478020916744E-3</v>
      </c>
      <c r="J20" s="1">
        <f>G20^2*F20*$J$4</f>
        <v>6.2673834419271743E-5</v>
      </c>
      <c r="K20" s="1">
        <f t="shared" si="3"/>
        <v>4.4989037021994344E-8</v>
      </c>
      <c r="L20" s="1">
        <f t="shared" si="4"/>
        <v>4.7212451510932108E-8</v>
      </c>
      <c r="M20" s="1">
        <f t="shared" si="5"/>
        <v>1.0998700014660024E-3</v>
      </c>
      <c r="N20" s="1">
        <f t="shared" si="19"/>
        <v>1.160393264727007E-3</v>
      </c>
      <c r="O20" s="1">
        <f t="shared" si="6"/>
        <v>2.5515109321093646E-12</v>
      </c>
      <c r="P20" s="1">
        <f>M20-C20</f>
        <v>1.4660024496432333E-12</v>
      </c>
      <c r="Q20" s="1">
        <f t="shared" si="23"/>
        <v>0</v>
      </c>
      <c r="R20" s="2" cm="1">
        <f t="array" ref="R20">MAX(ABS(O20:Q20/B20:D20))</f>
        <v>5.4046099062047679E-5</v>
      </c>
      <c r="S20" s="2">
        <f t="shared" si="7"/>
        <v>21.234210600780912</v>
      </c>
      <c r="T20" s="2">
        <f t="shared" si="8"/>
        <v>2.4947120881505389E-2</v>
      </c>
      <c r="U20" s="2">
        <f t="shared" si="9"/>
        <v>20.234210600780912</v>
      </c>
      <c r="V20" s="2">
        <f t="shared" si="10"/>
        <v>609.89502547253062</v>
      </c>
      <c r="W20" s="13">
        <f>E20*F20*$K$4</f>
        <v>1.6715012176827884</v>
      </c>
      <c r="X20" s="13">
        <f t="shared" si="11"/>
        <v>43125.597271628678</v>
      </c>
      <c r="Y20" s="13">
        <f t="shared" si="12"/>
        <v>20.234210600780912</v>
      </c>
      <c r="Z20" s="13">
        <f t="shared" si="13"/>
        <v>643.64864161685136</v>
      </c>
      <c r="AA20" s="13">
        <f t="shared" si="14"/>
        <v>47797.604283813293</v>
      </c>
      <c r="AB20" cm="1">
        <f t="array" ref="AB20:AC20">TRANSPOSE(MMULT(MINVERSE(_xlfn.WRAPCOLS(S20:V20,2)),TRANSPOSE(O20:P20)))</f>
        <v>1.1787448287171174E-13</v>
      </c>
      <c r="AC20" s="1">
        <v>2.3988748220017797E-15</v>
      </c>
      <c r="AD20">
        <v>0</v>
      </c>
      <c r="AE20" s="2"/>
    </row>
    <row r="21" spans="1:31" x14ac:dyDescent="0.25">
      <c r="A21">
        <f t="shared" si="20"/>
        <v>13</v>
      </c>
      <c r="B21" s="1">
        <f t="shared" si="15"/>
        <v>4.7209899999999998E-8</v>
      </c>
      <c r="C21" s="1">
        <f t="shared" si="16"/>
        <v>1.09987E-3</v>
      </c>
      <c r="D21" s="1">
        <f t="shared" si="17"/>
        <v>1.1603932607978774E-3</v>
      </c>
      <c r="E21" s="1">
        <f t="shared" si="18"/>
        <v>2.2232966144548907E-9</v>
      </c>
      <c r="F21" s="1">
        <f>F20-AC20</f>
        <v>1.8033759156353013E-6</v>
      </c>
      <c r="G21" s="1">
        <f>G20-AD20</f>
        <v>2.6915348039269097E-8</v>
      </c>
      <c r="H21" s="1">
        <f t="shared" si="21"/>
        <v>3.7411058827205313E-7</v>
      </c>
      <c r="I21" s="1">
        <f t="shared" si="22"/>
        <v>1.0353478007144408E-3</v>
      </c>
      <c r="J21" s="1">
        <f>G21^2*F21*$J$4</f>
        <v>6.2673834335902166E-5</v>
      </c>
      <c r="K21" s="1">
        <f t="shared" si="3"/>
        <v>4.4986651865041611E-8</v>
      </c>
      <c r="L21" s="1">
        <f t="shared" si="4"/>
        <v>4.7209948479496504E-8</v>
      </c>
      <c r="M21" s="1">
        <f t="shared" si="5"/>
        <v>1.0998699976178432E-3</v>
      </c>
      <c r="N21" s="1">
        <f t="shared" si="19"/>
        <v>1.1603932607978774E-3</v>
      </c>
      <c r="O21" s="1">
        <f t="shared" si="6"/>
        <v>4.8479496505982959E-14</v>
      </c>
      <c r="P21" s="1">
        <f>M21-C21</f>
        <v>-2.3821567548404365E-12</v>
      </c>
      <c r="Q21" s="1">
        <f t="shared" si="23"/>
        <v>0</v>
      </c>
      <c r="R21" s="2" cm="1">
        <f t="array" ref="R21">MAX(ABS(O21:Q21/B21:D21))</f>
        <v>1.0268925904520654E-6</v>
      </c>
      <c r="S21" s="2">
        <f t="shared" si="7"/>
        <v>21.234210573865091</v>
      </c>
      <c r="T21" s="2">
        <f t="shared" si="8"/>
        <v>2.4945798308054656E-2</v>
      </c>
      <c r="U21" s="2">
        <f t="shared" si="9"/>
        <v>20.234210573865091</v>
      </c>
      <c r="V21" s="2">
        <f t="shared" si="10"/>
        <v>609.89502414995718</v>
      </c>
      <c r="W21" s="13">
        <f>E21*F21*$K$4</f>
        <v>1.6714126006993018</v>
      </c>
      <c r="X21" s="13">
        <f t="shared" si="11"/>
        <v>43125.597125647677</v>
      </c>
      <c r="Y21" s="13">
        <f t="shared" si="12"/>
        <v>20.234210573865091</v>
      </c>
      <c r="Z21" s="13">
        <f t="shared" si="13"/>
        <v>643.64864029427793</v>
      </c>
      <c r="AA21" s="13">
        <f t="shared" si="14"/>
        <v>47797.604131637345</v>
      </c>
      <c r="AB21" cm="1">
        <f t="array" ref="AB21:AC21">TRANSPOSE(MMULT(MINVERSE(_xlfn.WRAPCOLS(S21:V21,2)),TRANSPOSE(O21:P21)))</f>
        <v>6.0052244566111279E-15</v>
      </c>
      <c r="AC21" s="1">
        <v>-3.9060927956886872E-15</v>
      </c>
      <c r="AD21">
        <v>0</v>
      </c>
      <c r="AE21" s="2"/>
    </row>
    <row r="22" spans="1:31" x14ac:dyDescent="0.25">
      <c r="A22">
        <f t="shared" si="20"/>
        <v>14</v>
      </c>
      <c r="B22" s="1">
        <f t="shared" si="15"/>
        <v>4.7209899999999998E-8</v>
      </c>
      <c r="C22" s="1">
        <f t="shared" si="16"/>
        <v>1.09987E-3</v>
      </c>
      <c r="D22" s="1">
        <f t="shared" si="17"/>
        <v>1.1603932631905178E-3</v>
      </c>
      <c r="E22" s="1">
        <f t="shared" si="18"/>
        <v>2.2232906092304343E-9</v>
      </c>
      <c r="F22" s="1">
        <f>F21-AC21</f>
        <v>1.8033759195413942E-6</v>
      </c>
      <c r="G22" s="1">
        <f>G21-AD21</f>
        <v>2.6915348039269097E-8</v>
      </c>
      <c r="H22" s="1">
        <f t="shared" si="21"/>
        <v>3.7411058827205313E-7</v>
      </c>
      <c r="I22" s="1">
        <f t="shared" si="22"/>
        <v>1.035347802956993E-3</v>
      </c>
      <c r="J22" s="1">
        <f>G22^2*F22*$J$4</f>
        <v>6.267383447165302E-5</v>
      </c>
      <c r="K22" s="1">
        <f t="shared" si="3"/>
        <v>4.4986530451505764E-8</v>
      </c>
      <c r="L22" s="1">
        <f t="shared" si="4"/>
        <v>4.7209821060736196E-8</v>
      </c>
      <c r="M22" s="1">
        <f t="shared" si="5"/>
        <v>1.0998699998786392E-3</v>
      </c>
      <c r="N22" s="1">
        <f t="shared" si="19"/>
        <v>1.1603932631905178E-3</v>
      </c>
      <c r="O22" s="1">
        <f t="shared" si="6"/>
        <v>-7.8939263802324025E-14</v>
      </c>
      <c r="P22" s="1">
        <f>M22-C22</f>
        <v>-1.2136082069846843E-13</v>
      </c>
      <c r="Q22" s="1">
        <f t="shared" si="23"/>
        <v>0</v>
      </c>
      <c r="R22" s="2" cm="1">
        <f t="array" ref="R22">MAX(ABS(O22:Q22/B22:D22))</f>
        <v>1.6720913156419315E-6</v>
      </c>
      <c r="S22" s="2">
        <f t="shared" si="7"/>
        <v>21.234210617692177</v>
      </c>
      <c r="T22" s="2">
        <f t="shared" si="8"/>
        <v>2.4945730928328032E-2</v>
      </c>
      <c r="U22" s="2">
        <f t="shared" si="9"/>
        <v>20.234210617692177</v>
      </c>
      <c r="V22" s="2">
        <f t="shared" si="10"/>
        <v>609.89502408257749</v>
      </c>
      <c r="W22" s="13">
        <f>E22*F22*$K$4</f>
        <v>1.6714080897587158</v>
      </c>
      <c r="X22" s="13">
        <f t="shared" si="11"/>
        <v>43125.597214542693</v>
      </c>
      <c r="Y22" s="13">
        <f t="shared" si="12"/>
        <v>20.234210617692177</v>
      </c>
      <c r="Z22" s="13">
        <f t="shared" si="13"/>
        <v>643.64864022689824</v>
      </c>
      <c r="AA22" s="13">
        <f t="shared" si="14"/>
        <v>47797.60423061961</v>
      </c>
      <c r="AB22" cm="1">
        <f t="array" ref="AB22:AC22">TRANSPOSE(MMULT(MINVERSE(_xlfn.WRAPCOLS(S22:V22,2)),TRANSPOSE(O22:P22)))</f>
        <v>-3.5280732644944983E-15</v>
      </c>
      <c r="AC22" s="1">
        <v>-1.9884210485983081E-16</v>
      </c>
      <c r="AD22">
        <v>0</v>
      </c>
      <c r="AE22" s="2"/>
    </row>
    <row r="23" spans="1:31" x14ac:dyDescent="0.25">
      <c r="A23">
        <f t="shared" si="20"/>
        <v>15</v>
      </c>
      <c r="B23" s="1">
        <f t="shared" si="15"/>
        <v>4.7209899999999998E-8</v>
      </c>
      <c r="C23" s="1">
        <f t="shared" si="16"/>
        <v>1.09987E-3</v>
      </c>
      <c r="D23" s="1">
        <f t="shared" si="17"/>
        <v>1.1603932633898898E-3</v>
      </c>
      <c r="E23" s="1">
        <f t="shared" si="18"/>
        <v>2.2232941373036988E-9</v>
      </c>
      <c r="F23" s="1">
        <f>F22-AC22</f>
        <v>1.8033759197402362E-6</v>
      </c>
      <c r="G23" s="1">
        <f>G22-AD22</f>
        <v>2.6915348039269097E-8</v>
      </c>
      <c r="H23" s="1">
        <f t="shared" si="21"/>
        <v>3.7411058827205313E-7</v>
      </c>
      <c r="I23" s="1">
        <f t="shared" si="22"/>
        <v>1.0353478030711513E-3</v>
      </c>
      <c r="J23" s="1">
        <f>G23^2*F23*$J$4</f>
        <v>6.2673834478563508E-5</v>
      </c>
      <c r="K23" s="1">
        <f t="shared" si="3"/>
        <v>4.4986601844243535E-8</v>
      </c>
      <c r="L23" s="1">
        <f t="shared" si="4"/>
        <v>4.7209895981547232E-8</v>
      </c>
      <c r="M23" s="1">
        <f t="shared" si="5"/>
        <v>1.0998700000712995E-3</v>
      </c>
      <c r="N23" s="1">
        <f t="shared" si="19"/>
        <v>1.1603932633898898E-3</v>
      </c>
      <c r="O23" s="1">
        <f t="shared" si="6"/>
        <v>-4.0184527662322527E-15</v>
      </c>
      <c r="P23" s="1">
        <f>M23-C23</f>
        <v>7.129952010742624E-14</v>
      </c>
      <c r="Q23" s="1">
        <f t="shared" si="23"/>
        <v>0</v>
      </c>
      <c r="R23" s="2" cm="1">
        <f t="array" ref="R23">MAX(ABS(O23:Q23/B23:D23))</f>
        <v>8.5118857829231855E-8</v>
      </c>
      <c r="S23" s="2">
        <f t="shared" si="7"/>
        <v>21.234210619923221</v>
      </c>
      <c r="T23" s="2">
        <f t="shared" si="8"/>
        <v>2.494577051396114E-2</v>
      </c>
      <c r="U23" s="2">
        <f t="shared" si="9"/>
        <v>20.234210619923221</v>
      </c>
      <c r="V23" s="2">
        <f t="shared" si="10"/>
        <v>609.89502412216302</v>
      </c>
      <c r="W23" s="13">
        <f>E23*F23*$K$4</f>
        <v>1.6714107422504345</v>
      </c>
      <c r="X23" s="13">
        <f t="shared" si="11"/>
        <v>43125.597221950076</v>
      </c>
      <c r="Y23" s="13">
        <f t="shared" si="12"/>
        <v>20.234210619923221</v>
      </c>
      <c r="Z23" s="13">
        <f t="shared" si="13"/>
        <v>643.64864026648377</v>
      </c>
      <c r="AA23" s="13">
        <f t="shared" si="14"/>
        <v>47797.604238540487</v>
      </c>
      <c r="AB23" cm="1">
        <f t="array" ref="AB23:AC23">TRANSPOSE(MMULT(MINVERSE(_xlfn.WRAPCOLS(S23:V23,2)),TRANSPOSE(O23:P23)))</f>
        <v>-3.006550867539375E-16</v>
      </c>
      <c r="AC23" s="1">
        <v>1.1691687480621475E-16</v>
      </c>
      <c r="AD23">
        <v>0</v>
      </c>
      <c r="AE23" s="2"/>
    </row>
    <row r="24" spans="1:31" x14ac:dyDescent="0.25">
      <c r="A24">
        <f t="shared" si="20"/>
        <v>16</v>
      </c>
      <c r="B24" s="1">
        <f t="shared" si="15"/>
        <v>4.7209899999999998E-8</v>
      </c>
      <c r="C24" s="1">
        <f t="shared" si="16"/>
        <v>1.09987E-3</v>
      </c>
      <c r="D24" s="1">
        <f t="shared" si="17"/>
        <v>1.1603932633207198E-3</v>
      </c>
      <c r="E24" s="1">
        <f t="shared" si="18"/>
        <v>2.2232944379587854E-9</v>
      </c>
      <c r="F24" s="1">
        <f>F23-AC23</f>
        <v>1.8033759196233194E-6</v>
      </c>
      <c r="G24" s="1">
        <f>G23-AD23</f>
        <v>2.6915348039269097E-8</v>
      </c>
      <c r="H24" s="1">
        <f t="shared" si="21"/>
        <v>3.7411058827205313E-7</v>
      </c>
      <c r="I24" s="1">
        <f t="shared" si="22"/>
        <v>1.0353478030040275E-3</v>
      </c>
      <c r="J24" s="1">
        <f>G24^2*F24*$J$4</f>
        <v>6.2673834474500216E-5</v>
      </c>
      <c r="K24" s="1">
        <f t="shared" si="3"/>
        <v>4.4986607924845306E-8</v>
      </c>
      <c r="L24" s="1">
        <f t="shared" si="4"/>
        <v>4.7209902362804089E-8</v>
      </c>
      <c r="M24" s="1">
        <f t="shared" si="5"/>
        <v>1.0998700000060756E-3</v>
      </c>
      <c r="N24" s="1">
        <f t="shared" si="19"/>
        <v>1.1603932633207198E-3</v>
      </c>
      <c r="O24" s="1">
        <f t="shared" si="6"/>
        <v>2.3628040907510403E-15</v>
      </c>
      <c r="P24" s="1">
        <f>M24-C24</f>
        <v>6.0756521341742697E-15</v>
      </c>
      <c r="Q24" s="1">
        <f t="shared" si="23"/>
        <v>0</v>
      </c>
      <c r="R24" s="2" cm="1">
        <f t="array" ref="R24">MAX(ABS(O24:Q24/B24:D24))</f>
        <v>5.0048911155309382E-8</v>
      </c>
      <c r="S24" s="2">
        <f t="shared" si="7"/>
        <v>21.234210618611392</v>
      </c>
      <c r="T24" s="2">
        <f t="shared" si="8"/>
        <v>2.4945773887366698E-2</v>
      </c>
      <c r="U24" s="2">
        <f t="shared" si="9"/>
        <v>20.234210618611392</v>
      </c>
      <c r="V24" s="2">
        <f t="shared" si="10"/>
        <v>609.89502412553645</v>
      </c>
      <c r="W24" s="13">
        <f>E24*F24*$K$4</f>
        <v>1.6714109681662115</v>
      </c>
      <c r="X24" s="13">
        <f t="shared" si="11"/>
        <v>43125.597219380172</v>
      </c>
      <c r="Y24" s="13">
        <f t="shared" si="12"/>
        <v>20.234210618611392</v>
      </c>
      <c r="Z24" s="13">
        <f t="shared" si="13"/>
        <v>643.6486402698572</v>
      </c>
      <c r="AA24" s="13">
        <f t="shared" si="14"/>
        <v>47797.604235668652</v>
      </c>
      <c r="AB24" cm="1">
        <f t="array" ref="AB24:AC24">TRANSPOSE(MMULT(MINVERSE(_xlfn.WRAPCOLS(S24:V24,2)),TRANSPOSE(O24:P24)))</f>
        <v>1.0178476669930324E-16</v>
      </c>
      <c r="AC24" s="1">
        <v>9.9576366328067702E-18</v>
      </c>
      <c r="AD24">
        <v>0</v>
      </c>
      <c r="AE24" s="2"/>
    </row>
    <row r="25" spans="1:31" x14ac:dyDescent="0.25">
      <c r="A25">
        <f t="shared" si="20"/>
        <v>17</v>
      </c>
      <c r="B25" s="1">
        <f t="shared" si="15"/>
        <v>4.7209899999999998E-8</v>
      </c>
      <c r="C25" s="1">
        <f t="shared" si="16"/>
        <v>1.09987E-3</v>
      </c>
      <c r="D25" s="1">
        <f t="shared" si="17"/>
        <v>1.1603932633122511E-3</v>
      </c>
      <c r="E25" s="1">
        <f t="shared" si="18"/>
        <v>2.2232943361740187E-9</v>
      </c>
      <c r="F25" s="1">
        <f>F24-AC24</f>
        <v>1.8033759196133617E-6</v>
      </c>
      <c r="G25" s="1">
        <f>G24-AD24</f>
        <v>2.6915348039269097E-8</v>
      </c>
      <c r="H25" s="1">
        <f t="shared" si="21"/>
        <v>3.7411058827205313E-7</v>
      </c>
      <c r="I25" s="1">
        <f t="shared" si="22"/>
        <v>1.0353478029983107E-3</v>
      </c>
      <c r="J25" s="1">
        <f>G25^2*F25*$J$4</f>
        <v>6.2673834474154152E-5</v>
      </c>
      <c r="K25" s="1">
        <f t="shared" si="3"/>
        <v>4.4986605865062501E-8</v>
      </c>
      <c r="L25" s="1">
        <f t="shared" si="4"/>
        <v>4.7209900201236518E-8</v>
      </c>
      <c r="M25" s="1">
        <f t="shared" si="5"/>
        <v>1.0998699999979432E-3</v>
      </c>
      <c r="N25" s="1">
        <f t="shared" si="19"/>
        <v>1.1603932633122511E-3</v>
      </c>
      <c r="O25" s="1">
        <f t="shared" si="6"/>
        <v>2.0123651927423527E-16</v>
      </c>
      <c r="P25" s="1">
        <f>M25-C25</f>
        <v>-2.0567315212050019E-15</v>
      </c>
      <c r="Q25" s="1">
        <f t="shared" si="23"/>
        <v>0</v>
      </c>
      <c r="R25" s="2" cm="1">
        <f t="array" ref="R25">MAX(ABS(O25:Q25/B25:D25))</f>
        <v>4.262591517335035E-9</v>
      </c>
      <c r="S25" s="2">
        <f t="shared" si="7"/>
        <v>21.234210618499663</v>
      </c>
      <c r="T25" s="2">
        <f t="shared" si="8"/>
        <v>2.4945772745322829E-2</v>
      </c>
      <c r="U25" s="2">
        <f t="shared" si="9"/>
        <v>20.234210618499663</v>
      </c>
      <c r="V25" s="2">
        <f t="shared" si="10"/>
        <v>609.89502412439447</v>
      </c>
      <c r="W25" s="13">
        <f>E25*F25*$K$4</f>
        <v>1.6714108916380235</v>
      </c>
      <c r="X25" s="13">
        <f t="shared" si="11"/>
        <v>43125.597219065516</v>
      </c>
      <c r="Y25" s="13">
        <f t="shared" si="12"/>
        <v>20.234210618499663</v>
      </c>
      <c r="Z25" s="13">
        <f t="shared" si="13"/>
        <v>643.64864026871521</v>
      </c>
      <c r="AA25" s="13">
        <f t="shared" si="14"/>
        <v>47797.604235328283</v>
      </c>
      <c r="AB25" cm="1">
        <f t="array" ref="AB25:AC25">TRANSPOSE(MMULT(MINVERSE(_xlfn.WRAPCOLS(S25:V25,2)),TRANSPOSE(O25:P25)))</f>
        <v>1.2690948406285707E-17</v>
      </c>
      <c r="AC25" s="1">
        <v>-3.3727904399172653E-18</v>
      </c>
      <c r="AD25">
        <v>0</v>
      </c>
      <c r="AE25" s="2"/>
    </row>
    <row r="26" spans="1:31" x14ac:dyDescent="0.25">
      <c r="A26">
        <f t="shared" si="20"/>
        <v>18</v>
      </c>
      <c r="B26" s="1">
        <f t="shared" si="15"/>
        <v>4.7209899999999998E-8</v>
      </c>
      <c r="C26" s="1">
        <f t="shared" si="16"/>
        <v>1.09987E-3</v>
      </c>
      <c r="D26" s="1">
        <f t="shared" si="17"/>
        <v>1.1603932633141654E-3</v>
      </c>
      <c r="E26" s="1">
        <f t="shared" si="18"/>
        <v>2.2232943234830705E-9</v>
      </c>
      <c r="F26" s="1">
        <f>F25-AC25</f>
        <v>1.8033759196167346E-6</v>
      </c>
      <c r="G26" s="1">
        <f>G25-AD25</f>
        <v>2.6915348039269097E-8</v>
      </c>
      <c r="H26" s="1">
        <f t="shared" si="21"/>
        <v>3.7411058827205313E-7</v>
      </c>
      <c r="I26" s="1">
        <f t="shared" si="22"/>
        <v>1.0353478030002471E-3</v>
      </c>
      <c r="J26" s="1">
        <f>G26^2*F26*$J$4</f>
        <v>6.2673834474271368E-5</v>
      </c>
      <c r="K26" s="1">
        <f t="shared" si="3"/>
        <v>4.4986605608355316E-8</v>
      </c>
      <c r="L26" s="1">
        <f t="shared" si="4"/>
        <v>4.7209899931838384E-8</v>
      </c>
      <c r="M26" s="1">
        <f t="shared" si="5"/>
        <v>1.0998699999997437E-3</v>
      </c>
      <c r="N26" s="1">
        <f t="shared" si="19"/>
        <v>1.1603932633141654E-3</v>
      </c>
      <c r="O26" s="1">
        <f t="shared" si="6"/>
        <v>-6.8161614768280404E-17</v>
      </c>
      <c r="P26" s="1">
        <f>M26-C26</f>
        <v>-2.5630539357557325E-16</v>
      </c>
      <c r="Q26" s="1">
        <f t="shared" si="23"/>
        <v>0</v>
      </c>
      <c r="R26" s="2" cm="1">
        <f t="array" ref="R26">MAX(ABS(O26:Q26/B26:D26))</f>
        <v>1.4437991770429594E-9</v>
      </c>
      <c r="S26" s="2">
        <f t="shared" si="7"/>
        <v>21.23421061853751</v>
      </c>
      <c r="T26" s="2">
        <f t="shared" si="8"/>
        <v>2.4945772602928053E-2</v>
      </c>
      <c r="U26" s="2">
        <f t="shared" si="9"/>
        <v>20.23421061853751</v>
      </c>
      <c r="V26" s="2">
        <f t="shared" si="10"/>
        <v>609.89502412425202</v>
      </c>
      <c r="W26" s="13">
        <f>E26*F26*$K$4</f>
        <v>1.6714108821004476</v>
      </c>
      <c r="X26" s="13">
        <f t="shared" si="11"/>
        <v>43125.597219136638</v>
      </c>
      <c r="Y26" s="13">
        <f t="shared" si="12"/>
        <v>20.23421061853751</v>
      </c>
      <c r="Z26" s="13">
        <f t="shared" si="13"/>
        <v>643.64864026857276</v>
      </c>
      <c r="AA26" s="13">
        <f t="shared" si="14"/>
        <v>47797.604235408122</v>
      </c>
      <c r="AB26" cm="1">
        <f t="array" ref="AB26:AC26">TRANSPOSE(MMULT(MINVERSE(_xlfn.WRAPCOLS(S26:V26,2)),TRANSPOSE(O26:P26)))</f>
        <v>-2.8096458747520105E-18</v>
      </c>
      <c r="AC26" s="1">
        <v>-4.201301775767315E-19</v>
      </c>
      <c r="AD26">
        <v>0</v>
      </c>
      <c r="AE26" s="2"/>
    </row>
    <row r="27" spans="1:31" x14ac:dyDescent="0.25">
      <c r="A27">
        <f t="shared" si="20"/>
        <v>19</v>
      </c>
      <c r="B27" s="1">
        <f t="shared" si="15"/>
        <v>4.7209899999999998E-8</v>
      </c>
      <c r="C27" s="1">
        <f t="shared" si="16"/>
        <v>1.09987E-3</v>
      </c>
      <c r="D27" s="1">
        <f t="shared" si="17"/>
        <v>1.1603932633144926E-3</v>
      </c>
      <c r="E27" s="1">
        <f t="shared" si="18"/>
        <v>2.2232943262927164E-9</v>
      </c>
      <c r="F27" s="1">
        <f>F26-AC26</f>
        <v>1.8033759196171547E-6</v>
      </c>
      <c r="G27" s="1">
        <f>G26-AD26</f>
        <v>2.6915348039269097E-8</v>
      </c>
      <c r="H27" s="1">
        <f t="shared" si="21"/>
        <v>3.7411058827205313E-7</v>
      </c>
      <c r="I27" s="1">
        <f t="shared" si="22"/>
        <v>1.0353478030004882E-3</v>
      </c>
      <c r="J27" s="1">
        <f>G27^2*F27*$J$4</f>
        <v>6.2673834474285978E-5</v>
      </c>
      <c r="K27" s="1">
        <f t="shared" si="3"/>
        <v>4.4986605665216764E-8</v>
      </c>
      <c r="L27" s="1">
        <f t="shared" si="4"/>
        <v>4.7209899991509479E-8</v>
      </c>
      <c r="M27" s="1">
        <f t="shared" si="5"/>
        <v>1.0998700000000566E-3</v>
      </c>
      <c r="N27" s="1">
        <f t="shared" si="19"/>
        <v>1.1603932633144926E-3</v>
      </c>
      <c r="O27" s="1">
        <f t="shared" si="6"/>
        <v>-8.4905192969341977E-18</v>
      </c>
      <c r="P27" s="1">
        <f>M27-C27</f>
        <v>5.6595353403743331E-17</v>
      </c>
      <c r="Q27" s="1">
        <f t="shared" si="23"/>
        <v>0</v>
      </c>
      <c r="R27" s="2" cm="1">
        <f t="array" ref="R27">MAX(ABS(O27:Q27/B27:D27))</f>
        <v>1.7984616143932095E-10</v>
      </c>
      <c r="S27" s="2">
        <f t="shared" si="7"/>
        <v>21.234210618542225</v>
      </c>
      <c r="T27" s="2">
        <f t="shared" si="8"/>
        <v>2.4945772634452797E-2</v>
      </c>
      <c r="U27" s="2">
        <f t="shared" si="9"/>
        <v>20.234210618542225</v>
      </c>
      <c r="V27" s="2">
        <f t="shared" si="10"/>
        <v>609.89502412428351</v>
      </c>
      <c r="W27" s="13">
        <f>E27*F27*$K$4</f>
        <v>1.6714108842130508</v>
      </c>
      <c r="X27" s="13">
        <f t="shared" si="11"/>
        <v>43125.597219148796</v>
      </c>
      <c r="Y27" s="13">
        <f t="shared" si="12"/>
        <v>20.234210618542225</v>
      </c>
      <c r="Z27" s="13">
        <f t="shared" si="13"/>
        <v>643.64864026860425</v>
      </c>
      <c r="AA27" s="13">
        <f t="shared" si="14"/>
        <v>47797.604235421364</v>
      </c>
      <c r="AB27" cm="1">
        <f t="array" ref="AB27:AC27">TRANSPOSE(MMULT(MINVERSE(_xlfn.WRAPCOLS(S27:V27,2)),TRANSPOSE(O27:P27)))</f>
        <v>-4.8829513733208391E-19</v>
      </c>
      <c r="AC27" s="1">
        <v>9.2815209280478289E-20</v>
      </c>
      <c r="AD27">
        <v>0</v>
      </c>
      <c r="AE27" s="2"/>
    </row>
    <row r="28" spans="1:31" x14ac:dyDescent="0.25">
      <c r="A28">
        <f t="shared" si="20"/>
        <v>20</v>
      </c>
      <c r="B28" s="1">
        <f t="shared" si="15"/>
        <v>4.7209899999999998E-8</v>
      </c>
      <c r="C28" s="1">
        <f t="shared" si="16"/>
        <v>1.09987E-3</v>
      </c>
      <c r="D28" s="1">
        <f t="shared" si="17"/>
        <v>1.1603932633144427E-3</v>
      </c>
      <c r="E28" s="1">
        <f t="shared" si="18"/>
        <v>2.2232943267810115E-9</v>
      </c>
      <c r="F28" s="1">
        <f>F27-AC27</f>
        <v>1.803375919617062E-6</v>
      </c>
      <c r="G28" s="1">
        <f>G27-AD27</f>
        <v>2.6915348039269097E-8</v>
      </c>
      <c r="H28" s="1">
        <f t="shared" si="21"/>
        <v>3.7411058827205313E-7</v>
      </c>
      <c r="I28" s="1">
        <f t="shared" si="22"/>
        <v>1.0353478030004351E-3</v>
      </c>
      <c r="J28" s="1">
        <f>G28^2*F28*$J$4</f>
        <v>6.2673834474282752E-5</v>
      </c>
      <c r="K28" s="1">
        <f t="shared" si="3"/>
        <v>4.4986605675094723E-8</v>
      </c>
      <c r="L28" s="1">
        <f t="shared" si="4"/>
        <v>4.7209900001875733E-8</v>
      </c>
      <c r="M28" s="1">
        <f t="shared" si="5"/>
        <v>1.0998700000000099E-3</v>
      </c>
      <c r="N28" s="1">
        <f t="shared" si="19"/>
        <v>1.1603932633144427E-3</v>
      </c>
      <c r="O28" s="1">
        <f t="shared" si="6"/>
        <v>1.8757346093599468E-18</v>
      </c>
      <c r="P28" s="1">
        <f>M28-C28</f>
        <v>9.9746599868666408E-18</v>
      </c>
      <c r="Q28" s="1">
        <f t="shared" si="23"/>
        <v>0</v>
      </c>
      <c r="R28" s="2" cm="1">
        <f t="array" ref="R28">MAX(ABS(O28:Q28/B28:D28))</f>
        <v>3.9731806450764498E-11</v>
      </c>
      <c r="S28" s="2">
        <f t="shared" si="7"/>
        <v>21.234210618541184</v>
      </c>
      <c r="T28" s="2">
        <f t="shared" si="8"/>
        <v>2.4945772639931557E-2</v>
      </c>
      <c r="U28" s="2">
        <f t="shared" si="9"/>
        <v>20.234210618541184</v>
      </c>
      <c r="V28" s="2">
        <f t="shared" si="10"/>
        <v>609.89502412428908</v>
      </c>
      <c r="W28" s="13">
        <f>E28*F28*$K$4</f>
        <v>1.6714108845800513</v>
      </c>
      <c r="X28" s="13">
        <f t="shared" si="11"/>
        <v>43125.597219146948</v>
      </c>
      <c r="Y28" s="13">
        <f t="shared" si="12"/>
        <v>20.234210618541184</v>
      </c>
      <c r="Z28" s="13">
        <f t="shared" si="13"/>
        <v>643.64864026860982</v>
      </c>
      <c r="AA28" s="13">
        <f t="shared" si="14"/>
        <v>47797.604235419269</v>
      </c>
      <c r="AB28" cm="1">
        <f t="array" ref="AB28:AC28">TRANSPOSE(MMULT(MINVERSE(_xlfn.WRAPCOLS(S28:V28,2)),TRANSPOSE(O28:P28)))</f>
        <v>7.2753825349004895E-20</v>
      </c>
      <c r="AC28" s="1">
        <v>1.6351740368435035E-20</v>
      </c>
      <c r="AD28">
        <v>0</v>
      </c>
      <c r="AE28" s="2"/>
    </row>
    <row r="29" spans="1:31" x14ac:dyDescent="0.25">
      <c r="A29">
        <f t="shared" si="20"/>
        <v>21</v>
      </c>
      <c r="B29" s="1">
        <f t="shared" si="15"/>
        <v>4.7209899999999998E-8</v>
      </c>
      <c r="C29" s="1">
        <f t="shared" si="16"/>
        <v>1.09987E-3</v>
      </c>
      <c r="D29" s="1">
        <f t="shared" si="17"/>
        <v>1.160393263314431E-3</v>
      </c>
      <c r="E29" s="1">
        <f t="shared" si="18"/>
        <v>2.2232943267082576E-9</v>
      </c>
      <c r="F29" s="1">
        <f>F28-AC28</f>
        <v>1.8033759196170457E-6</v>
      </c>
      <c r="G29" s="1">
        <f>G28-AD28</f>
        <v>2.6915348039269097E-8</v>
      </c>
      <c r="H29" s="1">
        <f t="shared" si="21"/>
        <v>3.7411058827205313E-7</v>
      </c>
      <c r="I29" s="1">
        <f t="shared" si="22"/>
        <v>1.0353478030004257E-3</v>
      </c>
      <c r="J29" s="1">
        <f>G29^2*F29*$J$4</f>
        <v>6.2673834474282183E-5</v>
      </c>
      <c r="K29" s="1">
        <f t="shared" si="3"/>
        <v>4.4986605673622189E-8</v>
      </c>
      <c r="L29" s="1">
        <f t="shared" si="4"/>
        <v>4.7209900000330447E-8</v>
      </c>
      <c r="M29" s="1">
        <f t="shared" si="5"/>
        <v>1.0998699999999989E-3</v>
      </c>
      <c r="N29" s="1">
        <f t="shared" si="19"/>
        <v>1.160393263314431E-3</v>
      </c>
      <c r="O29" s="1">
        <f t="shared" si="6"/>
        <v>3.3044872854758392E-19</v>
      </c>
      <c r="P29" s="1">
        <f>M29-C29</f>
        <v>0</v>
      </c>
      <c r="Q29" s="1">
        <f t="shared" si="23"/>
        <v>0</v>
      </c>
      <c r="R29" s="2" cm="1">
        <f t="array" ref="R29">MAX(ABS(O29:Q29/B29:D29))</f>
        <v>6.9995642555392818E-12</v>
      </c>
      <c r="S29" s="2">
        <f t="shared" si="7"/>
        <v>21.234210618540999</v>
      </c>
      <c r="T29" s="2">
        <f t="shared" si="8"/>
        <v>2.4945772639115245E-2</v>
      </c>
      <c r="U29" s="2">
        <f t="shared" si="9"/>
        <v>20.234210618540999</v>
      </c>
      <c r="V29" s="2">
        <f t="shared" si="10"/>
        <v>609.89502412428828</v>
      </c>
      <c r="W29" s="13">
        <f>E29*F29*$K$4</f>
        <v>1.6714108845253417</v>
      </c>
      <c r="X29" s="13">
        <f t="shared" si="11"/>
        <v>43125.597219146504</v>
      </c>
      <c r="Y29" s="13">
        <f t="shared" si="12"/>
        <v>20.234210618540999</v>
      </c>
      <c r="Z29" s="13">
        <f t="shared" si="13"/>
        <v>643.64864026860903</v>
      </c>
      <c r="AA29" s="13">
        <f t="shared" si="14"/>
        <v>47797.604235418788</v>
      </c>
      <c r="AB29" cm="1">
        <f t="array" ref="AB29:AC29">TRANSPOSE(MMULT(MINVERSE(_xlfn.WRAPCOLS(S29:V29,2)),TRANSPOSE(O29:P29)))</f>
        <v>1.5562698063046597E-20</v>
      </c>
      <c r="AC29" s="1">
        <v>-6.3654155580197841E-25</v>
      </c>
      <c r="AD29">
        <v>0</v>
      </c>
      <c r="AE29" s="2"/>
    </row>
    <row r="30" spans="1:31" x14ac:dyDescent="0.25">
      <c r="A30">
        <f t="shared" si="20"/>
        <v>22</v>
      </c>
      <c r="B30" s="1">
        <f t="shared" si="15"/>
        <v>4.7209899999999998E-8</v>
      </c>
      <c r="C30" s="1">
        <f t="shared" si="16"/>
        <v>1.09987E-3</v>
      </c>
      <c r="D30" s="1">
        <f t="shared" si="17"/>
        <v>1.1603932633144306E-3</v>
      </c>
      <c r="E30" s="1">
        <f t="shared" si="18"/>
        <v>2.2232943266926951E-9</v>
      </c>
      <c r="F30" s="1">
        <f>F29-AC29</f>
        <v>1.8033759196170457E-6</v>
      </c>
      <c r="G30" s="1">
        <f>G29-AD29</f>
        <v>2.6915348039269097E-8</v>
      </c>
      <c r="H30" s="1">
        <f t="shared" si="21"/>
        <v>3.7411058827205313E-7</v>
      </c>
      <c r="I30" s="1">
        <f t="shared" si="22"/>
        <v>1.0353478030004257E-3</v>
      </c>
      <c r="J30" s="1">
        <f>G30^2*F30*$J$4</f>
        <v>6.2673834474282183E-5</v>
      </c>
      <c r="K30" s="1">
        <f t="shared" si="3"/>
        <v>4.4986605673307298E-8</v>
      </c>
      <c r="L30" s="1">
        <f t="shared" si="4"/>
        <v>4.7209899999999992E-8</v>
      </c>
      <c r="M30" s="1">
        <f t="shared" si="5"/>
        <v>1.0998699999999985E-3</v>
      </c>
      <c r="N30" s="1">
        <f t="shared" si="19"/>
        <v>1.1603932633144306E-3</v>
      </c>
      <c r="O30" s="1">
        <f t="shared" si="6"/>
        <v>0</v>
      </c>
      <c r="P30" s="1">
        <f>M30-C30</f>
        <v>0</v>
      </c>
      <c r="Q30" s="1">
        <f t="shared" si="23"/>
        <v>0</v>
      </c>
      <c r="R30" s="2" cm="1">
        <f t="array" ref="R30">MAX(ABS(O30:Q30/B30:D30))</f>
        <v>0</v>
      </c>
      <c r="S30" s="2">
        <f t="shared" si="7"/>
        <v>21.234210618540999</v>
      </c>
      <c r="T30" s="2">
        <f t="shared" si="8"/>
        <v>2.4945772638940631E-2</v>
      </c>
      <c r="U30" s="2">
        <f t="shared" si="9"/>
        <v>20.234210618540999</v>
      </c>
      <c r="V30" s="2">
        <f t="shared" si="10"/>
        <v>609.89502412428806</v>
      </c>
      <c r="W30" s="13">
        <f>E30*F30*$K$4</f>
        <v>1.6714108845136426</v>
      </c>
      <c r="X30" s="13">
        <f t="shared" si="11"/>
        <v>43125.59721914649</v>
      </c>
      <c r="Y30" s="13">
        <f t="shared" si="12"/>
        <v>20.234210618540999</v>
      </c>
      <c r="Z30" s="13">
        <f t="shared" si="13"/>
        <v>643.6486402686088</v>
      </c>
      <c r="AA30" s="13">
        <f t="shared" si="14"/>
        <v>47797.604235418774</v>
      </c>
      <c r="AB30" cm="1">
        <f t="array" ref="AB30:AC30">TRANSPOSE(MMULT(MINVERSE(_xlfn.WRAPCOLS(S30:V30,2)),TRANSPOSE(O30:P30)))</f>
        <v>0</v>
      </c>
      <c r="AC30" s="1">
        <v>0</v>
      </c>
      <c r="AD30">
        <v>0</v>
      </c>
      <c r="AE30" s="2"/>
    </row>
    <row r="31" spans="1:31" x14ac:dyDescent="0.25">
      <c r="A31">
        <f t="shared" si="20"/>
        <v>23</v>
      </c>
      <c r="B31" s="1">
        <f t="shared" si="15"/>
        <v>4.7209899999999998E-8</v>
      </c>
      <c r="C31" s="1">
        <f t="shared" si="16"/>
        <v>1.09987E-3</v>
      </c>
      <c r="D31" s="1">
        <f t="shared" si="17"/>
        <v>1.1603932633144306E-3</v>
      </c>
      <c r="E31" s="1">
        <f t="shared" si="18"/>
        <v>2.2232943266926951E-9</v>
      </c>
      <c r="F31" s="1">
        <f>F30-AC30</f>
        <v>1.8033759196170457E-6</v>
      </c>
      <c r="G31" s="1">
        <f>G30-AD30</f>
        <v>2.6915348039269097E-8</v>
      </c>
      <c r="H31" s="1">
        <f t="shared" si="21"/>
        <v>3.7411058827205313E-7</v>
      </c>
      <c r="I31" s="1">
        <f t="shared" si="22"/>
        <v>1.0353478030004257E-3</v>
      </c>
      <c r="J31" s="1">
        <f>G31^2*F31*$J$4</f>
        <v>6.2673834474282183E-5</v>
      </c>
      <c r="K31" s="1">
        <f t="shared" si="3"/>
        <v>4.4986605673307298E-8</v>
      </c>
      <c r="L31" s="1">
        <f t="shared" si="4"/>
        <v>4.7209899999999992E-8</v>
      </c>
      <c r="M31" s="1">
        <f t="shared" si="5"/>
        <v>1.0998699999999985E-3</v>
      </c>
      <c r="N31" s="1">
        <f t="shared" si="19"/>
        <v>1.1603932633144306E-3</v>
      </c>
      <c r="O31" s="1">
        <f t="shared" si="6"/>
        <v>0</v>
      </c>
      <c r="P31" s="1">
        <f>M31-C31</f>
        <v>0</v>
      </c>
      <c r="Q31" s="1">
        <f t="shared" si="23"/>
        <v>0</v>
      </c>
      <c r="R31" s="2" cm="1">
        <f t="array" ref="R31">MAX(ABS(O31:Q31/B31:D31))</f>
        <v>0</v>
      </c>
      <c r="S31" s="2">
        <f t="shared" si="7"/>
        <v>21.234210618540999</v>
      </c>
      <c r="T31" s="2">
        <f t="shared" si="8"/>
        <v>2.4945772638940631E-2</v>
      </c>
      <c r="U31" s="2">
        <f t="shared" si="9"/>
        <v>20.234210618540999</v>
      </c>
      <c r="V31" s="2">
        <f t="shared" si="10"/>
        <v>609.89502412428806</v>
      </c>
      <c r="W31" s="13">
        <f>E31*F31*$K$4</f>
        <v>1.6714108845136426</v>
      </c>
      <c r="X31" s="13">
        <f t="shared" si="11"/>
        <v>43125.59721914649</v>
      </c>
      <c r="Y31" s="13">
        <f t="shared" si="12"/>
        <v>20.234210618540999</v>
      </c>
      <c r="Z31" s="13">
        <f t="shared" si="13"/>
        <v>643.6486402686088</v>
      </c>
      <c r="AA31" s="13">
        <f t="shared" si="14"/>
        <v>47797.604235418774</v>
      </c>
      <c r="AB31" cm="1">
        <f t="array" ref="AB31:AC31">TRANSPOSE(MMULT(MINVERSE(_xlfn.WRAPCOLS(S31:V31,2)),TRANSPOSE(O31:P31)))</f>
        <v>0</v>
      </c>
      <c r="AC31" s="1">
        <v>0</v>
      </c>
      <c r="AD31">
        <v>0</v>
      </c>
      <c r="AE31" s="2"/>
    </row>
    <row r="32" spans="1:31" x14ac:dyDescent="0.25">
      <c r="A32">
        <f t="shared" si="20"/>
        <v>24</v>
      </c>
      <c r="B32" s="1">
        <f t="shared" si="15"/>
        <v>4.7209899999999998E-8</v>
      </c>
      <c r="C32" s="1">
        <f t="shared" si="16"/>
        <v>1.09987E-3</v>
      </c>
      <c r="D32" s="1">
        <f t="shared" si="17"/>
        <v>1.1603932633144306E-3</v>
      </c>
      <c r="E32" s="1">
        <f t="shared" si="18"/>
        <v>2.2232943266926951E-9</v>
      </c>
      <c r="F32" s="1">
        <f>F31-AC31</f>
        <v>1.8033759196170457E-6</v>
      </c>
      <c r="G32" s="1">
        <f>G31-AD31</f>
        <v>2.6915348039269097E-8</v>
      </c>
      <c r="H32" s="1">
        <f t="shared" si="21"/>
        <v>3.7411058827205313E-7</v>
      </c>
      <c r="I32" s="1">
        <f t="shared" si="22"/>
        <v>1.0353478030004257E-3</v>
      </c>
      <c r="J32" s="1">
        <f>G32^2*F32*$J$4</f>
        <v>6.2673834474282183E-5</v>
      </c>
      <c r="K32" s="1">
        <f t="shared" si="3"/>
        <v>4.4986605673307298E-8</v>
      </c>
      <c r="L32" s="1">
        <f t="shared" si="4"/>
        <v>4.7209899999999992E-8</v>
      </c>
      <c r="M32" s="1">
        <f t="shared" si="5"/>
        <v>1.0998699999999985E-3</v>
      </c>
      <c r="N32" s="1">
        <f t="shared" si="19"/>
        <v>1.1603932633144306E-3</v>
      </c>
      <c r="O32" s="1">
        <f t="shared" si="6"/>
        <v>0</v>
      </c>
      <c r="P32" s="1">
        <f>M32-C32</f>
        <v>0</v>
      </c>
      <c r="Q32" s="1">
        <f t="shared" si="23"/>
        <v>0</v>
      </c>
      <c r="R32" s="2" cm="1">
        <f t="array" ref="R32">MAX(ABS(O32:Q32/B32:D32))</f>
        <v>0</v>
      </c>
      <c r="S32" s="2">
        <f t="shared" si="7"/>
        <v>21.234210618540999</v>
      </c>
      <c r="T32" s="2">
        <f t="shared" si="8"/>
        <v>2.4945772638940631E-2</v>
      </c>
      <c r="U32" s="2">
        <f t="shared" si="9"/>
        <v>20.234210618540999</v>
      </c>
      <c r="V32" s="2">
        <f t="shared" si="10"/>
        <v>609.89502412428806</v>
      </c>
      <c r="W32" s="13">
        <f>E32*F32*$K$4</f>
        <v>1.6714108845136426</v>
      </c>
      <c r="X32" s="13">
        <f t="shared" si="11"/>
        <v>43125.59721914649</v>
      </c>
      <c r="Y32" s="13">
        <f t="shared" si="12"/>
        <v>20.234210618540999</v>
      </c>
      <c r="Z32" s="13">
        <f t="shared" si="13"/>
        <v>643.6486402686088</v>
      </c>
      <c r="AA32" s="13">
        <f t="shared" si="14"/>
        <v>47797.604235418774</v>
      </c>
      <c r="AB32" cm="1">
        <f t="array" ref="AB32:AC32">TRANSPOSE(MMULT(MINVERSE(_xlfn.WRAPCOLS(S32:V32,2)),TRANSPOSE(O32:P32)))</f>
        <v>0</v>
      </c>
      <c r="AC32" s="1">
        <v>0</v>
      </c>
      <c r="AD32">
        <v>0</v>
      </c>
      <c r="AE32" s="2"/>
    </row>
    <row r="33" spans="1:31" x14ac:dyDescent="0.25">
      <c r="A33">
        <f t="shared" si="20"/>
        <v>25</v>
      </c>
      <c r="B33" s="1">
        <f t="shared" si="15"/>
        <v>4.7209899999999998E-8</v>
      </c>
      <c r="C33" s="1">
        <f t="shared" si="16"/>
        <v>1.09987E-3</v>
      </c>
      <c r="D33" s="1">
        <f t="shared" si="17"/>
        <v>1.1603932633144306E-3</v>
      </c>
      <c r="E33" s="1">
        <f t="shared" si="18"/>
        <v>2.2232943266926951E-9</v>
      </c>
      <c r="F33" s="1">
        <f>F32-AC32</f>
        <v>1.8033759196170457E-6</v>
      </c>
      <c r="G33" s="1">
        <f>G32-AD32</f>
        <v>2.6915348039269097E-8</v>
      </c>
      <c r="H33" s="1">
        <f t="shared" si="21"/>
        <v>3.7411058827205313E-7</v>
      </c>
      <c r="I33" s="1">
        <f t="shared" si="22"/>
        <v>1.0353478030004257E-3</v>
      </c>
      <c r="J33" s="1">
        <f>G33^2*F33*$J$4</f>
        <v>6.2673834474282183E-5</v>
      </c>
      <c r="K33" s="1">
        <f t="shared" si="3"/>
        <v>4.4986605673307298E-8</v>
      </c>
      <c r="L33" s="1">
        <f t="shared" si="4"/>
        <v>4.7209899999999992E-8</v>
      </c>
      <c r="M33" s="1">
        <f t="shared" si="5"/>
        <v>1.0998699999999985E-3</v>
      </c>
      <c r="N33" s="1">
        <f t="shared" si="19"/>
        <v>1.1603932633144306E-3</v>
      </c>
      <c r="O33" s="1">
        <f t="shared" si="6"/>
        <v>0</v>
      </c>
      <c r="P33" s="1">
        <f>M33-C33</f>
        <v>0</v>
      </c>
      <c r="Q33" s="1">
        <f t="shared" si="23"/>
        <v>0</v>
      </c>
      <c r="R33" s="2" cm="1">
        <f t="array" ref="R33">MAX(ABS(O33:Q33/B33:D33))</f>
        <v>0</v>
      </c>
      <c r="S33" s="2">
        <f t="shared" si="7"/>
        <v>21.234210618540999</v>
      </c>
      <c r="T33" s="2">
        <f t="shared" si="8"/>
        <v>2.4945772638940631E-2</v>
      </c>
      <c r="U33" s="2">
        <f t="shared" si="9"/>
        <v>20.234210618540999</v>
      </c>
      <c r="V33" s="2">
        <f t="shared" si="10"/>
        <v>609.89502412428806</v>
      </c>
      <c r="W33" s="13">
        <f>E33*F33*$K$4</f>
        <v>1.6714108845136426</v>
      </c>
      <c r="X33" s="13">
        <f t="shared" si="11"/>
        <v>43125.59721914649</v>
      </c>
      <c r="Y33" s="13">
        <f t="shared" si="12"/>
        <v>20.234210618540999</v>
      </c>
      <c r="Z33" s="13">
        <f t="shared" si="13"/>
        <v>643.6486402686088</v>
      </c>
      <c r="AA33" s="13">
        <f t="shared" si="14"/>
        <v>47797.604235418774</v>
      </c>
      <c r="AB33" cm="1">
        <f t="array" ref="AB33:AC33">TRANSPOSE(MMULT(MINVERSE(_xlfn.WRAPCOLS(S33:V33,2)),TRANSPOSE(O33:P33)))</f>
        <v>0</v>
      </c>
      <c r="AC33" s="1">
        <v>0</v>
      </c>
      <c r="AD33">
        <v>0</v>
      </c>
      <c r="AE33" s="2"/>
    </row>
    <row r="34" spans="1:31" x14ac:dyDescent="0.25">
      <c r="A34">
        <f t="shared" si="20"/>
        <v>26</v>
      </c>
      <c r="B34" s="1">
        <f t="shared" si="15"/>
        <v>4.7209899999999998E-8</v>
      </c>
      <c r="C34" s="1">
        <f t="shared" si="16"/>
        <v>1.09987E-3</v>
      </c>
      <c r="D34" s="1">
        <f t="shared" si="17"/>
        <v>1.1603932633144306E-3</v>
      </c>
      <c r="E34" s="1">
        <f t="shared" si="18"/>
        <v>2.2232943266926951E-9</v>
      </c>
      <c r="F34" s="1">
        <f>F33-AC33</f>
        <v>1.8033759196170457E-6</v>
      </c>
      <c r="G34" s="1">
        <f>G33-AD33</f>
        <v>2.6915348039269097E-8</v>
      </c>
      <c r="H34" s="1">
        <f t="shared" si="21"/>
        <v>3.7411058827205313E-7</v>
      </c>
      <c r="I34" s="1">
        <f t="shared" si="22"/>
        <v>1.0353478030004257E-3</v>
      </c>
      <c r="J34" s="1">
        <f>G34^2*F34*$J$4</f>
        <v>6.2673834474282183E-5</v>
      </c>
      <c r="K34" s="1">
        <f t="shared" si="3"/>
        <v>4.4986605673307298E-8</v>
      </c>
      <c r="L34" s="1">
        <f t="shared" si="4"/>
        <v>4.7209899999999992E-8</v>
      </c>
      <c r="M34" s="1">
        <f t="shared" si="5"/>
        <v>1.0998699999999985E-3</v>
      </c>
      <c r="N34" s="1">
        <f t="shared" si="19"/>
        <v>1.1603932633144306E-3</v>
      </c>
      <c r="O34" s="1">
        <f t="shared" si="6"/>
        <v>0</v>
      </c>
      <c r="P34" s="1">
        <f>M34-C34</f>
        <v>0</v>
      </c>
      <c r="Q34" s="1">
        <f t="shared" si="23"/>
        <v>0</v>
      </c>
      <c r="R34" s="2" cm="1">
        <f t="array" ref="R34">MAX(ABS(O34:Q34/B34:D34))</f>
        <v>0</v>
      </c>
      <c r="S34" s="2">
        <f t="shared" si="7"/>
        <v>21.234210618540999</v>
      </c>
      <c r="T34" s="2">
        <f t="shared" si="8"/>
        <v>2.4945772638940631E-2</v>
      </c>
      <c r="U34" s="2">
        <f t="shared" si="9"/>
        <v>20.234210618540999</v>
      </c>
      <c r="V34" s="2">
        <f t="shared" si="10"/>
        <v>609.89502412428806</v>
      </c>
      <c r="W34" s="13">
        <f>E34*F34*$K$4</f>
        <v>1.6714108845136426</v>
      </c>
      <c r="X34" s="13">
        <f t="shared" si="11"/>
        <v>43125.59721914649</v>
      </c>
      <c r="Y34" s="13">
        <f t="shared" si="12"/>
        <v>20.234210618540999</v>
      </c>
      <c r="Z34" s="13">
        <f t="shared" si="13"/>
        <v>643.6486402686088</v>
      </c>
      <c r="AA34" s="13">
        <f t="shared" si="14"/>
        <v>47797.604235418774</v>
      </c>
      <c r="AB34" cm="1">
        <f t="array" ref="AB34:AC34">TRANSPOSE(MMULT(MINVERSE(_xlfn.WRAPCOLS(S34:V34,2)),TRANSPOSE(O34:P34)))</f>
        <v>0</v>
      </c>
      <c r="AC34" s="1">
        <v>0</v>
      </c>
      <c r="AD34">
        <v>0</v>
      </c>
      <c r="AE34" s="2"/>
    </row>
    <row r="35" spans="1:31" x14ac:dyDescent="0.25">
      <c r="A35">
        <f t="shared" si="20"/>
        <v>27</v>
      </c>
      <c r="B35" s="1">
        <f t="shared" si="15"/>
        <v>4.7209899999999998E-8</v>
      </c>
      <c r="C35" s="1">
        <f t="shared" si="16"/>
        <v>1.09987E-3</v>
      </c>
      <c r="D35" s="1">
        <f t="shared" si="17"/>
        <v>1.1603932633144306E-3</v>
      </c>
      <c r="E35" s="1">
        <f t="shared" si="18"/>
        <v>2.2232943266926951E-9</v>
      </c>
      <c r="F35" s="1">
        <f>F34-AC34</f>
        <v>1.8033759196170457E-6</v>
      </c>
      <c r="G35" s="1">
        <f>G34-AD34</f>
        <v>2.6915348039269097E-8</v>
      </c>
      <c r="H35" s="1">
        <f t="shared" si="21"/>
        <v>3.7411058827205313E-7</v>
      </c>
      <c r="I35" s="1">
        <f t="shared" si="22"/>
        <v>1.0353478030004257E-3</v>
      </c>
      <c r="J35" s="1">
        <f>G35^2*F35*$J$4</f>
        <v>6.2673834474282183E-5</v>
      </c>
      <c r="K35" s="1">
        <f t="shared" si="3"/>
        <v>4.4986605673307298E-8</v>
      </c>
      <c r="L35" s="1">
        <f t="shared" si="4"/>
        <v>4.7209899999999992E-8</v>
      </c>
      <c r="M35" s="1">
        <f t="shared" si="5"/>
        <v>1.0998699999999985E-3</v>
      </c>
      <c r="N35" s="1">
        <f t="shared" si="19"/>
        <v>1.1603932633144306E-3</v>
      </c>
      <c r="O35" s="1">
        <f t="shared" si="6"/>
        <v>0</v>
      </c>
      <c r="P35" s="1">
        <f>M35-C35</f>
        <v>0</v>
      </c>
      <c r="Q35" s="1">
        <f t="shared" si="23"/>
        <v>0</v>
      </c>
      <c r="R35" s="2" cm="1">
        <f t="array" ref="R35">MAX(ABS(O35:Q35/B35:D35))</f>
        <v>0</v>
      </c>
      <c r="S35" s="2">
        <f t="shared" si="7"/>
        <v>21.234210618540999</v>
      </c>
      <c r="T35" s="2">
        <f t="shared" si="8"/>
        <v>2.4945772638940631E-2</v>
      </c>
      <c r="U35" s="2">
        <f t="shared" si="9"/>
        <v>20.234210618540999</v>
      </c>
      <c r="V35" s="2">
        <f t="shared" si="10"/>
        <v>609.89502412428806</v>
      </c>
      <c r="W35" s="13">
        <f>E35*F35*$K$4</f>
        <v>1.6714108845136426</v>
      </c>
      <c r="X35" s="13">
        <f t="shared" si="11"/>
        <v>43125.59721914649</v>
      </c>
      <c r="Y35" s="13">
        <f t="shared" si="12"/>
        <v>20.234210618540999</v>
      </c>
      <c r="Z35" s="13">
        <f t="shared" si="13"/>
        <v>643.6486402686088</v>
      </c>
      <c r="AA35" s="13">
        <f t="shared" si="14"/>
        <v>47797.604235418774</v>
      </c>
      <c r="AB35" cm="1">
        <f t="array" ref="AB35:AC35">TRANSPOSE(MMULT(MINVERSE(_xlfn.WRAPCOLS(S35:V35,2)),TRANSPOSE(O35:P35)))</f>
        <v>0</v>
      </c>
      <c r="AC35" s="1">
        <v>0</v>
      </c>
      <c r="AD35">
        <v>0</v>
      </c>
      <c r="AE35" s="2"/>
    </row>
  </sheetData>
  <mergeCells count="1">
    <mergeCell ref="W5:A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B2-0139-42E9-A44B-E46ADDEB1119}">
  <dimension ref="A1:AT74"/>
  <sheetViews>
    <sheetView workbookViewId="0">
      <pane xSplit="1" ySplit="10" topLeftCell="X11" activePane="bottomRight" state="frozen"/>
      <selection pane="topRight" activeCell="B1" sqref="B1"/>
      <selection pane="bottomLeft" activeCell="A11" sqref="A11"/>
      <selection pane="bottomRight" activeCell="AW10" sqref="AW10"/>
    </sheetView>
  </sheetViews>
  <sheetFormatPr defaultRowHeight="15" x14ac:dyDescent="0.25"/>
  <cols>
    <col min="2" max="2" width="10.5703125" style="1" bestFit="1" customWidth="1"/>
    <col min="3" max="3" width="10.5703125" style="1" customWidth="1"/>
    <col min="4" max="4" width="10.42578125" style="1" customWidth="1"/>
    <col min="5" max="5" width="10.28515625" style="1" customWidth="1"/>
    <col min="6" max="7" width="9" style="1" customWidth="1"/>
    <col min="8" max="8" width="11.85546875" style="1" customWidth="1"/>
    <col min="9" max="9" width="8.5703125" style="1" customWidth="1"/>
    <col min="10" max="10" width="9.28515625" style="1" customWidth="1"/>
    <col min="11" max="11" width="8.7109375" style="1" customWidth="1"/>
    <col min="12" max="12" width="8.28515625" style="1" customWidth="1"/>
    <col min="13" max="13" width="9.28515625" style="1" customWidth="1"/>
    <col min="14" max="14" width="9" style="1" customWidth="1"/>
    <col min="15" max="15" width="9.28515625" style="1" customWidth="1"/>
    <col min="16" max="16" width="11.85546875" style="1" customWidth="1"/>
    <col min="17" max="20" width="14.28515625" style="1" customWidth="1"/>
    <col min="21" max="23" width="9" style="1" customWidth="1"/>
    <col min="24" max="25" width="8.5703125" style="1" customWidth="1"/>
    <col min="26" max="27" width="9.28515625" style="1" customWidth="1"/>
    <col min="28" max="30" width="8.5703125" style="1" customWidth="1"/>
    <col min="31" max="31" width="10.5703125" style="10" customWidth="1"/>
    <col min="32" max="33" width="10.5703125" style="1" customWidth="1"/>
    <col min="34" max="34" width="9.85546875" style="18" customWidth="1"/>
    <col min="35" max="36" width="10.5703125" style="18" customWidth="1"/>
    <col min="37" max="39" width="8.5703125" style="18" customWidth="1"/>
    <col min="40" max="40" width="10.5703125" style="18" bestFit="1" customWidth="1"/>
    <col min="41" max="41" width="12.7109375" bestFit="1" customWidth="1"/>
    <col min="46" max="46" width="12" bestFit="1" customWidth="1"/>
    <col min="47" max="47" width="12.7109375" bestFit="1" customWidth="1"/>
  </cols>
  <sheetData>
    <row r="1" spans="1:46" x14ac:dyDescent="0.25">
      <c r="F1" s="4" t="s">
        <v>34</v>
      </c>
    </row>
    <row r="2" spans="1:46" x14ac:dyDescent="0.25">
      <c r="F2" s="2">
        <v>0</v>
      </c>
      <c r="G2" s="2">
        <v>0</v>
      </c>
      <c r="H2" s="2">
        <v>0</v>
      </c>
      <c r="I2" s="2">
        <v>0</v>
      </c>
      <c r="J2" s="2">
        <v>7.4</v>
      </c>
      <c r="K2" s="2">
        <v>5.4</v>
      </c>
      <c r="L2" s="2">
        <v>-13.997</v>
      </c>
      <c r="M2" s="2">
        <v>10.329000000000001</v>
      </c>
      <c r="N2" s="2">
        <v>16.681000000000001</v>
      </c>
      <c r="O2" s="2">
        <v>14.62</v>
      </c>
      <c r="P2" s="2"/>
    </row>
    <row r="3" spans="1:46" x14ac:dyDescent="0.25">
      <c r="F3" s="1" t="s">
        <v>35</v>
      </c>
    </row>
    <row r="4" spans="1:46" x14ac:dyDescent="0.25">
      <c r="F4" s="1">
        <f>10^F2</f>
        <v>1</v>
      </c>
      <c r="G4" s="1">
        <f t="shared" ref="G4:O4" si="0">10^G2</f>
        <v>1</v>
      </c>
      <c r="H4" s="1">
        <f>10^H2</f>
        <v>1</v>
      </c>
      <c r="I4" s="1">
        <f t="shared" si="0"/>
        <v>1</v>
      </c>
      <c r="J4" s="1">
        <f t="shared" si="0"/>
        <v>25118864.315095898</v>
      </c>
      <c r="K4" s="1">
        <f t="shared" si="0"/>
        <v>251188.64315095844</v>
      </c>
      <c r="L4" s="1">
        <f t="shared" si="0"/>
        <v>1.0069316688518014E-14</v>
      </c>
      <c r="M4" s="1">
        <f t="shared" si="0"/>
        <v>21330449131.465843</v>
      </c>
      <c r="N4" s="1">
        <f t="shared" si="0"/>
        <v>4.7973344863669312E+16</v>
      </c>
      <c r="O4" s="1">
        <f t="shared" si="0"/>
        <v>416869383470336.44</v>
      </c>
    </row>
    <row r="6" spans="1:46" x14ac:dyDescent="0.25">
      <c r="F6" s="1" t="s">
        <v>71</v>
      </c>
      <c r="AE6" s="15"/>
      <c r="AF6" s="11"/>
      <c r="AG6" s="11"/>
      <c r="AH6" s="19"/>
      <c r="AI6" s="19"/>
      <c r="AJ6" s="19"/>
      <c r="AK6" s="19"/>
      <c r="AL6" s="19"/>
      <c r="AM6" s="19"/>
      <c r="AN6" s="19"/>
    </row>
    <row r="7" spans="1:46" x14ac:dyDescent="0.25">
      <c r="B7" s="2">
        <v>1</v>
      </c>
      <c r="C7" s="2">
        <v>1</v>
      </c>
      <c r="D7" s="2">
        <v>0.1</v>
      </c>
      <c r="E7" s="2">
        <v>1</v>
      </c>
      <c r="F7" s="2">
        <v>1</v>
      </c>
      <c r="G7" s="2">
        <v>1</v>
      </c>
      <c r="H7" s="2">
        <v>0.1</v>
      </c>
      <c r="I7" s="2">
        <v>1</v>
      </c>
      <c r="J7" s="2">
        <v>0.1</v>
      </c>
      <c r="K7" s="2">
        <v>0.1</v>
      </c>
      <c r="L7" s="2">
        <v>1</v>
      </c>
      <c r="M7" s="2">
        <v>1</v>
      </c>
      <c r="N7" s="2">
        <v>1</v>
      </c>
      <c r="O7" s="2">
        <v>1</v>
      </c>
      <c r="AE7" s="15"/>
      <c r="AF7" s="11"/>
      <c r="AG7" s="11"/>
      <c r="AH7" s="19"/>
      <c r="AI7" s="19"/>
      <c r="AJ7" s="19"/>
      <c r="AK7" s="19"/>
      <c r="AL7" s="19"/>
      <c r="AM7" s="19"/>
      <c r="AN7" s="19"/>
    </row>
    <row r="8" spans="1:46" x14ac:dyDescent="0.25">
      <c r="AH8" s="20" t="s">
        <v>57</v>
      </c>
      <c r="AI8" s="20" t="s">
        <v>57</v>
      </c>
      <c r="AJ8" s="20" t="s">
        <v>57</v>
      </c>
      <c r="AK8" s="20" t="s">
        <v>57</v>
      </c>
      <c r="AL8" s="20" t="s">
        <v>57</v>
      </c>
      <c r="AM8" s="20" t="s">
        <v>57</v>
      </c>
      <c r="AN8" s="20" t="s">
        <v>57</v>
      </c>
    </row>
    <row r="9" spans="1:46" x14ac:dyDescent="0.25">
      <c r="B9" s="1" t="s">
        <v>24</v>
      </c>
      <c r="C9" s="1" t="s">
        <v>25</v>
      </c>
      <c r="D9" s="1" t="s">
        <v>59</v>
      </c>
      <c r="E9" s="1" t="s">
        <v>36</v>
      </c>
      <c r="F9" s="1" t="s">
        <v>26</v>
      </c>
      <c r="G9" s="1" t="s">
        <v>27</v>
      </c>
      <c r="H9" s="1" t="s">
        <v>29</v>
      </c>
      <c r="I9" s="1" t="s">
        <v>28</v>
      </c>
      <c r="J9" s="1" t="s">
        <v>30</v>
      </c>
      <c r="K9" s="1" t="s">
        <v>38</v>
      </c>
      <c r="L9" s="1" t="s">
        <v>40</v>
      </c>
      <c r="M9" s="1" t="s">
        <v>64</v>
      </c>
      <c r="N9" s="1" t="s">
        <v>65</v>
      </c>
      <c r="O9" s="1" t="s">
        <v>66</v>
      </c>
      <c r="P9" s="1" t="s">
        <v>23</v>
      </c>
      <c r="Q9" s="1" t="s">
        <v>22</v>
      </c>
      <c r="R9" s="1" t="s">
        <v>68</v>
      </c>
      <c r="S9" s="1" t="s">
        <v>42</v>
      </c>
      <c r="T9" s="1" t="s">
        <v>20</v>
      </c>
      <c r="U9" s="1" t="s">
        <v>21</v>
      </c>
      <c r="V9" s="1" t="s">
        <v>70</v>
      </c>
      <c r="W9" s="1" t="s">
        <v>45</v>
      </c>
      <c r="Y9" s="1" t="s">
        <v>16</v>
      </c>
      <c r="Z9" s="1" t="s">
        <v>17</v>
      </c>
      <c r="AA9" s="1" t="s">
        <v>46</v>
      </c>
      <c r="AB9" s="1" t="s">
        <v>18</v>
      </c>
      <c r="AC9" s="1" t="s">
        <v>19</v>
      </c>
      <c r="AD9" s="1" t="s">
        <v>47</v>
      </c>
      <c r="AE9" s="10" t="s">
        <v>48</v>
      </c>
      <c r="AF9" s="1" t="s">
        <v>49</v>
      </c>
      <c r="AG9" s="1" t="s">
        <v>50</v>
      </c>
      <c r="AH9" s="18" t="s">
        <v>80</v>
      </c>
      <c r="AI9" s="18" t="s">
        <v>81</v>
      </c>
      <c r="AJ9" s="18" t="s">
        <v>82</v>
      </c>
      <c r="AK9" s="18" t="s">
        <v>83</v>
      </c>
      <c r="AL9" s="18" t="s">
        <v>84</v>
      </c>
      <c r="AM9" s="18" t="s">
        <v>85</v>
      </c>
      <c r="AN9" s="18" t="s">
        <v>86</v>
      </c>
      <c r="AO9" t="s">
        <v>31</v>
      </c>
    </row>
    <row r="10" spans="1:46" s="5" customFormat="1" ht="30" x14ac:dyDescent="0.25">
      <c r="A10" s="5" t="s">
        <v>12</v>
      </c>
      <c r="B10" s="6" t="s">
        <v>37</v>
      </c>
      <c r="C10" s="5" t="s">
        <v>1</v>
      </c>
      <c r="D10" s="6" t="s">
        <v>60</v>
      </c>
      <c r="E10" s="6" t="s">
        <v>0</v>
      </c>
      <c r="F10" s="6" t="s">
        <v>41</v>
      </c>
      <c r="G10" s="6" t="s">
        <v>3</v>
      </c>
      <c r="H10" s="6" t="s">
        <v>61</v>
      </c>
      <c r="I10" s="6" t="s">
        <v>2</v>
      </c>
      <c r="J10" s="6" t="s">
        <v>62</v>
      </c>
      <c r="K10" s="6" t="s">
        <v>63</v>
      </c>
      <c r="L10" s="6" t="s">
        <v>13</v>
      </c>
      <c r="M10" s="6" t="s">
        <v>14</v>
      </c>
      <c r="N10" s="6" t="s">
        <v>15</v>
      </c>
      <c r="O10" s="6" t="s">
        <v>39</v>
      </c>
      <c r="P10" s="6" t="s">
        <v>43</v>
      </c>
      <c r="Q10" s="6" t="s">
        <v>5</v>
      </c>
      <c r="R10" s="6" t="s">
        <v>67</v>
      </c>
      <c r="S10" s="6" t="s">
        <v>4</v>
      </c>
      <c r="T10" s="6" t="s">
        <v>44</v>
      </c>
      <c r="U10" s="6" t="s">
        <v>7</v>
      </c>
      <c r="V10" s="6" t="s">
        <v>69</v>
      </c>
      <c r="W10" s="6" t="s">
        <v>6</v>
      </c>
      <c r="X10" s="6" t="s">
        <v>58</v>
      </c>
      <c r="Y10" s="8" t="s">
        <v>52</v>
      </c>
      <c r="Z10" s="8" t="s">
        <v>53</v>
      </c>
      <c r="AA10" s="8" t="s">
        <v>73</v>
      </c>
      <c r="AB10" s="8" t="s">
        <v>55</v>
      </c>
      <c r="AC10" s="8" t="s">
        <v>9</v>
      </c>
      <c r="AD10" s="8" t="s">
        <v>74</v>
      </c>
      <c r="AE10" s="9" t="s">
        <v>76</v>
      </c>
      <c r="AF10" s="8" t="s">
        <v>77</v>
      </c>
      <c r="AG10" s="8" t="s">
        <v>78</v>
      </c>
      <c r="AH10" s="21" t="s">
        <v>54</v>
      </c>
      <c r="AI10" s="21" t="s">
        <v>10</v>
      </c>
      <c r="AJ10" s="21" t="s">
        <v>79</v>
      </c>
      <c r="AK10" s="21" t="s">
        <v>56</v>
      </c>
      <c r="AL10" s="21" t="s">
        <v>11</v>
      </c>
      <c r="AM10" s="21" t="s">
        <v>75</v>
      </c>
      <c r="AN10" s="21" t="s">
        <v>8</v>
      </c>
      <c r="AO10" s="5" t="s">
        <v>51</v>
      </c>
      <c r="AP10" s="5" t="s">
        <v>32</v>
      </c>
      <c r="AQ10" s="5" t="s">
        <v>72</v>
      </c>
      <c r="AR10" s="5" t="s">
        <v>33</v>
      </c>
    </row>
    <row r="11" spans="1:46" x14ac:dyDescent="0.25">
      <c r="A11">
        <v>0</v>
      </c>
      <c r="B11" s="7">
        <v>4.7209899999999998E-8</v>
      </c>
      <c r="C11" s="7">
        <v>1.09987E-3</v>
      </c>
      <c r="D11" s="7">
        <f>0.0000178*$D$7</f>
        <v>1.7799999999999999E-6</v>
      </c>
      <c r="E11" s="1">
        <f>I11+M11+2*N11-L11+O11+K11</f>
        <v>7.0787351142861388E-3</v>
      </c>
      <c r="F11" s="1">
        <f>B11/100</f>
        <v>4.7209899999999994E-10</v>
      </c>
      <c r="G11" s="1">
        <f>C11/100</f>
        <v>1.09987E-5</v>
      </c>
      <c r="H11" s="1">
        <f>D11/100</f>
        <v>1.7800000000000001E-8</v>
      </c>
      <c r="I11" s="7">
        <f>10^-7.57</f>
        <v>2.6915348039269097E-8</v>
      </c>
      <c r="J11" s="14">
        <f>H11*F11*$J$4</f>
        <v>2.1108291489240574E-10</v>
      </c>
      <c r="K11" s="14">
        <f>H11*I11*$K$4</f>
        <v>1.2034276961977271E-10</v>
      </c>
      <c r="L11" s="1">
        <f>I11^(-1)*$L$4</f>
        <v>3.7411058827205313E-7</v>
      </c>
      <c r="M11" s="1">
        <f>I11*G11*$M$4</f>
        <v>6.3145347328797431E-3</v>
      </c>
      <c r="N11" s="1">
        <f>I11^2*G11*$N$4</f>
        <v>3.8224459788654031E-4</v>
      </c>
      <c r="O11" s="1">
        <f>F11*I11*G11*$O$4</f>
        <v>5.8260530779051953E-8</v>
      </c>
      <c r="P11" s="1">
        <f>F11+J11*$J$7+O11</f>
        <v>5.8753738070541195E-8</v>
      </c>
      <c r="Q11" s="1">
        <f>G11+M11+N11+O11</f>
        <v>6.707836291297062E-3</v>
      </c>
      <c r="R11" s="1">
        <f>H11*$H$7+J11*$J$7+K11*$K$7</f>
        <v>1.8131425684512179E-9</v>
      </c>
      <c r="S11" s="1">
        <f>I11+M11+2*N11-L11+O11+K11*$K$7</f>
        <v>7.0787350059776464E-3</v>
      </c>
      <c r="T11" s="1">
        <f>P11-B11</f>
        <v>1.1543838070541197E-8</v>
      </c>
      <c r="U11" s="1">
        <f>Q11-C11</f>
        <v>5.6079662912970618E-3</v>
      </c>
      <c r="V11" s="1">
        <f>R11-D11</f>
        <v>-1.7781868574315487E-6</v>
      </c>
      <c r="W11" s="1">
        <f>S11-E11</f>
        <v>-1.0830849238308016E-10</v>
      </c>
      <c r="X11" s="2" cm="1">
        <f t="array" ref="X11">MAX(ABS(T11:W11/B11:E11))</f>
        <v>5.098753753895517</v>
      </c>
      <c r="Y11" s="1">
        <f>1+I11*G11*$O$4+H11*$J$4*$J$7</f>
        <v>124.45215531179096</v>
      </c>
      <c r="Z11" s="1">
        <f>F11*I11*$O$4</f>
        <v>5.297037902575027E-3</v>
      </c>
      <c r="AA11" s="1">
        <f>F11*$J$4*$J$7</f>
        <v>1.1858590724292458E-3</v>
      </c>
      <c r="AB11" s="2">
        <f>I11*G11*$O$4</f>
        <v>123.40744373331009</v>
      </c>
      <c r="AC11" s="2">
        <f>1+I11*$M$4+I11^2*$N$4+F11*I11*$O$4</f>
        <v>609.87537538955166</v>
      </c>
      <c r="AD11" s="2">
        <v>0</v>
      </c>
      <c r="AE11" s="10">
        <f>H11*$J$4*$J$7</f>
        <v>4.4711578480870706E-2</v>
      </c>
      <c r="AF11" s="13">
        <f>0</f>
        <v>0</v>
      </c>
      <c r="AG11" s="10">
        <f>$H$7+F11*$J$4*$J$7+I11*$K$4*$K$7</f>
        <v>0.10186194204782123</v>
      </c>
      <c r="AH11" s="22">
        <f>F11*G11*$O$4</f>
        <v>2.1645839650317988</v>
      </c>
      <c r="AI11" s="22">
        <f>G11*$M$4+2*I11*G11*$N$4+F11*G11*$O$4</f>
        <v>263012.84229560493</v>
      </c>
      <c r="AJ11" s="18">
        <f>H11*$K$4*$K$7</f>
        <v>4.4711578480870608E-4</v>
      </c>
      <c r="AK11" s="22">
        <f>I11*G11*$O$4</f>
        <v>123.40744373331009</v>
      </c>
      <c r="AL11" s="22">
        <f>I11*$M$4+2*I11^2*$N$4+F11*I11*$O$4</f>
        <v>643.62899153387241</v>
      </c>
      <c r="AM11" s="18">
        <f>I11*$K$4*$K$7</f>
        <v>6.7608297539198143E-4</v>
      </c>
      <c r="AN11" s="18">
        <f>1+G11*$M$4+4*I11*G11*$N$4+F11*G11*$O$4+I11^-2*$L$4+H11*$K$4*$K$7</f>
        <v>291431.20911841939</v>
      </c>
      <c r="AO11" cm="1">
        <f t="array" ref="AO11:AQ11">TRANSPOSE(MMULT(MINVERSE(_xlfn.WRAPCOLS(Y11:AG11,3)),TRANSPOSE(T11:V11)))</f>
        <v>-9.111828631982476E-6</v>
      </c>
      <c r="AP11" s="1">
        <v>9.1953451201675813E-6</v>
      </c>
      <c r="AQ11" s="1">
        <v>-1.735075414085623E-5</v>
      </c>
      <c r="AR11">
        <v>0</v>
      </c>
      <c r="AT11" s="2"/>
    </row>
    <row r="12" spans="1:46" x14ac:dyDescent="0.25">
      <c r="A12">
        <f>A11+1</f>
        <v>1</v>
      </c>
      <c r="B12" s="1">
        <f>B11</f>
        <v>4.7209899999999998E-8</v>
      </c>
      <c r="C12" s="1">
        <f>C11</f>
        <v>1.09987E-3</v>
      </c>
      <c r="D12" s="1">
        <f>D11</f>
        <v>1.7799999999999999E-6</v>
      </c>
      <c r="E12" s="1">
        <f>I12+M12+2*N12-L12+O12+K12</f>
        <v>-0.1348692211617864</v>
      </c>
      <c r="F12" s="1">
        <f t="shared" ref="F12:G12" si="1">F11-AO11/$H$7</f>
        <v>9.1118758418824762E-5</v>
      </c>
      <c r="G12" s="1">
        <f t="shared" si="1"/>
        <v>-8.0954751201675813E-5</v>
      </c>
      <c r="H12" s="1">
        <f>H11-AQ11/$H$7</f>
        <v>1.7352534140856229E-4</v>
      </c>
      <c r="I12" s="1">
        <f>I11-AR11/$H$7</f>
        <v>2.6915348039269097E-8</v>
      </c>
      <c r="J12" s="14">
        <f>H12*F12*$J$4</f>
        <v>0.39716475443956401</v>
      </c>
      <c r="K12" s="14">
        <f>H12*I12*$K$4</f>
        <v>1.1731752912541019E-6</v>
      </c>
      <c r="L12" s="1">
        <f>I12^(-1)*$L$4</f>
        <v>3.7411058827205313E-7</v>
      </c>
      <c r="M12" s="1">
        <f>I12*G12*$M$4</f>
        <v>-4.6477455358780582E-2</v>
      </c>
      <c r="N12" s="1">
        <f>I12^2*G12*$N$4</f>
        <v>-2.8134703483220277E-3</v>
      </c>
      <c r="O12" s="1">
        <f>F12*I12*G12*$O$4</f>
        <v>-8.2765651086412775E-2</v>
      </c>
      <c r="P12" s="1">
        <f t="shared" ref="P12:P38" si="2">F12+J12*$J$7+O12</f>
        <v>-4.2958056884037553E-2</v>
      </c>
      <c r="Q12" s="1">
        <f t="shared" ref="Q12:Q38" si="3">G12+M12+N12+O12</f>
        <v>-0.13213753154471708</v>
      </c>
      <c r="R12" s="1">
        <f t="shared" ref="R12:R38" si="4">H12*$H$7+J12*$J$7+K12*$K$7</f>
        <v>3.9733945295626384E-2</v>
      </c>
      <c r="S12" s="1">
        <f t="shared" ref="S12:S38" si="5">I12+M12+2*N12-L12+O12+K12*$K$7</f>
        <v>-0.13487027701954851</v>
      </c>
      <c r="T12" s="1">
        <f t="shared" ref="T12:T38" si="6">P12-B12</f>
        <v>-4.2958104093937556E-2</v>
      </c>
      <c r="U12" s="1">
        <f t="shared" ref="U12:U38" si="7">Q12-C12</f>
        <v>-0.13323740154471708</v>
      </c>
      <c r="V12" s="1">
        <f t="shared" ref="V12:V38" si="8">R12-D12</f>
        <v>3.9732165295626384E-2</v>
      </c>
      <c r="W12" s="1">
        <f t="shared" ref="W12:W38" si="9">S12-E12</f>
        <v>-1.0558577621111453E-6</v>
      </c>
      <c r="X12" s="2" cm="1">
        <f t="array" ref="X12">MAX(ABS(T12:W12/B12:E12))</f>
        <v>909938.46828604932</v>
      </c>
      <c r="Y12" s="1">
        <f t="shared" ref="Y12:Y38" si="10">1+I12*G12*$O$4+H12*$J$4*$J$7</f>
        <v>-471.45129750980658</v>
      </c>
      <c r="Z12" s="1">
        <f t="shared" ref="Z12:Z38" si="11">F12*I12*$O$4</f>
        <v>1022.369284790038</v>
      </c>
      <c r="AA12" s="1">
        <f t="shared" ref="AA12:AA38" si="12">F12*$J$4*$J$7</f>
        <v>228.87997292824613</v>
      </c>
      <c r="AB12" s="2">
        <f t="shared" ref="AB12:AB38" si="13">I12*G12*$O$4</f>
        <v>-908.32724811704338</v>
      </c>
      <c r="AC12" s="2">
        <f t="shared" ref="AC12:AC38" si="14">1+I12*$M$4+I12^2*$N$4+F12*I12*$O$4</f>
        <v>1632.2393631416871</v>
      </c>
      <c r="AD12" s="2">
        <v>0</v>
      </c>
      <c r="AE12" s="10">
        <f t="shared" ref="AE12:AE38" si="15">H12*$J$4*$J$7</f>
        <v>435.8759506072368</v>
      </c>
      <c r="AF12" s="13">
        <f>0</f>
        <v>0</v>
      </c>
      <c r="AG12" s="10">
        <f t="shared" ref="AG12:AG38" si="16">$H$7+F12*$J$4*$J$7+I12*$K$4*$K$7</f>
        <v>228.98064901122152</v>
      </c>
      <c r="AH12" s="22">
        <f t="shared" ref="AH12:AH38" si="17">F12*G12*$O$4</f>
        <v>-3075035.5137767084</v>
      </c>
      <c r="AI12" s="22">
        <f t="shared" ref="AI12:AI38" si="18">G12*$M$4+2*I12*G12*$N$4+F12*G12*$O$4</f>
        <v>-5010897.3863189137</v>
      </c>
      <c r="AJ12" s="18">
        <f t="shared" ref="AJ12:AJ38" si="19">H12*$K$4*$K$7</f>
        <v>4.3587595060723592</v>
      </c>
      <c r="AK12" s="22">
        <f t="shared" ref="AK12:AK38" si="20">I12*G12*$O$4</f>
        <v>-908.32724811704338</v>
      </c>
      <c r="AL12" s="22">
        <f t="shared" ref="AL12:AL38" si="21">I12*$M$4+2*I12^2*$N$4+F12*I12*$O$4</f>
        <v>1665.992979286008</v>
      </c>
      <c r="AM12" s="18">
        <f t="shared" ref="AM12:AM38" si="22">I12*$K$4*$K$7</f>
        <v>6.7608297539198143E-4</v>
      </c>
      <c r="AN12" s="18">
        <f t="shared" ref="AN12:AN38" si="23">1+G12*$M$4+4*I12*G12*$N$4+F12*G12*$O$4+I12^-2*$L$4+H12*$K$4*$K$7</f>
        <v>-5219938.7981174821</v>
      </c>
      <c r="AO12" cm="1">
        <f t="array" ref="AO12:AQ12">TRANSPOSE(MMULT(MINVERSE(_xlfn.WRAPCOLS(Y12:AG12,3)),TRANSPOSE(T12:V12)))</f>
        <v>5.6989380061554763E-4</v>
      </c>
      <c r="AP12" s="1">
        <v>-4.3858721646585419E-4</v>
      </c>
      <c r="AQ12" s="1">
        <v>-3.9612566718155446E-4</v>
      </c>
      <c r="AR12">
        <v>0</v>
      </c>
      <c r="AT12" s="2"/>
    </row>
    <row r="13" spans="1:46" x14ac:dyDescent="0.25">
      <c r="A13">
        <f>A12+1</f>
        <v>2</v>
      </c>
      <c r="B13" s="1">
        <f t="shared" ref="B13:C38" si="24">B12</f>
        <v>4.7209899999999998E-8</v>
      </c>
      <c r="C13" s="1">
        <f t="shared" si="24"/>
        <v>1.09987E-3</v>
      </c>
      <c r="D13" s="1">
        <f t="shared" ref="D13:D38" si="25">D12</f>
        <v>1.7799999999999999E-6</v>
      </c>
      <c r="E13" s="1">
        <f>I13+M13+2*N13-L13+O13+K13</f>
        <v>-268.09793039514341</v>
      </c>
      <c r="F13" s="1">
        <f t="shared" ref="F13:F74" si="26">F12-AO12/$H$7</f>
        <v>-5.6078192477366515E-3</v>
      </c>
      <c r="G13" s="1">
        <f t="shared" ref="G13:G74" si="27">G12-AP12/$H$7</f>
        <v>4.3049174134568661E-3</v>
      </c>
      <c r="H13" s="1">
        <f t="shared" ref="H13:H74" si="28">H12-AQ12/$H$7</f>
        <v>4.1347820132241059E-3</v>
      </c>
      <c r="I13" s="1">
        <f t="shared" ref="I13:I74" si="29">I12-AR12/$H$7</f>
        <v>2.6915348039269097E-8</v>
      </c>
      <c r="J13" s="14">
        <f>H13*F13*$J$4</f>
        <v>-582.43387394193314</v>
      </c>
      <c r="K13" s="14">
        <f>H13*I13*$K$4</f>
        <v>2.7954557260978007E-5</v>
      </c>
      <c r="L13" s="1">
        <f>I13^(-1)*$L$4</f>
        <v>3.7411058827205313E-7</v>
      </c>
      <c r="M13" s="1">
        <f>I13*G13*$M$4</f>
        <v>2.4715239555085788</v>
      </c>
      <c r="N13" s="1">
        <f>I13^2*G13*$N$4</f>
        <v>0.14961144732028192</v>
      </c>
      <c r="O13" s="1">
        <f>F13*I13*G13*$O$4</f>
        <v>-270.86870485265456</v>
      </c>
      <c r="P13" s="1">
        <f t="shared" si="2"/>
        <v>-329.11770006609561</v>
      </c>
      <c r="Q13" s="1">
        <f t="shared" si="3"/>
        <v>-268.24326453241224</v>
      </c>
      <c r="R13" s="1">
        <f t="shared" si="4"/>
        <v>-58.242971120536268</v>
      </c>
      <c r="S13" s="1">
        <f t="shared" si="5"/>
        <v>-268.09795555424495</v>
      </c>
      <c r="T13" s="1">
        <f t="shared" si="6"/>
        <v>-329.11770011330549</v>
      </c>
      <c r="U13" s="1">
        <f t="shared" si="7"/>
        <v>-268.24436440241226</v>
      </c>
      <c r="V13" s="1">
        <f t="shared" si="8"/>
        <v>-58.242972900536266</v>
      </c>
      <c r="W13" s="1">
        <f t="shared" si="9"/>
        <v>-2.5159101539884432E-5</v>
      </c>
      <c r="X13" s="2" cm="1">
        <f t="array" ref="X13">MAX(ABS(T13:W13/B13:E13))</f>
        <v>6971370414.1145287</v>
      </c>
      <c r="Y13" s="1">
        <f t="shared" si="10"/>
        <v>58689.070657712342</v>
      </c>
      <c r="Z13" s="1">
        <f t="shared" si="11"/>
        <v>-62920.766843502788</v>
      </c>
      <c r="AA13" s="1">
        <f t="shared" si="12"/>
        <v>-14086.205078748011</v>
      </c>
      <c r="AB13" s="2">
        <f t="shared" si="13"/>
        <v>48301.967821444807</v>
      </c>
      <c r="AC13" s="2">
        <f t="shared" si="14"/>
        <v>-62310.896765151141</v>
      </c>
      <c r="AD13" s="2">
        <v>0</v>
      </c>
      <c r="AE13" s="10">
        <f t="shared" si="15"/>
        <v>10386.102836267537</v>
      </c>
      <c r="AF13" s="13">
        <f>0</f>
        <v>0</v>
      </c>
      <c r="AG13" s="10">
        <f t="shared" si="16"/>
        <v>-14086.104402665036</v>
      </c>
      <c r="AH13" s="22">
        <f t="shared" si="17"/>
        <v>-10063726631.268564</v>
      </c>
      <c r="AI13" s="22">
        <f t="shared" si="18"/>
        <v>-9960783624.694521</v>
      </c>
      <c r="AJ13" s="18">
        <f t="shared" si="19"/>
        <v>103.86102836267514</v>
      </c>
      <c r="AK13" s="22">
        <f t="shared" si="20"/>
        <v>48301.967821444807</v>
      </c>
      <c r="AL13" s="22">
        <f t="shared" si="21"/>
        <v>-62277.143149006821</v>
      </c>
      <c r="AM13" s="18">
        <f t="shared" si="22"/>
        <v>6.7608297539198143E-4</v>
      </c>
      <c r="AN13" s="18">
        <f t="shared" si="23"/>
        <v>-9949666321.262825</v>
      </c>
      <c r="AO13" cm="1">
        <f t="array" ref="AO13:AQ13">TRANSPOSE(MMULT(MINVERSE(_xlfn.WRAPCOLS(Y13:AG13,3)),TRANSPOSE(T13:V13)))</f>
        <v>1.2292500510851134</v>
      </c>
      <c r="AP13" s="1">
        <v>-1.2369764438279613</v>
      </c>
      <c r="AQ13" s="1">
        <v>-1.225124054630806</v>
      </c>
      <c r="AR13">
        <v>0</v>
      </c>
      <c r="AT13" s="2"/>
    </row>
    <row r="14" spans="1:46" x14ac:dyDescent="0.25">
      <c r="A14">
        <f t="shared" ref="A14:A38" si="30">A13+1</f>
        <v>3</v>
      </c>
      <c r="B14" s="1">
        <f t="shared" si="24"/>
        <v>4.7209899999999998E-8</v>
      </c>
      <c r="C14" s="1">
        <f t="shared" si="24"/>
        <v>1.09987E-3</v>
      </c>
      <c r="D14" s="1">
        <f t="shared" si="25"/>
        <v>1.7799999999999999E-6</v>
      </c>
      <c r="E14" s="1">
        <f>I14+M14+2*N14-L14+O14+K14</f>
        <v>-1707453300.6127908</v>
      </c>
      <c r="F14" s="1">
        <f t="shared" si="26"/>
        <v>-12.29810833009887</v>
      </c>
      <c r="G14" s="1">
        <f t="shared" si="27"/>
        <v>12.37406935569307</v>
      </c>
      <c r="H14" s="1">
        <f t="shared" si="28"/>
        <v>12.255375328321284</v>
      </c>
      <c r="I14" s="1">
        <f t="shared" si="29"/>
        <v>2.6915348039269097E-8</v>
      </c>
      <c r="J14" s="14">
        <f>H14*F14*$J$4</f>
        <v>-3785863319.2707949</v>
      </c>
      <c r="K14" s="14">
        <f>H14*I14*$K$4</f>
        <v>8.2856506165169347E-2</v>
      </c>
      <c r="L14" s="1">
        <f>I14^(-1)*$L$4</f>
        <v>3.7411058827205313E-7</v>
      </c>
      <c r="M14" s="1">
        <f>I14*G14*$M$4</f>
        <v>7104.156921598621</v>
      </c>
      <c r="N14" s="1">
        <f>I14^2*G14*$N$4</f>
        <v>430.04365653095897</v>
      </c>
      <c r="O14" s="1">
        <f>F14*I14*G14*$O$4</f>
        <v>-1707461264.9398816</v>
      </c>
      <c r="P14" s="1">
        <f t="shared" si="2"/>
        <v>-2086047609.1650693</v>
      </c>
      <c r="Q14" s="1">
        <f t="shared" si="3"/>
        <v>-1707453718.3652341</v>
      </c>
      <c r="R14" s="1">
        <f t="shared" si="4"/>
        <v>-378586330.69325632</v>
      </c>
      <c r="S14" s="1">
        <f t="shared" si="5"/>
        <v>-1707453300.6873615</v>
      </c>
      <c r="T14" s="1">
        <f t="shared" si="6"/>
        <v>-2086047609.1650693</v>
      </c>
      <c r="U14" s="1">
        <f t="shared" si="7"/>
        <v>-1707453718.366334</v>
      </c>
      <c r="V14" s="1">
        <f t="shared" si="8"/>
        <v>-378586330.69325811</v>
      </c>
      <c r="W14" s="1">
        <f t="shared" si="9"/>
        <v>-7.4570655822753906E-2</v>
      </c>
      <c r="X14" s="2" cm="1">
        <f t="array" ref="X14">MAX(ABS(T14:W14/B14:E14))</f>
        <v>4.418665595913292E+16</v>
      </c>
      <c r="Y14" s="1">
        <f t="shared" si="10"/>
        <v>169623453.71926796</v>
      </c>
      <c r="Z14" s="1">
        <f t="shared" si="11"/>
        <v>-137987044.99375638</v>
      </c>
      <c r="AA14" s="1">
        <f t="shared" si="12"/>
        <v>-30891451.447610408</v>
      </c>
      <c r="AB14" s="2">
        <f t="shared" si="13"/>
        <v>138839341.71900034</v>
      </c>
      <c r="AC14" s="2">
        <f t="shared" si="14"/>
        <v>-137986435.12367803</v>
      </c>
      <c r="AD14" s="2">
        <v>0</v>
      </c>
      <c r="AE14" s="10">
        <f t="shared" si="15"/>
        <v>30784111.000267621</v>
      </c>
      <c r="AF14" s="13">
        <f>0</f>
        <v>0</v>
      </c>
      <c r="AG14" s="10">
        <f t="shared" si="16"/>
        <v>-30891451.346934322</v>
      </c>
      <c r="AH14" s="22">
        <f t="shared" si="17"/>
        <v>-6.343820122439884E+16</v>
      </c>
      <c r="AI14" s="22">
        <f t="shared" si="18"/>
        <v>-6.3437905324668208E+16</v>
      </c>
      <c r="AJ14" s="18">
        <f t="shared" si="19"/>
        <v>307841.1100026755</v>
      </c>
      <c r="AK14" s="22">
        <f t="shared" si="20"/>
        <v>138839341.71900034</v>
      </c>
      <c r="AL14" s="22">
        <f t="shared" si="21"/>
        <v>-137986401.37006187</v>
      </c>
      <c r="AM14" s="18">
        <f t="shared" si="22"/>
        <v>6.7608297539198143E-4</v>
      </c>
      <c r="AN14" s="18">
        <f t="shared" si="23"/>
        <v>-6.3437873369086664E+16</v>
      </c>
      <c r="AO14" cm="1">
        <f t="array" ref="AO14:AQ14">TRANSPOSE(MMULT(MINVERSE(_xlfn.WRAPCOLS(Y14:AG14,3)),TRANSPOSE(T14:V14)))</f>
        <v>6823980.2090609316</v>
      </c>
      <c r="AP14" s="1">
        <v>-6823997.9955022167</v>
      </c>
      <c r="AQ14" s="1">
        <v>-6823967.9759251419</v>
      </c>
      <c r="AR14">
        <v>0</v>
      </c>
      <c r="AT14" s="2"/>
    </row>
    <row r="15" spans="1:46" x14ac:dyDescent="0.25">
      <c r="A15">
        <f t="shared" si="30"/>
        <v>4</v>
      </c>
      <c r="B15" s="1">
        <f t="shared" si="24"/>
        <v>4.7209899999999998E-8</v>
      </c>
      <c r="C15" s="1">
        <f t="shared" si="24"/>
        <v>1.09987E-3</v>
      </c>
      <c r="D15" s="1">
        <f t="shared" si="25"/>
        <v>1.7799999999999999E-6</v>
      </c>
      <c r="E15" s="1">
        <f>I15+M15+2*N15-L15+O15+K15</f>
        <v>-5.2248858443524048E+22</v>
      </c>
      <c r="F15" s="1">
        <f t="shared" si="26"/>
        <v>-68239814.388717636</v>
      </c>
      <c r="G15" s="1">
        <f t="shared" si="27"/>
        <v>68239992.329091519</v>
      </c>
      <c r="H15" s="1">
        <f t="shared" si="28"/>
        <v>68239692.014626741</v>
      </c>
      <c r="I15" s="1">
        <f t="shared" si="29"/>
        <v>2.6915348039269097E-8</v>
      </c>
      <c r="J15" s="14">
        <f>H15*F15*$J$4</f>
        <v>-1.1697010909266318E+23</v>
      </c>
      <c r="K15" s="14">
        <f>H15*I15*$K$4</f>
        <v>461356.94017081283</v>
      </c>
      <c r="L15" s="1">
        <f>I15^(-1)*$L$4</f>
        <v>3.7411058827205313E-7</v>
      </c>
      <c r="M15" s="1">
        <f>I15*G15*$M$4</f>
        <v>39177702977.033249</v>
      </c>
      <c r="N15" s="1">
        <f>I15^2*G15*$N$4</f>
        <v>2371586499.0966368</v>
      </c>
      <c r="O15" s="1">
        <f>F15*I15*G15*$O$4</f>
        <v>-5.2248858443567971E+22</v>
      </c>
      <c r="P15" s="1">
        <f t="shared" si="2"/>
        <v>-6.394586935283436E+22</v>
      </c>
      <c r="Q15" s="1">
        <f t="shared" si="3"/>
        <v>-5.2248858443526355E+22</v>
      </c>
      <c r="R15" s="1">
        <f t="shared" si="4"/>
        <v>-1.1697010909266313E+22</v>
      </c>
      <c r="S15" s="1">
        <f t="shared" si="5"/>
        <v>-5.2248858443524048E+22</v>
      </c>
      <c r="T15" s="1">
        <f t="shared" si="6"/>
        <v>-6.394586935283436E+22</v>
      </c>
      <c r="U15" s="1">
        <f t="shared" si="7"/>
        <v>-5.2248858443526355E+22</v>
      </c>
      <c r="V15" s="1">
        <f t="shared" si="8"/>
        <v>-1.1697010909266313E+22</v>
      </c>
      <c r="W15" s="1">
        <f t="shared" si="9"/>
        <v>0</v>
      </c>
      <c r="X15" s="2" cm="1">
        <f t="array" ref="X15">MAX(ABS(T15:W15/B15:E15))</f>
        <v>1.3545012667435086E+30</v>
      </c>
      <c r="Y15" s="1">
        <f t="shared" si="10"/>
        <v>937075663608586.5</v>
      </c>
      <c r="Z15" s="1">
        <f t="shared" si="11"/>
        <v>-765663310622818.75</v>
      </c>
      <c r="AA15" s="1">
        <f t="shared" si="12"/>
        <v>-171410663851752.72</v>
      </c>
      <c r="AB15" s="2">
        <f t="shared" si="13"/>
        <v>765665307146651.25</v>
      </c>
      <c r="AC15" s="2">
        <f t="shared" si="14"/>
        <v>-765663310622208.88</v>
      </c>
      <c r="AD15" s="2">
        <v>0</v>
      </c>
      <c r="AE15" s="10">
        <f t="shared" si="15"/>
        <v>171410356461934.25</v>
      </c>
      <c r="AF15" s="13">
        <f>0</f>
        <v>0</v>
      </c>
      <c r="AG15" s="10">
        <f t="shared" si="16"/>
        <v>-171410663851752.63</v>
      </c>
      <c r="AH15" s="22">
        <f t="shared" si="17"/>
        <v>-1.9412291591896805E+30</v>
      </c>
      <c r="AI15" s="22">
        <f t="shared" si="18"/>
        <v>-1.9412291591880488E+30</v>
      </c>
      <c r="AJ15" s="18">
        <f t="shared" si="19"/>
        <v>1714103564619.3386</v>
      </c>
      <c r="AK15" s="22">
        <f t="shared" si="20"/>
        <v>765665307146651.25</v>
      </c>
      <c r="AL15" s="22">
        <f t="shared" si="21"/>
        <v>-765663310622175.13</v>
      </c>
      <c r="AM15" s="18">
        <f t="shared" si="22"/>
        <v>6.7608297539198143E-4</v>
      </c>
      <c r="AN15" s="18">
        <f t="shared" si="23"/>
        <v>-1.9412291591878726E+30</v>
      </c>
      <c r="AO15" cm="1">
        <f t="array" ref="AO15:AQ15">TRANSPOSE(MMULT(MINVERSE(_xlfn.WRAPCOLS(Y15:AG15,3)),TRANSPOSE(T15:V15)))</f>
        <v>2.1002405088458565E+20</v>
      </c>
      <c r="AP15" s="1">
        <v>-2.1002405088468468E+20</v>
      </c>
      <c r="AQ15" s="1">
        <v>-2.1002405088451749E+20</v>
      </c>
      <c r="AR15">
        <v>0</v>
      </c>
      <c r="AT15" s="2"/>
    </row>
    <row r="16" spans="1:46" x14ac:dyDescent="0.25">
      <c r="A16">
        <f t="shared" si="30"/>
        <v>5</v>
      </c>
      <c r="B16" s="1">
        <f t="shared" si="24"/>
        <v>4.7209899999999998E-8</v>
      </c>
      <c r="C16" s="1">
        <f t="shared" si="24"/>
        <v>1.09987E-3</v>
      </c>
      <c r="D16" s="1">
        <f t="shared" si="25"/>
        <v>1.7799999999999999E-6</v>
      </c>
      <c r="E16" s="1">
        <f>I16+M16+2*N16-L16+O16+K16</f>
        <v>-4.9492348409035063E+49</v>
      </c>
      <c r="F16" s="1">
        <f t="shared" si="26"/>
        <v>-2.1002405088459245E+21</v>
      </c>
      <c r="G16" s="1">
        <f t="shared" si="27"/>
        <v>2.1002405088469149E+21</v>
      </c>
      <c r="H16" s="1">
        <f t="shared" si="28"/>
        <v>2.100240508845243E+21</v>
      </c>
      <c r="I16" s="1">
        <f t="shared" si="29"/>
        <v>2.6915348039269097E-8</v>
      </c>
      <c r="J16" s="14">
        <f>H16*F16*$J$4</f>
        <v>-1.1079956658060812E+50</v>
      </c>
      <c r="K16" s="14">
        <f>H16*I16*$K$4</f>
        <v>1.4199368522588611E+19</v>
      </c>
      <c r="L16" s="1">
        <f>I16^(-1)*$L$4</f>
        <v>3.7411058827205313E-7</v>
      </c>
      <c r="M16" s="1">
        <f>I16*G16*$M$4</f>
        <v>1.20578265072371E+24</v>
      </c>
      <c r="N16" s="1">
        <f>I16^2*G16*$N$4</f>
        <v>7.2990952455218502E+22</v>
      </c>
      <c r="O16" s="1">
        <f>F16*I16*G16*$O$4</f>
        <v>-4.9492348409035063E+49</v>
      </c>
      <c r="P16" s="1">
        <f t="shared" si="2"/>
        <v>-6.0572305067095873E+49</v>
      </c>
      <c r="Q16" s="1">
        <f t="shared" si="3"/>
        <v>-4.9492348409035063E+49</v>
      </c>
      <c r="R16" s="1">
        <f t="shared" si="4"/>
        <v>-1.1079956658060813E+49</v>
      </c>
      <c r="S16" s="1">
        <f t="shared" si="5"/>
        <v>-4.9492348409035063E+49</v>
      </c>
      <c r="T16" s="1">
        <f t="shared" si="6"/>
        <v>-6.0572305067095873E+49</v>
      </c>
      <c r="U16" s="1">
        <f t="shared" si="7"/>
        <v>-4.9492348409035063E+49</v>
      </c>
      <c r="V16" s="1">
        <f t="shared" si="8"/>
        <v>-1.1079956658060813E+49</v>
      </c>
      <c r="W16" s="1">
        <f t="shared" si="9"/>
        <v>0</v>
      </c>
      <c r="X16" s="2" cm="1">
        <f t="array" ref="X16">MAX(ABS(T16:W16/B16:E16))</f>
        <v>1.283042435317505E+57</v>
      </c>
      <c r="Y16" s="1">
        <f t="shared" si="10"/>
        <v>2.8840651731063016E+28</v>
      </c>
      <c r="Z16" s="1">
        <f t="shared" si="11"/>
        <v>-2.3565086093976743E+28</v>
      </c>
      <c r="AA16" s="1">
        <f t="shared" si="12"/>
        <v>-5.2755656370768743E+27</v>
      </c>
      <c r="AB16" s="2">
        <f t="shared" si="13"/>
        <v>2.3565086093987852E+28</v>
      </c>
      <c r="AC16" s="2">
        <f t="shared" si="14"/>
        <v>-2.3565086093976743E+28</v>
      </c>
      <c r="AD16" s="2">
        <v>0</v>
      </c>
      <c r="AE16" s="10">
        <f t="shared" si="15"/>
        <v>5.2755656370751624E+27</v>
      </c>
      <c r="AF16" s="13">
        <f>0</f>
        <v>0</v>
      </c>
      <c r="AG16" s="10">
        <f t="shared" si="16"/>
        <v>-5.2755656370768743E+27</v>
      </c>
      <c r="AH16" s="22">
        <f t="shared" si="17"/>
        <v>-1.8388151004707968E+57</v>
      </c>
      <c r="AI16" s="22">
        <f t="shared" si="18"/>
        <v>-1.8388151004707968E+57</v>
      </c>
      <c r="AJ16" s="18">
        <f t="shared" si="19"/>
        <v>5.275565637075151E+25</v>
      </c>
      <c r="AK16" s="22">
        <f t="shared" si="20"/>
        <v>2.3565086093987852E+28</v>
      </c>
      <c r="AL16" s="22">
        <f t="shared" si="21"/>
        <v>-2.3565086093976743E+28</v>
      </c>
      <c r="AM16" s="18">
        <f t="shared" si="22"/>
        <v>6.7608297539198143E-4</v>
      </c>
      <c r="AN16" s="18">
        <f t="shared" si="23"/>
        <v>-1.8388151004707968E+57</v>
      </c>
      <c r="AO16" cm="1">
        <f t="array" ref="AO16:AQ16">TRANSPOSE(MMULT(MINVERSE(_xlfn.WRAPCOLS(Y16:AG16,3)),TRANSPOSE(T16:V16)))</f>
        <v>-2.2036076213072076E+38</v>
      </c>
      <c r="AP16" s="1">
        <v>2.2036076213072076E+38</v>
      </c>
      <c r="AQ16" s="1">
        <v>2.203607621307208E+38</v>
      </c>
      <c r="AR16">
        <v>0</v>
      </c>
      <c r="AT16" s="2"/>
    </row>
    <row r="17" spans="1:46" x14ac:dyDescent="0.25">
      <c r="A17">
        <f t="shared" si="30"/>
        <v>6</v>
      </c>
      <c r="B17" s="1">
        <f t="shared" si="24"/>
        <v>4.7209899999999998E-8</v>
      </c>
      <c r="C17" s="1">
        <f t="shared" si="24"/>
        <v>1.09987E-3</v>
      </c>
      <c r="D17" s="1">
        <f t="shared" si="25"/>
        <v>1.7799999999999999E-6</v>
      </c>
      <c r="E17" s="1">
        <f>I17+M17+2*N17-L17+O17+K17</f>
        <v>-5.4483943196192329E+85</v>
      </c>
      <c r="F17" s="1">
        <f t="shared" si="26"/>
        <v>2.2036076213072076E+39</v>
      </c>
      <c r="G17" s="1">
        <f t="shared" si="27"/>
        <v>-2.2036076213072076E+39</v>
      </c>
      <c r="H17" s="1">
        <f t="shared" si="28"/>
        <v>-2.2036076213072079E+39</v>
      </c>
      <c r="I17" s="1">
        <f t="shared" si="29"/>
        <v>2.6915348039269097E-8</v>
      </c>
      <c r="J17" s="14">
        <f>H17*F17*$J$4</f>
        <v>-1.2197435534587289E+86</v>
      </c>
      <c r="K17" s="14">
        <f>H17*I17*$K$4</f>
        <v>-1.4898215972098238E+37</v>
      </c>
      <c r="L17" s="1">
        <f>I17^(-1)*$L$4</f>
        <v>3.7411058827205313E-7</v>
      </c>
      <c r="M17" s="1">
        <f>I17*G17*$M$4</f>
        <v>-1.2651274116380003E+42</v>
      </c>
      <c r="N17" s="1">
        <f>I17^2*G17*$N$4</f>
        <v>-7.6583333403610346E+40</v>
      </c>
      <c r="O17" s="1">
        <f>F17*I17*G17*$O$4</f>
        <v>-5.4483943196192329E+85</v>
      </c>
      <c r="P17" s="1">
        <f t="shared" si="2"/>
        <v>-6.6681378730779618E+85</v>
      </c>
      <c r="Q17" s="1">
        <f t="shared" si="3"/>
        <v>-5.4483943196192329E+85</v>
      </c>
      <c r="R17" s="1">
        <f t="shared" si="4"/>
        <v>-1.2197435534587289E+85</v>
      </c>
      <c r="S17" s="1">
        <f t="shared" si="5"/>
        <v>-5.4483943196192329E+85</v>
      </c>
      <c r="T17" s="1">
        <f t="shared" si="6"/>
        <v>-6.6681378730779618E+85</v>
      </c>
      <c r="U17" s="1">
        <f t="shared" si="7"/>
        <v>-5.4483943196192329E+85</v>
      </c>
      <c r="V17" s="1">
        <f t="shared" si="8"/>
        <v>-1.2197435534587289E+85</v>
      </c>
      <c r="W17" s="1">
        <f t="shared" si="9"/>
        <v>0</v>
      </c>
      <c r="X17" s="2" cm="1">
        <f t="array" ref="X17">MAX(ABS(T17:W17/B17:E17))</f>
        <v>1.4124448204884913E+93</v>
      </c>
      <c r="Y17" s="1">
        <f t="shared" si="10"/>
        <v>-3.02600962558041E+46</v>
      </c>
      <c r="Z17" s="1">
        <f t="shared" si="11"/>
        <v>2.4724884171471401E+46</v>
      </c>
      <c r="AA17" s="1">
        <f t="shared" si="12"/>
        <v>5.5352120843326978E+45</v>
      </c>
      <c r="AB17" s="2">
        <f t="shared" si="13"/>
        <v>-2.4724884171471401E+46</v>
      </c>
      <c r="AC17" s="2">
        <f t="shared" si="14"/>
        <v>2.4724884171471401E+46</v>
      </c>
      <c r="AD17" s="2">
        <v>0</v>
      </c>
      <c r="AE17" s="10">
        <f t="shared" si="15"/>
        <v>-5.5352120843326984E+45</v>
      </c>
      <c r="AF17" s="13">
        <f>0</f>
        <v>0</v>
      </c>
      <c r="AG17" s="10">
        <f t="shared" si="16"/>
        <v>5.5352120843326978E+45</v>
      </c>
      <c r="AH17" s="22">
        <f t="shared" si="17"/>
        <v>-2.0242704317514695E+93</v>
      </c>
      <c r="AI17" s="22">
        <f t="shared" si="18"/>
        <v>-2.0242704317514695E+93</v>
      </c>
      <c r="AJ17" s="18">
        <f t="shared" si="19"/>
        <v>-5.5352120843326862E+43</v>
      </c>
      <c r="AK17" s="22">
        <f t="shared" si="20"/>
        <v>-2.4724884171471401E+46</v>
      </c>
      <c r="AL17" s="22">
        <f t="shared" si="21"/>
        <v>2.4724884171471401E+46</v>
      </c>
      <c r="AM17" s="18">
        <f t="shared" si="22"/>
        <v>6.7608297539198143E-4</v>
      </c>
      <c r="AN17" s="18">
        <f t="shared" si="23"/>
        <v>-2.0242704317514695E+93</v>
      </c>
      <c r="AO17" cm="1">
        <f t="array" ref="AO17:AQ17">TRANSPOSE(MMULT(MINVERSE(_xlfn.WRAPCOLS(Y17:AG17,3)),TRANSPOSE(T17:V17)))</f>
        <v>2.1040933114779164E+56</v>
      </c>
      <c r="AP17" s="1">
        <v>-2.1040933114779164E+56</v>
      </c>
      <c r="AQ17" s="1">
        <v>-2.1040933114779164E+56</v>
      </c>
      <c r="AR17">
        <v>0</v>
      </c>
      <c r="AT17" s="2"/>
    </row>
    <row r="18" spans="1:46" x14ac:dyDescent="0.25">
      <c r="A18">
        <f t="shared" si="30"/>
        <v>7</v>
      </c>
      <c r="B18" s="1">
        <f t="shared" si="24"/>
        <v>4.7209899999999998E-8</v>
      </c>
      <c r="C18" s="1">
        <f t="shared" si="24"/>
        <v>1.09987E-3</v>
      </c>
      <c r="D18" s="1">
        <f t="shared" si="25"/>
        <v>1.7799999999999999E-6</v>
      </c>
      <c r="E18" s="1">
        <f>I18+M18+2*N18-L18+O18+K18</f>
        <v>-4.9674098213871787E+121</v>
      </c>
      <c r="F18" s="1">
        <f t="shared" si="26"/>
        <v>-2.1040933114779163E+57</v>
      </c>
      <c r="G18" s="1">
        <f t="shared" si="27"/>
        <v>2.1040933114779163E+57</v>
      </c>
      <c r="H18" s="1">
        <f t="shared" si="28"/>
        <v>2.1040933114779163E+57</v>
      </c>
      <c r="I18" s="1">
        <f t="shared" si="29"/>
        <v>2.6915348039269097E-8</v>
      </c>
      <c r="J18" s="14">
        <f>H18*F18*$J$4</f>
        <v>-1.1120645371071498E+122</v>
      </c>
      <c r="K18" s="14">
        <f>H18*I18*$K$4</f>
        <v>1.4225416665263567E+55</v>
      </c>
      <c r="L18" s="1">
        <f>I18^(-1)*$L$4</f>
        <v>3.7411058827205313E-7</v>
      </c>
      <c r="M18" s="1">
        <f>I18*G18*$M$4</f>
        <v>1.2079946081398036E+60</v>
      </c>
      <c r="N18" s="1">
        <f>I18^2*G18*$N$4</f>
        <v>7.3124851278936159E+58</v>
      </c>
      <c r="O18" s="1">
        <f>F18*I18*G18*$O$4</f>
        <v>-4.9674098213871787E+121</v>
      </c>
      <c r="P18" s="1">
        <f t="shared" si="2"/>
        <v>-6.0794743584943281E+121</v>
      </c>
      <c r="Q18" s="1">
        <f t="shared" si="3"/>
        <v>-4.9674098213871787E+121</v>
      </c>
      <c r="R18" s="1">
        <f t="shared" si="4"/>
        <v>-1.1120645371071499E+121</v>
      </c>
      <c r="S18" s="1">
        <f t="shared" si="5"/>
        <v>-4.9674098213871787E+121</v>
      </c>
      <c r="T18" s="1">
        <f t="shared" si="6"/>
        <v>-6.0794743584943281E+121</v>
      </c>
      <c r="U18" s="1">
        <f t="shared" si="7"/>
        <v>-4.9674098213871787E+121</v>
      </c>
      <c r="V18" s="1">
        <f t="shared" si="8"/>
        <v>-1.1120645371071499E+121</v>
      </c>
      <c r="W18" s="1">
        <f t="shared" si="9"/>
        <v>0</v>
      </c>
      <c r="X18" s="2" cm="1">
        <f t="array" ref="X18">MAX(ABS(T18:W18/B18:E18))</f>
        <v>1.2877541275228985E+129</v>
      </c>
      <c r="Y18" s="1">
        <f t="shared" si="10"/>
        <v>2.8893558690246981E+64</v>
      </c>
      <c r="Z18" s="1">
        <f t="shared" si="11"/>
        <v>-2.3608315250515519E+64</v>
      </c>
      <c r="AA18" s="1">
        <f t="shared" si="12"/>
        <v>-5.2852434397314587E+63</v>
      </c>
      <c r="AB18" s="2">
        <f t="shared" si="13"/>
        <v>2.3608315250515519E+64</v>
      </c>
      <c r="AC18" s="2">
        <f t="shared" si="14"/>
        <v>-2.3608315250515519E+64</v>
      </c>
      <c r="AD18" s="2">
        <v>0</v>
      </c>
      <c r="AE18" s="10">
        <f t="shared" si="15"/>
        <v>5.2852434397314587E+63</v>
      </c>
      <c r="AF18" s="13">
        <f>0</f>
        <v>0</v>
      </c>
      <c r="AG18" s="10">
        <f t="shared" si="16"/>
        <v>-5.2852434397314587E+63</v>
      </c>
      <c r="AH18" s="22">
        <f t="shared" si="17"/>
        <v>-1.8455677460086346E+129</v>
      </c>
      <c r="AI18" s="22">
        <f t="shared" si="18"/>
        <v>-1.8455677460086346E+129</v>
      </c>
      <c r="AJ18" s="18">
        <f t="shared" si="19"/>
        <v>5.2852434397314475E+61</v>
      </c>
      <c r="AK18" s="22">
        <f t="shared" si="20"/>
        <v>2.3608315250515519E+64</v>
      </c>
      <c r="AL18" s="22">
        <f t="shared" si="21"/>
        <v>-2.3608315250515519E+64</v>
      </c>
      <c r="AM18" s="18">
        <f t="shared" si="22"/>
        <v>6.7608297539198143E-4</v>
      </c>
      <c r="AN18" s="18">
        <f t="shared" si="23"/>
        <v>-1.8455677460086346E+129</v>
      </c>
      <c r="AO18" cm="1">
        <f t="array" ref="AO18:AQ18">TRANSPOSE(MMULT(MINVERSE(_xlfn.WRAPCOLS(Y18:AG18,3)),TRANSPOSE(T18:V18)))</f>
        <v>-8.3194903149025408E+73</v>
      </c>
      <c r="AP18" s="1">
        <v>8.3194903149025408E+73</v>
      </c>
      <c r="AQ18" s="1">
        <v>8.3194903149025408E+73</v>
      </c>
      <c r="AR18">
        <v>0</v>
      </c>
      <c r="AT18" s="2"/>
    </row>
    <row r="19" spans="1:46" x14ac:dyDescent="0.25">
      <c r="A19">
        <f t="shared" si="30"/>
        <v>8</v>
      </c>
      <c r="B19" s="1">
        <f t="shared" si="24"/>
        <v>4.7209899999999998E-8</v>
      </c>
      <c r="C19" s="1">
        <f t="shared" si="24"/>
        <v>1.09987E-3</v>
      </c>
      <c r="D19" s="1">
        <f t="shared" si="25"/>
        <v>1.7799999999999999E-6</v>
      </c>
      <c r="E19" s="1">
        <f>I19+M19+2*N19-L19+O19+K19</f>
        <v>-7.7659294524490709E+156</v>
      </c>
      <c r="F19" s="1">
        <f t="shared" si="26"/>
        <v>8.3194903149025408E+74</v>
      </c>
      <c r="G19" s="1">
        <f t="shared" si="27"/>
        <v>-8.3194903149025408E+74</v>
      </c>
      <c r="H19" s="1">
        <f t="shared" si="28"/>
        <v>-8.3194903149025408E+74</v>
      </c>
      <c r="I19" s="1">
        <f t="shared" si="29"/>
        <v>2.6915348039269097E-8</v>
      </c>
      <c r="J19" s="14">
        <f>H19*F19*$J$4</f>
        <v>-1.738575042582825E+157</v>
      </c>
      <c r="K19" s="14">
        <f>H19*I19*$K$4</f>
        <v>-5.6246657658440824E+72</v>
      </c>
      <c r="L19" s="1">
        <f>I19^(-1)*$L$4</f>
        <v>3.7411058827205313E-7</v>
      </c>
      <c r="M19" s="1">
        <f>I19*G19*$M$4</f>
        <v>-4.7763563469599797E+77</v>
      </c>
      <c r="N19" s="1">
        <f>I19^2*G19*$N$4</f>
        <v>-2.8913237292051678E+76</v>
      </c>
      <c r="O19" s="1">
        <f>F19*I19*G19*$O$4</f>
        <v>-7.7659294524490709E+156</v>
      </c>
      <c r="P19" s="1">
        <f t="shared" si="2"/>
        <v>-9.5045044950318959E+156</v>
      </c>
      <c r="Q19" s="1">
        <f t="shared" si="3"/>
        <v>-7.7659294524490709E+156</v>
      </c>
      <c r="R19" s="1">
        <f t="shared" si="4"/>
        <v>-1.738575042582825E+156</v>
      </c>
      <c r="S19" s="1">
        <f t="shared" si="5"/>
        <v>-7.7659294524490709E+156</v>
      </c>
      <c r="T19" s="1">
        <f t="shared" si="6"/>
        <v>-9.5045044950318959E+156</v>
      </c>
      <c r="U19" s="1">
        <f t="shared" si="7"/>
        <v>-7.7659294524490709E+156</v>
      </c>
      <c r="V19" s="1">
        <f t="shared" si="8"/>
        <v>-1.738575042582825E+156</v>
      </c>
      <c r="W19" s="1">
        <f t="shared" si="9"/>
        <v>0</v>
      </c>
      <c r="X19" s="2" cm="1">
        <f t="array" ref="X19">MAX(ABS(T19:W19/B19:E19))</f>
        <v>2.0132439371894234E+164</v>
      </c>
      <c r="Y19" s="1">
        <f t="shared" si="10"/>
        <v>-1.142438314761502E+82</v>
      </c>
      <c r="Z19" s="1">
        <f t="shared" si="11"/>
        <v>9.3346216637071066E+81</v>
      </c>
      <c r="AA19" s="1">
        <f t="shared" si="12"/>
        <v>2.0897614839079137E+81</v>
      </c>
      <c r="AB19" s="2">
        <f t="shared" si="13"/>
        <v>-9.3346216637071066E+81</v>
      </c>
      <c r="AC19" s="2">
        <f t="shared" si="14"/>
        <v>9.3346216637071066E+81</v>
      </c>
      <c r="AD19" s="2">
        <v>0</v>
      </c>
      <c r="AE19" s="10">
        <f t="shared" si="15"/>
        <v>-2.0897614839079137E+81</v>
      </c>
      <c r="AF19" s="13">
        <f>0</f>
        <v>0</v>
      </c>
      <c r="AG19" s="10">
        <f t="shared" si="16"/>
        <v>2.0897614839079137E+81</v>
      </c>
      <c r="AH19" s="22">
        <f t="shared" si="17"/>
        <v>-2.8853163782681519E+164</v>
      </c>
      <c r="AI19" s="22">
        <f t="shared" si="18"/>
        <v>-2.8853163782681519E+164</v>
      </c>
      <c r="AJ19" s="18">
        <f t="shared" si="19"/>
        <v>-2.0897614839079093E+79</v>
      </c>
      <c r="AK19" s="22">
        <f t="shared" si="20"/>
        <v>-9.3346216637071066E+81</v>
      </c>
      <c r="AL19" s="22">
        <f t="shared" si="21"/>
        <v>9.3346216637071066E+81</v>
      </c>
      <c r="AM19" s="18">
        <f t="shared" si="22"/>
        <v>6.7608297539198143E-4</v>
      </c>
      <c r="AN19" s="18">
        <f t="shared" si="23"/>
        <v>-2.8853163782681519E+164</v>
      </c>
      <c r="AO19" t="e" cm="1">
        <f t="array" ref="AO19">TRANSPOSE(MMULT(MINVERSE(_xlfn.WRAPCOLS(Y19:AG19,3)),TRANSPOSE(T19:V19)))</f>
        <v>#NUM!</v>
      </c>
      <c r="AP19" s="1"/>
      <c r="AQ19" s="1"/>
      <c r="AR19">
        <v>0</v>
      </c>
      <c r="AT19" s="2"/>
    </row>
    <row r="20" spans="1:46" x14ac:dyDescent="0.25">
      <c r="A20">
        <f t="shared" si="30"/>
        <v>9</v>
      </c>
      <c r="B20" s="1">
        <f t="shared" si="24"/>
        <v>4.7209899999999998E-8</v>
      </c>
      <c r="C20" s="1">
        <f t="shared" si="24"/>
        <v>1.09987E-3</v>
      </c>
      <c r="D20" s="1">
        <f t="shared" si="25"/>
        <v>1.7799999999999999E-6</v>
      </c>
      <c r="E20" s="1" t="e">
        <f>I20+M20+2*N20-L20+O20+K20</f>
        <v>#NUM!</v>
      </c>
      <c r="F20" s="1" t="e">
        <f t="shared" si="26"/>
        <v>#NUM!</v>
      </c>
      <c r="G20" s="1">
        <f t="shared" si="27"/>
        <v>-8.3194903149025408E+74</v>
      </c>
      <c r="H20" s="1">
        <f t="shared" si="28"/>
        <v>-8.3194903149025408E+74</v>
      </c>
      <c r="I20" s="1">
        <f t="shared" si="29"/>
        <v>2.6915348039269097E-8</v>
      </c>
      <c r="J20" s="14" t="e">
        <f>H20*F20*$J$4</f>
        <v>#NUM!</v>
      </c>
      <c r="K20" s="14">
        <f>H20*I20*$K$4</f>
        <v>-5.6246657658440824E+72</v>
      </c>
      <c r="L20" s="1">
        <f>I20^(-1)*$L$4</f>
        <v>3.7411058827205313E-7</v>
      </c>
      <c r="M20" s="1">
        <f>I20*G20*$M$4</f>
        <v>-4.7763563469599797E+77</v>
      </c>
      <c r="N20" s="1">
        <f>I20^2*G20*$N$4</f>
        <v>-2.8913237292051678E+76</v>
      </c>
      <c r="O20" s="1" t="e">
        <f>F20*I20*G20*$O$4</f>
        <v>#NUM!</v>
      </c>
      <c r="P20" s="1" t="e">
        <f t="shared" si="2"/>
        <v>#NUM!</v>
      </c>
      <c r="Q20" s="1" t="e">
        <f t="shared" si="3"/>
        <v>#NUM!</v>
      </c>
      <c r="R20" s="1" t="e">
        <f t="shared" si="4"/>
        <v>#NUM!</v>
      </c>
      <c r="S20" s="1" t="e">
        <f t="shared" si="5"/>
        <v>#NUM!</v>
      </c>
      <c r="T20" s="1" t="e">
        <f t="shared" si="6"/>
        <v>#NUM!</v>
      </c>
      <c r="U20" s="1" t="e">
        <f t="shared" si="7"/>
        <v>#NUM!</v>
      </c>
      <c r="V20" s="1" t="e">
        <f t="shared" si="8"/>
        <v>#NUM!</v>
      </c>
      <c r="W20" s="1" t="e">
        <f t="shared" si="9"/>
        <v>#NUM!</v>
      </c>
      <c r="X20" s="2" t="e" cm="1">
        <f t="array" ref="X20">MAX(ABS(T20:W20/B20:E20))</f>
        <v>#NUM!</v>
      </c>
      <c r="Y20" s="1">
        <f t="shared" si="10"/>
        <v>-1.142438314761502E+82</v>
      </c>
      <c r="Z20" s="1" t="e">
        <f t="shared" si="11"/>
        <v>#NUM!</v>
      </c>
      <c r="AA20" s="1" t="e">
        <f t="shared" si="12"/>
        <v>#NUM!</v>
      </c>
      <c r="AB20" s="2">
        <f t="shared" si="13"/>
        <v>-9.3346216637071066E+81</v>
      </c>
      <c r="AC20" s="2" t="e">
        <f t="shared" si="14"/>
        <v>#NUM!</v>
      </c>
      <c r="AD20" s="2">
        <v>0</v>
      </c>
      <c r="AE20" s="10">
        <f t="shared" si="15"/>
        <v>-2.0897614839079137E+81</v>
      </c>
      <c r="AF20" s="13">
        <f>0</f>
        <v>0</v>
      </c>
      <c r="AG20" s="10" t="e">
        <f t="shared" si="16"/>
        <v>#NUM!</v>
      </c>
      <c r="AH20" s="22" t="e">
        <f t="shared" si="17"/>
        <v>#NUM!</v>
      </c>
      <c r="AI20" s="22" t="e">
        <f t="shared" si="18"/>
        <v>#NUM!</v>
      </c>
      <c r="AJ20" s="18">
        <f t="shared" si="19"/>
        <v>-2.0897614839079093E+79</v>
      </c>
      <c r="AK20" s="22">
        <f t="shared" si="20"/>
        <v>-9.3346216637071066E+81</v>
      </c>
      <c r="AL20" s="22" t="e">
        <f t="shared" si="21"/>
        <v>#NUM!</v>
      </c>
      <c r="AM20" s="18">
        <f t="shared" si="22"/>
        <v>6.7608297539198143E-4</v>
      </c>
      <c r="AN20" s="18" t="e">
        <f t="shared" si="23"/>
        <v>#NUM!</v>
      </c>
      <c r="AO20" t="e" cm="1">
        <f t="array" ref="AO20">TRANSPOSE(MMULT(MINVERSE(_xlfn.WRAPCOLS(Y20:AG20,3)),TRANSPOSE(T20:V20)))</f>
        <v>#NUM!</v>
      </c>
      <c r="AP20" s="1"/>
      <c r="AQ20" s="1"/>
      <c r="AR20">
        <v>0</v>
      </c>
      <c r="AT20" s="2"/>
    </row>
    <row r="21" spans="1:46" x14ac:dyDescent="0.25">
      <c r="A21">
        <f t="shared" si="30"/>
        <v>10</v>
      </c>
      <c r="B21" s="1">
        <f t="shared" si="24"/>
        <v>4.7209899999999998E-8</v>
      </c>
      <c r="C21" s="1">
        <f t="shared" si="24"/>
        <v>1.09987E-3</v>
      </c>
      <c r="D21" s="1">
        <f t="shared" si="25"/>
        <v>1.7799999999999999E-6</v>
      </c>
      <c r="E21" s="1" t="e">
        <f>I21+M21+2*N21-L21+O21+K21</f>
        <v>#NUM!</v>
      </c>
      <c r="F21" s="1" t="e">
        <f t="shared" si="26"/>
        <v>#NUM!</v>
      </c>
      <c r="G21" s="1">
        <f t="shared" si="27"/>
        <v>-8.3194903149025408E+74</v>
      </c>
      <c r="H21" s="1">
        <f t="shared" si="28"/>
        <v>-8.3194903149025408E+74</v>
      </c>
      <c r="I21" s="1">
        <f t="shared" si="29"/>
        <v>2.6915348039269097E-8</v>
      </c>
      <c r="J21" s="14" t="e">
        <f>H21*F21*$J$4</f>
        <v>#NUM!</v>
      </c>
      <c r="K21" s="14">
        <f>H21*I21*$K$4</f>
        <v>-5.6246657658440824E+72</v>
      </c>
      <c r="L21" s="1">
        <f>I21^(-1)*$L$4</f>
        <v>3.7411058827205313E-7</v>
      </c>
      <c r="M21" s="1">
        <f>I21*G21*$M$4</f>
        <v>-4.7763563469599797E+77</v>
      </c>
      <c r="N21" s="1">
        <f>I21^2*G21*$N$4</f>
        <v>-2.8913237292051678E+76</v>
      </c>
      <c r="O21" s="1" t="e">
        <f>F21*I21*G21*$O$4</f>
        <v>#NUM!</v>
      </c>
      <c r="P21" s="1" t="e">
        <f t="shared" si="2"/>
        <v>#NUM!</v>
      </c>
      <c r="Q21" s="1" t="e">
        <f t="shared" si="3"/>
        <v>#NUM!</v>
      </c>
      <c r="R21" s="1" t="e">
        <f t="shared" si="4"/>
        <v>#NUM!</v>
      </c>
      <c r="S21" s="1" t="e">
        <f t="shared" si="5"/>
        <v>#NUM!</v>
      </c>
      <c r="T21" s="1" t="e">
        <f t="shared" si="6"/>
        <v>#NUM!</v>
      </c>
      <c r="U21" s="1" t="e">
        <f t="shared" si="7"/>
        <v>#NUM!</v>
      </c>
      <c r="V21" s="1" t="e">
        <f t="shared" si="8"/>
        <v>#NUM!</v>
      </c>
      <c r="W21" s="1" t="e">
        <f t="shared" si="9"/>
        <v>#NUM!</v>
      </c>
      <c r="X21" s="2" t="e" cm="1">
        <f t="array" ref="X21">MAX(ABS(T21:W21/B21:E21))</f>
        <v>#NUM!</v>
      </c>
      <c r="Y21" s="1">
        <f t="shared" si="10"/>
        <v>-1.142438314761502E+82</v>
      </c>
      <c r="Z21" s="1" t="e">
        <f t="shared" si="11"/>
        <v>#NUM!</v>
      </c>
      <c r="AA21" s="1" t="e">
        <f t="shared" si="12"/>
        <v>#NUM!</v>
      </c>
      <c r="AB21" s="2">
        <f t="shared" si="13"/>
        <v>-9.3346216637071066E+81</v>
      </c>
      <c r="AC21" s="2" t="e">
        <f t="shared" si="14"/>
        <v>#NUM!</v>
      </c>
      <c r="AD21" s="2">
        <v>0</v>
      </c>
      <c r="AE21" s="10">
        <f t="shared" si="15"/>
        <v>-2.0897614839079137E+81</v>
      </c>
      <c r="AF21" s="13">
        <f>0</f>
        <v>0</v>
      </c>
      <c r="AG21" s="10" t="e">
        <f t="shared" si="16"/>
        <v>#NUM!</v>
      </c>
      <c r="AH21" s="22" t="e">
        <f t="shared" si="17"/>
        <v>#NUM!</v>
      </c>
      <c r="AI21" s="22" t="e">
        <f t="shared" si="18"/>
        <v>#NUM!</v>
      </c>
      <c r="AJ21" s="18">
        <f t="shared" si="19"/>
        <v>-2.0897614839079093E+79</v>
      </c>
      <c r="AK21" s="22">
        <f t="shared" si="20"/>
        <v>-9.3346216637071066E+81</v>
      </c>
      <c r="AL21" s="22" t="e">
        <f t="shared" si="21"/>
        <v>#NUM!</v>
      </c>
      <c r="AM21" s="18">
        <f t="shared" si="22"/>
        <v>6.7608297539198143E-4</v>
      </c>
      <c r="AN21" s="18" t="e">
        <f t="shared" si="23"/>
        <v>#NUM!</v>
      </c>
      <c r="AO21" t="e" cm="1">
        <f t="array" ref="AO21">TRANSPOSE(MMULT(MINVERSE(_xlfn.WRAPCOLS(Y21:AG21,3)),TRANSPOSE(T21:V21)))</f>
        <v>#NUM!</v>
      </c>
      <c r="AP21" s="1"/>
      <c r="AQ21" s="1"/>
      <c r="AR21">
        <v>0</v>
      </c>
      <c r="AT21" s="2"/>
    </row>
    <row r="22" spans="1:46" x14ac:dyDescent="0.25">
      <c r="A22">
        <f t="shared" si="30"/>
        <v>11</v>
      </c>
      <c r="B22" s="1">
        <f t="shared" si="24"/>
        <v>4.7209899999999998E-8</v>
      </c>
      <c r="C22" s="1">
        <f t="shared" si="24"/>
        <v>1.09987E-3</v>
      </c>
      <c r="D22" s="1">
        <f t="shared" si="25"/>
        <v>1.7799999999999999E-6</v>
      </c>
      <c r="E22" s="1" t="e">
        <f>I22+M22+2*N22-L22+O22+K22</f>
        <v>#NUM!</v>
      </c>
      <c r="F22" s="1" t="e">
        <f t="shared" si="26"/>
        <v>#NUM!</v>
      </c>
      <c r="G22" s="1">
        <f t="shared" si="27"/>
        <v>-8.3194903149025408E+74</v>
      </c>
      <c r="H22" s="1">
        <f t="shared" si="28"/>
        <v>-8.3194903149025408E+74</v>
      </c>
      <c r="I22" s="1">
        <f t="shared" si="29"/>
        <v>2.6915348039269097E-8</v>
      </c>
      <c r="J22" s="14" t="e">
        <f>H22*F22*$J$4</f>
        <v>#NUM!</v>
      </c>
      <c r="K22" s="14">
        <f>H22*I22*$K$4</f>
        <v>-5.6246657658440824E+72</v>
      </c>
      <c r="L22" s="1">
        <f>I22^(-1)*$L$4</f>
        <v>3.7411058827205313E-7</v>
      </c>
      <c r="M22" s="1">
        <f>I22*G22*$M$4</f>
        <v>-4.7763563469599797E+77</v>
      </c>
      <c r="N22" s="1">
        <f>I22^2*G22*$N$4</f>
        <v>-2.8913237292051678E+76</v>
      </c>
      <c r="O22" s="1" t="e">
        <f>F22*I22*G22*$O$4</f>
        <v>#NUM!</v>
      </c>
      <c r="P22" s="1" t="e">
        <f t="shared" si="2"/>
        <v>#NUM!</v>
      </c>
      <c r="Q22" s="1" t="e">
        <f t="shared" si="3"/>
        <v>#NUM!</v>
      </c>
      <c r="R22" s="1" t="e">
        <f t="shared" si="4"/>
        <v>#NUM!</v>
      </c>
      <c r="S22" s="1" t="e">
        <f t="shared" si="5"/>
        <v>#NUM!</v>
      </c>
      <c r="T22" s="1" t="e">
        <f t="shared" si="6"/>
        <v>#NUM!</v>
      </c>
      <c r="U22" s="1" t="e">
        <f t="shared" si="7"/>
        <v>#NUM!</v>
      </c>
      <c r="V22" s="1" t="e">
        <f t="shared" si="8"/>
        <v>#NUM!</v>
      </c>
      <c r="W22" s="1" t="e">
        <f t="shared" si="9"/>
        <v>#NUM!</v>
      </c>
      <c r="X22" s="2" t="e" cm="1">
        <f t="array" ref="X22">MAX(ABS(T22:W22/B22:E22))</f>
        <v>#NUM!</v>
      </c>
      <c r="Y22" s="1">
        <f t="shared" si="10"/>
        <v>-1.142438314761502E+82</v>
      </c>
      <c r="Z22" s="1" t="e">
        <f t="shared" si="11"/>
        <v>#NUM!</v>
      </c>
      <c r="AA22" s="1" t="e">
        <f t="shared" si="12"/>
        <v>#NUM!</v>
      </c>
      <c r="AB22" s="2">
        <f t="shared" si="13"/>
        <v>-9.3346216637071066E+81</v>
      </c>
      <c r="AC22" s="2" t="e">
        <f t="shared" si="14"/>
        <v>#NUM!</v>
      </c>
      <c r="AD22" s="2">
        <v>0</v>
      </c>
      <c r="AE22" s="10">
        <f t="shared" si="15"/>
        <v>-2.0897614839079137E+81</v>
      </c>
      <c r="AF22" s="13">
        <f>0</f>
        <v>0</v>
      </c>
      <c r="AG22" s="10" t="e">
        <f t="shared" si="16"/>
        <v>#NUM!</v>
      </c>
      <c r="AH22" s="22" t="e">
        <f t="shared" si="17"/>
        <v>#NUM!</v>
      </c>
      <c r="AI22" s="22" t="e">
        <f t="shared" si="18"/>
        <v>#NUM!</v>
      </c>
      <c r="AJ22" s="18">
        <f t="shared" si="19"/>
        <v>-2.0897614839079093E+79</v>
      </c>
      <c r="AK22" s="22">
        <f t="shared" si="20"/>
        <v>-9.3346216637071066E+81</v>
      </c>
      <c r="AL22" s="22" t="e">
        <f t="shared" si="21"/>
        <v>#NUM!</v>
      </c>
      <c r="AM22" s="18">
        <f t="shared" si="22"/>
        <v>6.7608297539198143E-4</v>
      </c>
      <c r="AN22" s="18" t="e">
        <f t="shared" si="23"/>
        <v>#NUM!</v>
      </c>
      <c r="AO22" t="e" cm="1">
        <f t="array" ref="AO22">TRANSPOSE(MMULT(MINVERSE(_xlfn.WRAPCOLS(Y22:AG22,3)),TRANSPOSE(T22:V22)))</f>
        <v>#NUM!</v>
      </c>
      <c r="AP22" s="1"/>
      <c r="AQ22" s="1"/>
      <c r="AR22">
        <v>0</v>
      </c>
      <c r="AT22" s="2"/>
    </row>
    <row r="23" spans="1:46" x14ac:dyDescent="0.25">
      <c r="A23">
        <f t="shared" si="30"/>
        <v>12</v>
      </c>
      <c r="B23" s="1">
        <f t="shared" si="24"/>
        <v>4.7209899999999998E-8</v>
      </c>
      <c r="C23" s="1">
        <f t="shared" si="24"/>
        <v>1.09987E-3</v>
      </c>
      <c r="D23" s="1">
        <f t="shared" si="25"/>
        <v>1.7799999999999999E-6</v>
      </c>
      <c r="E23" s="1" t="e">
        <f>I23+M23+2*N23-L23+O23+K23</f>
        <v>#NUM!</v>
      </c>
      <c r="F23" s="1" t="e">
        <f t="shared" si="26"/>
        <v>#NUM!</v>
      </c>
      <c r="G23" s="1">
        <f t="shared" si="27"/>
        <v>-8.3194903149025408E+74</v>
      </c>
      <c r="H23" s="1">
        <f t="shared" si="28"/>
        <v>-8.3194903149025408E+74</v>
      </c>
      <c r="I23" s="1">
        <f t="shared" si="29"/>
        <v>2.6915348039269097E-8</v>
      </c>
      <c r="J23" s="14" t="e">
        <f>H23*F23*$J$4</f>
        <v>#NUM!</v>
      </c>
      <c r="K23" s="14">
        <f>H23*I23*$K$4</f>
        <v>-5.6246657658440824E+72</v>
      </c>
      <c r="L23" s="1">
        <f>I23^(-1)*$L$4</f>
        <v>3.7411058827205313E-7</v>
      </c>
      <c r="M23" s="1">
        <f>I23*G23*$M$4</f>
        <v>-4.7763563469599797E+77</v>
      </c>
      <c r="N23" s="1">
        <f>I23^2*G23*$N$4</f>
        <v>-2.8913237292051678E+76</v>
      </c>
      <c r="O23" s="1" t="e">
        <f>F23*I23*G23*$O$4</f>
        <v>#NUM!</v>
      </c>
      <c r="P23" s="1" t="e">
        <f t="shared" si="2"/>
        <v>#NUM!</v>
      </c>
      <c r="Q23" s="1" t="e">
        <f t="shared" si="3"/>
        <v>#NUM!</v>
      </c>
      <c r="R23" s="1" t="e">
        <f t="shared" si="4"/>
        <v>#NUM!</v>
      </c>
      <c r="S23" s="1" t="e">
        <f t="shared" si="5"/>
        <v>#NUM!</v>
      </c>
      <c r="T23" s="1" t="e">
        <f t="shared" si="6"/>
        <v>#NUM!</v>
      </c>
      <c r="U23" s="1" t="e">
        <f t="shared" si="7"/>
        <v>#NUM!</v>
      </c>
      <c r="V23" s="1" t="e">
        <f t="shared" si="8"/>
        <v>#NUM!</v>
      </c>
      <c r="W23" s="1" t="e">
        <f t="shared" si="9"/>
        <v>#NUM!</v>
      </c>
      <c r="X23" s="2" t="e" cm="1">
        <f t="array" ref="X23">MAX(ABS(T23:W23/B23:E23))</f>
        <v>#NUM!</v>
      </c>
      <c r="Y23" s="1">
        <f t="shared" si="10"/>
        <v>-1.142438314761502E+82</v>
      </c>
      <c r="Z23" s="1" t="e">
        <f t="shared" si="11"/>
        <v>#NUM!</v>
      </c>
      <c r="AA23" s="1" t="e">
        <f t="shared" si="12"/>
        <v>#NUM!</v>
      </c>
      <c r="AB23" s="2">
        <f t="shared" si="13"/>
        <v>-9.3346216637071066E+81</v>
      </c>
      <c r="AC23" s="2" t="e">
        <f t="shared" si="14"/>
        <v>#NUM!</v>
      </c>
      <c r="AD23" s="2">
        <v>0</v>
      </c>
      <c r="AE23" s="10">
        <f t="shared" si="15"/>
        <v>-2.0897614839079137E+81</v>
      </c>
      <c r="AF23" s="13">
        <f>0</f>
        <v>0</v>
      </c>
      <c r="AG23" s="10" t="e">
        <f t="shared" si="16"/>
        <v>#NUM!</v>
      </c>
      <c r="AH23" s="22" t="e">
        <f t="shared" si="17"/>
        <v>#NUM!</v>
      </c>
      <c r="AI23" s="22" t="e">
        <f t="shared" si="18"/>
        <v>#NUM!</v>
      </c>
      <c r="AJ23" s="18">
        <f t="shared" si="19"/>
        <v>-2.0897614839079093E+79</v>
      </c>
      <c r="AK23" s="22">
        <f t="shared" si="20"/>
        <v>-9.3346216637071066E+81</v>
      </c>
      <c r="AL23" s="22" t="e">
        <f t="shared" si="21"/>
        <v>#NUM!</v>
      </c>
      <c r="AM23" s="18">
        <f t="shared" si="22"/>
        <v>6.7608297539198143E-4</v>
      </c>
      <c r="AN23" s="18" t="e">
        <f t="shared" si="23"/>
        <v>#NUM!</v>
      </c>
      <c r="AO23" t="e" cm="1">
        <f t="array" ref="AO23">TRANSPOSE(MMULT(MINVERSE(_xlfn.WRAPCOLS(Y23:AG23,3)),TRANSPOSE(T23:V23)))</f>
        <v>#NUM!</v>
      </c>
      <c r="AP23" s="1"/>
      <c r="AQ23" s="1"/>
      <c r="AR23">
        <v>0</v>
      </c>
      <c r="AT23" s="2"/>
    </row>
    <row r="24" spans="1:46" x14ac:dyDescent="0.25">
      <c r="A24">
        <f t="shared" si="30"/>
        <v>13</v>
      </c>
      <c r="B24" s="1">
        <f t="shared" si="24"/>
        <v>4.7209899999999998E-8</v>
      </c>
      <c r="C24" s="1">
        <f t="shared" si="24"/>
        <v>1.09987E-3</v>
      </c>
      <c r="D24" s="1">
        <f t="shared" si="25"/>
        <v>1.7799999999999999E-6</v>
      </c>
      <c r="E24" s="1" t="e">
        <f>I24+M24+2*N24-L24+O24+K24</f>
        <v>#NUM!</v>
      </c>
      <c r="F24" s="1" t="e">
        <f t="shared" si="26"/>
        <v>#NUM!</v>
      </c>
      <c r="G24" s="1">
        <f t="shared" si="27"/>
        <v>-8.3194903149025408E+74</v>
      </c>
      <c r="H24" s="1">
        <f t="shared" si="28"/>
        <v>-8.3194903149025408E+74</v>
      </c>
      <c r="I24" s="1">
        <f t="shared" si="29"/>
        <v>2.6915348039269097E-8</v>
      </c>
      <c r="J24" s="14" t="e">
        <f>H24*F24*$J$4</f>
        <v>#NUM!</v>
      </c>
      <c r="K24" s="14">
        <f>H24*I24*$K$4</f>
        <v>-5.6246657658440824E+72</v>
      </c>
      <c r="L24" s="1">
        <f>I24^(-1)*$L$4</f>
        <v>3.7411058827205313E-7</v>
      </c>
      <c r="M24" s="1">
        <f>I24*G24*$M$4</f>
        <v>-4.7763563469599797E+77</v>
      </c>
      <c r="N24" s="1">
        <f>I24^2*G24*$N$4</f>
        <v>-2.8913237292051678E+76</v>
      </c>
      <c r="O24" s="1" t="e">
        <f>F24*I24*G24*$O$4</f>
        <v>#NUM!</v>
      </c>
      <c r="P24" s="1" t="e">
        <f t="shared" si="2"/>
        <v>#NUM!</v>
      </c>
      <c r="Q24" s="1" t="e">
        <f t="shared" si="3"/>
        <v>#NUM!</v>
      </c>
      <c r="R24" s="1" t="e">
        <f t="shared" si="4"/>
        <v>#NUM!</v>
      </c>
      <c r="S24" s="1" t="e">
        <f t="shared" si="5"/>
        <v>#NUM!</v>
      </c>
      <c r="T24" s="1" t="e">
        <f t="shared" si="6"/>
        <v>#NUM!</v>
      </c>
      <c r="U24" s="1" t="e">
        <f t="shared" si="7"/>
        <v>#NUM!</v>
      </c>
      <c r="V24" s="1" t="e">
        <f t="shared" si="8"/>
        <v>#NUM!</v>
      </c>
      <c r="W24" s="1" t="e">
        <f t="shared" si="9"/>
        <v>#NUM!</v>
      </c>
      <c r="X24" s="2" t="e" cm="1">
        <f t="array" ref="X24">MAX(ABS(T24:W24/B24:E24))</f>
        <v>#NUM!</v>
      </c>
      <c r="Y24" s="1">
        <f t="shared" si="10"/>
        <v>-1.142438314761502E+82</v>
      </c>
      <c r="Z24" s="1" t="e">
        <f t="shared" si="11"/>
        <v>#NUM!</v>
      </c>
      <c r="AA24" s="1" t="e">
        <f t="shared" si="12"/>
        <v>#NUM!</v>
      </c>
      <c r="AB24" s="2">
        <f t="shared" si="13"/>
        <v>-9.3346216637071066E+81</v>
      </c>
      <c r="AC24" s="2" t="e">
        <f t="shared" si="14"/>
        <v>#NUM!</v>
      </c>
      <c r="AD24" s="2">
        <v>0</v>
      </c>
      <c r="AE24" s="10">
        <f t="shared" si="15"/>
        <v>-2.0897614839079137E+81</v>
      </c>
      <c r="AF24" s="13">
        <f>0</f>
        <v>0</v>
      </c>
      <c r="AG24" s="10" t="e">
        <f t="shared" si="16"/>
        <v>#NUM!</v>
      </c>
      <c r="AH24" s="22" t="e">
        <f t="shared" si="17"/>
        <v>#NUM!</v>
      </c>
      <c r="AI24" s="22" t="e">
        <f t="shared" si="18"/>
        <v>#NUM!</v>
      </c>
      <c r="AJ24" s="18">
        <f t="shared" si="19"/>
        <v>-2.0897614839079093E+79</v>
      </c>
      <c r="AK24" s="22">
        <f t="shared" si="20"/>
        <v>-9.3346216637071066E+81</v>
      </c>
      <c r="AL24" s="22" t="e">
        <f t="shared" si="21"/>
        <v>#NUM!</v>
      </c>
      <c r="AM24" s="18">
        <f t="shared" si="22"/>
        <v>6.7608297539198143E-4</v>
      </c>
      <c r="AN24" s="18" t="e">
        <f t="shared" si="23"/>
        <v>#NUM!</v>
      </c>
      <c r="AO24" t="e" cm="1">
        <f t="array" ref="AO24">TRANSPOSE(MMULT(MINVERSE(_xlfn.WRAPCOLS(Y24:AG24,3)),TRANSPOSE(T24:V24)))</f>
        <v>#NUM!</v>
      </c>
      <c r="AP24" s="1"/>
      <c r="AQ24" s="1"/>
      <c r="AR24">
        <v>0</v>
      </c>
      <c r="AT24" s="2"/>
    </row>
    <row r="25" spans="1:46" x14ac:dyDescent="0.25">
      <c r="A25">
        <f t="shared" si="30"/>
        <v>14</v>
      </c>
      <c r="B25" s="1">
        <f t="shared" si="24"/>
        <v>4.7209899999999998E-8</v>
      </c>
      <c r="C25" s="1">
        <f t="shared" si="24"/>
        <v>1.09987E-3</v>
      </c>
      <c r="D25" s="1">
        <f t="shared" si="25"/>
        <v>1.7799999999999999E-6</v>
      </c>
      <c r="E25" s="1" t="e">
        <f>I25+M25+2*N25-L25+O25+K25</f>
        <v>#NUM!</v>
      </c>
      <c r="F25" s="1" t="e">
        <f t="shared" si="26"/>
        <v>#NUM!</v>
      </c>
      <c r="G25" s="1">
        <f t="shared" si="27"/>
        <v>-8.3194903149025408E+74</v>
      </c>
      <c r="H25" s="1">
        <f t="shared" si="28"/>
        <v>-8.3194903149025408E+74</v>
      </c>
      <c r="I25" s="1">
        <f t="shared" si="29"/>
        <v>2.6915348039269097E-8</v>
      </c>
      <c r="J25" s="14" t="e">
        <f>H25*F25*$J$4</f>
        <v>#NUM!</v>
      </c>
      <c r="K25" s="14">
        <f>H25*I25*$K$4</f>
        <v>-5.6246657658440824E+72</v>
      </c>
      <c r="L25" s="1">
        <f>I25^(-1)*$L$4</f>
        <v>3.7411058827205313E-7</v>
      </c>
      <c r="M25" s="1">
        <f>I25*G25*$M$4</f>
        <v>-4.7763563469599797E+77</v>
      </c>
      <c r="N25" s="1">
        <f>I25^2*G25*$N$4</f>
        <v>-2.8913237292051678E+76</v>
      </c>
      <c r="O25" s="1" t="e">
        <f>F25*I25*G25*$O$4</f>
        <v>#NUM!</v>
      </c>
      <c r="P25" s="1" t="e">
        <f t="shared" si="2"/>
        <v>#NUM!</v>
      </c>
      <c r="Q25" s="1" t="e">
        <f t="shared" si="3"/>
        <v>#NUM!</v>
      </c>
      <c r="R25" s="1" t="e">
        <f t="shared" si="4"/>
        <v>#NUM!</v>
      </c>
      <c r="S25" s="1" t="e">
        <f t="shared" si="5"/>
        <v>#NUM!</v>
      </c>
      <c r="T25" s="1" t="e">
        <f t="shared" si="6"/>
        <v>#NUM!</v>
      </c>
      <c r="U25" s="1" t="e">
        <f t="shared" si="7"/>
        <v>#NUM!</v>
      </c>
      <c r="V25" s="1" t="e">
        <f t="shared" si="8"/>
        <v>#NUM!</v>
      </c>
      <c r="W25" s="1" t="e">
        <f t="shared" si="9"/>
        <v>#NUM!</v>
      </c>
      <c r="X25" s="2" t="e" cm="1">
        <f t="array" ref="X25">MAX(ABS(T25:W25/B25:E25))</f>
        <v>#NUM!</v>
      </c>
      <c r="Y25" s="1">
        <f t="shared" si="10"/>
        <v>-1.142438314761502E+82</v>
      </c>
      <c r="Z25" s="1" t="e">
        <f t="shared" si="11"/>
        <v>#NUM!</v>
      </c>
      <c r="AA25" s="1" t="e">
        <f t="shared" si="12"/>
        <v>#NUM!</v>
      </c>
      <c r="AB25" s="2">
        <f t="shared" si="13"/>
        <v>-9.3346216637071066E+81</v>
      </c>
      <c r="AC25" s="2" t="e">
        <f t="shared" si="14"/>
        <v>#NUM!</v>
      </c>
      <c r="AD25" s="2">
        <v>0</v>
      </c>
      <c r="AE25" s="10">
        <f t="shared" si="15"/>
        <v>-2.0897614839079137E+81</v>
      </c>
      <c r="AF25" s="13">
        <f>0</f>
        <v>0</v>
      </c>
      <c r="AG25" s="10" t="e">
        <f t="shared" si="16"/>
        <v>#NUM!</v>
      </c>
      <c r="AH25" s="22" t="e">
        <f t="shared" si="17"/>
        <v>#NUM!</v>
      </c>
      <c r="AI25" s="22" t="e">
        <f t="shared" si="18"/>
        <v>#NUM!</v>
      </c>
      <c r="AJ25" s="18">
        <f t="shared" si="19"/>
        <v>-2.0897614839079093E+79</v>
      </c>
      <c r="AK25" s="22">
        <f t="shared" si="20"/>
        <v>-9.3346216637071066E+81</v>
      </c>
      <c r="AL25" s="22" t="e">
        <f t="shared" si="21"/>
        <v>#NUM!</v>
      </c>
      <c r="AM25" s="18">
        <f t="shared" si="22"/>
        <v>6.7608297539198143E-4</v>
      </c>
      <c r="AN25" s="18" t="e">
        <f t="shared" si="23"/>
        <v>#NUM!</v>
      </c>
      <c r="AO25" t="e" cm="1">
        <f t="array" ref="AO25">TRANSPOSE(MMULT(MINVERSE(_xlfn.WRAPCOLS(Y25:AG25,3)),TRANSPOSE(T25:V25)))</f>
        <v>#NUM!</v>
      </c>
      <c r="AP25" s="1"/>
      <c r="AQ25" s="1"/>
      <c r="AR25">
        <v>0</v>
      </c>
      <c r="AT25" s="2"/>
    </row>
    <row r="26" spans="1:46" x14ac:dyDescent="0.25">
      <c r="A26">
        <f t="shared" si="30"/>
        <v>15</v>
      </c>
      <c r="B26" s="1">
        <f t="shared" si="24"/>
        <v>4.7209899999999998E-8</v>
      </c>
      <c r="C26" s="1">
        <f t="shared" si="24"/>
        <v>1.09987E-3</v>
      </c>
      <c r="D26" s="1">
        <f t="shared" si="25"/>
        <v>1.7799999999999999E-6</v>
      </c>
      <c r="E26" s="1" t="e">
        <f>I26+M26+2*N26-L26+O26+K26</f>
        <v>#NUM!</v>
      </c>
      <c r="F26" s="1" t="e">
        <f t="shared" si="26"/>
        <v>#NUM!</v>
      </c>
      <c r="G26" s="1">
        <f t="shared" si="27"/>
        <v>-8.3194903149025408E+74</v>
      </c>
      <c r="H26" s="1">
        <f t="shared" si="28"/>
        <v>-8.3194903149025408E+74</v>
      </c>
      <c r="I26" s="1">
        <f t="shared" si="29"/>
        <v>2.6915348039269097E-8</v>
      </c>
      <c r="J26" s="14" t="e">
        <f>H26*F26*$J$4</f>
        <v>#NUM!</v>
      </c>
      <c r="K26" s="14">
        <f>H26*I26*$K$4</f>
        <v>-5.6246657658440824E+72</v>
      </c>
      <c r="L26" s="1">
        <f>I26^(-1)*$L$4</f>
        <v>3.7411058827205313E-7</v>
      </c>
      <c r="M26" s="1">
        <f>I26*G26*$M$4</f>
        <v>-4.7763563469599797E+77</v>
      </c>
      <c r="N26" s="1">
        <f>I26^2*G26*$N$4</f>
        <v>-2.8913237292051678E+76</v>
      </c>
      <c r="O26" s="1" t="e">
        <f>F26*I26*G26*$O$4</f>
        <v>#NUM!</v>
      </c>
      <c r="P26" s="1" t="e">
        <f t="shared" si="2"/>
        <v>#NUM!</v>
      </c>
      <c r="Q26" s="1" t="e">
        <f t="shared" si="3"/>
        <v>#NUM!</v>
      </c>
      <c r="R26" s="1" t="e">
        <f t="shared" si="4"/>
        <v>#NUM!</v>
      </c>
      <c r="S26" s="1" t="e">
        <f t="shared" si="5"/>
        <v>#NUM!</v>
      </c>
      <c r="T26" s="1" t="e">
        <f t="shared" si="6"/>
        <v>#NUM!</v>
      </c>
      <c r="U26" s="1" t="e">
        <f t="shared" si="7"/>
        <v>#NUM!</v>
      </c>
      <c r="V26" s="1" t="e">
        <f t="shared" si="8"/>
        <v>#NUM!</v>
      </c>
      <c r="W26" s="1" t="e">
        <f t="shared" si="9"/>
        <v>#NUM!</v>
      </c>
      <c r="X26" s="2" t="e" cm="1">
        <f t="array" ref="X26">MAX(ABS(T26:W26/B26:E26))</f>
        <v>#NUM!</v>
      </c>
      <c r="Y26" s="1">
        <f t="shared" si="10"/>
        <v>-1.142438314761502E+82</v>
      </c>
      <c r="Z26" s="1" t="e">
        <f t="shared" si="11"/>
        <v>#NUM!</v>
      </c>
      <c r="AA26" s="1" t="e">
        <f t="shared" si="12"/>
        <v>#NUM!</v>
      </c>
      <c r="AB26" s="2">
        <f t="shared" si="13"/>
        <v>-9.3346216637071066E+81</v>
      </c>
      <c r="AC26" s="2" t="e">
        <f t="shared" si="14"/>
        <v>#NUM!</v>
      </c>
      <c r="AD26" s="2">
        <v>0</v>
      </c>
      <c r="AE26" s="10">
        <f t="shared" si="15"/>
        <v>-2.0897614839079137E+81</v>
      </c>
      <c r="AF26" s="13">
        <f>0</f>
        <v>0</v>
      </c>
      <c r="AG26" s="10" t="e">
        <f t="shared" si="16"/>
        <v>#NUM!</v>
      </c>
      <c r="AH26" s="22" t="e">
        <f t="shared" si="17"/>
        <v>#NUM!</v>
      </c>
      <c r="AI26" s="22" t="e">
        <f t="shared" si="18"/>
        <v>#NUM!</v>
      </c>
      <c r="AJ26" s="18">
        <f t="shared" si="19"/>
        <v>-2.0897614839079093E+79</v>
      </c>
      <c r="AK26" s="22">
        <f t="shared" si="20"/>
        <v>-9.3346216637071066E+81</v>
      </c>
      <c r="AL26" s="22" t="e">
        <f t="shared" si="21"/>
        <v>#NUM!</v>
      </c>
      <c r="AM26" s="18">
        <f t="shared" si="22"/>
        <v>6.7608297539198143E-4</v>
      </c>
      <c r="AN26" s="18" t="e">
        <f t="shared" si="23"/>
        <v>#NUM!</v>
      </c>
      <c r="AO26" t="e" cm="1">
        <f t="array" ref="AO26">TRANSPOSE(MMULT(MINVERSE(_xlfn.WRAPCOLS(Y26:AG26,3)),TRANSPOSE(T26:V26)))</f>
        <v>#NUM!</v>
      </c>
      <c r="AP26" s="1"/>
      <c r="AQ26" s="1"/>
      <c r="AR26">
        <v>0</v>
      </c>
      <c r="AT26" s="2"/>
    </row>
    <row r="27" spans="1:46" x14ac:dyDescent="0.25">
      <c r="A27">
        <f t="shared" si="30"/>
        <v>16</v>
      </c>
      <c r="B27" s="1">
        <f t="shared" si="24"/>
        <v>4.7209899999999998E-8</v>
      </c>
      <c r="C27" s="1">
        <f t="shared" si="24"/>
        <v>1.09987E-3</v>
      </c>
      <c r="D27" s="1">
        <f t="shared" si="25"/>
        <v>1.7799999999999999E-6</v>
      </c>
      <c r="E27" s="1" t="e">
        <f>I27+M27+2*N27-L27+O27+K27</f>
        <v>#NUM!</v>
      </c>
      <c r="F27" s="1" t="e">
        <f t="shared" si="26"/>
        <v>#NUM!</v>
      </c>
      <c r="G27" s="1">
        <f t="shared" si="27"/>
        <v>-8.3194903149025408E+74</v>
      </c>
      <c r="H27" s="1">
        <f t="shared" si="28"/>
        <v>-8.3194903149025408E+74</v>
      </c>
      <c r="I27" s="1">
        <f t="shared" si="29"/>
        <v>2.6915348039269097E-8</v>
      </c>
      <c r="J27" s="14" t="e">
        <f>H27*F27*$J$4</f>
        <v>#NUM!</v>
      </c>
      <c r="K27" s="14">
        <f>H27*I27*$K$4</f>
        <v>-5.6246657658440824E+72</v>
      </c>
      <c r="L27" s="1">
        <f>I27^(-1)*$L$4</f>
        <v>3.7411058827205313E-7</v>
      </c>
      <c r="M27" s="1">
        <f>I27*G27*$M$4</f>
        <v>-4.7763563469599797E+77</v>
      </c>
      <c r="N27" s="1">
        <f>I27^2*G27*$N$4</f>
        <v>-2.8913237292051678E+76</v>
      </c>
      <c r="O27" s="1" t="e">
        <f>F27*I27*G27*$O$4</f>
        <v>#NUM!</v>
      </c>
      <c r="P27" s="1" t="e">
        <f t="shared" si="2"/>
        <v>#NUM!</v>
      </c>
      <c r="Q27" s="1" t="e">
        <f t="shared" si="3"/>
        <v>#NUM!</v>
      </c>
      <c r="R27" s="1" t="e">
        <f t="shared" si="4"/>
        <v>#NUM!</v>
      </c>
      <c r="S27" s="1" t="e">
        <f t="shared" si="5"/>
        <v>#NUM!</v>
      </c>
      <c r="T27" s="1" t="e">
        <f t="shared" si="6"/>
        <v>#NUM!</v>
      </c>
      <c r="U27" s="1" t="e">
        <f t="shared" si="7"/>
        <v>#NUM!</v>
      </c>
      <c r="V27" s="1" t="e">
        <f t="shared" si="8"/>
        <v>#NUM!</v>
      </c>
      <c r="W27" s="1" t="e">
        <f t="shared" si="9"/>
        <v>#NUM!</v>
      </c>
      <c r="X27" s="2" t="e" cm="1">
        <f t="array" ref="X27">MAX(ABS(T27:W27/B27:E27))</f>
        <v>#NUM!</v>
      </c>
      <c r="Y27" s="1">
        <f t="shared" si="10"/>
        <v>-1.142438314761502E+82</v>
      </c>
      <c r="Z27" s="1" t="e">
        <f t="shared" si="11"/>
        <v>#NUM!</v>
      </c>
      <c r="AA27" s="1" t="e">
        <f t="shared" si="12"/>
        <v>#NUM!</v>
      </c>
      <c r="AB27" s="2">
        <f t="shared" si="13"/>
        <v>-9.3346216637071066E+81</v>
      </c>
      <c r="AC27" s="2" t="e">
        <f t="shared" si="14"/>
        <v>#NUM!</v>
      </c>
      <c r="AD27" s="2">
        <v>0</v>
      </c>
      <c r="AE27" s="10">
        <f t="shared" si="15"/>
        <v>-2.0897614839079137E+81</v>
      </c>
      <c r="AF27" s="13">
        <f>0</f>
        <v>0</v>
      </c>
      <c r="AG27" s="10" t="e">
        <f t="shared" si="16"/>
        <v>#NUM!</v>
      </c>
      <c r="AH27" s="22" t="e">
        <f t="shared" si="17"/>
        <v>#NUM!</v>
      </c>
      <c r="AI27" s="22" t="e">
        <f t="shared" si="18"/>
        <v>#NUM!</v>
      </c>
      <c r="AJ27" s="18">
        <f t="shared" si="19"/>
        <v>-2.0897614839079093E+79</v>
      </c>
      <c r="AK27" s="22">
        <f t="shared" si="20"/>
        <v>-9.3346216637071066E+81</v>
      </c>
      <c r="AL27" s="22" t="e">
        <f t="shared" si="21"/>
        <v>#NUM!</v>
      </c>
      <c r="AM27" s="18">
        <f t="shared" si="22"/>
        <v>6.7608297539198143E-4</v>
      </c>
      <c r="AN27" s="18" t="e">
        <f t="shared" si="23"/>
        <v>#NUM!</v>
      </c>
      <c r="AO27" t="e" cm="1">
        <f t="array" ref="AO27">TRANSPOSE(MMULT(MINVERSE(_xlfn.WRAPCOLS(Y27:AG27,3)),TRANSPOSE(T27:V27)))</f>
        <v>#NUM!</v>
      </c>
      <c r="AP27" s="1"/>
      <c r="AQ27" s="1"/>
      <c r="AR27">
        <v>0</v>
      </c>
      <c r="AT27" s="2"/>
    </row>
    <row r="28" spans="1:46" x14ac:dyDescent="0.25">
      <c r="A28">
        <f t="shared" si="30"/>
        <v>17</v>
      </c>
      <c r="B28" s="1">
        <f t="shared" si="24"/>
        <v>4.7209899999999998E-8</v>
      </c>
      <c r="C28" s="1">
        <f t="shared" si="24"/>
        <v>1.09987E-3</v>
      </c>
      <c r="D28" s="1">
        <f t="shared" si="25"/>
        <v>1.7799999999999999E-6</v>
      </c>
      <c r="E28" s="1" t="e">
        <f>I28+M28+2*N28-L28+O28+K28</f>
        <v>#NUM!</v>
      </c>
      <c r="F28" s="1" t="e">
        <f t="shared" si="26"/>
        <v>#NUM!</v>
      </c>
      <c r="G28" s="1">
        <f t="shared" si="27"/>
        <v>-8.3194903149025408E+74</v>
      </c>
      <c r="H28" s="1">
        <f t="shared" si="28"/>
        <v>-8.3194903149025408E+74</v>
      </c>
      <c r="I28" s="1">
        <f t="shared" si="29"/>
        <v>2.6915348039269097E-8</v>
      </c>
      <c r="J28" s="14" t="e">
        <f>H28*F28*$J$4</f>
        <v>#NUM!</v>
      </c>
      <c r="K28" s="14">
        <f>H28*I28*$K$4</f>
        <v>-5.6246657658440824E+72</v>
      </c>
      <c r="L28" s="1">
        <f>I28^(-1)*$L$4</f>
        <v>3.7411058827205313E-7</v>
      </c>
      <c r="M28" s="1">
        <f>I28*G28*$M$4</f>
        <v>-4.7763563469599797E+77</v>
      </c>
      <c r="N28" s="1">
        <f>I28^2*G28*$N$4</f>
        <v>-2.8913237292051678E+76</v>
      </c>
      <c r="O28" s="1" t="e">
        <f>F28*I28*G28*$O$4</f>
        <v>#NUM!</v>
      </c>
      <c r="P28" s="1" t="e">
        <f t="shared" si="2"/>
        <v>#NUM!</v>
      </c>
      <c r="Q28" s="1" t="e">
        <f t="shared" si="3"/>
        <v>#NUM!</v>
      </c>
      <c r="R28" s="1" t="e">
        <f t="shared" si="4"/>
        <v>#NUM!</v>
      </c>
      <c r="S28" s="1" t="e">
        <f t="shared" si="5"/>
        <v>#NUM!</v>
      </c>
      <c r="T28" s="1" t="e">
        <f t="shared" si="6"/>
        <v>#NUM!</v>
      </c>
      <c r="U28" s="1" t="e">
        <f t="shared" si="7"/>
        <v>#NUM!</v>
      </c>
      <c r="V28" s="1" t="e">
        <f t="shared" si="8"/>
        <v>#NUM!</v>
      </c>
      <c r="W28" s="1" t="e">
        <f t="shared" si="9"/>
        <v>#NUM!</v>
      </c>
      <c r="X28" s="2" t="e" cm="1">
        <f t="array" ref="X28">MAX(ABS(T28:W28/B28:E28))</f>
        <v>#NUM!</v>
      </c>
      <c r="Y28" s="1">
        <f t="shared" si="10"/>
        <v>-1.142438314761502E+82</v>
      </c>
      <c r="Z28" s="1" t="e">
        <f t="shared" si="11"/>
        <v>#NUM!</v>
      </c>
      <c r="AA28" s="1" t="e">
        <f t="shared" si="12"/>
        <v>#NUM!</v>
      </c>
      <c r="AB28" s="2">
        <f t="shared" si="13"/>
        <v>-9.3346216637071066E+81</v>
      </c>
      <c r="AC28" s="2" t="e">
        <f t="shared" si="14"/>
        <v>#NUM!</v>
      </c>
      <c r="AD28" s="2">
        <v>0</v>
      </c>
      <c r="AE28" s="10">
        <f t="shared" si="15"/>
        <v>-2.0897614839079137E+81</v>
      </c>
      <c r="AF28" s="13">
        <f>0</f>
        <v>0</v>
      </c>
      <c r="AG28" s="10" t="e">
        <f t="shared" si="16"/>
        <v>#NUM!</v>
      </c>
      <c r="AH28" s="22" t="e">
        <f t="shared" si="17"/>
        <v>#NUM!</v>
      </c>
      <c r="AI28" s="22" t="e">
        <f t="shared" si="18"/>
        <v>#NUM!</v>
      </c>
      <c r="AJ28" s="18">
        <f t="shared" si="19"/>
        <v>-2.0897614839079093E+79</v>
      </c>
      <c r="AK28" s="22">
        <f t="shared" si="20"/>
        <v>-9.3346216637071066E+81</v>
      </c>
      <c r="AL28" s="22" t="e">
        <f t="shared" si="21"/>
        <v>#NUM!</v>
      </c>
      <c r="AM28" s="18">
        <f t="shared" si="22"/>
        <v>6.7608297539198143E-4</v>
      </c>
      <c r="AN28" s="18" t="e">
        <f t="shared" si="23"/>
        <v>#NUM!</v>
      </c>
      <c r="AO28" t="e" cm="1">
        <f t="array" ref="AO28">TRANSPOSE(MMULT(MINVERSE(_xlfn.WRAPCOLS(Y28:AG28,3)),TRANSPOSE(T28:V28)))</f>
        <v>#NUM!</v>
      </c>
      <c r="AP28" s="1"/>
      <c r="AQ28" s="1"/>
      <c r="AR28">
        <v>0</v>
      </c>
      <c r="AT28" s="2"/>
    </row>
    <row r="29" spans="1:46" x14ac:dyDescent="0.25">
      <c r="A29">
        <f t="shared" si="30"/>
        <v>18</v>
      </c>
      <c r="B29" s="1">
        <f t="shared" si="24"/>
        <v>4.7209899999999998E-8</v>
      </c>
      <c r="C29" s="1">
        <f t="shared" si="24"/>
        <v>1.09987E-3</v>
      </c>
      <c r="D29" s="1">
        <f t="shared" si="25"/>
        <v>1.7799999999999999E-6</v>
      </c>
      <c r="E29" s="1" t="e">
        <f>I29+M29+2*N29-L29+O29+K29</f>
        <v>#NUM!</v>
      </c>
      <c r="F29" s="1" t="e">
        <f t="shared" si="26"/>
        <v>#NUM!</v>
      </c>
      <c r="G29" s="1">
        <f t="shared" si="27"/>
        <v>-8.3194903149025408E+74</v>
      </c>
      <c r="H29" s="1">
        <f t="shared" si="28"/>
        <v>-8.3194903149025408E+74</v>
      </c>
      <c r="I29" s="1">
        <f t="shared" si="29"/>
        <v>2.6915348039269097E-8</v>
      </c>
      <c r="J29" s="14" t="e">
        <f>H29*F29*$J$4</f>
        <v>#NUM!</v>
      </c>
      <c r="K29" s="14">
        <f>H29*I29*$K$4</f>
        <v>-5.6246657658440824E+72</v>
      </c>
      <c r="L29" s="1">
        <f>I29^(-1)*$L$4</f>
        <v>3.7411058827205313E-7</v>
      </c>
      <c r="M29" s="1">
        <f>I29*G29*$M$4</f>
        <v>-4.7763563469599797E+77</v>
      </c>
      <c r="N29" s="1">
        <f>I29^2*G29*$N$4</f>
        <v>-2.8913237292051678E+76</v>
      </c>
      <c r="O29" s="1" t="e">
        <f>F29*I29*G29*$O$4</f>
        <v>#NUM!</v>
      </c>
      <c r="P29" s="1" t="e">
        <f t="shared" si="2"/>
        <v>#NUM!</v>
      </c>
      <c r="Q29" s="1" t="e">
        <f t="shared" si="3"/>
        <v>#NUM!</v>
      </c>
      <c r="R29" s="1" t="e">
        <f t="shared" si="4"/>
        <v>#NUM!</v>
      </c>
      <c r="S29" s="1" t="e">
        <f t="shared" si="5"/>
        <v>#NUM!</v>
      </c>
      <c r="T29" s="1" t="e">
        <f t="shared" si="6"/>
        <v>#NUM!</v>
      </c>
      <c r="U29" s="1" t="e">
        <f t="shared" si="7"/>
        <v>#NUM!</v>
      </c>
      <c r="V29" s="1" t="e">
        <f t="shared" si="8"/>
        <v>#NUM!</v>
      </c>
      <c r="W29" s="1" t="e">
        <f t="shared" si="9"/>
        <v>#NUM!</v>
      </c>
      <c r="X29" s="2" t="e" cm="1">
        <f t="array" ref="X29">MAX(ABS(T29:W29/B29:E29))</f>
        <v>#NUM!</v>
      </c>
      <c r="Y29" s="1">
        <f t="shared" si="10"/>
        <v>-1.142438314761502E+82</v>
      </c>
      <c r="Z29" s="1" t="e">
        <f t="shared" si="11"/>
        <v>#NUM!</v>
      </c>
      <c r="AA29" s="1" t="e">
        <f t="shared" si="12"/>
        <v>#NUM!</v>
      </c>
      <c r="AB29" s="2">
        <f t="shared" si="13"/>
        <v>-9.3346216637071066E+81</v>
      </c>
      <c r="AC29" s="2" t="e">
        <f t="shared" si="14"/>
        <v>#NUM!</v>
      </c>
      <c r="AD29" s="2">
        <v>0</v>
      </c>
      <c r="AE29" s="10">
        <f t="shared" si="15"/>
        <v>-2.0897614839079137E+81</v>
      </c>
      <c r="AF29" s="13">
        <f>0</f>
        <v>0</v>
      </c>
      <c r="AG29" s="10" t="e">
        <f t="shared" si="16"/>
        <v>#NUM!</v>
      </c>
      <c r="AH29" s="22" t="e">
        <f t="shared" si="17"/>
        <v>#NUM!</v>
      </c>
      <c r="AI29" s="22" t="e">
        <f t="shared" si="18"/>
        <v>#NUM!</v>
      </c>
      <c r="AJ29" s="18">
        <f t="shared" si="19"/>
        <v>-2.0897614839079093E+79</v>
      </c>
      <c r="AK29" s="22">
        <f t="shared" si="20"/>
        <v>-9.3346216637071066E+81</v>
      </c>
      <c r="AL29" s="22" t="e">
        <f t="shared" si="21"/>
        <v>#NUM!</v>
      </c>
      <c r="AM29" s="18">
        <f t="shared" si="22"/>
        <v>6.7608297539198143E-4</v>
      </c>
      <c r="AN29" s="18" t="e">
        <f t="shared" si="23"/>
        <v>#NUM!</v>
      </c>
      <c r="AO29" t="e" cm="1">
        <f t="array" ref="AO29">TRANSPOSE(MMULT(MINVERSE(_xlfn.WRAPCOLS(Y29:AG29,3)),TRANSPOSE(T29:V29)))</f>
        <v>#NUM!</v>
      </c>
      <c r="AP29" s="1"/>
      <c r="AQ29" s="1"/>
      <c r="AR29">
        <v>0</v>
      </c>
      <c r="AT29" s="2"/>
    </row>
    <row r="30" spans="1:46" x14ac:dyDescent="0.25">
      <c r="A30">
        <f t="shared" si="30"/>
        <v>19</v>
      </c>
      <c r="B30" s="1">
        <f t="shared" si="24"/>
        <v>4.7209899999999998E-8</v>
      </c>
      <c r="C30" s="1">
        <f t="shared" si="24"/>
        <v>1.09987E-3</v>
      </c>
      <c r="D30" s="1">
        <f t="shared" si="25"/>
        <v>1.7799999999999999E-6</v>
      </c>
      <c r="E30" s="1" t="e">
        <f>I30+M30+2*N30-L30+O30+K30</f>
        <v>#NUM!</v>
      </c>
      <c r="F30" s="1" t="e">
        <f t="shared" si="26"/>
        <v>#NUM!</v>
      </c>
      <c r="G30" s="1">
        <f t="shared" si="27"/>
        <v>-8.3194903149025408E+74</v>
      </c>
      <c r="H30" s="1">
        <f t="shared" si="28"/>
        <v>-8.3194903149025408E+74</v>
      </c>
      <c r="I30" s="1">
        <f t="shared" si="29"/>
        <v>2.6915348039269097E-8</v>
      </c>
      <c r="J30" s="14" t="e">
        <f>H30*F30*$J$4</f>
        <v>#NUM!</v>
      </c>
      <c r="K30" s="14">
        <f>H30*I30*$K$4</f>
        <v>-5.6246657658440824E+72</v>
      </c>
      <c r="L30" s="1">
        <f>I30^(-1)*$L$4</f>
        <v>3.7411058827205313E-7</v>
      </c>
      <c r="M30" s="1">
        <f>I30*G30*$M$4</f>
        <v>-4.7763563469599797E+77</v>
      </c>
      <c r="N30" s="1">
        <f>I30^2*G30*$N$4</f>
        <v>-2.8913237292051678E+76</v>
      </c>
      <c r="O30" s="1" t="e">
        <f>F30*I30*G30*$O$4</f>
        <v>#NUM!</v>
      </c>
      <c r="P30" s="1" t="e">
        <f t="shared" si="2"/>
        <v>#NUM!</v>
      </c>
      <c r="Q30" s="1" t="e">
        <f t="shared" si="3"/>
        <v>#NUM!</v>
      </c>
      <c r="R30" s="1" t="e">
        <f t="shared" si="4"/>
        <v>#NUM!</v>
      </c>
      <c r="S30" s="1" t="e">
        <f t="shared" si="5"/>
        <v>#NUM!</v>
      </c>
      <c r="T30" s="1" t="e">
        <f t="shared" si="6"/>
        <v>#NUM!</v>
      </c>
      <c r="U30" s="1" t="e">
        <f t="shared" si="7"/>
        <v>#NUM!</v>
      </c>
      <c r="V30" s="1" t="e">
        <f t="shared" si="8"/>
        <v>#NUM!</v>
      </c>
      <c r="W30" s="1" t="e">
        <f t="shared" si="9"/>
        <v>#NUM!</v>
      </c>
      <c r="X30" s="2" t="e" cm="1">
        <f t="array" ref="X30">MAX(ABS(T30:W30/B30:E30))</f>
        <v>#NUM!</v>
      </c>
      <c r="Y30" s="1">
        <f t="shared" si="10"/>
        <v>-1.142438314761502E+82</v>
      </c>
      <c r="Z30" s="1" t="e">
        <f t="shared" si="11"/>
        <v>#NUM!</v>
      </c>
      <c r="AA30" s="1" t="e">
        <f t="shared" si="12"/>
        <v>#NUM!</v>
      </c>
      <c r="AB30" s="2">
        <f t="shared" si="13"/>
        <v>-9.3346216637071066E+81</v>
      </c>
      <c r="AC30" s="2" t="e">
        <f t="shared" si="14"/>
        <v>#NUM!</v>
      </c>
      <c r="AD30" s="2">
        <v>0</v>
      </c>
      <c r="AE30" s="10">
        <f t="shared" si="15"/>
        <v>-2.0897614839079137E+81</v>
      </c>
      <c r="AF30" s="13">
        <f>0</f>
        <v>0</v>
      </c>
      <c r="AG30" s="10" t="e">
        <f t="shared" si="16"/>
        <v>#NUM!</v>
      </c>
      <c r="AH30" s="22" t="e">
        <f t="shared" si="17"/>
        <v>#NUM!</v>
      </c>
      <c r="AI30" s="22" t="e">
        <f t="shared" si="18"/>
        <v>#NUM!</v>
      </c>
      <c r="AJ30" s="18">
        <f t="shared" si="19"/>
        <v>-2.0897614839079093E+79</v>
      </c>
      <c r="AK30" s="22">
        <f t="shared" si="20"/>
        <v>-9.3346216637071066E+81</v>
      </c>
      <c r="AL30" s="22" t="e">
        <f t="shared" si="21"/>
        <v>#NUM!</v>
      </c>
      <c r="AM30" s="18">
        <f t="shared" si="22"/>
        <v>6.7608297539198143E-4</v>
      </c>
      <c r="AN30" s="18" t="e">
        <f t="shared" si="23"/>
        <v>#NUM!</v>
      </c>
      <c r="AO30" t="e" cm="1">
        <f t="array" ref="AO30">TRANSPOSE(MMULT(MINVERSE(_xlfn.WRAPCOLS(Y30:AG30,3)),TRANSPOSE(T30:V30)))</f>
        <v>#NUM!</v>
      </c>
      <c r="AP30" s="1"/>
      <c r="AQ30" s="1"/>
      <c r="AR30">
        <v>0</v>
      </c>
      <c r="AT30" s="2"/>
    </row>
    <row r="31" spans="1:46" x14ac:dyDescent="0.25">
      <c r="A31">
        <f t="shared" si="30"/>
        <v>20</v>
      </c>
      <c r="B31" s="1">
        <f t="shared" si="24"/>
        <v>4.7209899999999998E-8</v>
      </c>
      <c r="C31" s="1">
        <f t="shared" si="24"/>
        <v>1.09987E-3</v>
      </c>
      <c r="D31" s="1">
        <f t="shared" si="25"/>
        <v>1.7799999999999999E-6</v>
      </c>
      <c r="E31" s="1" t="e">
        <f>I31+M31+2*N31-L31+O31+K31</f>
        <v>#NUM!</v>
      </c>
      <c r="F31" s="1" t="e">
        <f t="shared" si="26"/>
        <v>#NUM!</v>
      </c>
      <c r="G31" s="1">
        <f t="shared" si="27"/>
        <v>-8.3194903149025408E+74</v>
      </c>
      <c r="H31" s="1">
        <f t="shared" si="28"/>
        <v>-8.3194903149025408E+74</v>
      </c>
      <c r="I31" s="1">
        <f t="shared" si="29"/>
        <v>2.6915348039269097E-8</v>
      </c>
      <c r="J31" s="14" t="e">
        <f>H31*F31*$J$4</f>
        <v>#NUM!</v>
      </c>
      <c r="K31" s="14">
        <f>H31*I31*$K$4</f>
        <v>-5.6246657658440824E+72</v>
      </c>
      <c r="L31" s="1">
        <f>I31^(-1)*$L$4</f>
        <v>3.7411058827205313E-7</v>
      </c>
      <c r="M31" s="1">
        <f>I31*G31*$M$4</f>
        <v>-4.7763563469599797E+77</v>
      </c>
      <c r="N31" s="1">
        <f>I31^2*G31*$N$4</f>
        <v>-2.8913237292051678E+76</v>
      </c>
      <c r="O31" s="1" t="e">
        <f>F31*I31*G31*$O$4</f>
        <v>#NUM!</v>
      </c>
      <c r="P31" s="1" t="e">
        <f t="shared" si="2"/>
        <v>#NUM!</v>
      </c>
      <c r="Q31" s="1" t="e">
        <f t="shared" si="3"/>
        <v>#NUM!</v>
      </c>
      <c r="R31" s="1" t="e">
        <f t="shared" si="4"/>
        <v>#NUM!</v>
      </c>
      <c r="S31" s="1" t="e">
        <f t="shared" si="5"/>
        <v>#NUM!</v>
      </c>
      <c r="T31" s="1" t="e">
        <f t="shared" si="6"/>
        <v>#NUM!</v>
      </c>
      <c r="U31" s="1" t="e">
        <f t="shared" si="7"/>
        <v>#NUM!</v>
      </c>
      <c r="V31" s="1" t="e">
        <f t="shared" si="8"/>
        <v>#NUM!</v>
      </c>
      <c r="W31" s="1" t="e">
        <f t="shared" si="9"/>
        <v>#NUM!</v>
      </c>
      <c r="X31" s="2" t="e" cm="1">
        <f t="array" ref="X31">MAX(ABS(T31:W31/B31:E31))</f>
        <v>#NUM!</v>
      </c>
      <c r="Y31" s="1">
        <f t="shared" si="10"/>
        <v>-1.142438314761502E+82</v>
      </c>
      <c r="Z31" s="1" t="e">
        <f t="shared" si="11"/>
        <v>#NUM!</v>
      </c>
      <c r="AA31" s="1" t="e">
        <f t="shared" si="12"/>
        <v>#NUM!</v>
      </c>
      <c r="AB31" s="2">
        <f t="shared" si="13"/>
        <v>-9.3346216637071066E+81</v>
      </c>
      <c r="AC31" s="2" t="e">
        <f t="shared" si="14"/>
        <v>#NUM!</v>
      </c>
      <c r="AD31" s="2">
        <v>0</v>
      </c>
      <c r="AE31" s="10">
        <f t="shared" si="15"/>
        <v>-2.0897614839079137E+81</v>
      </c>
      <c r="AF31" s="13">
        <f>0</f>
        <v>0</v>
      </c>
      <c r="AG31" s="10" t="e">
        <f t="shared" si="16"/>
        <v>#NUM!</v>
      </c>
      <c r="AH31" s="22" t="e">
        <f t="shared" si="17"/>
        <v>#NUM!</v>
      </c>
      <c r="AI31" s="22" t="e">
        <f t="shared" si="18"/>
        <v>#NUM!</v>
      </c>
      <c r="AJ31" s="18">
        <f t="shared" si="19"/>
        <v>-2.0897614839079093E+79</v>
      </c>
      <c r="AK31" s="22">
        <f t="shared" si="20"/>
        <v>-9.3346216637071066E+81</v>
      </c>
      <c r="AL31" s="22" t="e">
        <f t="shared" si="21"/>
        <v>#NUM!</v>
      </c>
      <c r="AM31" s="18">
        <f t="shared" si="22"/>
        <v>6.7608297539198143E-4</v>
      </c>
      <c r="AN31" s="18" t="e">
        <f t="shared" si="23"/>
        <v>#NUM!</v>
      </c>
      <c r="AO31" t="e" cm="1">
        <f t="array" ref="AO31">TRANSPOSE(MMULT(MINVERSE(_xlfn.WRAPCOLS(Y31:AG31,3)),TRANSPOSE(T31:V31)))</f>
        <v>#NUM!</v>
      </c>
      <c r="AP31" s="1"/>
      <c r="AQ31" s="1"/>
      <c r="AR31">
        <v>0</v>
      </c>
      <c r="AT31" s="2"/>
    </row>
    <row r="32" spans="1:46" x14ac:dyDescent="0.25">
      <c r="A32">
        <f t="shared" si="30"/>
        <v>21</v>
      </c>
      <c r="B32" s="1">
        <f t="shared" si="24"/>
        <v>4.7209899999999998E-8</v>
      </c>
      <c r="C32" s="1">
        <f t="shared" si="24"/>
        <v>1.09987E-3</v>
      </c>
      <c r="D32" s="1">
        <f t="shared" si="25"/>
        <v>1.7799999999999999E-6</v>
      </c>
      <c r="E32" s="1" t="e">
        <f>I32+M32+2*N32-L32+O32+K32</f>
        <v>#NUM!</v>
      </c>
      <c r="F32" s="1" t="e">
        <f t="shared" si="26"/>
        <v>#NUM!</v>
      </c>
      <c r="G32" s="1">
        <f t="shared" si="27"/>
        <v>-8.3194903149025408E+74</v>
      </c>
      <c r="H32" s="1">
        <f t="shared" si="28"/>
        <v>-8.3194903149025408E+74</v>
      </c>
      <c r="I32" s="1">
        <f t="shared" si="29"/>
        <v>2.6915348039269097E-8</v>
      </c>
      <c r="J32" s="14" t="e">
        <f>H32*F32*$J$4</f>
        <v>#NUM!</v>
      </c>
      <c r="K32" s="14">
        <f>H32*I32*$K$4</f>
        <v>-5.6246657658440824E+72</v>
      </c>
      <c r="L32" s="1">
        <f>I32^(-1)*$L$4</f>
        <v>3.7411058827205313E-7</v>
      </c>
      <c r="M32" s="1">
        <f>I32*G32*$M$4</f>
        <v>-4.7763563469599797E+77</v>
      </c>
      <c r="N32" s="1">
        <f>I32^2*G32*$N$4</f>
        <v>-2.8913237292051678E+76</v>
      </c>
      <c r="O32" s="1" t="e">
        <f>F32*I32*G32*$O$4</f>
        <v>#NUM!</v>
      </c>
      <c r="P32" s="1" t="e">
        <f t="shared" si="2"/>
        <v>#NUM!</v>
      </c>
      <c r="Q32" s="1" t="e">
        <f t="shared" si="3"/>
        <v>#NUM!</v>
      </c>
      <c r="R32" s="1" t="e">
        <f t="shared" si="4"/>
        <v>#NUM!</v>
      </c>
      <c r="S32" s="1" t="e">
        <f t="shared" si="5"/>
        <v>#NUM!</v>
      </c>
      <c r="T32" s="1" t="e">
        <f t="shared" si="6"/>
        <v>#NUM!</v>
      </c>
      <c r="U32" s="1" t="e">
        <f t="shared" si="7"/>
        <v>#NUM!</v>
      </c>
      <c r="V32" s="1" t="e">
        <f t="shared" si="8"/>
        <v>#NUM!</v>
      </c>
      <c r="W32" s="1" t="e">
        <f t="shared" si="9"/>
        <v>#NUM!</v>
      </c>
      <c r="X32" s="2" t="e" cm="1">
        <f t="array" ref="X32">MAX(ABS(T32:W32/B32:E32))</f>
        <v>#NUM!</v>
      </c>
      <c r="Y32" s="1">
        <f t="shared" si="10"/>
        <v>-1.142438314761502E+82</v>
      </c>
      <c r="Z32" s="1" t="e">
        <f t="shared" si="11"/>
        <v>#NUM!</v>
      </c>
      <c r="AA32" s="1" t="e">
        <f t="shared" si="12"/>
        <v>#NUM!</v>
      </c>
      <c r="AB32" s="2">
        <f t="shared" si="13"/>
        <v>-9.3346216637071066E+81</v>
      </c>
      <c r="AC32" s="2" t="e">
        <f t="shared" si="14"/>
        <v>#NUM!</v>
      </c>
      <c r="AD32" s="2">
        <v>0</v>
      </c>
      <c r="AE32" s="10">
        <f t="shared" si="15"/>
        <v>-2.0897614839079137E+81</v>
      </c>
      <c r="AF32" s="13">
        <f>0</f>
        <v>0</v>
      </c>
      <c r="AG32" s="10" t="e">
        <f t="shared" si="16"/>
        <v>#NUM!</v>
      </c>
      <c r="AH32" s="22" t="e">
        <f t="shared" si="17"/>
        <v>#NUM!</v>
      </c>
      <c r="AI32" s="22" t="e">
        <f t="shared" si="18"/>
        <v>#NUM!</v>
      </c>
      <c r="AJ32" s="18">
        <f t="shared" si="19"/>
        <v>-2.0897614839079093E+79</v>
      </c>
      <c r="AK32" s="22">
        <f t="shared" si="20"/>
        <v>-9.3346216637071066E+81</v>
      </c>
      <c r="AL32" s="22" t="e">
        <f t="shared" si="21"/>
        <v>#NUM!</v>
      </c>
      <c r="AM32" s="18">
        <f t="shared" si="22"/>
        <v>6.7608297539198143E-4</v>
      </c>
      <c r="AN32" s="18" t="e">
        <f t="shared" si="23"/>
        <v>#NUM!</v>
      </c>
      <c r="AO32" t="e" cm="1">
        <f t="array" ref="AO32">TRANSPOSE(MMULT(MINVERSE(_xlfn.WRAPCOLS(Y32:AG32,3)),TRANSPOSE(T32:V32)))</f>
        <v>#NUM!</v>
      </c>
      <c r="AP32" s="1"/>
      <c r="AQ32" s="1"/>
      <c r="AR32">
        <v>0</v>
      </c>
      <c r="AT32" s="2"/>
    </row>
    <row r="33" spans="1:46" x14ac:dyDescent="0.25">
      <c r="A33">
        <f t="shared" si="30"/>
        <v>22</v>
      </c>
      <c r="B33" s="1">
        <f t="shared" si="24"/>
        <v>4.7209899999999998E-8</v>
      </c>
      <c r="C33" s="1">
        <f t="shared" si="24"/>
        <v>1.09987E-3</v>
      </c>
      <c r="D33" s="1">
        <f t="shared" si="25"/>
        <v>1.7799999999999999E-6</v>
      </c>
      <c r="E33" s="1" t="e">
        <f>I33+M33+2*N33-L33+O33+K33</f>
        <v>#NUM!</v>
      </c>
      <c r="F33" s="1" t="e">
        <f t="shared" si="26"/>
        <v>#NUM!</v>
      </c>
      <c r="G33" s="1">
        <f t="shared" si="27"/>
        <v>-8.3194903149025408E+74</v>
      </c>
      <c r="H33" s="1">
        <f t="shared" si="28"/>
        <v>-8.3194903149025408E+74</v>
      </c>
      <c r="I33" s="1">
        <f t="shared" si="29"/>
        <v>2.6915348039269097E-8</v>
      </c>
      <c r="J33" s="14" t="e">
        <f>H33*F33*$J$4</f>
        <v>#NUM!</v>
      </c>
      <c r="K33" s="14">
        <f>H33*I33*$K$4</f>
        <v>-5.6246657658440824E+72</v>
      </c>
      <c r="L33" s="1">
        <f>I33^(-1)*$L$4</f>
        <v>3.7411058827205313E-7</v>
      </c>
      <c r="M33" s="1">
        <f>I33*G33*$M$4</f>
        <v>-4.7763563469599797E+77</v>
      </c>
      <c r="N33" s="1">
        <f>I33^2*G33*$N$4</f>
        <v>-2.8913237292051678E+76</v>
      </c>
      <c r="O33" s="1" t="e">
        <f>F33*I33*G33*$O$4</f>
        <v>#NUM!</v>
      </c>
      <c r="P33" s="1" t="e">
        <f t="shared" si="2"/>
        <v>#NUM!</v>
      </c>
      <c r="Q33" s="1" t="e">
        <f t="shared" si="3"/>
        <v>#NUM!</v>
      </c>
      <c r="R33" s="1" t="e">
        <f t="shared" si="4"/>
        <v>#NUM!</v>
      </c>
      <c r="S33" s="1" t="e">
        <f t="shared" si="5"/>
        <v>#NUM!</v>
      </c>
      <c r="T33" s="1" t="e">
        <f t="shared" si="6"/>
        <v>#NUM!</v>
      </c>
      <c r="U33" s="1" t="e">
        <f t="shared" si="7"/>
        <v>#NUM!</v>
      </c>
      <c r="V33" s="1" t="e">
        <f t="shared" si="8"/>
        <v>#NUM!</v>
      </c>
      <c r="W33" s="1" t="e">
        <f t="shared" si="9"/>
        <v>#NUM!</v>
      </c>
      <c r="X33" s="2" t="e" cm="1">
        <f t="array" ref="X33">MAX(ABS(T33:W33/B33:E33))</f>
        <v>#NUM!</v>
      </c>
      <c r="Y33" s="1">
        <f t="shared" si="10"/>
        <v>-1.142438314761502E+82</v>
      </c>
      <c r="Z33" s="1" t="e">
        <f t="shared" si="11"/>
        <v>#NUM!</v>
      </c>
      <c r="AA33" s="1" t="e">
        <f t="shared" si="12"/>
        <v>#NUM!</v>
      </c>
      <c r="AB33" s="2">
        <f t="shared" si="13"/>
        <v>-9.3346216637071066E+81</v>
      </c>
      <c r="AC33" s="2" t="e">
        <f t="shared" si="14"/>
        <v>#NUM!</v>
      </c>
      <c r="AD33" s="2">
        <v>0</v>
      </c>
      <c r="AE33" s="10">
        <f t="shared" si="15"/>
        <v>-2.0897614839079137E+81</v>
      </c>
      <c r="AF33" s="13">
        <f>0</f>
        <v>0</v>
      </c>
      <c r="AG33" s="10" t="e">
        <f t="shared" si="16"/>
        <v>#NUM!</v>
      </c>
      <c r="AH33" s="22" t="e">
        <f t="shared" si="17"/>
        <v>#NUM!</v>
      </c>
      <c r="AI33" s="22" t="e">
        <f t="shared" si="18"/>
        <v>#NUM!</v>
      </c>
      <c r="AJ33" s="18">
        <f t="shared" si="19"/>
        <v>-2.0897614839079093E+79</v>
      </c>
      <c r="AK33" s="22">
        <f t="shared" si="20"/>
        <v>-9.3346216637071066E+81</v>
      </c>
      <c r="AL33" s="22" t="e">
        <f t="shared" si="21"/>
        <v>#NUM!</v>
      </c>
      <c r="AM33" s="18">
        <f t="shared" si="22"/>
        <v>6.7608297539198143E-4</v>
      </c>
      <c r="AN33" s="18" t="e">
        <f t="shared" si="23"/>
        <v>#NUM!</v>
      </c>
      <c r="AO33" t="e" cm="1">
        <f t="array" ref="AO33">TRANSPOSE(MMULT(MINVERSE(_xlfn.WRAPCOLS(Y33:AG33,3)),TRANSPOSE(T33:V33)))</f>
        <v>#NUM!</v>
      </c>
      <c r="AP33" s="1"/>
      <c r="AQ33" s="1"/>
      <c r="AR33">
        <v>0</v>
      </c>
      <c r="AT33" s="2"/>
    </row>
    <row r="34" spans="1:46" x14ac:dyDescent="0.25">
      <c r="A34">
        <f t="shared" si="30"/>
        <v>23</v>
      </c>
      <c r="B34" s="1">
        <f t="shared" si="24"/>
        <v>4.7209899999999998E-8</v>
      </c>
      <c r="C34" s="1">
        <f t="shared" si="24"/>
        <v>1.09987E-3</v>
      </c>
      <c r="D34" s="1">
        <f t="shared" si="25"/>
        <v>1.7799999999999999E-6</v>
      </c>
      <c r="E34" s="1" t="e">
        <f>I34+M34+2*N34-L34+O34+K34</f>
        <v>#NUM!</v>
      </c>
      <c r="F34" s="1" t="e">
        <f t="shared" si="26"/>
        <v>#NUM!</v>
      </c>
      <c r="G34" s="1">
        <f t="shared" si="27"/>
        <v>-8.3194903149025408E+74</v>
      </c>
      <c r="H34" s="1">
        <f t="shared" si="28"/>
        <v>-8.3194903149025408E+74</v>
      </c>
      <c r="I34" s="1">
        <f t="shared" si="29"/>
        <v>2.6915348039269097E-8</v>
      </c>
      <c r="J34" s="14" t="e">
        <f>H34*F34*$J$4</f>
        <v>#NUM!</v>
      </c>
      <c r="K34" s="14">
        <f>H34*I34*$K$4</f>
        <v>-5.6246657658440824E+72</v>
      </c>
      <c r="L34" s="1">
        <f>I34^(-1)*$L$4</f>
        <v>3.7411058827205313E-7</v>
      </c>
      <c r="M34" s="1">
        <f>I34*G34*$M$4</f>
        <v>-4.7763563469599797E+77</v>
      </c>
      <c r="N34" s="1">
        <f>I34^2*G34*$N$4</f>
        <v>-2.8913237292051678E+76</v>
      </c>
      <c r="O34" s="1" t="e">
        <f>F34*I34*G34*$O$4</f>
        <v>#NUM!</v>
      </c>
      <c r="P34" s="1" t="e">
        <f t="shared" si="2"/>
        <v>#NUM!</v>
      </c>
      <c r="Q34" s="1" t="e">
        <f t="shared" si="3"/>
        <v>#NUM!</v>
      </c>
      <c r="R34" s="1" t="e">
        <f t="shared" si="4"/>
        <v>#NUM!</v>
      </c>
      <c r="S34" s="1" t="e">
        <f t="shared" si="5"/>
        <v>#NUM!</v>
      </c>
      <c r="T34" s="1" t="e">
        <f t="shared" si="6"/>
        <v>#NUM!</v>
      </c>
      <c r="U34" s="1" t="e">
        <f t="shared" si="7"/>
        <v>#NUM!</v>
      </c>
      <c r="V34" s="1" t="e">
        <f t="shared" si="8"/>
        <v>#NUM!</v>
      </c>
      <c r="W34" s="1" t="e">
        <f t="shared" si="9"/>
        <v>#NUM!</v>
      </c>
      <c r="X34" s="2" t="e" cm="1">
        <f t="array" ref="X34">MAX(ABS(T34:W34/B34:E34))</f>
        <v>#NUM!</v>
      </c>
      <c r="Y34" s="1">
        <f t="shared" si="10"/>
        <v>-1.142438314761502E+82</v>
      </c>
      <c r="Z34" s="1" t="e">
        <f t="shared" si="11"/>
        <v>#NUM!</v>
      </c>
      <c r="AA34" s="1" t="e">
        <f t="shared" si="12"/>
        <v>#NUM!</v>
      </c>
      <c r="AB34" s="2">
        <f t="shared" si="13"/>
        <v>-9.3346216637071066E+81</v>
      </c>
      <c r="AC34" s="2" t="e">
        <f t="shared" si="14"/>
        <v>#NUM!</v>
      </c>
      <c r="AD34" s="2">
        <v>0</v>
      </c>
      <c r="AE34" s="10">
        <f t="shared" si="15"/>
        <v>-2.0897614839079137E+81</v>
      </c>
      <c r="AF34" s="13">
        <f>0</f>
        <v>0</v>
      </c>
      <c r="AG34" s="10" t="e">
        <f t="shared" si="16"/>
        <v>#NUM!</v>
      </c>
      <c r="AH34" s="22" t="e">
        <f t="shared" si="17"/>
        <v>#NUM!</v>
      </c>
      <c r="AI34" s="22" t="e">
        <f t="shared" si="18"/>
        <v>#NUM!</v>
      </c>
      <c r="AJ34" s="18">
        <f t="shared" si="19"/>
        <v>-2.0897614839079093E+79</v>
      </c>
      <c r="AK34" s="22">
        <f t="shared" si="20"/>
        <v>-9.3346216637071066E+81</v>
      </c>
      <c r="AL34" s="22" t="e">
        <f t="shared" si="21"/>
        <v>#NUM!</v>
      </c>
      <c r="AM34" s="18">
        <f t="shared" si="22"/>
        <v>6.7608297539198143E-4</v>
      </c>
      <c r="AN34" s="18" t="e">
        <f t="shared" si="23"/>
        <v>#NUM!</v>
      </c>
      <c r="AO34" t="e" cm="1">
        <f t="array" ref="AO34">TRANSPOSE(MMULT(MINVERSE(_xlfn.WRAPCOLS(Y34:AG34,3)),TRANSPOSE(T34:V34)))</f>
        <v>#NUM!</v>
      </c>
      <c r="AP34" s="1"/>
      <c r="AQ34" s="1"/>
      <c r="AR34">
        <v>0</v>
      </c>
      <c r="AT34" s="2"/>
    </row>
    <row r="35" spans="1:46" x14ac:dyDescent="0.25">
      <c r="A35">
        <f t="shared" si="30"/>
        <v>24</v>
      </c>
      <c r="B35" s="1">
        <f t="shared" si="24"/>
        <v>4.7209899999999998E-8</v>
      </c>
      <c r="C35" s="1">
        <f t="shared" si="24"/>
        <v>1.09987E-3</v>
      </c>
      <c r="D35" s="1">
        <f t="shared" si="25"/>
        <v>1.7799999999999999E-6</v>
      </c>
      <c r="E35" s="1" t="e">
        <f>I35+M35+2*N35-L35+O35+K35</f>
        <v>#NUM!</v>
      </c>
      <c r="F35" s="1" t="e">
        <f t="shared" si="26"/>
        <v>#NUM!</v>
      </c>
      <c r="G35" s="1">
        <f t="shared" si="27"/>
        <v>-8.3194903149025408E+74</v>
      </c>
      <c r="H35" s="1">
        <f t="shared" si="28"/>
        <v>-8.3194903149025408E+74</v>
      </c>
      <c r="I35" s="1">
        <f t="shared" si="29"/>
        <v>2.6915348039269097E-8</v>
      </c>
      <c r="J35" s="14" t="e">
        <f>H35*F35*$J$4</f>
        <v>#NUM!</v>
      </c>
      <c r="K35" s="14">
        <f>H35*I35*$K$4</f>
        <v>-5.6246657658440824E+72</v>
      </c>
      <c r="L35" s="1">
        <f>I35^(-1)*$L$4</f>
        <v>3.7411058827205313E-7</v>
      </c>
      <c r="M35" s="1">
        <f>I35*G35*$M$4</f>
        <v>-4.7763563469599797E+77</v>
      </c>
      <c r="N35" s="1">
        <f>I35^2*G35*$N$4</f>
        <v>-2.8913237292051678E+76</v>
      </c>
      <c r="O35" s="1" t="e">
        <f>F35*I35*G35*$O$4</f>
        <v>#NUM!</v>
      </c>
      <c r="P35" s="1" t="e">
        <f t="shared" si="2"/>
        <v>#NUM!</v>
      </c>
      <c r="Q35" s="1" t="e">
        <f t="shared" si="3"/>
        <v>#NUM!</v>
      </c>
      <c r="R35" s="1" t="e">
        <f t="shared" si="4"/>
        <v>#NUM!</v>
      </c>
      <c r="S35" s="1" t="e">
        <f t="shared" si="5"/>
        <v>#NUM!</v>
      </c>
      <c r="T35" s="1" t="e">
        <f t="shared" si="6"/>
        <v>#NUM!</v>
      </c>
      <c r="U35" s="1" t="e">
        <f t="shared" si="7"/>
        <v>#NUM!</v>
      </c>
      <c r="V35" s="1" t="e">
        <f t="shared" si="8"/>
        <v>#NUM!</v>
      </c>
      <c r="W35" s="1" t="e">
        <f t="shared" si="9"/>
        <v>#NUM!</v>
      </c>
      <c r="X35" s="2" t="e" cm="1">
        <f t="array" ref="X35">MAX(ABS(T35:W35/B35:E35))</f>
        <v>#NUM!</v>
      </c>
      <c r="Y35" s="1">
        <f t="shared" si="10"/>
        <v>-1.142438314761502E+82</v>
      </c>
      <c r="Z35" s="1" t="e">
        <f t="shared" si="11"/>
        <v>#NUM!</v>
      </c>
      <c r="AA35" s="1" t="e">
        <f t="shared" si="12"/>
        <v>#NUM!</v>
      </c>
      <c r="AB35" s="2">
        <f t="shared" si="13"/>
        <v>-9.3346216637071066E+81</v>
      </c>
      <c r="AC35" s="2" t="e">
        <f t="shared" si="14"/>
        <v>#NUM!</v>
      </c>
      <c r="AD35" s="2">
        <v>0</v>
      </c>
      <c r="AE35" s="10">
        <f t="shared" si="15"/>
        <v>-2.0897614839079137E+81</v>
      </c>
      <c r="AF35" s="13">
        <f>0</f>
        <v>0</v>
      </c>
      <c r="AG35" s="10" t="e">
        <f t="shared" si="16"/>
        <v>#NUM!</v>
      </c>
      <c r="AH35" s="22" t="e">
        <f t="shared" si="17"/>
        <v>#NUM!</v>
      </c>
      <c r="AI35" s="22" t="e">
        <f t="shared" si="18"/>
        <v>#NUM!</v>
      </c>
      <c r="AJ35" s="18">
        <f t="shared" si="19"/>
        <v>-2.0897614839079093E+79</v>
      </c>
      <c r="AK35" s="22">
        <f t="shared" si="20"/>
        <v>-9.3346216637071066E+81</v>
      </c>
      <c r="AL35" s="22" t="e">
        <f t="shared" si="21"/>
        <v>#NUM!</v>
      </c>
      <c r="AM35" s="18">
        <f t="shared" si="22"/>
        <v>6.7608297539198143E-4</v>
      </c>
      <c r="AN35" s="18" t="e">
        <f t="shared" si="23"/>
        <v>#NUM!</v>
      </c>
      <c r="AO35" t="e" cm="1">
        <f t="array" ref="AO35">TRANSPOSE(MMULT(MINVERSE(_xlfn.WRAPCOLS(Y35:AG35,3)),TRANSPOSE(T35:V35)))</f>
        <v>#NUM!</v>
      </c>
      <c r="AP35" s="1"/>
      <c r="AQ35" s="1"/>
      <c r="AR35">
        <v>0</v>
      </c>
      <c r="AT35" s="2"/>
    </row>
    <row r="36" spans="1:46" x14ac:dyDescent="0.25">
      <c r="A36">
        <f t="shared" si="30"/>
        <v>25</v>
      </c>
      <c r="B36" s="1">
        <f t="shared" si="24"/>
        <v>4.7209899999999998E-8</v>
      </c>
      <c r="C36" s="1">
        <f t="shared" si="24"/>
        <v>1.09987E-3</v>
      </c>
      <c r="D36" s="1">
        <f t="shared" si="25"/>
        <v>1.7799999999999999E-6</v>
      </c>
      <c r="E36" s="1" t="e">
        <f>I36+M36+2*N36-L36+O36+K36</f>
        <v>#NUM!</v>
      </c>
      <c r="F36" s="1" t="e">
        <f t="shared" si="26"/>
        <v>#NUM!</v>
      </c>
      <c r="G36" s="1">
        <f t="shared" si="27"/>
        <v>-8.3194903149025408E+74</v>
      </c>
      <c r="H36" s="1">
        <f t="shared" si="28"/>
        <v>-8.3194903149025408E+74</v>
      </c>
      <c r="I36" s="1">
        <f t="shared" si="29"/>
        <v>2.6915348039269097E-8</v>
      </c>
      <c r="J36" s="14" t="e">
        <f>H36*F36*$J$4</f>
        <v>#NUM!</v>
      </c>
      <c r="K36" s="14">
        <f>H36*I36*$K$4</f>
        <v>-5.6246657658440824E+72</v>
      </c>
      <c r="L36" s="1">
        <f>I36^(-1)*$L$4</f>
        <v>3.7411058827205313E-7</v>
      </c>
      <c r="M36" s="1">
        <f>I36*G36*$M$4</f>
        <v>-4.7763563469599797E+77</v>
      </c>
      <c r="N36" s="1">
        <f>I36^2*G36*$N$4</f>
        <v>-2.8913237292051678E+76</v>
      </c>
      <c r="O36" s="1" t="e">
        <f>F36*I36*G36*$O$4</f>
        <v>#NUM!</v>
      </c>
      <c r="P36" s="1" t="e">
        <f t="shared" si="2"/>
        <v>#NUM!</v>
      </c>
      <c r="Q36" s="1" t="e">
        <f t="shared" si="3"/>
        <v>#NUM!</v>
      </c>
      <c r="R36" s="1" t="e">
        <f t="shared" si="4"/>
        <v>#NUM!</v>
      </c>
      <c r="S36" s="1" t="e">
        <f t="shared" si="5"/>
        <v>#NUM!</v>
      </c>
      <c r="T36" s="1" t="e">
        <f t="shared" si="6"/>
        <v>#NUM!</v>
      </c>
      <c r="U36" s="1" t="e">
        <f t="shared" si="7"/>
        <v>#NUM!</v>
      </c>
      <c r="V36" s="1" t="e">
        <f t="shared" si="8"/>
        <v>#NUM!</v>
      </c>
      <c r="W36" s="1" t="e">
        <f t="shared" si="9"/>
        <v>#NUM!</v>
      </c>
      <c r="X36" s="2" t="e" cm="1">
        <f t="array" ref="X36">MAX(ABS(T36:W36/B36:E36))</f>
        <v>#NUM!</v>
      </c>
      <c r="Y36" s="1">
        <f t="shared" si="10"/>
        <v>-1.142438314761502E+82</v>
      </c>
      <c r="Z36" s="1" t="e">
        <f t="shared" si="11"/>
        <v>#NUM!</v>
      </c>
      <c r="AA36" s="1" t="e">
        <f t="shared" si="12"/>
        <v>#NUM!</v>
      </c>
      <c r="AB36" s="2">
        <f t="shared" si="13"/>
        <v>-9.3346216637071066E+81</v>
      </c>
      <c r="AC36" s="2" t="e">
        <f t="shared" si="14"/>
        <v>#NUM!</v>
      </c>
      <c r="AD36" s="2">
        <v>0</v>
      </c>
      <c r="AE36" s="10">
        <f t="shared" si="15"/>
        <v>-2.0897614839079137E+81</v>
      </c>
      <c r="AF36" s="13">
        <f>0</f>
        <v>0</v>
      </c>
      <c r="AG36" s="10" t="e">
        <f t="shared" si="16"/>
        <v>#NUM!</v>
      </c>
      <c r="AH36" s="22" t="e">
        <f t="shared" si="17"/>
        <v>#NUM!</v>
      </c>
      <c r="AI36" s="22" t="e">
        <f t="shared" si="18"/>
        <v>#NUM!</v>
      </c>
      <c r="AJ36" s="18">
        <f t="shared" si="19"/>
        <v>-2.0897614839079093E+79</v>
      </c>
      <c r="AK36" s="22">
        <f t="shared" si="20"/>
        <v>-9.3346216637071066E+81</v>
      </c>
      <c r="AL36" s="22" t="e">
        <f t="shared" si="21"/>
        <v>#NUM!</v>
      </c>
      <c r="AM36" s="18">
        <f t="shared" si="22"/>
        <v>6.7608297539198143E-4</v>
      </c>
      <c r="AN36" s="18" t="e">
        <f t="shared" si="23"/>
        <v>#NUM!</v>
      </c>
      <c r="AO36" t="e" cm="1">
        <f t="array" ref="AO36">TRANSPOSE(MMULT(MINVERSE(_xlfn.WRAPCOLS(Y36:AG36,3)),TRANSPOSE(T36:V36)))</f>
        <v>#NUM!</v>
      </c>
      <c r="AP36" s="1"/>
      <c r="AQ36" s="1"/>
      <c r="AR36">
        <v>0</v>
      </c>
      <c r="AT36" s="2"/>
    </row>
    <row r="37" spans="1:46" x14ac:dyDescent="0.25">
      <c r="A37">
        <f t="shared" si="30"/>
        <v>26</v>
      </c>
      <c r="B37" s="1">
        <f t="shared" si="24"/>
        <v>4.7209899999999998E-8</v>
      </c>
      <c r="C37" s="1">
        <f t="shared" si="24"/>
        <v>1.09987E-3</v>
      </c>
      <c r="D37" s="1">
        <f t="shared" si="25"/>
        <v>1.7799999999999999E-6</v>
      </c>
      <c r="E37" s="1" t="e">
        <f>I37+M37+2*N37-L37+O37+K37</f>
        <v>#NUM!</v>
      </c>
      <c r="F37" s="1" t="e">
        <f t="shared" si="26"/>
        <v>#NUM!</v>
      </c>
      <c r="G37" s="1">
        <f t="shared" si="27"/>
        <v>-8.3194903149025408E+74</v>
      </c>
      <c r="H37" s="1">
        <f t="shared" si="28"/>
        <v>-8.3194903149025408E+74</v>
      </c>
      <c r="I37" s="1">
        <f t="shared" si="29"/>
        <v>2.6915348039269097E-8</v>
      </c>
      <c r="J37" s="14" t="e">
        <f>H37*F37*$J$4</f>
        <v>#NUM!</v>
      </c>
      <c r="K37" s="14">
        <f>H37*I37*$K$4</f>
        <v>-5.6246657658440824E+72</v>
      </c>
      <c r="L37" s="1">
        <f>I37^(-1)*$L$4</f>
        <v>3.7411058827205313E-7</v>
      </c>
      <c r="M37" s="1">
        <f>I37*G37*$M$4</f>
        <v>-4.7763563469599797E+77</v>
      </c>
      <c r="N37" s="1">
        <f>I37^2*G37*$N$4</f>
        <v>-2.8913237292051678E+76</v>
      </c>
      <c r="O37" s="1" t="e">
        <f>F37*I37*G37*$O$4</f>
        <v>#NUM!</v>
      </c>
      <c r="P37" s="1" t="e">
        <f t="shared" si="2"/>
        <v>#NUM!</v>
      </c>
      <c r="Q37" s="1" t="e">
        <f t="shared" si="3"/>
        <v>#NUM!</v>
      </c>
      <c r="R37" s="1" t="e">
        <f t="shared" si="4"/>
        <v>#NUM!</v>
      </c>
      <c r="S37" s="1" t="e">
        <f t="shared" si="5"/>
        <v>#NUM!</v>
      </c>
      <c r="T37" s="1" t="e">
        <f t="shared" si="6"/>
        <v>#NUM!</v>
      </c>
      <c r="U37" s="1" t="e">
        <f t="shared" si="7"/>
        <v>#NUM!</v>
      </c>
      <c r="V37" s="1" t="e">
        <f t="shared" si="8"/>
        <v>#NUM!</v>
      </c>
      <c r="W37" s="1" t="e">
        <f t="shared" si="9"/>
        <v>#NUM!</v>
      </c>
      <c r="X37" s="2" t="e" cm="1">
        <f t="array" ref="X37">MAX(ABS(T37:W37/B37:E37))</f>
        <v>#NUM!</v>
      </c>
      <c r="Y37" s="1">
        <f t="shared" si="10"/>
        <v>-1.142438314761502E+82</v>
      </c>
      <c r="Z37" s="1" t="e">
        <f t="shared" si="11"/>
        <v>#NUM!</v>
      </c>
      <c r="AA37" s="1" t="e">
        <f t="shared" si="12"/>
        <v>#NUM!</v>
      </c>
      <c r="AB37" s="2">
        <f t="shared" si="13"/>
        <v>-9.3346216637071066E+81</v>
      </c>
      <c r="AC37" s="2" t="e">
        <f t="shared" si="14"/>
        <v>#NUM!</v>
      </c>
      <c r="AD37" s="2">
        <v>0</v>
      </c>
      <c r="AE37" s="10">
        <f t="shared" si="15"/>
        <v>-2.0897614839079137E+81</v>
      </c>
      <c r="AF37" s="13">
        <f>0</f>
        <v>0</v>
      </c>
      <c r="AG37" s="10" t="e">
        <f t="shared" si="16"/>
        <v>#NUM!</v>
      </c>
      <c r="AH37" s="22" t="e">
        <f t="shared" si="17"/>
        <v>#NUM!</v>
      </c>
      <c r="AI37" s="22" t="e">
        <f t="shared" si="18"/>
        <v>#NUM!</v>
      </c>
      <c r="AJ37" s="18">
        <f t="shared" si="19"/>
        <v>-2.0897614839079093E+79</v>
      </c>
      <c r="AK37" s="22">
        <f t="shared" si="20"/>
        <v>-9.3346216637071066E+81</v>
      </c>
      <c r="AL37" s="22" t="e">
        <f t="shared" si="21"/>
        <v>#NUM!</v>
      </c>
      <c r="AM37" s="18">
        <f t="shared" si="22"/>
        <v>6.7608297539198143E-4</v>
      </c>
      <c r="AN37" s="18" t="e">
        <f t="shared" si="23"/>
        <v>#NUM!</v>
      </c>
      <c r="AO37" t="e" cm="1">
        <f t="array" ref="AO37">TRANSPOSE(MMULT(MINVERSE(_xlfn.WRAPCOLS(Y37:AG37,3)),TRANSPOSE(T37:V37)))</f>
        <v>#NUM!</v>
      </c>
      <c r="AP37" s="1"/>
      <c r="AQ37" s="1"/>
      <c r="AR37">
        <v>0</v>
      </c>
      <c r="AT37" s="2"/>
    </row>
    <row r="38" spans="1:46" x14ac:dyDescent="0.25">
      <c r="A38">
        <f t="shared" si="30"/>
        <v>27</v>
      </c>
      <c r="B38" s="1">
        <f t="shared" si="24"/>
        <v>4.7209899999999998E-8</v>
      </c>
      <c r="C38" s="1">
        <f t="shared" si="24"/>
        <v>1.09987E-3</v>
      </c>
      <c r="D38" s="1">
        <f t="shared" si="25"/>
        <v>1.7799999999999999E-6</v>
      </c>
      <c r="E38" s="1" t="e">
        <f>I38+M38+2*N38-L38+O38+K38</f>
        <v>#NUM!</v>
      </c>
      <c r="F38" s="1" t="e">
        <f t="shared" si="26"/>
        <v>#NUM!</v>
      </c>
      <c r="G38" s="1">
        <f t="shared" si="27"/>
        <v>-8.3194903149025408E+74</v>
      </c>
      <c r="H38" s="1">
        <f t="shared" si="28"/>
        <v>-8.3194903149025408E+74</v>
      </c>
      <c r="I38" s="1">
        <f t="shared" si="29"/>
        <v>2.6915348039269097E-8</v>
      </c>
      <c r="J38" s="14" t="e">
        <f>H38*F38*$J$4</f>
        <v>#NUM!</v>
      </c>
      <c r="K38" s="14">
        <f>H38*I38*$K$4</f>
        <v>-5.6246657658440824E+72</v>
      </c>
      <c r="L38" s="1">
        <f>I38^(-1)*$L$4</f>
        <v>3.7411058827205313E-7</v>
      </c>
      <c r="M38" s="1">
        <f>I38*G38*$M$4</f>
        <v>-4.7763563469599797E+77</v>
      </c>
      <c r="N38" s="1">
        <f>I38^2*G38*$N$4</f>
        <v>-2.8913237292051678E+76</v>
      </c>
      <c r="O38" s="1" t="e">
        <f>F38*I38*G38*$O$4</f>
        <v>#NUM!</v>
      </c>
      <c r="P38" s="1" t="e">
        <f t="shared" si="2"/>
        <v>#NUM!</v>
      </c>
      <c r="Q38" s="1" t="e">
        <f t="shared" si="3"/>
        <v>#NUM!</v>
      </c>
      <c r="R38" s="1" t="e">
        <f t="shared" si="4"/>
        <v>#NUM!</v>
      </c>
      <c r="S38" s="1" t="e">
        <f t="shared" si="5"/>
        <v>#NUM!</v>
      </c>
      <c r="T38" s="1" t="e">
        <f t="shared" si="6"/>
        <v>#NUM!</v>
      </c>
      <c r="U38" s="1" t="e">
        <f t="shared" si="7"/>
        <v>#NUM!</v>
      </c>
      <c r="V38" s="1" t="e">
        <f t="shared" si="8"/>
        <v>#NUM!</v>
      </c>
      <c r="W38" s="1" t="e">
        <f t="shared" si="9"/>
        <v>#NUM!</v>
      </c>
      <c r="X38" s="2" t="e" cm="1">
        <f t="array" ref="X38">MAX(ABS(T38:W38/B38:E38))</f>
        <v>#NUM!</v>
      </c>
      <c r="Y38" s="1">
        <f t="shared" si="10"/>
        <v>-1.142438314761502E+82</v>
      </c>
      <c r="Z38" s="1" t="e">
        <f t="shared" si="11"/>
        <v>#NUM!</v>
      </c>
      <c r="AA38" s="1" t="e">
        <f t="shared" si="12"/>
        <v>#NUM!</v>
      </c>
      <c r="AB38" s="2">
        <f t="shared" si="13"/>
        <v>-9.3346216637071066E+81</v>
      </c>
      <c r="AC38" s="2" t="e">
        <f t="shared" si="14"/>
        <v>#NUM!</v>
      </c>
      <c r="AD38" s="2">
        <v>0</v>
      </c>
      <c r="AE38" s="10">
        <f t="shared" si="15"/>
        <v>-2.0897614839079137E+81</v>
      </c>
      <c r="AF38" s="13">
        <f>0</f>
        <v>0</v>
      </c>
      <c r="AG38" s="10" t="e">
        <f t="shared" si="16"/>
        <v>#NUM!</v>
      </c>
      <c r="AH38" s="22" t="e">
        <f t="shared" si="17"/>
        <v>#NUM!</v>
      </c>
      <c r="AI38" s="22" t="e">
        <f t="shared" si="18"/>
        <v>#NUM!</v>
      </c>
      <c r="AJ38" s="18">
        <f t="shared" si="19"/>
        <v>-2.0897614839079093E+79</v>
      </c>
      <c r="AK38" s="22">
        <f t="shared" si="20"/>
        <v>-9.3346216637071066E+81</v>
      </c>
      <c r="AL38" s="22" t="e">
        <f t="shared" si="21"/>
        <v>#NUM!</v>
      </c>
      <c r="AM38" s="18">
        <f t="shared" si="22"/>
        <v>6.7608297539198143E-4</v>
      </c>
      <c r="AN38" s="18" t="e">
        <f t="shared" si="23"/>
        <v>#NUM!</v>
      </c>
      <c r="AO38" t="e" cm="1">
        <f t="array" ref="AO38">TRANSPOSE(MMULT(MINVERSE(_xlfn.WRAPCOLS(Y38:AG38,3)),TRANSPOSE(T38:V38)))</f>
        <v>#NUM!</v>
      </c>
      <c r="AP38" s="1"/>
      <c r="AQ38" s="1"/>
      <c r="AR38">
        <v>0</v>
      </c>
      <c r="AT38" s="2"/>
    </row>
    <row r="39" spans="1:46" x14ac:dyDescent="0.25">
      <c r="A39">
        <f t="shared" ref="A39:A74" si="31">A38+1</f>
        <v>28</v>
      </c>
      <c r="B39" s="1">
        <f t="shared" ref="B39:B74" si="32">B38</f>
        <v>4.7209899999999998E-8</v>
      </c>
      <c r="C39" s="1">
        <f t="shared" ref="C39:C74" si="33">C38</f>
        <v>1.09987E-3</v>
      </c>
      <c r="D39" s="1">
        <f t="shared" ref="D39:D74" si="34">D38</f>
        <v>1.7799999999999999E-6</v>
      </c>
      <c r="E39" s="1" t="e">
        <f t="shared" ref="E39:E74" si="35">I39+M39+2*N39-L39+O39+K39</f>
        <v>#NUM!</v>
      </c>
      <c r="F39" s="1" t="e">
        <f t="shared" si="26"/>
        <v>#NUM!</v>
      </c>
      <c r="G39" s="1">
        <f t="shared" si="27"/>
        <v>-8.3194903149025408E+74</v>
      </c>
      <c r="H39" s="1">
        <f t="shared" si="28"/>
        <v>-8.3194903149025408E+74</v>
      </c>
      <c r="I39" s="1">
        <f t="shared" si="29"/>
        <v>2.6915348039269097E-8</v>
      </c>
      <c r="J39" s="14" t="e">
        <f t="shared" ref="J39:J74" si="36">H39*F39*$J$4</f>
        <v>#NUM!</v>
      </c>
      <c r="K39" s="14">
        <f t="shared" ref="K39:K74" si="37">H39*I39*$K$4</f>
        <v>-5.6246657658440824E+72</v>
      </c>
      <c r="L39" s="1">
        <f t="shared" ref="L39:L74" si="38">I39^(-1)*$L$4</f>
        <v>3.7411058827205313E-7</v>
      </c>
      <c r="M39" s="1">
        <f t="shared" ref="M39:M74" si="39">I39*G39*$M$4</f>
        <v>-4.7763563469599797E+77</v>
      </c>
      <c r="N39" s="1">
        <f t="shared" ref="N39:N74" si="40">I39^2*G39*$N$4</f>
        <v>-2.8913237292051678E+76</v>
      </c>
      <c r="O39" s="1" t="e">
        <f t="shared" ref="O39:O74" si="41">F39*I39*G39*$O$4</f>
        <v>#NUM!</v>
      </c>
      <c r="P39" s="1" t="e">
        <f t="shared" ref="P39:P74" si="42">F39+J39*$J$7+O39</f>
        <v>#NUM!</v>
      </c>
      <c r="Q39" s="1" t="e">
        <f t="shared" ref="Q39:Q74" si="43">G39+M39+N39+O39</f>
        <v>#NUM!</v>
      </c>
      <c r="R39" s="1" t="e">
        <f t="shared" ref="R39:R74" si="44">H39*$H$7+J39*$J$7+K39*$K$7</f>
        <v>#NUM!</v>
      </c>
      <c r="S39" s="1" t="e">
        <f t="shared" ref="S39:S74" si="45">I39+M39+2*N39-L39+O39+K39*$K$7</f>
        <v>#NUM!</v>
      </c>
      <c r="T39" s="1" t="e">
        <f t="shared" ref="T39:T74" si="46">P39-B39</f>
        <v>#NUM!</v>
      </c>
      <c r="U39" s="1" t="e">
        <f t="shared" ref="U39:U74" si="47">Q39-C39</f>
        <v>#NUM!</v>
      </c>
      <c r="V39" s="1" t="e">
        <f t="shared" ref="V39:V74" si="48">R39-D39</f>
        <v>#NUM!</v>
      </c>
      <c r="W39" s="1" t="e">
        <f t="shared" ref="W39:W74" si="49">S39-E39</f>
        <v>#NUM!</v>
      </c>
      <c r="X39" s="2" t="e" cm="1">
        <f t="array" ref="X39">MAX(ABS(T39:W39/B39:E39))</f>
        <v>#NUM!</v>
      </c>
      <c r="Y39" s="1">
        <f t="shared" ref="Y39:Y74" si="50">1+I39*G39*$O$4+H39*$J$4*$J$7</f>
        <v>-1.142438314761502E+82</v>
      </c>
      <c r="Z39" s="1" t="e">
        <f t="shared" ref="Z39:Z74" si="51">F39*I39*$O$4</f>
        <v>#NUM!</v>
      </c>
      <c r="AA39" s="1" t="e">
        <f t="shared" ref="AA39:AA74" si="52">F39*$J$4*$J$7</f>
        <v>#NUM!</v>
      </c>
      <c r="AB39" s="2">
        <f t="shared" ref="AB39:AB74" si="53">I39*G39*$O$4</f>
        <v>-9.3346216637071066E+81</v>
      </c>
      <c r="AC39" s="2" t="e">
        <f t="shared" ref="AC39:AC74" si="54">1+I39*$M$4+I39^2*$N$4+F39*I39*$O$4</f>
        <v>#NUM!</v>
      </c>
      <c r="AD39" s="2">
        <v>0</v>
      </c>
      <c r="AE39" s="10">
        <f t="shared" ref="AE39:AE74" si="55">H39*$J$4*$J$7</f>
        <v>-2.0897614839079137E+81</v>
      </c>
      <c r="AF39" s="13">
        <f>0</f>
        <v>0</v>
      </c>
      <c r="AG39" s="10" t="e">
        <f t="shared" ref="AG39:AG74" si="56">$H$7+F39*$J$4*$J$7+I39*$K$4*$K$7</f>
        <v>#NUM!</v>
      </c>
      <c r="AH39" s="22" t="e">
        <f t="shared" ref="AH39:AH74" si="57">F39*G39*$O$4</f>
        <v>#NUM!</v>
      </c>
      <c r="AI39" s="22" t="e">
        <f t="shared" ref="AI39:AI74" si="58">G39*$M$4+2*I39*G39*$N$4+F39*G39*$O$4</f>
        <v>#NUM!</v>
      </c>
      <c r="AJ39" s="18">
        <f t="shared" ref="AJ39:AJ74" si="59">H39*$K$4*$K$7</f>
        <v>-2.0897614839079093E+79</v>
      </c>
      <c r="AK39" s="22">
        <f t="shared" ref="AK39:AK74" si="60">I39*G39*$O$4</f>
        <v>-9.3346216637071066E+81</v>
      </c>
      <c r="AL39" s="22" t="e">
        <f t="shared" ref="AL39:AL74" si="61">I39*$M$4+2*I39^2*$N$4+F39*I39*$O$4</f>
        <v>#NUM!</v>
      </c>
      <c r="AM39" s="18">
        <f t="shared" ref="AM39:AM74" si="62">I39*$K$4*$K$7</f>
        <v>6.7608297539198143E-4</v>
      </c>
      <c r="AN39" s="18" t="e">
        <f t="shared" ref="AN39:AN74" si="63">1+G39*$M$4+4*I39*G39*$N$4+F39*G39*$O$4+I39^-2*$L$4+H39*$K$4*$K$7</f>
        <v>#NUM!</v>
      </c>
      <c r="AO39" t="e" cm="1">
        <f t="array" ref="AO39">TRANSPOSE(MMULT(MINVERSE(_xlfn.WRAPCOLS(Y39:AG39,3)),TRANSPOSE(T39:V39)))</f>
        <v>#NUM!</v>
      </c>
      <c r="AP39" s="1"/>
      <c r="AQ39" s="1"/>
      <c r="AR39">
        <v>0</v>
      </c>
    </row>
    <row r="40" spans="1:46" x14ac:dyDescent="0.25">
      <c r="A40">
        <f t="shared" si="31"/>
        <v>29</v>
      </c>
      <c r="B40" s="1">
        <f t="shared" si="32"/>
        <v>4.7209899999999998E-8</v>
      </c>
      <c r="C40" s="1">
        <f t="shared" si="33"/>
        <v>1.09987E-3</v>
      </c>
      <c r="D40" s="1">
        <f t="shared" si="34"/>
        <v>1.7799999999999999E-6</v>
      </c>
      <c r="E40" s="1" t="e">
        <f t="shared" si="35"/>
        <v>#NUM!</v>
      </c>
      <c r="F40" s="1" t="e">
        <f t="shared" si="26"/>
        <v>#NUM!</v>
      </c>
      <c r="G40" s="1">
        <f t="shared" si="27"/>
        <v>-8.3194903149025408E+74</v>
      </c>
      <c r="H40" s="1">
        <f t="shared" si="28"/>
        <v>-8.3194903149025408E+74</v>
      </c>
      <c r="I40" s="1">
        <f t="shared" si="29"/>
        <v>2.6915348039269097E-8</v>
      </c>
      <c r="J40" s="14" t="e">
        <f t="shared" si="36"/>
        <v>#NUM!</v>
      </c>
      <c r="K40" s="14">
        <f t="shared" si="37"/>
        <v>-5.6246657658440824E+72</v>
      </c>
      <c r="L40" s="1">
        <f t="shared" si="38"/>
        <v>3.7411058827205313E-7</v>
      </c>
      <c r="M40" s="1">
        <f t="shared" si="39"/>
        <v>-4.7763563469599797E+77</v>
      </c>
      <c r="N40" s="1">
        <f t="shared" si="40"/>
        <v>-2.8913237292051678E+76</v>
      </c>
      <c r="O40" s="1" t="e">
        <f t="shared" si="41"/>
        <v>#NUM!</v>
      </c>
      <c r="P40" s="1" t="e">
        <f t="shared" si="42"/>
        <v>#NUM!</v>
      </c>
      <c r="Q40" s="1" t="e">
        <f t="shared" si="43"/>
        <v>#NUM!</v>
      </c>
      <c r="R40" s="1" t="e">
        <f t="shared" si="44"/>
        <v>#NUM!</v>
      </c>
      <c r="S40" s="1" t="e">
        <f t="shared" si="45"/>
        <v>#NUM!</v>
      </c>
      <c r="T40" s="1" t="e">
        <f t="shared" si="46"/>
        <v>#NUM!</v>
      </c>
      <c r="U40" s="1" t="e">
        <f t="shared" si="47"/>
        <v>#NUM!</v>
      </c>
      <c r="V40" s="1" t="e">
        <f t="shared" si="48"/>
        <v>#NUM!</v>
      </c>
      <c r="W40" s="1" t="e">
        <f t="shared" si="49"/>
        <v>#NUM!</v>
      </c>
      <c r="X40" s="2" t="e" cm="1">
        <f t="array" ref="X40">MAX(ABS(T40:W40/B40:E40))</f>
        <v>#NUM!</v>
      </c>
      <c r="Y40" s="1">
        <f t="shared" si="50"/>
        <v>-1.142438314761502E+82</v>
      </c>
      <c r="Z40" s="1" t="e">
        <f t="shared" si="51"/>
        <v>#NUM!</v>
      </c>
      <c r="AA40" s="1" t="e">
        <f t="shared" si="52"/>
        <v>#NUM!</v>
      </c>
      <c r="AB40" s="2">
        <f t="shared" si="53"/>
        <v>-9.3346216637071066E+81</v>
      </c>
      <c r="AC40" s="2" t="e">
        <f t="shared" si="54"/>
        <v>#NUM!</v>
      </c>
      <c r="AD40" s="2">
        <v>0</v>
      </c>
      <c r="AE40" s="10">
        <f t="shared" si="55"/>
        <v>-2.0897614839079137E+81</v>
      </c>
      <c r="AF40" s="13">
        <f>0</f>
        <v>0</v>
      </c>
      <c r="AG40" s="10" t="e">
        <f t="shared" si="56"/>
        <v>#NUM!</v>
      </c>
      <c r="AH40" s="22" t="e">
        <f t="shared" si="57"/>
        <v>#NUM!</v>
      </c>
      <c r="AI40" s="22" t="e">
        <f t="shared" si="58"/>
        <v>#NUM!</v>
      </c>
      <c r="AJ40" s="18">
        <f t="shared" si="59"/>
        <v>-2.0897614839079093E+79</v>
      </c>
      <c r="AK40" s="22">
        <f t="shared" si="60"/>
        <v>-9.3346216637071066E+81</v>
      </c>
      <c r="AL40" s="22" t="e">
        <f t="shared" si="61"/>
        <v>#NUM!</v>
      </c>
      <c r="AM40" s="18">
        <f t="shared" si="62"/>
        <v>6.7608297539198143E-4</v>
      </c>
      <c r="AN40" s="18" t="e">
        <f t="shared" si="63"/>
        <v>#NUM!</v>
      </c>
      <c r="AO40" t="e" cm="1">
        <f t="array" ref="AO40">TRANSPOSE(MMULT(MINVERSE(_xlfn.WRAPCOLS(Y40:AG40,3)),TRANSPOSE(T40:V40)))</f>
        <v>#NUM!</v>
      </c>
      <c r="AP40" s="1"/>
      <c r="AQ40" s="1"/>
      <c r="AR40">
        <v>0</v>
      </c>
    </row>
    <row r="41" spans="1:46" x14ac:dyDescent="0.25">
      <c r="A41">
        <f t="shared" si="31"/>
        <v>30</v>
      </c>
      <c r="B41" s="1">
        <f t="shared" si="32"/>
        <v>4.7209899999999998E-8</v>
      </c>
      <c r="C41" s="1">
        <f t="shared" si="33"/>
        <v>1.09987E-3</v>
      </c>
      <c r="D41" s="1">
        <f t="shared" si="34"/>
        <v>1.7799999999999999E-6</v>
      </c>
      <c r="E41" s="1" t="e">
        <f t="shared" si="35"/>
        <v>#NUM!</v>
      </c>
      <c r="F41" s="1" t="e">
        <f t="shared" si="26"/>
        <v>#NUM!</v>
      </c>
      <c r="G41" s="1">
        <f t="shared" si="27"/>
        <v>-8.3194903149025408E+74</v>
      </c>
      <c r="H41" s="1">
        <f t="shared" si="28"/>
        <v>-8.3194903149025408E+74</v>
      </c>
      <c r="I41" s="1">
        <f t="shared" si="29"/>
        <v>2.6915348039269097E-8</v>
      </c>
      <c r="J41" s="14" t="e">
        <f t="shared" si="36"/>
        <v>#NUM!</v>
      </c>
      <c r="K41" s="14">
        <f t="shared" si="37"/>
        <v>-5.6246657658440824E+72</v>
      </c>
      <c r="L41" s="1">
        <f t="shared" si="38"/>
        <v>3.7411058827205313E-7</v>
      </c>
      <c r="M41" s="1">
        <f t="shared" si="39"/>
        <v>-4.7763563469599797E+77</v>
      </c>
      <c r="N41" s="1">
        <f t="shared" si="40"/>
        <v>-2.8913237292051678E+76</v>
      </c>
      <c r="O41" s="1" t="e">
        <f t="shared" si="41"/>
        <v>#NUM!</v>
      </c>
      <c r="P41" s="1" t="e">
        <f t="shared" si="42"/>
        <v>#NUM!</v>
      </c>
      <c r="Q41" s="1" t="e">
        <f t="shared" si="43"/>
        <v>#NUM!</v>
      </c>
      <c r="R41" s="1" t="e">
        <f t="shared" si="44"/>
        <v>#NUM!</v>
      </c>
      <c r="S41" s="1" t="e">
        <f t="shared" si="45"/>
        <v>#NUM!</v>
      </c>
      <c r="T41" s="1" t="e">
        <f t="shared" si="46"/>
        <v>#NUM!</v>
      </c>
      <c r="U41" s="1" t="e">
        <f t="shared" si="47"/>
        <v>#NUM!</v>
      </c>
      <c r="V41" s="1" t="e">
        <f t="shared" si="48"/>
        <v>#NUM!</v>
      </c>
      <c r="W41" s="1" t="e">
        <f t="shared" si="49"/>
        <v>#NUM!</v>
      </c>
      <c r="X41" s="2" t="e" cm="1">
        <f t="array" ref="X41">MAX(ABS(T41:W41/B41:E41))</f>
        <v>#NUM!</v>
      </c>
      <c r="Y41" s="1">
        <f t="shared" si="50"/>
        <v>-1.142438314761502E+82</v>
      </c>
      <c r="Z41" s="1" t="e">
        <f t="shared" si="51"/>
        <v>#NUM!</v>
      </c>
      <c r="AA41" s="1" t="e">
        <f t="shared" si="52"/>
        <v>#NUM!</v>
      </c>
      <c r="AB41" s="2">
        <f t="shared" si="53"/>
        <v>-9.3346216637071066E+81</v>
      </c>
      <c r="AC41" s="2" t="e">
        <f t="shared" si="54"/>
        <v>#NUM!</v>
      </c>
      <c r="AD41" s="2">
        <v>0</v>
      </c>
      <c r="AE41" s="10">
        <f t="shared" si="55"/>
        <v>-2.0897614839079137E+81</v>
      </c>
      <c r="AF41" s="13">
        <f>0</f>
        <v>0</v>
      </c>
      <c r="AG41" s="10" t="e">
        <f t="shared" si="56"/>
        <v>#NUM!</v>
      </c>
      <c r="AH41" s="22" t="e">
        <f t="shared" si="57"/>
        <v>#NUM!</v>
      </c>
      <c r="AI41" s="22" t="e">
        <f t="shared" si="58"/>
        <v>#NUM!</v>
      </c>
      <c r="AJ41" s="18">
        <f t="shared" si="59"/>
        <v>-2.0897614839079093E+79</v>
      </c>
      <c r="AK41" s="22">
        <f t="shared" si="60"/>
        <v>-9.3346216637071066E+81</v>
      </c>
      <c r="AL41" s="22" t="e">
        <f t="shared" si="61"/>
        <v>#NUM!</v>
      </c>
      <c r="AM41" s="18">
        <f t="shared" si="62"/>
        <v>6.7608297539198143E-4</v>
      </c>
      <c r="AN41" s="18" t="e">
        <f t="shared" si="63"/>
        <v>#NUM!</v>
      </c>
      <c r="AO41" t="e" cm="1">
        <f t="array" ref="AO41">TRANSPOSE(MMULT(MINVERSE(_xlfn.WRAPCOLS(Y41:AG41,3)),TRANSPOSE(T41:V41)))</f>
        <v>#NUM!</v>
      </c>
      <c r="AP41" s="1"/>
      <c r="AQ41" s="1"/>
      <c r="AR41">
        <v>0</v>
      </c>
    </row>
    <row r="42" spans="1:46" x14ac:dyDescent="0.25">
      <c r="A42">
        <f t="shared" si="31"/>
        <v>31</v>
      </c>
      <c r="B42" s="1">
        <f t="shared" si="32"/>
        <v>4.7209899999999998E-8</v>
      </c>
      <c r="C42" s="1">
        <f t="shared" si="33"/>
        <v>1.09987E-3</v>
      </c>
      <c r="D42" s="1">
        <f t="shared" si="34"/>
        <v>1.7799999999999999E-6</v>
      </c>
      <c r="E42" s="1" t="e">
        <f t="shared" si="35"/>
        <v>#NUM!</v>
      </c>
      <c r="F42" s="1" t="e">
        <f t="shared" si="26"/>
        <v>#NUM!</v>
      </c>
      <c r="G42" s="1">
        <f t="shared" si="27"/>
        <v>-8.3194903149025408E+74</v>
      </c>
      <c r="H42" s="1">
        <f t="shared" si="28"/>
        <v>-8.3194903149025408E+74</v>
      </c>
      <c r="I42" s="1">
        <f t="shared" si="29"/>
        <v>2.6915348039269097E-8</v>
      </c>
      <c r="J42" s="14" t="e">
        <f t="shared" si="36"/>
        <v>#NUM!</v>
      </c>
      <c r="K42" s="14">
        <f t="shared" si="37"/>
        <v>-5.6246657658440824E+72</v>
      </c>
      <c r="L42" s="1">
        <f t="shared" si="38"/>
        <v>3.7411058827205313E-7</v>
      </c>
      <c r="M42" s="1">
        <f t="shared" si="39"/>
        <v>-4.7763563469599797E+77</v>
      </c>
      <c r="N42" s="1">
        <f t="shared" si="40"/>
        <v>-2.8913237292051678E+76</v>
      </c>
      <c r="O42" s="1" t="e">
        <f t="shared" si="41"/>
        <v>#NUM!</v>
      </c>
      <c r="P42" s="1" t="e">
        <f t="shared" si="42"/>
        <v>#NUM!</v>
      </c>
      <c r="Q42" s="1" t="e">
        <f t="shared" si="43"/>
        <v>#NUM!</v>
      </c>
      <c r="R42" s="1" t="e">
        <f t="shared" si="44"/>
        <v>#NUM!</v>
      </c>
      <c r="S42" s="1" t="e">
        <f t="shared" si="45"/>
        <v>#NUM!</v>
      </c>
      <c r="T42" s="1" t="e">
        <f t="shared" si="46"/>
        <v>#NUM!</v>
      </c>
      <c r="U42" s="1" t="e">
        <f t="shared" si="47"/>
        <v>#NUM!</v>
      </c>
      <c r="V42" s="1" t="e">
        <f t="shared" si="48"/>
        <v>#NUM!</v>
      </c>
      <c r="W42" s="1" t="e">
        <f t="shared" si="49"/>
        <v>#NUM!</v>
      </c>
      <c r="X42" s="2" t="e" cm="1">
        <f t="array" ref="X42">MAX(ABS(T42:W42/B42:E42))</f>
        <v>#NUM!</v>
      </c>
      <c r="Y42" s="1">
        <f t="shared" si="50"/>
        <v>-1.142438314761502E+82</v>
      </c>
      <c r="Z42" s="1" t="e">
        <f t="shared" si="51"/>
        <v>#NUM!</v>
      </c>
      <c r="AA42" s="1" t="e">
        <f t="shared" si="52"/>
        <v>#NUM!</v>
      </c>
      <c r="AB42" s="2">
        <f t="shared" si="53"/>
        <v>-9.3346216637071066E+81</v>
      </c>
      <c r="AC42" s="2" t="e">
        <f t="shared" si="54"/>
        <v>#NUM!</v>
      </c>
      <c r="AD42" s="2">
        <v>0</v>
      </c>
      <c r="AE42" s="10">
        <f t="shared" si="55"/>
        <v>-2.0897614839079137E+81</v>
      </c>
      <c r="AF42" s="13">
        <f>0</f>
        <v>0</v>
      </c>
      <c r="AG42" s="10" t="e">
        <f t="shared" si="56"/>
        <v>#NUM!</v>
      </c>
      <c r="AH42" s="22" t="e">
        <f t="shared" si="57"/>
        <v>#NUM!</v>
      </c>
      <c r="AI42" s="22" t="e">
        <f t="shared" si="58"/>
        <v>#NUM!</v>
      </c>
      <c r="AJ42" s="18">
        <f t="shared" si="59"/>
        <v>-2.0897614839079093E+79</v>
      </c>
      <c r="AK42" s="22">
        <f t="shared" si="60"/>
        <v>-9.3346216637071066E+81</v>
      </c>
      <c r="AL42" s="22" t="e">
        <f t="shared" si="61"/>
        <v>#NUM!</v>
      </c>
      <c r="AM42" s="18">
        <f t="shared" si="62"/>
        <v>6.7608297539198143E-4</v>
      </c>
      <c r="AN42" s="18" t="e">
        <f t="shared" si="63"/>
        <v>#NUM!</v>
      </c>
      <c r="AO42" t="e" cm="1">
        <f t="array" ref="AO42">TRANSPOSE(MMULT(MINVERSE(_xlfn.WRAPCOLS(Y42:AG42,3)),TRANSPOSE(T42:V42)))</f>
        <v>#NUM!</v>
      </c>
      <c r="AP42" s="1"/>
      <c r="AQ42" s="1"/>
      <c r="AR42">
        <v>0</v>
      </c>
    </row>
    <row r="43" spans="1:46" x14ac:dyDescent="0.25">
      <c r="A43">
        <f t="shared" si="31"/>
        <v>32</v>
      </c>
      <c r="B43" s="1">
        <f t="shared" si="32"/>
        <v>4.7209899999999998E-8</v>
      </c>
      <c r="C43" s="1">
        <f t="shared" si="33"/>
        <v>1.09987E-3</v>
      </c>
      <c r="D43" s="1">
        <f t="shared" si="34"/>
        <v>1.7799999999999999E-6</v>
      </c>
      <c r="E43" s="1" t="e">
        <f t="shared" si="35"/>
        <v>#NUM!</v>
      </c>
      <c r="F43" s="1" t="e">
        <f t="shared" si="26"/>
        <v>#NUM!</v>
      </c>
      <c r="G43" s="1">
        <f t="shared" si="27"/>
        <v>-8.3194903149025408E+74</v>
      </c>
      <c r="H43" s="1">
        <f t="shared" si="28"/>
        <v>-8.3194903149025408E+74</v>
      </c>
      <c r="I43" s="1">
        <f t="shared" si="29"/>
        <v>2.6915348039269097E-8</v>
      </c>
      <c r="J43" s="14" t="e">
        <f t="shared" si="36"/>
        <v>#NUM!</v>
      </c>
      <c r="K43" s="14">
        <f t="shared" si="37"/>
        <v>-5.6246657658440824E+72</v>
      </c>
      <c r="L43" s="1">
        <f t="shared" si="38"/>
        <v>3.7411058827205313E-7</v>
      </c>
      <c r="M43" s="1">
        <f t="shared" si="39"/>
        <v>-4.7763563469599797E+77</v>
      </c>
      <c r="N43" s="1">
        <f t="shared" si="40"/>
        <v>-2.8913237292051678E+76</v>
      </c>
      <c r="O43" s="1" t="e">
        <f t="shared" si="41"/>
        <v>#NUM!</v>
      </c>
      <c r="P43" s="1" t="e">
        <f t="shared" si="42"/>
        <v>#NUM!</v>
      </c>
      <c r="Q43" s="1" t="e">
        <f t="shared" si="43"/>
        <v>#NUM!</v>
      </c>
      <c r="R43" s="1" t="e">
        <f t="shared" si="44"/>
        <v>#NUM!</v>
      </c>
      <c r="S43" s="1" t="e">
        <f t="shared" si="45"/>
        <v>#NUM!</v>
      </c>
      <c r="T43" s="1" t="e">
        <f t="shared" si="46"/>
        <v>#NUM!</v>
      </c>
      <c r="U43" s="1" t="e">
        <f t="shared" si="47"/>
        <v>#NUM!</v>
      </c>
      <c r="V43" s="1" t="e">
        <f t="shared" si="48"/>
        <v>#NUM!</v>
      </c>
      <c r="W43" s="1" t="e">
        <f t="shared" si="49"/>
        <v>#NUM!</v>
      </c>
      <c r="X43" s="2" t="e" cm="1">
        <f t="array" ref="X43">MAX(ABS(T43:W43/B43:E43))</f>
        <v>#NUM!</v>
      </c>
      <c r="Y43" s="1">
        <f t="shared" si="50"/>
        <v>-1.142438314761502E+82</v>
      </c>
      <c r="Z43" s="1" t="e">
        <f t="shared" si="51"/>
        <v>#NUM!</v>
      </c>
      <c r="AA43" s="1" t="e">
        <f t="shared" si="52"/>
        <v>#NUM!</v>
      </c>
      <c r="AB43" s="2">
        <f t="shared" si="53"/>
        <v>-9.3346216637071066E+81</v>
      </c>
      <c r="AC43" s="2" t="e">
        <f t="shared" si="54"/>
        <v>#NUM!</v>
      </c>
      <c r="AD43" s="2">
        <v>0</v>
      </c>
      <c r="AE43" s="10">
        <f t="shared" si="55"/>
        <v>-2.0897614839079137E+81</v>
      </c>
      <c r="AF43" s="13">
        <f>0</f>
        <v>0</v>
      </c>
      <c r="AG43" s="10" t="e">
        <f t="shared" si="56"/>
        <v>#NUM!</v>
      </c>
      <c r="AH43" s="22" t="e">
        <f t="shared" si="57"/>
        <v>#NUM!</v>
      </c>
      <c r="AI43" s="22" t="e">
        <f t="shared" si="58"/>
        <v>#NUM!</v>
      </c>
      <c r="AJ43" s="18">
        <f t="shared" si="59"/>
        <v>-2.0897614839079093E+79</v>
      </c>
      <c r="AK43" s="22">
        <f t="shared" si="60"/>
        <v>-9.3346216637071066E+81</v>
      </c>
      <c r="AL43" s="22" t="e">
        <f t="shared" si="61"/>
        <v>#NUM!</v>
      </c>
      <c r="AM43" s="18">
        <f t="shared" si="62"/>
        <v>6.7608297539198143E-4</v>
      </c>
      <c r="AN43" s="18" t="e">
        <f t="shared" si="63"/>
        <v>#NUM!</v>
      </c>
      <c r="AO43" t="e" cm="1">
        <f t="array" ref="AO43">TRANSPOSE(MMULT(MINVERSE(_xlfn.WRAPCOLS(Y43:AG43,3)),TRANSPOSE(T43:V43)))</f>
        <v>#NUM!</v>
      </c>
      <c r="AP43" s="1"/>
      <c r="AQ43" s="1"/>
      <c r="AR43">
        <v>0</v>
      </c>
    </row>
    <row r="44" spans="1:46" x14ac:dyDescent="0.25">
      <c r="A44">
        <f t="shared" si="31"/>
        <v>33</v>
      </c>
      <c r="B44" s="1">
        <f t="shared" si="32"/>
        <v>4.7209899999999998E-8</v>
      </c>
      <c r="C44" s="1">
        <f t="shared" si="33"/>
        <v>1.09987E-3</v>
      </c>
      <c r="D44" s="1">
        <f t="shared" si="34"/>
        <v>1.7799999999999999E-6</v>
      </c>
      <c r="E44" s="1" t="e">
        <f t="shared" si="35"/>
        <v>#NUM!</v>
      </c>
      <c r="F44" s="1" t="e">
        <f t="shared" si="26"/>
        <v>#NUM!</v>
      </c>
      <c r="G44" s="1">
        <f t="shared" si="27"/>
        <v>-8.3194903149025408E+74</v>
      </c>
      <c r="H44" s="1">
        <f t="shared" si="28"/>
        <v>-8.3194903149025408E+74</v>
      </c>
      <c r="I44" s="1">
        <f t="shared" si="29"/>
        <v>2.6915348039269097E-8</v>
      </c>
      <c r="J44" s="14" t="e">
        <f t="shared" si="36"/>
        <v>#NUM!</v>
      </c>
      <c r="K44" s="14">
        <f t="shared" si="37"/>
        <v>-5.6246657658440824E+72</v>
      </c>
      <c r="L44" s="1">
        <f t="shared" si="38"/>
        <v>3.7411058827205313E-7</v>
      </c>
      <c r="M44" s="1">
        <f t="shared" si="39"/>
        <v>-4.7763563469599797E+77</v>
      </c>
      <c r="N44" s="1">
        <f t="shared" si="40"/>
        <v>-2.8913237292051678E+76</v>
      </c>
      <c r="O44" s="1" t="e">
        <f t="shared" si="41"/>
        <v>#NUM!</v>
      </c>
      <c r="P44" s="1" t="e">
        <f t="shared" si="42"/>
        <v>#NUM!</v>
      </c>
      <c r="Q44" s="1" t="e">
        <f t="shared" si="43"/>
        <v>#NUM!</v>
      </c>
      <c r="R44" s="1" t="e">
        <f t="shared" si="44"/>
        <v>#NUM!</v>
      </c>
      <c r="S44" s="1" t="e">
        <f t="shared" si="45"/>
        <v>#NUM!</v>
      </c>
      <c r="T44" s="1" t="e">
        <f t="shared" si="46"/>
        <v>#NUM!</v>
      </c>
      <c r="U44" s="1" t="e">
        <f t="shared" si="47"/>
        <v>#NUM!</v>
      </c>
      <c r="V44" s="1" t="e">
        <f t="shared" si="48"/>
        <v>#NUM!</v>
      </c>
      <c r="W44" s="1" t="e">
        <f t="shared" si="49"/>
        <v>#NUM!</v>
      </c>
      <c r="X44" s="2" t="e" cm="1">
        <f t="array" ref="X44">MAX(ABS(T44:W44/B44:E44))</f>
        <v>#NUM!</v>
      </c>
      <c r="Y44" s="1">
        <f t="shared" si="50"/>
        <v>-1.142438314761502E+82</v>
      </c>
      <c r="Z44" s="1" t="e">
        <f t="shared" si="51"/>
        <v>#NUM!</v>
      </c>
      <c r="AA44" s="1" t="e">
        <f t="shared" si="52"/>
        <v>#NUM!</v>
      </c>
      <c r="AB44" s="2">
        <f t="shared" si="53"/>
        <v>-9.3346216637071066E+81</v>
      </c>
      <c r="AC44" s="2" t="e">
        <f t="shared" si="54"/>
        <v>#NUM!</v>
      </c>
      <c r="AD44" s="2">
        <v>0</v>
      </c>
      <c r="AE44" s="10">
        <f t="shared" si="55"/>
        <v>-2.0897614839079137E+81</v>
      </c>
      <c r="AF44" s="13">
        <f>0</f>
        <v>0</v>
      </c>
      <c r="AG44" s="10" t="e">
        <f t="shared" si="56"/>
        <v>#NUM!</v>
      </c>
      <c r="AH44" s="22" t="e">
        <f t="shared" si="57"/>
        <v>#NUM!</v>
      </c>
      <c r="AI44" s="22" t="e">
        <f t="shared" si="58"/>
        <v>#NUM!</v>
      </c>
      <c r="AJ44" s="18">
        <f t="shared" si="59"/>
        <v>-2.0897614839079093E+79</v>
      </c>
      <c r="AK44" s="22">
        <f t="shared" si="60"/>
        <v>-9.3346216637071066E+81</v>
      </c>
      <c r="AL44" s="22" t="e">
        <f t="shared" si="61"/>
        <v>#NUM!</v>
      </c>
      <c r="AM44" s="18">
        <f t="shared" si="62"/>
        <v>6.7608297539198143E-4</v>
      </c>
      <c r="AN44" s="18" t="e">
        <f t="shared" si="63"/>
        <v>#NUM!</v>
      </c>
      <c r="AO44" t="e" cm="1">
        <f t="array" ref="AO44">TRANSPOSE(MMULT(MINVERSE(_xlfn.WRAPCOLS(Y44:AG44,3)),TRANSPOSE(T44:V44)))</f>
        <v>#NUM!</v>
      </c>
      <c r="AP44" s="1"/>
      <c r="AQ44" s="1"/>
      <c r="AR44">
        <v>0</v>
      </c>
    </row>
    <row r="45" spans="1:46" x14ac:dyDescent="0.25">
      <c r="A45">
        <f t="shared" si="31"/>
        <v>34</v>
      </c>
      <c r="B45" s="1">
        <f t="shared" si="32"/>
        <v>4.7209899999999998E-8</v>
      </c>
      <c r="C45" s="1">
        <f t="shared" si="33"/>
        <v>1.09987E-3</v>
      </c>
      <c r="D45" s="1">
        <f t="shared" si="34"/>
        <v>1.7799999999999999E-6</v>
      </c>
      <c r="E45" s="1" t="e">
        <f t="shared" si="35"/>
        <v>#NUM!</v>
      </c>
      <c r="F45" s="1" t="e">
        <f t="shared" si="26"/>
        <v>#NUM!</v>
      </c>
      <c r="G45" s="1">
        <f t="shared" si="27"/>
        <v>-8.3194903149025408E+74</v>
      </c>
      <c r="H45" s="1">
        <f t="shared" si="28"/>
        <v>-8.3194903149025408E+74</v>
      </c>
      <c r="I45" s="1">
        <f t="shared" si="29"/>
        <v>2.6915348039269097E-8</v>
      </c>
      <c r="J45" s="14" t="e">
        <f t="shared" si="36"/>
        <v>#NUM!</v>
      </c>
      <c r="K45" s="14">
        <f t="shared" si="37"/>
        <v>-5.6246657658440824E+72</v>
      </c>
      <c r="L45" s="1">
        <f t="shared" si="38"/>
        <v>3.7411058827205313E-7</v>
      </c>
      <c r="M45" s="1">
        <f t="shared" si="39"/>
        <v>-4.7763563469599797E+77</v>
      </c>
      <c r="N45" s="1">
        <f t="shared" si="40"/>
        <v>-2.8913237292051678E+76</v>
      </c>
      <c r="O45" s="1" t="e">
        <f t="shared" si="41"/>
        <v>#NUM!</v>
      </c>
      <c r="P45" s="1" t="e">
        <f t="shared" si="42"/>
        <v>#NUM!</v>
      </c>
      <c r="Q45" s="1" t="e">
        <f t="shared" si="43"/>
        <v>#NUM!</v>
      </c>
      <c r="R45" s="1" t="e">
        <f t="shared" si="44"/>
        <v>#NUM!</v>
      </c>
      <c r="S45" s="1" t="e">
        <f t="shared" si="45"/>
        <v>#NUM!</v>
      </c>
      <c r="T45" s="1" t="e">
        <f t="shared" si="46"/>
        <v>#NUM!</v>
      </c>
      <c r="U45" s="1" t="e">
        <f t="shared" si="47"/>
        <v>#NUM!</v>
      </c>
      <c r="V45" s="1" t="e">
        <f t="shared" si="48"/>
        <v>#NUM!</v>
      </c>
      <c r="W45" s="1" t="e">
        <f t="shared" si="49"/>
        <v>#NUM!</v>
      </c>
      <c r="X45" s="2" t="e" cm="1">
        <f t="array" ref="X45">MAX(ABS(T45:W45/B45:E45))</f>
        <v>#NUM!</v>
      </c>
      <c r="Y45" s="1">
        <f t="shared" si="50"/>
        <v>-1.142438314761502E+82</v>
      </c>
      <c r="Z45" s="1" t="e">
        <f t="shared" si="51"/>
        <v>#NUM!</v>
      </c>
      <c r="AA45" s="1" t="e">
        <f t="shared" si="52"/>
        <v>#NUM!</v>
      </c>
      <c r="AB45" s="2">
        <f t="shared" si="53"/>
        <v>-9.3346216637071066E+81</v>
      </c>
      <c r="AC45" s="2" t="e">
        <f t="shared" si="54"/>
        <v>#NUM!</v>
      </c>
      <c r="AD45" s="2">
        <v>0</v>
      </c>
      <c r="AE45" s="10">
        <f t="shared" si="55"/>
        <v>-2.0897614839079137E+81</v>
      </c>
      <c r="AF45" s="13">
        <f>0</f>
        <v>0</v>
      </c>
      <c r="AG45" s="10" t="e">
        <f t="shared" si="56"/>
        <v>#NUM!</v>
      </c>
      <c r="AH45" s="22" t="e">
        <f t="shared" si="57"/>
        <v>#NUM!</v>
      </c>
      <c r="AI45" s="22" t="e">
        <f t="shared" si="58"/>
        <v>#NUM!</v>
      </c>
      <c r="AJ45" s="18">
        <f t="shared" si="59"/>
        <v>-2.0897614839079093E+79</v>
      </c>
      <c r="AK45" s="22">
        <f t="shared" si="60"/>
        <v>-9.3346216637071066E+81</v>
      </c>
      <c r="AL45" s="22" t="e">
        <f t="shared" si="61"/>
        <v>#NUM!</v>
      </c>
      <c r="AM45" s="18">
        <f t="shared" si="62"/>
        <v>6.7608297539198143E-4</v>
      </c>
      <c r="AN45" s="18" t="e">
        <f t="shared" si="63"/>
        <v>#NUM!</v>
      </c>
      <c r="AO45" t="e" cm="1">
        <f t="array" ref="AO45">TRANSPOSE(MMULT(MINVERSE(_xlfn.WRAPCOLS(Y45:AG45,3)),TRANSPOSE(T45:V45)))</f>
        <v>#NUM!</v>
      </c>
      <c r="AP45" s="1"/>
      <c r="AQ45" s="1"/>
      <c r="AR45">
        <v>0</v>
      </c>
    </row>
    <row r="46" spans="1:46" x14ac:dyDescent="0.25">
      <c r="A46">
        <f t="shared" si="31"/>
        <v>35</v>
      </c>
      <c r="B46" s="1">
        <f t="shared" si="32"/>
        <v>4.7209899999999998E-8</v>
      </c>
      <c r="C46" s="1">
        <f t="shared" si="33"/>
        <v>1.09987E-3</v>
      </c>
      <c r="D46" s="1">
        <f t="shared" si="34"/>
        <v>1.7799999999999999E-6</v>
      </c>
      <c r="E46" s="1" t="e">
        <f t="shared" si="35"/>
        <v>#NUM!</v>
      </c>
      <c r="F46" s="1" t="e">
        <f t="shared" si="26"/>
        <v>#NUM!</v>
      </c>
      <c r="G46" s="1">
        <f t="shared" si="27"/>
        <v>-8.3194903149025408E+74</v>
      </c>
      <c r="H46" s="1">
        <f t="shared" si="28"/>
        <v>-8.3194903149025408E+74</v>
      </c>
      <c r="I46" s="1">
        <f t="shared" si="29"/>
        <v>2.6915348039269097E-8</v>
      </c>
      <c r="J46" s="14" t="e">
        <f t="shared" si="36"/>
        <v>#NUM!</v>
      </c>
      <c r="K46" s="14">
        <f t="shared" si="37"/>
        <v>-5.6246657658440824E+72</v>
      </c>
      <c r="L46" s="1">
        <f t="shared" si="38"/>
        <v>3.7411058827205313E-7</v>
      </c>
      <c r="M46" s="1">
        <f t="shared" si="39"/>
        <v>-4.7763563469599797E+77</v>
      </c>
      <c r="N46" s="1">
        <f t="shared" si="40"/>
        <v>-2.8913237292051678E+76</v>
      </c>
      <c r="O46" s="1" t="e">
        <f t="shared" si="41"/>
        <v>#NUM!</v>
      </c>
      <c r="P46" s="1" t="e">
        <f t="shared" si="42"/>
        <v>#NUM!</v>
      </c>
      <c r="Q46" s="1" t="e">
        <f t="shared" si="43"/>
        <v>#NUM!</v>
      </c>
      <c r="R46" s="1" t="e">
        <f t="shared" si="44"/>
        <v>#NUM!</v>
      </c>
      <c r="S46" s="1" t="e">
        <f t="shared" si="45"/>
        <v>#NUM!</v>
      </c>
      <c r="T46" s="1" t="e">
        <f t="shared" si="46"/>
        <v>#NUM!</v>
      </c>
      <c r="U46" s="1" t="e">
        <f t="shared" si="47"/>
        <v>#NUM!</v>
      </c>
      <c r="V46" s="1" t="e">
        <f t="shared" si="48"/>
        <v>#NUM!</v>
      </c>
      <c r="W46" s="1" t="e">
        <f t="shared" si="49"/>
        <v>#NUM!</v>
      </c>
      <c r="X46" s="2" t="e" cm="1">
        <f t="array" ref="X46">MAX(ABS(T46:W46/B46:E46))</f>
        <v>#NUM!</v>
      </c>
      <c r="Y46" s="1">
        <f t="shared" si="50"/>
        <v>-1.142438314761502E+82</v>
      </c>
      <c r="Z46" s="1" t="e">
        <f t="shared" si="51"/>
        <v>#NUM!</v>
      </c>
      <c r="AA46" s="1" t="e">
        <f t="shared" si="52"/>
        <v>#NUM!</v>
      </c>
      <c r="AB46" s="2">
        <f t="shared" si="53"/>
        <v>-9.3346216637071066E+81</v>
      </c>
      <c r="AC46" s="2" t="e">
        <f t="shared" si="54"/>
        <v>#NUM!</v>
      </c>
      <c r="AD46" s="2">
        <v>0</v>
      </c>
      <c r="AE46" s="10">
        <f t="shared" si="55"/>
        <v>-2.0897614839079137E+81</v>
      </c>
      <c r="AF46" s="13">
        <f>0</f>
        <v>0</v>
      </c>
      <c r="AG46" s="10" t="e">
        <f t="shared" si="56"/>
        <v>#NUM!</v>
      </c>
      <c r="AH46" s="22" t="e">
        <f t="shared" si="57"/>
        <v>#NUM!</v>
      </c>
      <c r="AI46" s="22" t="e">
        <f t="shared" si="58"/>
        <v>#NUM!</v>
      </c>
      <c r="AJ46" s="18">
        <f t="shared" si="59"/>
        <v>-2.0897614839079093E+79</v>
      </c>
      <c r="AK46" s="22">
        <f t="shared" si="60"/>
        <v>-9.3346216637071066E+81</v>
      </c>
      <c r="AL46" s="22" t="e">
        <f t="shared" si="61"/>
        <v>#NUM!</v>
      </c>
      <c r="AM46" s="18">
        <f t="shared" si="62"/>
        <v>6.7608297539198143E-4</v>
      </c>
      <c r="AN46" s="18" t="e">
        <f t="shared" si="63"/>
        <v>#NUM!</v>
      </c>
      <c r="AO46" t="e" cm="1">
        <f t="array" ref="AO46">TRANSPOSE(MMULT(MINVERSE(_xlfn.WRAPCOLS(Y46:AG46,3)),TRANSPOSE(T46:V46)))</f>
        <v>#NUM!</v>
      </c>
      <c r="AP46" s="1"/>
      <c r="AQ46" s="1"/>
      <c r="AR46">
        <v>0</v>
      </c>
    </row>
    <row r="47" spans="1:46" x14ac:dyDescent="0.25">
      <c r="A47">
        <f t="shared" si="31"/>
        <v>36</v>
      </c>
      <c r="B47" s="1">
        <f t="shared" si="32"/>
        <v>4.7209899999999998E-8</v>
      </c>
      <c r="C47" s="1">
        <f t="shared" si="33"/>
        <v>1.09987E-3</v>
      </c>
      <c r="D47" s="1">
        <f t="shared" si="34"/>
        <v>1.7799999999999999E-6</v>
      </c>
      <c r="E47" s="1" t="e">
        <f t="shared" si="35"/>
        <v>#NUM!</v>
      </c>
      <c r="F47" s="1" t="e">
        <f t="shared" si="26"/>
        <v>#NUM!</v>
      </c>
      <c r="G47" s="1">
        <f t="shared" si="27"/>
        <v>-8.3194903149025408E+74</v>
      </c>
      <c r="H47" s="1">
        <f t="shared" si="28"/>
        <v>-8.3194903149025408E+74</v>
      </c>
      <c r="I47" s="1">
        <f t="shared" si="29"/>
        <v>2.6915348039269097E-8</v>
      </c>
      <c r="J47" s="14" t="e">
        <f t="shared" si="36"/>
        <v>#NUM!</v>
      </c>
      <c r="K47" s="14">
        <f t="shared" si="37"/>
        <v>-5.6246657658440824E+72</v>
      </c>
      <c r="L47" s="1">
        <f t="shared" si="38"/>
        <v>3.7411058827205313E-7</v>
      </c>
      <c r="M47" s="1">
        <f t="shared" si="39"/>
        <v>-4.7763563469599797E+77</v>
      </c>
      <c r="N47" s="1">
        <f t="shared" si="40"/>
        <v>-2.8913237292051678E+76</v>
      </c>
      <c r="O47" s="1" t="e">
        <f t="shared" si="41"/>
        <v>#NUM!</v>
      </c>
      <c r="P47" s="1" t="e">
        <f t="shared" si="42"/>
        <v>#NUM!</v>
      </c>
      <c r="Q47" s="1" t="e">
        <f t="shared" si="43"/>
        <v>#NUM!</v>
      </c>
      <c r="R47" s="1" t="e">
        <f t="shared" si="44"/>
        <v>#NUM!</v>
      </c>
      <c r="S47" s="1" t="e">
        <f t="shared" si="45"/>
        <v>#NUM!</v>
      </c>
      <c r="T47" s="1" t="e">
        <f t="shared" si="46"/>
        <v>#NUM!</v>
      </c>
      <c r="U47" s="1" t="e">
        <f t="shared" si="47"/>
        <v>#NUM!</v>
      </c>
      <c r="V47" s="1" t="e">
        <f t="shared" si="48"/>
        <v>#NUM!</v>
      </c>
      <c r="W47" s="1" t="e">
        <f t="shared" si="49"/>
        <v>#NUM!</v>
      </c>
      <c r="X47" s="2" t="e" cm="1">
        <f t="array" ref="X47">MAX(ABS(T47:W47/B47:E47))</f>
        <v>#NUM!</v>
      </c>
      <c r="Y47" s="1">
        <f t="shared" si="50"/>
        <v>-1.142438314761502E+82</v>
      </c>
      <c r="Z47" s="1" t="e">
        <f t="shared" si="51"/>
        <v>#NUM!</v>
      </c>
      <c r="AA47" s="1" t="e">
        <f t="shared" si="52"/>
        <v>#NUM!</v>
      </c>
      <c r="AB47" s="2">
        <f t="shared" si="53"/>
        <v>-9.3346216637071066E+81</v>
      </c>
      <c r="AC47" s="2" t="e">
        <f t="shared" si="54"/>
        <v>#NUM!</v>
      </c>
      <c r="AD47" s="2">
        <v>0</v>
      </c>
      <c r="AE47" s="10">
        <f t="shared" si="55"/>
        <v>-2.0897614839079137E+81</v>
      </c>
      <c r="AF47" s="13">
        <f>0</f>
        <v>0</v>
      </c>
      <c r="AG47" s="10" t="e">
        <f t="shared" si="56"/>
        <v>#NUM!</v>
      </c>
      <c r="AH47" s="22" t="e">
        <f t="shared" si="57"/>
        <v>#NUM!</v>
      </c>
      <c r="AI47" s="22" t="e">
        <f t="shared" si="58"/>
        <v>#NUM!</v>
      </c>
      <c r="AJ47" s="18">
        <f t="shared" si="59"/>
        <v>-2.0897614839079093E+79</v>
      </c>
      <c r="AK47" s="22">
        <f t="shared" si="60"/>
        <v>-9.3346216637071066E+81</v>
      </c>
      <c r="AL47" s="22" t="e">
        <f t="shared" si="61"/>
        <v>#NUM!</v>
      </c>
      <c r="AM47" s="18">
        <f t="shared" si="62"/>
        <v>6.7608297539198143E-4</v>
      </c>
      <c r="AN47" s="18" t="e">
        <f t="shared" si="63"/>
        <v>#NUM!</v>
      </c>
      <c r="AO47" t="e" cm="1">
        <f t="array" ref="AO47">TRANSPOSE(MMULT(MINVERSE(_xlfn.WRAPCOLS(Y47:AG47,3)),TRANSPOSE(T47:V47)))</f>
        <v>#NUM!</v>
      </c>
      <c r="AP47" s="1"/>
      <c r="AQ47" s="1"/>
      <c r="AR47">
        <v>0</v>
      </c>
    </row>
    <row r="48" spans="1:46" x14ac:dyDescent="0.25">
      <c r="A48">
        <f t="shared" si="31"/>
        <v>37</v>
      </c>
      <c r="B48" s="1">
        <f t="shared" si="32"/>
        <v>4.7209899999999998E-8</v>
      </c>
      <c r="C48" s="1">
        <f t="shared" si="33"/>
        <v>1.09987E-3</v>
      </c>
      <c r="D48" s="1">
        <f t="shared" si="34"/>
        <v>1.7799999999999999E-6</v>
      </c>
      <c r="E48" s="1" t="e">
        <f t="shared" si="35"/>
        <v>#NUM!</v>
      </c>
      <c r="F48" s="1" t="e">
        <f t="shared" si="26"/>
        <v>#NUM!</v>
      </c>
      <c r="G48" s="1">
        <f t="shared" si="27"/>
        <v>-8.3194903149025408E+74</v>
      </c>
      <c r="H48" s="1">
        <f t="shared" si="28"/>
        <v>-8.3194903149025408E+74</v>
      </c>
      <c r="I48" s="1">
        <f t="shared" si="29"/>
        <v>2.6915348039269097E-8</v>
      </c>
      <c r="J48" s="14" t="e">
        <f t="shared" si="36"/>
        <v>#NUM!</v>
      </c>
      <c r="K48" s="14">
        <f t="shared" si="37"/>
        <v>-5.6246657658440824E+72</v>
      </c>
      <c r="L48" s="1">
        <f t="shared" si="38"/>
        <v>3.7411058827205313E-7</v>
      </c>
      <c r="M48" s="1">
        <f t="shared" si="39"/>
        <v>-4.7763563469599797E+77</v>
      </c>
      <c r="N48" s="1">
        <f t="shared" si="40"/>
        <v>-2.8913237292051678E+76</v>
      </c>
      <c r="O48" s="1" t="e">
        <f t="shared" si="41"/>
        <v>#NUM!</v>
      </c>
      <c r="P48" s="1" t="e">
        <f t="shared" si="42"/>
        <v>#NUM!</v>
      </c>
      <c r="Q48" s="1" t="e">
        <f t="shared" si="43"/>
        <v>#NUM!</v>
      </c>
      <c r="R48" s="1" t="e">
        <f t="shared" si="44"/>
        <v>#NUM!</v>
      </c>
      <c r="S48" s="1" t="e">
        <f t="shared" si="45"/>
        <v>#NUM!</v>
      </c>
      <c r="T48" s="1" t="e">
        <f t="shared" si="46"/>
        <v>#NUM!</v>
      </c>
      <c r="U48" s="1" t="e">
        <f t="shared" si="47"/>
        <v>#NUM!</v>
      </c>
      <c r="V48" s="1" t="e">
        <f t="shared" si="48"/>
        <v>#NUM!</v>
      </c>
      <c r="W48" s="1" t="e">
        <f t="shared" si="49"/>
        <v>#NUM!</v>
      </c>
      <c r="X48" s="2" t="e" cm="1">
        <f t="array" ref="X48">MAX(ABS(T48:W48/B48:E48))</f>
        <v>#NUM!</v>
      </c>
      <c r="Y48" s="1">
        <f t="shared" si="50"/>
        <v>-1.142438314761502E+82</v>
      </c>
      <c r="Z48" s="1" t="e">
        <f t="shared" si="51"/>
        <v>#NUM!</v>
      </c>
      <c r="AA48" s="1" t="e">
        <f t="shared" si="52"/>
        <v>#NUM!</v>
      </c>
      <c r="AB48" s="2">
        <f t="shared" si="53"/>
        <v>-9.3346216637071066E+81</v>
      </c>
      <c r="AC48" s="2" t="e">
        <f t="shared" si="54"/>
        <v>#NUM!</v>
      </c>
      <c r="AD48" s="2">
        <v>0</v>
      </c>
      <c r="AE48" s="10">
        <f t="shared" si="55"/>
        <v>-2.0897614839079137E+81</v>
      </c>
      <c r="AF48" s="13">
        <f>0</f>
        <v>0</v>
      </c>
      <c r="AG48" s="10" t="e">
        <f t="shared" si="56"/>
        <v>#NUM!</v>
      </c>
      <c r="AH48" s="22" t="e">
        <f t="shared" si="57"/>
        <v>#NUM!</v>
      </c>
      <c r="AI48" s="22" t="e">
        <f t="shared" si="58"/>
        <v>#NUM!</v>
      </c>
      <c r="AJ48" s="18">
        <f t="shared" si="59"/>
        <v>-2.0897614839079093E+79</v>
      </c>
      <c r="AK48" s="22">
        <f t="shared" si="60"/>
        <v>-9.3346216637071066E+81</v>
      </c>
      <c r="AL48" s="22" t="e">
        <f t="shared" si="61"/>
        <v>#NUM!</v>
      </c>
      <c r="AM48" s="18">
        <f t="shared" si="62"/>
        <v>6.7608297539198143E-4</v>
      </c>
      <c r="AN48" s="18" t="e">
        <f t="shared" si="63"/>
        <v>#NUM!</v>
      </c>
      <c r="AO48" t="e" cm="1">
        <f t="array" ref="AO48">TRANSPOSE(MMULT(MINVERSE(_xlfn.WRAPCOLS(Y48:AG48,3)),TRANSPOSE(T48:V48)))</f>
        <v>#NUM!</v>
      </c>
      <c r="AP48" s="1"/>
      <c r="AQ48" s="1"/>
      <c r="AR48">
        <v>0</v>
      </c>
    </row>
    <row r="49" spans="1:44" x14ac:dyDescent="0.25">
      <c r="A49">
        <f t="shared" si="31"/>
        <v>38</v>
      </c>
      <c r="B49" s="1">
        <f t="shared" si="32"/>
        <v>4.7209899999999998E-8</v>
      </c>
      <c r="C49" s="1">
        <f t="shared" si="33"/>
        <v>1.09987E-3</v>
      </c>
      <c r="D49" s="1">
        <f t="shared" si="34"/>
        <v>1.7799999999999999E-6</v>
      </c>
      <c r="E49" s="1" t="e">
        <f t="shared" si="35"/>
        <v>#NUM!</v>
      </c>
      <c r="F49" s="1" t="e">
        <f t="shared" si="26"/>
        <v>#NUM!</v>
      </c>
      <c r="G49" s="1">
        <f t="shared" si="27"/>
        <v>-8.3194903149025408E+74</v>
      </c>
      <c r="H49" s="1">
        <f t="shared" si="28"/>
        <v>-8.3194903149025408E+74</v>
      </c>
      <c r="I49" s="1">
        <f t="shared" si="29"/>
        <v>2.6915348039269097E-8</v>
      </c>
      <c r="J49" s="14" t="e">
        <f t="shared" si="36"/>
        <v>#NUM!</v>
      </c>
      <c r="K49" s="14">
        <f t="shared" si="37"/>
        <v>-5.6246657658440824E+72</v>
      </c>
      <c r="L49" s="1">
        <f t="shared" si="38"/>
        <v>3.7411058827205313E-7</v>
      </c>
      <c r="M49" s="1">
        <f t="shared" si="39"/>
        <v>-4.7763563469599797E+77</v>
      </c>
      <c r="N49" s="1">
        <f t="shared" si="40"/>
        <v>-2.8913237292051678E+76</v>
      </c>
      <c r="O49" s="1" t="e">
        <f t="shared" si="41"/>
        <v>#NUM!</v>
      </c>
      <c r="P49" s="1" t="e">
        <f t="shared" si="42"/>
        <v>#NUM!</v>
      </c>
      <c r="Q49" s="1" t="e">
        <f t="shared" si="43"/>
        <v>#NUM!</v>
      </c>
      <c r="R49" s="1" t="e">
        <f t="shared" si="44"/>
        <v>#NUM!</v>
      </c>
      <c r="S49" s="1" t="e">
        <f t="shared" si="45"/>
        <v>#NUM!</v>
      </c>
      <c r="T49" s="1" t="e">
        <f t="shared" si="46"/>
        <v>#NUM!</v>
      </c>
      <c r="U49" s="1" t="e">
        <f t="shared" si="47"/>
        <v>#NUM!</v>
      </c>
      <c r="V49" s="1" t="e">
        <f t="shared" si="48"/>
        <v>#NUM!</v>
      </c>
      <c r="W49" s="1" t="e">
        <f t="shared" si="49"/>
        <v>#NUM!</v>
      </c>
      <c r="X49" s="2" t="e" cm="1">
        <f t="array" ref="X49">MAX(ABS(T49:W49/B49:E49))</f>
        <v>#NUM!</v>
      </c>
      <c r="Y49" s="1">
        <f t="shared" si="50"/>
        <v>-1.142438314761502E+82</v>
      </c>
      <c r="Z49" s="1" t="e">
        <f t="shared" si="51"/>
        <v>#NUM!</v>
      </c>
      <c r="AA49" s="1" t="e">
        <f t="shared" si="52"/>
        <v>#NUM!</v>
      </c>
      <c r="AB49" s="2">
        <f t="shared" si="53"/>
        <v>-9.3346216637071066E+81</v>
      </c>
      <c r="AC49" s="2" t="e">
        <f t="shared" si="54"/>
        <v>#NUM!</v>
      </c>
      <c r="AD49" s="2">
        <v>0</v>
      </c>
      <c r="AE49" s="10">
        <f t="shared" si="55"/>
        <v>-2.0897614839079137E+81</v>
      </c>
      <c r="AF49" s="13">
        <f>0</f>
        <v>0</v>
      </c>
      <c r="AG49" s="10" t="e">
        <f t="shared" si="56"/>
        <v>#NUM!</v>
      </c>
      <c r="AH49" s="22" t="e">
        <f t="shared" si="57"/>
        <v>#NUM!</v>
      </c>
      <c r="AI49" s="22" t="e">
        <f t="shared" si="58"/>
        <v>#NUM!</v>
      </c>
      <c r="AJ49" s="18">
        <f t="shared" si="59"/>
        <v>-2.0897614839079093E+79</v>
      </c>
      <c r="AK49" s="22">
        <f t="shared" si="60"/>
        <v>-9.3346216637071066E+81</v>
      </c>
      <c r="AL49" s="22" t="e">
        <f t="shared" si="61"/>
        <v>#NUM!</v>
      </c>
      <c r="AM49" s="18">
        <f t="shared" si="62"/>
        <v>6.7608297539198143E-4</v>
      </c>
      <c r="AN49" s="18" t="e">
        <f t="shared" si="63"/>
        <v>#NUM!</v>
      </c>
      <c r="AO49" t="e" cm="1">
        <f t="array" ref="AO49">TRANSPOSE(MMULT(MINVERSE(_xlfn.WRAPCOLS(Y49:AG49,3)),TRANSPOSE(T49:V49)))</f>
        <v>#NUM!</v>
      </c>
      <c r="AP49" s="1"/>
      <c r="AQ49" s="1"/>
      <c r="AR49">
        <v>0</v>
      </c>
    </row>
    <row r="50" spans="1:44" x14ac:dyDescent="0.25">
      <c r="A50">
        <f t="shared" si="31"/>
        <v>39</v>
      </c>
      <c r="B50" s="1">
        <f t="shared" si="32"/>
        <v>4.7209899999999998E-8</v>
      </c>
      <c r="C50" s="1">
        <f t="shared" si="33"/>
        <v>1.09987E-3</v>
      </c>
      <c r="D50" s="1">
        <f t="shared" si="34"/>
        <v>1.7799999999999999E-6</v>
      </c>
      <c r="E50" s="1" t="e">
        <f t="shared" si="35"/>
        <v>#NUM!</v>
      </c>
      <c r="F50" s="1" t="e">
        <f t="shared" si="26"/>
        <v>#NUM!</v>
      </c>
      <c r="G50" s="1">
        <f t="shared" si="27"/>
        <v>-8.3194903149025408E+74</v>
      </c>
      <c r="H50" s="1">
        <f t="shared" si="28"/>
        <v>-8.3194903149025408E+74</v>
      </c>
      <c r="I50" s="1">
        <f t="shared" si="29"/>
        <v>2.6915348039269097E-8</v>
      </c>
      <c r="J50" s="14" t="e">
        <f t="shared" si="36"/>
        <v>#NUM!</v>
      </c>
      <c r="K50" s="14">
        <f t="shared" si="37"/>
        <v>-5.6246657658440824E+72</v>
      </c>
      <c r="L50" s="1">
        <f t="shared" si="38"/>
        <v>3.7411058827205313E-7</v>
      </c>
      <c r="M50" s="1">
        <f t="shared" si="39"/>
        <v>-4.7763563469599797E+77</v>
      </c>
      <c r="N50" s="1">
        <f t="shared" si="40"/>
        <v>-2.8913237292051678E+76</v>
      </c>
      <c r="O50" s="1" t="e">
        <f t="shared" si="41"/>
        <v>#NUM!</v>
      </c>
      <c r="P50" s="1" t="e">
        <f t="shared" si="42"/>
        <v>#NUM!</v>
      </c>
      <c r="Q50" s="1" t="e">
        <f t="shared" si="43"/>
        <v>#NUM!</v>
      </c>
      <c r="R50" s="1" t="e">
        <f t="shared" si="44"/>
        <v>#NUM!</v>
      </c>
      <c r="S50" s="1" t="e">
        <f t="shared" si="45"/>
        <v>#NUM!</v>
      </c>
      <c r="T50" s="1" t="e">
        <f t="shared" si="46"/>
        <v>#NUM!</v>
      </c>
      <c r="U50" s="1" t="e">
        <f t="shared" si="47"/>
        <v>#NUM!</v>
      </c>
      <c r="V50" s="1" t="e">
        <f t="shared" si="48"/>
        <v>#NUM!</v>
      </c>
      <c r="W50" s="1" t="e">
        <f t="shared" si="49"/>
        <v>#NUM!</v>
      </c>
      <c r="X50" s="2" t="e" cm="1">
        <f t="array" ref="X50">MAX(ABS(T50:W50/B50:E50))</f>
        <v>#NUM!</v>
      </c>
      <c r="Y50" s="1">
        <f t="shared" si="50"/>
        <v>-1.142438314761502E+82</v>
      </c>
      <c r="Z50" s="1" t="e">
        <f t="shared" si="51"/>
        <v>#NUM!</v>
      </c>
      <c r="AA50" s="1" t="e">
        <f t="shared" si="52"/>
        <v>#NUM!</v>
      </c>
      <c r="AB50" s="2">
        <f t="shared" si="53"/>
        <v>-9.3346216637071066E+81</v>
      </c>
      <c r="AC50" s="2" t="e">
        <f t="shared" si="54"/>
        <v>#NUM!</v>
      </c>
      <c r="AD50" s="2">
        <v>0</v>
      </c>
      <c r="AE50" s="10">
        <f t="shared" si="55"/>
        <v>-2.0897614839079137E+81</v>
      </c>
      <c r="AF50" s="13">
        <f>0</f>
        <v>0</v>
      </c>
      <c r="AG50" s="10" t="e">
        <f t="shared" si="56"/>
        <v>#NUM!</v>
      </c>
      <c r="AH50" s="22" t="e">
        <f t="shared" si="57"/>
        <v>#NUM!</v>
      </c>
      <c r="AI50" s="22" t="e">
        <f t="shared" si="58"/>
        <v>#NUM!</v>
      </c>
      <c r="AJ50" s="18">
        <f t="shared" si="59"/>
        <v>-2.0897614839079093E+79</v>
      </c>
      <c r="AK50" s="22">
        <f t="shared" si="60"/>
        <v>-9.3346216637071066E+81</v>
      </c>
      <c r="AL50" s="22" t="e">
        <f t="shared" si="61"/>
        <v>#NUM!</v>
      </c>
      <c r="AM50" s="18">
        <f t="shared" si="62"/>
        <v>6.7608297539198143E-4</v>
      </c>
      <c r="AN50" s="18" t="e">
        <f t="shared" si="63"/>
        <v>#NUM!</v>
      </c>
      <c r="AO50" t="e" cm="1">
        <f t="array" ref="AO50">TRANSPOSE(MMULT(MINVERSE(_xlfn.WRAPCOLS(Y50:AG50,3)),TRANSPOSE(T50:V50)))</f>
        <v>#NUM!</v>
      </c>
      <c r="AP50" s="1"/>
      <c r="AQ50" s="1"/>
      <c r="AR50">
        <v>0</v>
      </c>
    </row>
    <row r="51" spans="1:44" x14ac:dyDescent="0.25">
      <c r="A51">
        <f t="shared" si="31"/>
        <v>40</v>
      </c>
      <c r="B51" s="1">
        <f t="shared" si="32"/>
        <v>4.7209899999999998E-8</v>
      </c>
      <c r="C51" s="1">
        <f t="shared" si="33"/>
        <v>1.09987E-3</v>
      </c>
      <c r="D51" s="1">
        <f t="shared" si="34"/>
        <v>1.7799999999999999E-6</v>
      </c>
      <c r="E51" s="1" t="e">
        <f t="shared" si="35"/>
        <v>#NUM!</v>
      </c>
      <c r="F51" s="1" t="e">
        <f t="shared" si="26"/>
        <v>#NUM!</v>
      </c>
      <c r="G51" s="1">
        <f t="shared" si="27"/>
        <v>-8.3194903149025408E+74</v>
      </c>
      <c r="H51" s="1">
        <f t="shared" si="28"/>
        <v>-8.3194903149025408E+74</v>
      </c>
      <c r="I51" s="1">
        <f t="shared" si="29"/>
        <v>2.6915348039269097E-8</v>
      </c>
      <c r="J51" s="14" t="e">
        <f t="shared" si="36"/>
        <v>#NUM!</v>
      </c>
      <c r="K51" s="14">
        <f t="shared" si="37"/>
        <v>-5.6246657658440824E+72</v>
      </c>
      <c r="L51" s="1">
        <f t="shared" si="38"/>
        <v>3.7411058827205313E-7</v>
      </c>
      <c r="M51" s="1">
        <f t="shared" si="39"/>
        <v>-4.7763563469599797E+77</v>
      </c>
      <c r="N51" s="1">
        <f t="shared" si="40"/>
        <v>-2.8913237292051678E+76</v>
      </c>
      <c r="O51" s="1" t="e">
        <f t="shared" si="41"/>
        <v>#NUM!</v>
      </c>
      <c r="P51" s="1" t="e">
        <f t="shared" si="42"/>
        <v>#NUM!</v>
      </c>
      <c r="Q51" s="1" t="e">
        <f t="shared" si="43"/>
        <v>#NUM!</v>
      </c>
      <c r="R51" s="1" t="e">
        <f t="shared" si="44"/>
        <v>#NUM!</v>
      </c>
      <c r="S51" s="1" t="e">
        <f t="shared" si="45"/>
        <v>#NUM!</v>
      </c>
      <c r="T51" s="1" t="e">
        <f t="shared" si="46"/>
        <v>#NUM!</v>
      </c>
      <c r="U51" s="1" t="e">
        <f t="shared" si="47"/>
        <v>#NUM!</v>
      </c>
      <c r="V51" s="1" t="e">
        <f t="shared" si="48"/>
        <v>#NUM!</v>
      </c>
      <c r="W51" s="1" t="e">
        <f t="shared" si="49"/>
        <v>#NUM!</v>
      </c>
      <c r="X51" s="2" t="e" cm="1">
        <f t="array" ref="X51">MAX(ABS(T51:W51/B51:E51))</f>
        <v>#NUM!</v>
      </c>
      <c r="Y51" s="1">
        <f t="shared" si="50"/>
        <v>-1.142438314761502E+82</v>
      </c>
      <c r="Z51" s="1" t="e">
        <f t="shared" si="51"/>
        <v>#NUM!</v>
      </c>
      <c r="AA51" s="1" t="e">
        <f t="shared" si="52"/>
        <v>#NUM!</v>
      </c>
      <c r="AB51" s="2">
        <f t="shared" si="53"/>
        <v>-9.3346216637071066E+81</v>
      </c>
      <c r="AC51" s="2" t="e">
        <f t="shared" si="54"/>
        <v>#NUM!</v>
      </c>
      <c r="AD51" s="2">
        <v>0</v>
      </c>
      <c r="AE51" s="10">
        <f t="shared" si="55"/>
        <v>-2.0897614839079137E+81</v>
      </c>
      <c r="AF51" s="13">
        <f>0</f>
        <v>0</v>
      </c>
      <c r="AG51" s="10" t="e">
        <f t="shared" si="56"/>
        <v>#NUM!</v>
      </c>
      <c r="AH51" s="22" t="e">
        <f t="shared" si="57"/>
        <v>#NUM!</v>
      </c>
      <c r="AI51" s="22" t="e">
        <f t="shared" si="58"/>
        <v>#NUM!</v>
      </c>
      <c r="AJ51" s="18">
        <f t="shared" si="59"/>
        <v>-2.0897614839079093E+79</v>
      </c>
      <c r="AK51" s="22">
        <f t="shared" si="60"/>
        <v>-9.3346216637071066E+81</v>
      </c>
      <c r="AL51" s="22" t="e">
        <f t="shared" si="61"/>
        <v>#NUM!</v>
      </c>
      <c r="AM51" s="18">
        <f t="shared" si="62"/>
        <v>6.7608297539198143E-4</v>
      </c>
      <c r="AN51" s="18" t="e">
        <f t="shared" si="63"/>
        <v>#NUM!</v>
      </c>
      <c r="AO51" t="e" cm="1">
        <f t="array" ref="AO51">TRANSPOSE(MMULT(MINVERSE(_xlfn.WRAPCOLS(Y51:AG51,3)),TRANSPOSE(T51:V51)))</f>
        <v>#NUM!</v>
      </c>
      <c r="AP51" s="1"/>
      <c r="AQ51" s="1"/>
      <c r="AR51">
        <v>0</v>
      </c>
    </row>
    <row r="52" spans="1:44" x14ac:dyDescent="0.25">
      <c r="A52">
        <f t="shared" si="31"/>
        <v>41</v>
      </c>
      <c r="B52" s="1">
        <f t="shared" si="32"/>
        <v>4.7209899999999998E-8</v>
      </c>
      <c r="C52" s="1">
        <f t="shared" si="33"/>
        <v>1.09987E-3</v>
      </c>
      <c r="D52" s="1">
        <f t="shared" si="34"/>
        <v>1.7799999999999999E-6</v>
      </c>
      <c r="E52" s="1" t="e">
        <f t="shared" si="35"/>
        <v>#NUM!</v>
      </c>
      <c r="F52" s="1" t="e">
        <f t="shared" si="26"/>
        <v>#NUM!</v>
      </c>
      <c r="G52" s="1">
        <f t="shared" si="27"/>
        <v>-8.3194903149025408E+74</v>
      </c>
      <c r="H52" s="1">
        <f t="shared" si="28"/>
        <v>-8.3194903149025408E+74</v>
      </c>
      <c r="I52" s="1">
        <f t="shared" si="29"/>
        <v>2.6915348039269097E-8</v>
      </c>
      <c r="J52" s="14" t="e">
        <f t="shared" si="36"/>
        <v>#NUM!</v>
      </c>
      <c r="K52" s="14">
        <f t="shared" si="37"/>
        <v>-5.6246657658440824E+72</v>
      </c>
      <c r="L52" s="1">
        <f t="shared" si="38"/>
        <v>3.7411058827205313E-7</v>
      </c>
      <c r="M52" s="1">
        <f t="shared" si="39"/>
        <v>-4.7763563469599797E+77</v>
      </c>
      <c r="N52" s="1">
        <f t="shared" si="40"/>
        <v>-2.8913237292051678E+76</v>
      </c>
      <c r="O52" s="1" t="e">
        <f t="shared" si="41"/>
        <v>#NUM!</v>
      </c>
      <c r="P52" s="1" t="e">
        <f t="shared" si="42"/>
        <v>#NUM!</v>
      </c>
      <c r="Q52" s="1" t="e">
        <f t="shared" si="43"/>
        <v>#NUM!</v>
      </c>
      <c r="R52" s="1" t="e">
        <f t="shared" si="44"/>
        <v>#NUM!</v>
      </c>
      <c r="S52" s="1" t="e">
        <f t="shared" si="45"/>
        <v>#NUM!</v>
      </c>
      <c r="T52" s="1" t="e">
        <f t="shared" si="46"/>
        <v>#NUM!</v>
      </c>
      <c r="U52" s="1" t="e">
        <f t="shared" si="47"/>
        <v>#NUM!</v>
      </c>
      <c r="V52" s="1" t="e">
        <f t="shared" si="48"/>
        <v>#NUM!</v>
      </c>
      <c r="W52" s="1" t="e">
        <f t="shared" si="49"/>
        <v>#NUM!</v>
      </c>
      <c r="X52" s="2" t="e" cm="1">
        <f t="array" ref="X52">MAX(ABS(T52:W52/B52:E52))</f>
        <v>#NUM!</v>
      </c>
      <c r="Y52" s="1">
        <f t="shared" si="50"/>
        <v>-1.142438314761502E+82</v>
      </c>
      <c r="Z52" s="1" t="e">
        <f t="shared" si="51"/>
        <v>#NUM!</v>
      </c>
      <c r="AA52" s="1" t="e">
        <f t="shared" si="52"/>
        <v>#NUM!</v>
      </c>
      <c r="AB52" s="2">
        <f t="shared" si="53"/>
        <v>-9.3346216637071066E+81</v>
      </c>
      <c r="AC52" s="2" t="e">
        <f t="shared" si="54"/>
        <v>#NUM!</v>
      </c>
      <c r="AD52" s="2">
        <v>0</v>
      </c>
      <c r="AE52" s="10">
        <f t="shared" si="55"/>
        <v>-2.0897614839079137E+81</v>
      </c>
      <c r="AF52" s="13">
        <f>0</f>
        <v>0</v>
      </c>
      <c r="AG52" s="10" t="e">
        <f t="shared" si="56"/>
        <v>#NUM!</v>
      </c>
      <c r="AH52" s="22" t="e">
        <f t="shared" si="57"/>
        <v>#NUM!</v>
      </c>
      <c r="AI52" s="22" t="e">
        <f t="shared" si="58"/>
        <v>#NUM!</v>
      </c>
      <c r="AJ52" s="18">
        <f t="shared" si="59"/>
        <v>-2.0897614839079093E+79</v>
      </c>
      <c r="AK52" s="22">
        <f t="shared" si="60"/>
        <v>-9.3346216637071066E+81</v>
      </c>
      <c r="AL52" s="22" t="e">
        <f t="shared" si="61"/>
        <v>#NUM!</v>
      </c>
      <c r="AM52" s="18">
        <f t="shared" si="62"/>
        <v>6.7608297539198143E-4</v>
      </c>
      <c r="AN52" s="18" t="e">
        <f t="shared" si="63"/>
        <v>#NUM!</v>
      </c>
      <c r="AO52" t="e" cm="1">
        <f t="array" ref="AO52">TRANSPOSE(MMULT(MINVERSE(_xlfn.WRAPCOLS(Y52:AG52,3)),TRANSPOSE(T52:V52)))</f>
        <v>#NUM!</v>
      </c>
      <c r="AP52" s="1"/>
      <c r="AQ52" s="1"/>
      <c r="AR52">
        <v>0</v>
      </c>
    </row>
    <row r="53" spans="1:44" x14ac:dyDescent="0.25">
      <c r="A53">
        <f t="shared" si="31"/>
        <v>42</v>
      </c>
      <c r="B53" s="1">
        <f t="shared" si="32"/>
        <v>4.7209899999999998E-8</v>
      </c>
      <c r="C53" s="1">
        <f t="shared" si="33"/>
        <v>1.09987E-3</v>
      </c>
      <c r="D53" s="1">
        <f t="shared" si="34"/>
        <v>1.7799999999999999E-6</v>
      </c>
      <c r="E53" s="1" t="e">
        <f t="shared" si="35"/>
        <v>#NUM!</v>
      </c>
      <c r="F53" s="1" t="e">
        <f t="shared" si="26"/>
        <v>#NUM!</v>
      </c>
      <c r="G53" s="1">
        <f t="shared" si="27"/>
        <v>-8.3194903149025408E+74</v>
      </c>
      <c r="H53" s="1">
        <f t="shared" si="28"/>
        <v>-8.3194903149025408E+74</v>
      </c>
      <c r="I53" s="1">
        <f t="shared" si="29"/>
        <v>2.6915348039269097E-8</v>
      </c>
      <c r="J53" s="14" t="e">
        <f t="shared" si="36"/>
        <v>#NUM!</v>
      </c>
      <c r="K53" s="14">
        <f t="shared" si="37"/>
        <v>-5.6246657658440824E+72</v>
      </c>
      <c r="L53" s="1">
        <f t="shared" si="38"/>
        <v>3.7411058827205313E-7</v>
      </c>
      <c r="M53" s="1">
        <f t="shared" si="39"/>
        <v>-4.7763563469599797E+77</v>
      </c>
      <c r="N53" s="1">
        <f t="shared" si="40"/>
        <v>-2.8913237292051678E+76</v>
      </c>
      <c r="O53" s="1" t="e">
        <f t="shared" si="41"/>
        <v>#NUM!</v>
      </c>
      <c r="P53" s="1" t="e">
        <f t="shared" si="42"/>
        <v>#NUM!</v>
      </c>
      <c r="Q53" s="1" t="e">
        <f t="shared" si="43"/>
        <v>#NUM!</v>
      </c>
      <c r="R53" s="1" t="e">
        <f t="shared" si="44"/>
        <v>#NUM!</v>
      </c>
      <c r="S53" s="1" t="e">
        <f t="shared" si="45"/>
        <v>#NUM!</v>
      </c>
      <c r="T53" s="1" t="e">
        <f t="shared" si="46"/>
        <v>#NUM!</v>
      </c>
      <c r="U53" s="1" t="e">
        <f t="shared" si="47"/>
        <v>#NUM!</v>
      </c>
      <c r="V53" s="1" t="e">
        <f t="shared" si="48"/>
        <v>#NUM!</v>
      </c>
      <c r="W53" s="1" t="e">
        <f t="shared" si="49"/>
        <v>#NUM!</v>
      </c>
      <c r="X53" s="2" t="e" cm="1">
        <f t="array" ref="X53">MAX(ABS(T53:W53/B53:E53))</f>
        <v>#NUM!</v>
      </c>
      <c r="Y53" s="1">
        <f t="shared" si="50"/>
        <v>-1.142438314761502E+82</v>
      </c>
      <c r="Z53" s="1" t="e">
        <f t="shared" si="51"/>
        <v>#NUM!</v>
      </c>
      <c r="AA53" s="1" t="e">
        <f t="shared" si="52"/>
        <v>#NUM!</v>
      </c>
      <c r="AB53" s="2">
        <f t="shared" si="53"/>
        <v>-9.3346216637071066E+81</v>
      </c>
      <c r="AC53" s="2" t="e">
        <f t="shared" si="54"/>
        <v>#NUM!</v>
      </c>
      <c r="AD53" s="2">
        <v>0</v>
      </c>
      <c r="AE53" s="10">
        <f t="shared" si="55"/>
        <v>-2.0897614839079137E+81</v>
      </c>
      <c r="AF53" s="13">
        <f>0</f>
        <v>0</v>
      </c>
      <c r="AG53" s="10" t="e">
        <f t="shared" si="56"/>
        <v>#NUM!</v>
      </c>
      <c r="AH53" s="22" t="e">
        <f t="shared" si="57"/>
        <v>#NUM!</v>
      </c>
      <c r="AI53" s="22" t="e">
        <f t="shared" si="58"/>
        <v>#NUM!</v>
      </c>
      <c r="AJ53" s="18">
        <f t="shared" si="59"/>
        <v>-2.0897614839079093E+79</v>
      </c>
      <c r="AK53" s="22">
        <f t="shared" si="60"/>
        <v>-9.3346216637071066E+81</v>
      </c>
      <c r="AL53" s="22" t="e">
        <f t="shared" si="61"/>
        <v>#NUM!</v>
      </c>
      <c r="AM53" s="18">
        <f t="shared" si="62"/>
        <v>6.7608297539198143E-4</v>
      </c>
      <c r="AN53" s="18" t="e">
        <f t="shared" si="63"/>
        <v>#NUM!</v>
      </c>
      <c r="AO53" t="e" cm="1">
        <f t="array" ref="AO53">TRANSPOSE(MMULT(MINVERSE(_xlfn.WRAPCOLS(Y53:AG53,3)),TRANSPOSE(T53:V53)))</f>
        <v>#NUM!</v>
      </c>
      <c r="AP53" s="1"/>
      <c r="AQ53" s="1"/>
      <c r="AR53">
        <v>0</v>
      </c>
    </row>
    <row r="54" spans="1:44" x14ac:dyDescent="0.25">
      <c r="A54">
        <f t="shared" si="31"/>
        <v>43</v>
      </c>
      <c r="B54" s="1">
        <f t="shared" si="32"/>
        <v>4.7209899999999998E-8</v>
      </c>
      <c r="C54" s="1">
        <f t="shared" si="33"/>
        <v>1.09987E-3</v>
      </c>
      <c r="D54" s="1">
        <f t="shared" si="34"/>
        <v>1.7799999999999999E-6</v>
      </c>
      <c r="E54" s="1" t="e">
        <f t="shared" si="35"/>
        <v>#NUM!</v>
      </c>
      <c r="F54" s="1" t="e">
        <f t="shared" si="26"/>
        <v>#NUM!</v>
      </c>
      <c r="G54" s="1">
        <f t="shared" si="27"/>
        <v>-8.3194903149025408E+74</v>
      </c>
      <c r="H54" s="1">
        <f t="shared" si="28"/>
        <v>-8.3194903149025408E+74</v>
      </c>
      <c r="I54" s="1">
        <f t="shared" si="29"/>
        <v>2.6915348039269097E-8</v>
      </c>
      <c r="J54" s="14" t="e">
        <f t="shared" si="36"/>
        <v>#NUM!</v>
      </c>
      <c r="K54" s="14">
        <f t="shared" si="37"/>
        <v>-5.6246657658440824E+72</v>
      </c>
      <c r="L54" s="1">
        <f t="shared" si="38"/>
        <v>3.7411058827205313E-7</v>
      </c>
      <c r="M54" s="1">
        <f t="shared" si="39"/>
        <v>-4.7763563469599797E+77</v>
      </c>
      <c r="N54" s="1">
        <f t="shared" si="40"/>
        <v>-2.8913237292051678E+76</v>
      </c>
      <c r="O54" s="1" t="e">
        <f t="shared" si="41"/>
        <v>#NUM!</v>
      </c>
      <c r="P54" s="1" t="e">
        <f t="shared" si="42"/>
        <v>#NUM!</v>
      </c>
      <c r="Q54" s="1" t="e">
        <f t="shared" si="43"/>
        <v>#NUM!</v>
      </c>
      <c r="R54" s="1" t="e">
        <f t="shared" si="44"/>
        <v>#NUM!</v>
      </c>
      <c r="S54" s="1" t="e">
        <f t="shared" si="45"/>
        <v>#NUM!</v>
      </c>
      <c r="T54" s="1" t="e">
        <f t="shared" si="46"/>
        <v>#NUM!</v>
      </c>
      <c r="U54" s="1" t="e">
        <f t="shared" si="47"/>
        <v>#NUM!</v>
      </c>
      <c r="V54" s="1" t="e">
        <f t="shared" si="48"/>
        <v>#NUM!</v>
      </c>
      <c r="W54" s="1" t="e">
        <f t="shared" si="49"/>
        <v>#NUM!</v>
      </c>
      <c r="X54" s="2" t="e" cm="1">
        <f t="array" ref="X54">MAX(ABS(T54:W54/B54:E54))</f>
        <v>#NUM!</v>
      </c>
      <c r="Y54" s="1">
        <f t="shared" si="50"/>
        <v>-1.142438314761502E+82</v>
      </c>
      <c r="Z54" s="1" t="e">
        <f t="shared" si="51"/>
        <v>#NUM!</v>
      </c>
      <c r="AA54" s="1" t="e">
        <f t="shared" si="52"/>
        <v>#NUM!</v>
      </c>
      <c r="AB54" s="2">
        <f t="shared" si="53"/>
        <v>-9.3346216637071066E+81</v>
      </c>
      <c r="AC54" s="2" t="e">
        <f t="shared" si="54"/>
        <v>#NUM!</v>
      </c>
      <c r="AD54" s="2">
        <v>0</v>
      </c>
      <c r="AE54" s="10">
        <f t="shared" si="55"/>
        <v>-2.0897614839079137E+81</v>
      </c>
      <c r="AF54" s="13">
        <f>0</f>
        <v>0</v>
      </c>
      <c r="AG54" s="10" t="e">
        <f t="shared" si="56"/>
        <v>#NUM!</v>
      </c>
      <c r="AH54" s="22" t="e">
        <f t="shared" si="57"/>
        <v>#NUM!</v>
      </c>
      <c r="AI54" s="22" t="e">
        <f t="shared" si="58"/>
        <v>#NUM!</v>
      </c>
      <c r="AJ54" s="18">
        <f t="shared" si="59"/>
        <v>-2.0897614839079093E+79</v>
      </c>
      <c r="AK54" s="22">
        <f t="shared" si="60"/>
        <v>-9.3346216637071066E+81</v>
      </c>
      <c r="AL54" s="22" t="e">
        <f t="shared" si="61"/>
        <v>#NUM!</v>
      </c>
      <c r="AM54" s="18">
        <f t="shared" si="62"/>
        <v>6.7608297539198143E-4</v>
      </c>
      <c r="AN54" s="18" t="e">
        <f t="shared" si="63"/>
        <v>#NUM!</v>
      </c>
      <c r="AO54" t="e" cm="1">
        <f t="array" ref="AO54">TRANSPOSE(MMULT(MINVERSE(_xlfn.WRAPCOLS(Y54:AG54,3)),TRANSPOSE(T54:V54)))</f>
        <v>#NUM!</v>
      </c>
      <c r="AP54" s="1"/>
      <c r="AQ54" s="1"/>
      <c r="AR54">
        <v>0</v>
      </c>
    </row>
    <row r="55" spans="1:44" x14ac:dyDescent="0.25">
      <c r="A55">
        <f t="shared" si="31"/>
        <v>44</v>
      </c>
      <c r="B55" s="1">
        <f t="shared" si="32"/>
        <v>4.7209899999999998E-8</v>
      </c>
      <c r="C55" s="1">
        <f t="shared" si="33"/>
        <v>1.09987E-3</v>
      </c>
      <c r="D55" s="1">
        <f t="shared" si="34"/>
        <v>1.7799999999999999E-6</v>
      </c>
      <c r="E55" s="1" t="e">
        <f t="shared" si="35"/>
        <v>#NUM!</v>
      </c>
      <c r="F55" s="1" t="e">
        <f t="shared" si="26"/>
        <v>#NUM!</v>
      </c>
      <c r="G55" s="1">
        <f t="shared" si="27"/>
        <v>-8.3194903149025408E+74</v>
      </c>
      <c r="H55" s="1">
        <f t="shared" si="28"/>
        <v>-8.3194903149025408E+74</v>
      </c>
      <c r="I55" s="1">
        <f t="shared" si="29"/>
        <v>2.6915348039269097E-8</v>
      </c>
      <c r="J55" s="14" t="e">
        <f t="shared" si="36"/>
        <v>#NUM!</v>
      </c>
      <c r="K55" s="14">
        <f t="shared" si="37"/>
        <v>-5.6246657658440824E+72</v>
      </c>
      <c r="L55" s="1">
        <f t="shared" si="38"/>
        <v>3.7411058827205313E-7</v>
      </c>
      <c r="M55" s="1">
        <f t="shared" si="39"/>
        <v>-4.7763563469599797E+77</v>
      </c>
      <c r="N55" s="1">
        <f t="shared" si="40"/>
        <v>-2.8913237292051678E+76</v>
      </c>
      <c r="O55" s="1" t="e">
        <f t="shared" si="41"/>
        <v>#NUM!</v>
      </c>
      <c r="P55" s="1" t="e">
        <f t="shared" si="42"/>
        <v>#NUM!</v>
      </c>
      <c r="Q55" s="1" t="e">
        <f t="shared" si="43"/>
        <v>#NUM!</v>
      </c>
      <c r="R55" s="1" t="e">
        <f t="shared" si="44"/>
        <v>#NUM!</v>
      </c>
      <c r="S55" s="1" t="e">
        <f t="shared" si="45"/>
        <v>#NUM!</v>
      </c>
      <c r="T55" s="1" t="e">
        <f t="shared" si="46"/>
        <v>#NUM!</v>
      </c>
      <c r="U55" s="1" t="e">
        <f t="shared" si="47"/>
        <v>#NUM!</v>
      </c>
      <c r="V55" s="1" t="e">
        <f t="shared" si="48"/>
        <v>#NUM!</v>
      </c>
      <c r="W55" s="1" t="e">
        <f t="shared" si="49"/>
        <v>#NUM!</v>
      </c>
      <c r="X55" s="2" t="e" cm="1">
        <f t="array" ref="X55">MAX(ABS(T55:W55/B55:E55))</f>
        <v>#NUM!</v>
      </c>
      <c r="Y55" s="1">
        <f t="shared" si="50"/>
        <v>-1.142438314761502E+82</v>
      </c>
      <c r="Z55" s="1" t="e">
        <f t="shared" si="51"/>
        <v>#NUM!</v>
      </c>
      <c r="AA55" s="1" t="e">
        <f t="shared" si="52"/>
        <v>#NUM!</v>
      </c>
      <c r="AB55" s="2">
        <f t="shared" si="53"/>
        <v>-9.3346216637071066E+81</v>
      </c>
      <c r="AC55" s="2" t="e">
        <f t="shared" si="54"/>
        <v>#NUM!</v>
      </c>
      <c r="AD55" s="2">
        <v>0</v>
      </c>
      <c r="AE55" s="10">
        <f t="shared" si="55"/>
        <v>-2.0897614839079137E+81</v>
      </c>
      <c r="AF55" s="13">
        <f>0</f>
        <v>0</v>
      </c>
      <c r="AG55" s="10" t="e">
        <f t="shared" si="56"/>
        <v>#NUM!</v>
      </c>
      <c r="AH55" s="22" t="e">
        <f t="shared" si="57"/>
        <v>#NUM!</v>
      </c>
      <c r="AI55" s="22" t="e">
        <f t="shared" si="58"/>
        <v>#NUM!</v>
      </c>
      <c r="AJ55" s="18">
        <f t="shared" si="59"/>
        <v>-2.0897614839079093E+79</v>
      </c>
      <c r="AK55" s="22">
        <f t="shared" si="60"/>
        <v>-9.3346216637071066E+81</v>
      </c>
      <c r="AL55" s="22" t="e">
        <f t="shared" si="61"/>
        <v>#NUM!</v>
      </c>
      <c r="AM55" s="18">
        <f t="shared" si="62"/>
        <v>6.7608297539198143E-4</v>
      </c>
      <c r="AN55" s="18" t="e">
        <f t="shared" si="63"/>
        <v>#NUM!</v>
      </c>
      <c r="AO55" t="e" cm="1">
        <f t="array" ref="AO55">TRANSPOSE(MMULT(MINVERSE(_xlfn.WRAPCOLS(Y55:AG55,3)),TRANSPOSE(T55:V55)))</f>
        <v>#NUM!</v>
      </c>
      <c r="AP55" s="1"/>
      <c r="AQ55" s="1"/>
      <c r="AR55">
        <v>0</v>
      </c>
    </row>
    <row r="56" spans="1:44" x14ac:dyDescent="0.25">
      <c r="A56">
        <f t="shared" si="31"/>
        <v>45</v>
      </c>
      <c r="B56" s="1">
        <f t="shared" si="32"/>
        <v>4.7209899999999998E-8</v>
      </c>
      <c r="C56" s="1">
        <f t="shared" si="33"/>
        <v>1.09987E-3</v>
      </c>
      <c r="D56" s="1">
        <f t="shared" si="34"/>
        <v>1.7799999999999999E-6</v>
      </c>
      <c r="E56" s="1" t="e">
        <f t="shared" si="35"/>
        <v>#NUM!</v>
      </c>
      <c r="F56" s="1" t="e">
        <f t="shared" si="26"/>
        <v>#NUM!</v>
      </c>
      <c r="G56" s="1">
        <f t="shared" si="27"/>
        <v>-8.3194903149025408E+74</v>
      </c>
      <c r="H56" s="1">
        <f t="shared" si="28"/>
        <v>-8.3194903149025408E+74</v>
      </c>
      <c r="I56" s="1">
        <f t="shared" si="29"/>
        <v>2.6915348039269097E-8</v>
      </c>
      <c r="J56" s="14" t="e">
        <f t="shared" si="36"/>
        <v>#NUM!</v>
      </c>
      <c r="K56" s="14">
        <f t="shared" si="37"/>
        <v>-5.6246657658440824E+72</v>
      </c>
      <c r="L56" s="1">
        <f t="shared" si="38"/>
        <v>3.7411058827205313E-7</v>
      </c>
      <c r="M56" s="1">
        <f t="shared" si="39"/>
        <v>-4.7763563469599797E+77</v>
      </c>
      <c r="N56" s="1">
        <f t="shared" si="40"/>
        <v>-2.8913237292051678E+76</v>
      </c>
      <c r="O56" s="1" t="e">
        <f t="shared" si="41"/>
        <v>#NUM!</v>
      </c>
      <c r="P56" s="1" t="e">
        <f t="shared" si="42"/>
        <v>#NUM!</v>
      </c>
      <c r="Q56" s="1" t="e">
        <f t="shared" si="43"/>
        <v>#NUM!</v>
      </c>
      <c r="R56" s="1" t="e">
        <f t="shared" si="44"/>
        <v>#NUM!</v>
      </c>
      <c r="S56" s="1" t="e">
        <f t="shared" si="45"/>
        <v>#NUM!</v>
      </c>
      <c r="T56" s="1" t="e">
        <f t="shared" si="46"/>
        <v>#NUM!</v>
      </c>
      <c r="U56" s="1" t="e">
        <f t="shared" si="47"/>
        <v>#NUM!</v>
      </c>
      <c r="V56" s="1" t="e">
        <f t="shared" si="48"/>
        <v>#NUM!</v>
      </c>
      <c r="W56" s="1" t="e">
        <f t="shared" si="49"/>
        <v>#NUM!</v>
      </c>
      <c r="X56" s="2" t="e" cm="1">
        <f t="array" ref="X56">MAX(ABS(T56:W56/B56:E56))</f>
        <v>#NUM!</v>
      </c>
      <c r="Y56" s="1">
        <f t="shared" si="50"/>
        <v>-1.142438314761502E+82</v>
      </c>
      <c r="Z56" s="1" t="e">
        <f t="shared" si="51"/>
        <v>#NUM!</v>
      </c>
      <c r="AA56" s="1" t="e">
        <f t="shared" si="52"/>
        <v>#NUM!</v>
      </c>
      <c r="AB56" s="2">
        <f t="shared" si="53"/>
        <v>-9.3346216637071066E+81</v>
      </c>
      <c r="AC56" s="2" t="e">
        <f t="shared" si="54"/>
        <v>#NUM!</v>
      </c>
      <c r="AD56" s="2">
        <v>0</v>
      </c>
      <c r="AE56" s="10">
        <f t="shared" si="55"/>
        <v>-2.0897614839079137E+81</v>
      </c>
      <c r="AF56" s="13">
        <f>0</f>
        <v>0</v>
      </c>
      <c r="AG56" s="10" t="e">
        <f t="shared" si="56"/>
        <v>#NUM!</v>
      </c>
      <c r="AH56" s="22" t="e">
        <f t="shared" si="57"/>
        <v>#NUM!</v>
      </c>
      <c r="AI56" s="22" t="e">
        <f t="shared" si="58"/>
        <v>#NUM!</v>
      </c>
      <c r="AJ56" s="18">
        <f t="shared" si="59"/>
        <v>-2.0897614839079093E+79</v>
      </c>
      <c r="AK56" s="22">
        <f t="shared" si="60"/>
        <v>-9.3346216637071066E+81</v>
      </c>
      <c r="AL56" s="22" t="e">
        <f t="shared" si="61"/>
        <v>#NUM!</v>
      </c>
      <c r="AM56" s="18">
        <f t="shared" si="62"/>
        <v>6.7608297539198143E-4</v>
      </c>
      <c r="AN56" s="18" t="e">
        <f t="shared" si="63"/>
        <v>#NUM!</v>
      </c>
      <c r="AO56" t="e" cm="1">
        <f t="array" ref="AO56">TRANSPOSE(MMULT(MINVERSE(_xlfn.WRAPCOLS(Y56:AG56,3)),TRANSPOSE(T56:V56)))</f>
        <v>#NUM!</v>
      </c>
      <c r="AP56" s="1"/>
      <c r="AQ56" s="1"/>
      <c r="AR56">
        <v>0</v>
      </c>
    </row>
    <row r="57" spans="1:44" x14ac:dyDescent="0.25">
      <c r="A57">
        <f t="shared" si="31"/>
        <v>46</v>
      </c>
      <c r="B57" s="1">
        <f t="shared" si="32"/>
        <v>4.7209899999999998E-8</v>
      </c>
      <c r="C57" s="1">
        <f t="shared" si="33"/>
        <v>1.09987E-3</v>
      </c>
      <c r="D57" s="1">
        <f t="shared" si="34"/>
        <v>1.7799999999999999E-6</v>
      </c>
      <c r="E57" s="1" t="e">
        <f t="shared" si="35"/>
        <v>#NUM!</v>
      </c>
      <c r="F57" s="1" t="e">
        <f t="shared" si="26"/>
        <v>#NUM!</v>
      </c>
      <c r="G57" s="1">
        <f t="shared" si="27"/>
        <v>-8.3194903149025408E+74</v>
      </c>
      <c r="H57" s="1">
        <f t="shared" si="28"/>
        <v>-8.3194903149025408E+74</v>
      </c>
      <c r="I57" s="1">
        <f t="shared" si="29"/>
        <v>2.6915348039269097E-8</v>
      </c>
      <c r="J57" s="14" t="e">
        <f t="shared" si="36"/>
        <v>#NUM!</v>
      </c>
      <c r="K57" s="14">
        <f t="shared" si="37"/>
        <v>-5.6246657658440824E+72</v>
      </c>
      <c r="L57" s="1">
        <f t="shared" si="38"/>
        <v>3.7411058827205313E-7</v>
      </c>
      <c r="M57" s="1">
        <f t="shared" si="39"/>
        <v>-4.7763563469599797E+77</v>
      </c>
      <c r="N57" s="1">
        <f t="shared" si="40"/>
        <v>-2.8913237292051678E+76</v>
      </c>
      <c r="O57" s="1" t="e">
        <f t="shared" si="41"/>
        <v>#NUM!</v>
      </c>
      <c r="P57" s="1" t="e">
        <f t="shared" si="42"/>
        <v>#NUM!</v>
      </c>
      <c r="Q57" s="1" t="e">
        <f t="shared" si="43"/>
        <v>#NUM!</v>
      </c>
      <c r="R57" s="1" t="e">
        <f t="shared" si="44"/>
        <v>#NUM!</v>
      </c>
      <c r="S57" s="1" t="e">
        <f t="shared" si="45"/>
        <v>#NUM!</v>
      </c>
      <c r="T57" s="1" t="e">
        <f t="shared" si="46"/>
        <v>#NUM!</v>
      </c>
      <c r="U57" s="1" t="e">
        <f t="shared" si="47"/>
        <v>#NUM!</v>
      </c>
      <c r="V57" s="1" t="e">
        <f t="shared" si="48"/>
        <v>#NUM!</v>
      </c>
      <c r="W57" s="1" t="e">
        <f t="shared" si="49"/>
        <v>#NUM!</v>
      </c>
      <c r="X57" s="2" t="e" cm="1">
        <f t="array" ref="X57">MAX(ABS(T57:W57/B57:E57))</f>
        <v>#NUM!</v>
      </c>
      <c r="Y57" s="1">
        <f t="shared" si="50"/>
        <v>-1.142438314761502E+82</v>
      </c>
      <c r="Z57" s="1" t="e">
        <f t="shared" si="51"/>
        <v>#NUM!</v>
      </c>
      <c r="AA57" s="1" t="e">
        <f t="shared" si="52"/>
        <v>#NUM!</v>
      </c>
      <c r="AB57" s="2">
        <f t="shared" si="53"/>
        <v>-9.3346216637071066E+81</v>
      </c>
      <c r="AC57" s="2" t="e">
        <f t="shared" si="54"/>
        <v>#NUM!</v>
      </c>
      <c r="AD57" s="2">
        <v>0</v>
      </c>
      <c r="AE57" s="10">
        <f t="shared" si="55"/>
        <v>-2.0897614839079137E+81</v>
      </c>
      <c r="AF57" s="13">
        <f>0</f>
        <v>0</v>
      </c>
      <c r="AG57" s="10" t="e">
        <f t="shared" si="56"/>
        <v>#NUM!</v>
      </c>
      <c r="AH57" s="22" t="e">
        <f t="shared" si="57"/>
        <v>#NUM!</v>
      </c>
      <c r="AI57" s="22" t="e">
        <f t="shared" si="58"/>
        <v>#NUM!</v>
      </c>
      <c r="AJ57" s="18">
        <f t="shared" si="59"/>
        <v>-2.0897614839079093E+79</v>
      </c>
      <c r="AK57" s="22">
        <f t="shared" si="60"/>
        <v>-9.3346216637071066E+81</v>
      </c>
      <c r="AL57" s="22" t="e">
        <f t="shared" si="61"/>
        <v>#NUM!</v>
      </c>
      <c r="AM57" s="18">
        <f t="shared" si="62"/>
        <v>6.7608297539198143E-4</v>
      </c>
      <c r="AN57" s="18" t="e">
        <f t="shared" si="63"/>
        <v>#NUM!</v>
      </c>
      <c r="AO57" t="e" cm="1">
        <f t="array" ref="AO57">TRANSPOSE(MMULT(MINVERSE(_xlfn.WRAPCOLS(Y57:AG57,3)),TRANSPOSE(T57:V57)))</f>
        <v>#NUM!</v>
      </c>
      <c r="AP57" s="1"/>
      <c r="AQ57" s="1"/>
      <c r="AR57">
        <v>0</v>
      </c>
    </row>
    <row r="58" spans="1:44" x14ac:dyDescent="0.25">
      <c r="A58">
        <f t="shared" si="31"/>
        <v>47</v>
      </c>
      <c r="B58" s="1">
        <f t="shared" si="32"/>
        <v>4.7209899999999998E-8</v>
      </c>
      <c r="C58" s="1">
        <f t="shared" si="33"/>
        <v>1.09987E-3</v>
      </c>
      <c r="D58" s="1">
        <f t="shared" si="34"/>
        <v>1.7799999999999999E-6</v>
      </c>
      <c r="E58" s="1" t="e">
        <f t="shared" si="35"/>
        <v>#NUM!</v>
      </c>
      <c r="F58" s="1" t="e">
        <f t="shared" si="26"/>
        <v>#NUM!</v>
      </c>
      <c r="G58" s="1">
        <f t="shared" si="27"/>
        <v>-8.3194903149025408E+74</v>
      </c>
      <c r="H58" s="1">
        <f t="shared" si="28"/>
        <v>-8.3194903149025408E+74</v>
      </c>
      <c r="I58" s="1">
        <f t="shared" si="29"/>
        <v>2.6915348039269097E-8</v>
      </c>
      <c r="J58" s="14" t="e">
        <f t="shared" si="36"/>
        <v>#NUM!</v>
      </c>
      <c r="K58" s="14">
        <f t="shared" si="37"/>
        <v>-5.6246657658440824E+72</v>
      </c>
      <c r="L58" s="1">
        <f t="shared" si="38"/>
        <v>3.7411058827205313E-7</v>
      </c>
      <c r="M58" s="1">
        <f t="shared" si="39"/>
        <v>-4.7763563469599797E+77</v>
      </c>
      <c r="N58" s="1">
        <f t="shared" si="40"/>
        <v>-2.8913237292051678E+76</v>
      </c>
      <c r="O58" s="1" t="e">
        <f t="shared" si="41"/>
        <v>#NUM!</v>
      </c>
      <c r="P58" s="1" t="e">
        <f t="shared" si="42"/>
        <v>#NUM!</v>
      </c>
      <c r="Q58" s="1" t="e">
        <f t="shared" si="43"/>
        <v>#NUM!</v>
      </c>
      <c r="R58" s="1" t="e">
        <f t="shared" si="44"/>
        <v>#NUM!</v>
      </c>
      <c r="S58" s="1" t="e">
        <f t="shared" si="45"/>
        <v>#NUM!</v>
      </c>
      <c r="T58" s="1" t="e">
        <f t="shared" si="46"/>
        <v>#NUM!</v>
      </c>
      <c r="U58" s="1" t="e">
        <f t="shared" si="47"/>
        <v>#NUM!</v>
      </c>
      <c r="V58" s="1" t="e">
        <f t="shared" si="48"/>
        <v>#NUM!</v>
      </c>
      <c r="W58" s="1" t="e">
        <f t="shared" si="49"/>
        <v>#NUM!</v>
      </c>
      <c r="X58" s="2" t="e" cm="1">
        <f t="array" ref="X58">MAX(ABS(T58:W58/B58:E58))</f>
        <v>#NUM!</v>
      </c>
      <c r="Y58" s="1">
        <f t="shared" si="50"/>
        <v>-1.142438314761502E+82</v>
      </c>
      <c r="Z58" s="1" t="e">
        <f t="shared" si="51"/>
        <v>#NUM!</v>
      </c>
      <c r="AA58" s="1" t="e">
        <f t="shared" si="52"/>
        <v>#NUM!</v>
      </c>
      <c r="AB58" s="2">
        <f t="shared" si="53"/>
        <v>-9.3346216637071066E+81</v>
      </c>
      <c r="AC58" s="2" t="e">
        <f t="shared" si="54"/>
        <v>#NUM!</v>
      </c>
      <c r="AD58" s="2">
        <v>0</v>
      </c>
      <c r="AE58" s="10">
        <f t="shared" si="55"/>
        <v>-2.0897614839079137E+81</v>
      </c>
      <c r="AF58" s="13">
        <f>0</f>
        <v>0</v>
      </c>
      <c r="AG58" s="10" t="e">
        <f t="shared" si="56"/>
        <v>#NUM!</v>
      </c>
      <c r="AH58" s="22" t="e">
        <f t="shared" si="57"/>
        <v>#NUM!</v>
      </c>
      <c r="AI58" s="22" t="e">
        <f t="shared" si="58"/>
        <v>#NUM!</v>
      </c>
      <c r="AJ58" s="18">
        <f t="shared" si="59"/>
        <v>-2.0897614839079093E+79</v>
      </c>
      <c r="AK58" s="22">
        <f t="shared" si="60"/>
        <v>-9.3346216637071066E+81</v>
      </c>
      <c r="AL58" s="22" t="e">
        <f t="shared" si="61"/>
        <v>#NUM!</v>
      </c>
      <c r="AM58" s="18">
        <f t="shared" si="62"/>
        <v>6.7608297539198143E-4</v>
      </c>
      <c r="AN58" s="18" t="e">
        <f t="shared" si="63"/>
        <v>#NUM!</v>
      </c>
      <c r="AO58" t="e" cm="1">
        <f t="array" ref="AO58">TRANSPOSE(MMULT(MINVERSE(_xlfn.WRAPCOLS(Y58:AG58,3)),TRANSPOSE(T58:V58)))</f>
        <v>#NUM!</v>
      </c>
      <c r="AP58" s="1"/>
      <c r="AQ58" s="1"/>
      <c r="AR58">
        <v>0</v>
      </c>
    </row>
    <row r="59" spans="1:44" x14ac:dyDescent="0.25">
      <c r="A59">
        <f t="shared" si="31"/>
        <v>48</v>
      </c>
      <c r="B59" s="1">
        <f t="shared" si="32"/>
        <v>4.7209899999999998E-8</v>
      </c>
      <c r="C59" s="1">
        <f t="shared" si="33"/>
        <v>1.09987E-3</v>
      </c>
      <c r="D59" s="1">
        <f t="shared" si="34"/>
        <v>1.7799999999999999E-6</v>
      </c>
      <c r="E59" s="1" t="e">
        <f t="shared" si="35"/>
        <v>#NUM!</v>
      </c>
      <c r="F59" s="1" t="e">
        <f t="shared" si="26"/>
        <v>#NUM!</v>
      </c>
      <c r="G59" s="1">
        <f t="shared" si="27"/>
        <v>-8.3194903149025408E+74</v>
      </c>
      <c r="H59" s="1">
        <f t="shared" si="28"/>
        <v>-8.3194903149025408E+74</v>
      </c>
      <c r="I59" s="1">
        <f t="shared" si="29"/>
        <v>2.6915348039269097E-8</v>
      </c>
      <c r="J59" s="14" t="e">
        <f t="shared" si="36"/>
        <v>#NUM!</v>
      </c>
      <c r="K59" s="14">
        <f t="shared" si="37"/>
        <v>-5.6246657658440824E+72</v>
      </c>
      <c r="L59" s="1">
        <f t="shared" si="38"/>
        <v>3.7411058827205313E-7</v>
      </c>
      <c r="M59" s="1">
        <f t="shared" si="39"/>
        <v>-4.7763563469599797E+77</v>
      </c>
      <c r="N59" s="1">
        <f t="shared" si="40"/>
        <v>-2.8913237292051678E+76</v>
      </c>
      <c r="O59" s="1" t="e">
        <f t="shared" si="41"/>
        <v>#NUM!</v>
      </c>
      <c r="P59" s="1" t="e">
        <f t="shared" si="42"/>
        <v>#NUM!</v>
      </c>
      <c r="Q59" s="1" t="e">
        <f t="shared" si="43"/>
        <v>#NUM!</v>
      </c>
      <c r="R59" s="1" t="e">
        <f t="shared" si="44"/>
        <v>#NUM!</v>
      </c>
      <c r="S59" s="1" t="e">
        <f t="shared" si="45"/>
        <v>#NUM!</v>
      </c>
      <c r="T59" s="1" t="e">
        <f t="shared" si="46"/>
        <v>#NUM!</v>
      </c>
      <c r="U59" s="1" t="e">
        <f t="shared" si="47"/>
        <v>#NUM!</v>
      </c>
      <c r="V59" s="1" t="e">
        <f t="shared" si="48"/>
        <v>#NUM!</v>
      </c>
      <c r="W59" s="1" t="e">
        <f t="shared" si="49"/>
        <v>#NUM!</v>
      </c>
      <c r="X59" s="2" t="e" cm="1">
        <f t="array" ref="X59">MAX(ABS(T59:W59/B59:E59))</f>
        <v>#NUM!</v>
      </c>
      <c r="Y59" s="1">
        <f t="shared" si="50"/>
        <v>-1.142438314761502E+82</v>
      </c>
      <c r="Z59" s="1" t="e">
        <f t="shared" si="51"/>
        <v>#NUM!</v>
      </c>
      <c r="AA59" s="1" t="e">
        <f t="shared" si="52"/>
        <v>#NUM!</v>
      </c>
      <c r="AB59" s="2">
        <f t="shared" si="53"/>
        <v>-9.3346216637071066E+81</v>
      </c>
      <c r="AC59" s="2" t="e">
        <f t="shared" si="54"/>
        <v>#NUM!</v>
      </c>
      <c r="AD59" s="2">
        <v>0</v>
      </c>
      <c r="AE59" s="10">
        <f t="shared" si="55"/>
        <v>-2.0897614839079137E+81</v>
      </c>
      <c r="AF59" s="13">
        <f>0</f>
        <v>0</v>
      </c>
      <c r="AG59" s="10" t="e">
        <f t="shared" si="56"/>
        <v>#NUM!</v>
      </c>
      <c r="AH59" s="22" t="e">
        <f t="shared" si="57"/>
        <v>#NUM!</v>
      </c>
      <c r="AI59" s="22" t="e">
        <f t="shared" si="58"/>
        <v>#NUM!</v>
      </c>
      <c r="AJ59" s="18">
        <f t="shared" si="59"/>
        <v>-2.0897614839079093E+79</v>
      </c>
      <c r="AK59" s="22">
        <f t="shared" si="60"/>
        <v>-9.3346216637071066E+81</v>
      </c>
      <c r="AL59" s="22" t="e">
        <f t="shared" si="61"/>
        <v>#NUM!</v>
      </c>
      <c r="AM59" s="18">
        <f t="shared" si="62"/>
        <v>6.7608297539198143E-4</v>
      </c>
      <c r="AN59" s="18" t="e">
        <f t="shared" si="63"/>
        <v>#NUM!</v>
      </c>
      <c r="AO59" t="e" cm="1">
        <f t="array" ref="AO59">TRANSPOSE(MMULT(MINVERSE(_xlfn.WRAPCOLS(Y59:AG59,3)),TRANSPOSE(T59:V59)))</f>
        <v>#NUM!</v>
      </c>
      <c r="AP59" s="1"/>
      <c r="AQ59" s="1"/>
      <c r="AR59">
        <v>0</v>
      </c>
    </row>
    <row r="60" spans="1:44" x14ac:dyDescent="0.25">
      <c r="A60">
        <f t="shared" si="31"/>
        <v>49</v>
      </c>
      <c r="B60" s="1">
        <f t="shared" si="32"/>
        <v>4.7209899999999998E-8</v>
      </c>
      <c r="C60" s="1">
        <f t="shared" si="33"/>
        <v>1.09987E-3</v>
      </c>
      <c r="D60" s="1">
        <f t="shared" si="34"/>
        <v>1.7799999999999999E-6</v>
      </c>
      <c r="E60" s="1" t="e">
        <f t="shared" si="35"/>
        <v>#NUM!</v>
      </c>
      <c r="F60" s="1" t="e">
        <f t="shared" si="26"/>
        <v>#NUM!</v>
      </c>
      <c r="G60" s="1">
        <f t="shared" si="27"/>
        <v>-8.3194903149025408E+74</v>
      </c>
      <c r="H60" s="1">
        <f t="shared" si="28"/>
        <v>-8.3194903149025408E+74</v>
      </c>
      <c r="I60" s="1">
        <f t="shared" si="29"/>
        <v>2.6915348039269097E-8</v>
      </c>
      <c r="J60" s="14" t="e">
        <f t="shared" si="36"/>
        <v>#NUM!</v>
      </c>
      <c r="K60" s="14">
        <f t="shared" si="37"/>
        <v>-5.6246657658440824E+72</v>
      </c>
      <c r="L60" s="1">
        <f t="shared" si="38"/>
        <v>3.7411058827205313E-7</v>
      </c>
      <c r="M60" s="1">
        <f t="shared" si="39"/>
        <v>-4.7763563469599797E+77</v>
      </c>
      <c r="N60" s="1">
        <f t="shared" si="40"/>
        <v>-2.8913237292051678E+76</v>
      </c>
      <c r="O60" s="1" t="e">
        <f t="shared" si="41"/>
        <v>#NUM!</v>
      </c>
      <c r="P60" s="1" t="e">
        <f t="shared" si="42"/>
        <v>#NUM!</v>
      </c>
      <c r="Q60" s="1" t="e">
        <f t="shared" si="43"/>
        <v>#NUM!</v>
      </c>
      <c r="R60" s="1" t="e">
        <f t="shared" si="44"/>
        <v>#NUM!</v>
      </c>
      <c r="S60" s="1" t="e">
        <f t="shared" si="45"/>
        <v>#NUM!</v>
      </c>
      <c r="T60" s="1" t="e">
        <f t="shared" si="46"/>
        <v>#NUM!</v>
      </c>
      <c r="U60" s="1" t="e">
        <f t="shared" si="47"/>
        <v>#NUM!</v>
      </c>
      <c r="V60" s="1" t="e">
        <f t="shared" si="48"/>
        <v>#NUM!</v>
      </c>
      <c r="W60" s="1" t="e">
        <f t="shared" si="49"/>
        <v>#NUM!</v>
      </c>
      <c r="X60" s="2" t="e" cm="1">
        <f t="array" ref="X60">MAX(ABS(T60:W60/B60:E60))</f>
        <v>#NUM!</v>
      </c>
      <c r="Y60" s="1">
        <f t="shared" si="50"/>
        <v>-1.142438314761502E+82</v>
      </c>
      <c r="Z60" s="1" t="e">
        <f t="shared" si="51"/>
        <v>#NUM!</v>
      </c>
      <c r="AA60" s="1" t="e">
        <f t="shared" si="52"/>
        <v>#NUM!</v>
      </c>
      <c r="AB60" s="2">
        <f t="shared" si="53"/>
        <v>-9.3346216637071066E+81</v>
      </c>
      <c r="AC60" s="2" t="e">
        <f t="shared" si="54"/>
        <v>#NUM!</v>
      </c>
      <c r="AD60" s="2">
        <v>0</v>
      </c>
      <c r="AE60" s="10">
        <f t="shared" si="55"/>
        <v>-2.0897614839079137E+81</v>
      </c>
      <c r="AF60" s="13">
        <f>0</f>
        <v>0</v>
      </c>
      <c r="AG60" s="10" t="e">
        <f t="shared" si="56"/>
        <v>#NUM!</v>
      </c>
      <c r="AH60" s="22" t="e">
        <f t="shared" si="57"/>
        <v>#NUM!</v>
      </c>
      <c r="AI60" s="22" t="e">
        <f t="shared" si="58"/>
        <v>#NUM!</v>
      </c>
      <c r="AJ60" s="18">
        <f t="shared" si="59"/>
        <v>-2.0897614839079093E+79</v>
      </c>
      <c r="AK60" s="22">
        <f t="shared" si="60"/>
        <v>-9.3346216637071066E+81</v>
      </c>
      <c r="AL60" s="22" t="e">
        <f t="shared" si="61"/>
        <v>#NUM!</v>
      </c>
      <c r="AM60" s="18">
        <f t="shared" si="62"/>
        <v>6.7608297539198143E-4</v>
      </c>
      <c r="AN60" s="18" t="e">
        <f t="shared" si="63"/>
        <v>#NUM!</v>
      </c>
      <c r="AO60" t="e" cm="1">
        <f t="array" ref="AO60">TRANSPOSE(MMULT(MINVERSE(_xlfn.WRAPCOLS(Y60:AG60,3)),TRANSPOSE(T60:V60)))</f>
        <v>#NUM!</v>
      </c>
      <c r="AP60" s="1"/>
      <c r="AQ60" s="1"/>
      <c r="AR60">
        <v>0</v>
      </c>
    </row>
    <row r="61" spans="1:44" x14ac:dyDescent="0.25">
      <c r="A61">
        <f t="shared" si="31"/>
        <v>50</v>
      </c>
      <c r="B61" s="1">
        <f t="shared" si="32"/>
        <v>4.7209899999999998E-8</v>
      </c>
      <c r="C61" s="1">
        <f t="shared" si="33"/>
        <v>1.09987E-3</v>
      </c>
      <c r="D61" s="1">
        <f t="shared" si="34"/>
        <v>1.7799999999999999E-6</v>
      </c>
      <c r="E61" s="1" t="e">
        <f t="shared" si="35"/>
        <v>#NUM!</v>
      </c>
      <c r="F61" s="1" t="e">
        <f t="shared" si="26"/>
        <v>#NUM!</v>
      </c>
      <c r="G61" s="1">
        <f t="shared" si="27"/>
        <v>-8.3194903149025408E+74</v>
      </c>
      <c r="H61" s="1">
        <f t="shared" si="28"/>
        <v>-8.3194903149025408E+74</v>
      </c>
      <c r="I61" s="1">
        <f t="shared" si="29"/>
        <v>2.6915348039269097E-8</v>
      </c>
      <c r="J61" s="14" t="e">
        <f t="shared" si="36"/>
        <v>#NUM!</v>
      </c>
      <c r="K61" s="14">
        <f t="shared" si="37"/>
        <v>-5.6246657658440824E+72</v>
      </c>
      <c r="L61" s="1">
        <f t="shared" si="38"/>
        <v>3.7411058827205313E-7</v>
      </c>
      <c r="M61" s="1">
        <f t="shared" si="39"/>
        <v>-4.7763563469599797E+77</v>
      </c>
      <c r="N61" s="1">
        <f t="shared" si="40"/>
        <v>-2.8913237292051678E+76</v>
      </c>
      <c r="O61" s="1" t="e">
        <f t="shared" si="41"/>
        <v>#NUM!</v>
      </c>
      <c r="P61" s="1" t="e">
        <f t="shared" si="42"/>
        <v>#NUM!</v>
      </c>
      <c r="Q61" s="1" t="e">
        <f t="shared" si="43"/>
        <v>#NUM!</v>
      </c>
      <c r="R61" s="1" t="e">
        <f t="shared" si="44"/>
        <v>#NUM!</v>
      </c>
      <c r="S61" s="1" t="e">
        <f t="shared" si="45"/>
        <v>#NUM!</v>
      </c>
      <c r="T61" s="1" t="e">
        <f t="shared" si="46"/>
        <v>#NUM!</v>
      </c>
      <c r="U61" s="1" t="e">
        <f t="shared" si="47"/>
        <v>#NUM!</v>
      </c>
      <c r="V61" s="1" t="e">
        <f t="shared" si="48"/>
        <v>#NUM!</v>
      </c>
      <c r="W61" s="1" t="e">
        <f t="shared" si="49"/>
        <v>#NUM!</v>
      </c>
      <c r="X61" s="2" t="e" cm="1">
        <f t="array" ref="X61">MAX(ABS(T61:W61/B61:E61))</f>
        <v>#NUM!</v>
      </c>
      <c r="Y61" s="1">
        <f t="shared" si="50"/>
        <v>-1.142438314761502E+82</v>
      </c>
      <c r="Z61" s="1" t="e">
        <f t="shared" si="51"/>
        <v>#NUM!</v>
      </c>
      <c r="AA61" s="1" t="e">
        <f t="shared" si="52"/>
        <v>#NUM!</v>
      </c>
      <c r="AB61" s="2">
        <f t="shared" si="53"/>
        <v>-9.3346216637071066E+81</v>
      </c>
      <c r="AC61" s="2" t="e">
        <f t="shared" si="54"/>
        <v>#NUM!</v>
      </c>
      <c r="AD61" s="2">
        <v>0</v>
      </c>
      <c r="AE61" s="10">
        <f t="shared" si="55"/>
        <v>-2.0897614839079137E+81</v>
      </c>
      <c r="AF61" s="13">
        <f>0</f>
        <v>0</v>
      </c>
      <c r="AG61" s="10" t="e">
        <f t="shared" si="56"/>
        <v>#NUM!</v>
      </c>
      <c r="AH61" s="22" t="e">
        <f t="shared" si="57"/>
        <v>#NUM!</v>
      </c>
      <c r="AI61" s="22" t="e">
        <f t="shared" si="58"/>
        <v>#NUM!</v>
      </c>
      <c r="AJ61" s="18">
        <f t="shared" si="59"/>
        <v>-2.0897614839079093E+79</v>
      </c>
      <c r="AK61" s="22">
        <f t="shared" si="60"/>
        <v>-9.3346216637071066E+81</v>
      </c>
      <c r="AL61" s="22" t="e">
        <f t="shared" si="61"/>
        <v>#NUM!</v>
      </c>
      <c r="AM61" s="18">
        <f t="shared" si="62"/>
        <v>6.7608297539198143E-4</v>
      </c>
      <c r="AN61" s="18" t="e">
        <f t="shared" si="63"/>
        <v>#NUM!</v>
      </c>
      <c r="AO61" t="e" cm="1">
        <f t="array" ref="AO61">TRANSPOSE(MMULT(MINVERSE(_xlfn.WRAPCOLS(Y61:AG61,3)),TRANSPOSE(T61:V61)))</f>
        <v>#NUM!</v>
      </c>
      <c r="AP61" s="1"/>
      <c r="AQ61" s="1"/>
      <c r="AR61">
        <v>0</v>
      </c>
    </row>
    <row r="62" spans="1:44" x14ac:dyDescent="0.25">
      <c r="A62">
        <f t="shared" si="31"/>
        <v>51</v>
      </c>
      <c r="B62" s="1">
        <f t="shared" si="32"/>
        <v>4.7209899999999998E-8</v>
      </c>
      <c r="C62" s="1">
        <f t="shared" si="33"/>
        <v>1.09987E-3</v>
      </c>
      <c r="D62" s="1">
        <f t="shared" si="34"/>
        <v>1.7799999999999999E-6</v>
      </c>
      <c r="E62" s="1" t="e">
        <f t="shared" si="35"/>
        <v>#NUM!</v>
      </c>
      <c r="F62" s="1" t="e">
        <f t="shared" si="26"/>
        <v>#NUM!</v>
      </c>
      <c r="G62" s="1">
        <f t="shared" si="27"/>
        <v>-8.3194903149025408E+74</v>
      </c>
      <c r="H62" s="1">
        <f t="shared" si="28"/>
        <v>-8.3194903149025408E+74</v>
      </c>
      <c r="I62" s="1">
        <f t="shared" si="29"/>
        <v>2.6915348039269097E-8</v>
      </c>
      <c r="J62" s="14" t="e">
        <f t="shared" si="36"/>
        <v>#NUM!</v>
      </c>
      <c r="K62" s="14">
        <f t="shared" si="37"/>
        <v>-5.6246657658440824E+72</v>
      </c>
      <c r="L62" s="1">
        <f t="shared" si="38"/>
        <v>3.7411058827205313E-7</v>
      </c>
      <c r="M62" s="1">
        <f t="shared" si="39"/>
        <v>-4.7763563469599797E+77</v>
      </c>
      <c r="N62" s="1">
        <f t="shared" si="40"/>
        <v>-2.8913237292051678E+76</v>
      </c>
      <c r="O62" s="1" t="e">
        <f t="shared" si="41"/>
        <v>#NUM!</v>
      </c>
      <c r="P62" s="1" t="e">
        <f t="shared" si="42"/>
        <v>#NUM!</v>
      </c>
      <c r="Q62" s="1" t="e">
        <f t="shared" si="43"/>
        <v>#NUM!</v>
      </c>
      <c r="R62" s="1" t="e">
        <f t="shared" si="44"/>
        <v>#NUM!</v>
      </c>
      <c r="S62" s="1" t="e">
        <f t="shared" si="45"/>
        <v>#NUM!</v>
      </c>
      <c r="T62" s="1" t="e">
        <f t="shared" si="46"/>
        <v>#NUM!</v>
      </c>
      <c r="U62" s="1" t="e">
        <f t="shared" si="47"/>
        <v>#NUM!</v>
      </c>
      <c r="V62" s="1" t="e">
        <f t="shared" si="48"/>
        <v>#NUM!</v>
      </c>
      <c r="W62" s="1" t="e">
        <f t="shared" si="49"/>
        <v>#NUM!</v>
      </c>
      <c r="X62" s="2" t="e" cm="1">
        <f t="array" ref="X62">MAX(ABS(T62:W62/B62:E62))</f>
        <v>#NUM!</v>
      </c>
      <c r="Y62" s="1">
        <f t="shared" si="50"/>
        <v>-1.142438314761502E+82</v>
      </c>
      <c r="Z62" s="1" t="e">
        <f t="shared" si="51"/>
        <v>#NUM!</v>
      </c>
      <c r="AA62" s="1" t="e">
        <f t="shared" si="52"/>
        <v>#NUM!</v>
      </c>
      <c r="AB62" s="2">
        <f t="shared" si="53"/>
        <v>-9.3346216637071066E+81</v>
      </c>
      <c r="AC62" s="2" t="e">
        <f t="shared" si="54"/>
        <v>#NUM!</v>
      </c>
      <c r="AD62" s="2">
        <v>0</v>
      </c>
      <c r="AE62" s="10">
        <f t="shared" si="55"/>
        <v>-2.0897614839079137E+81</v>
      </c>
      <c r="AF62" s="13">
        <f>0</f>
        <v>0</v>
      </c>
      <c r="AG62" s="10" t="e">
        <f t="shared" si="56"/>
        <v>#NUM!</v>
      </c>
      <c r="AH62" s="22" t="e">
        <f t="shared" si="57"/>
        <v>#NUM!</v>
      </c>
      <c r="AI62" s="22" t="e">
        <f t="shared" si="58"/>
        <v>#NUM!</v>
      </c>
      <c r="AJ62" s="18">
        <f t="shared" si="59"/>
        <v>-2.0897614839079093E+79</v>
      </c>
      <c r="AK62" s="22">
        <f t="shared" si="60"/>
        <v>-9.3346216637071066E+81</v>
      </c>
      <c r="AL62" s="22" t="e">
        <f t="shared" si="61"/>
        <v>#NUM!</v>
      </c>
      <c r="AM62" s="18">
        <f t="shared" si="62"/>
        <v>6.7608297539198143E-4</v>
      </c>
      <c r="AN62" s="18" t="e">
        <f t="shared" si="63"/>
        <v>#NUM!</v>
      </c>
      <c r="AO62" t="e" cm="1">
        <f t="array" ref="AO62">TRANSPOSE(MMULT(MINVERSE(_xlfn.WRAPCOLS(Y62:AG62,3)),TRANSPOSE(T62:V62)))</f>
        <v>#NUM!</v>
      </c>
      <c r="AP62" s="1"/>
      <c r="AQ62" s="1"/>
      <c r="AR62">
        <v>0</v>
      </c>
    </row>
    <row r="63" spans="1:44" x14ac:dyDescent="0.25">
      <c r="A63">
        <f t="shared" si="31"/>
        <v>52</v>
      </c>
      <c r="B63" s="1">
        <f t="shared" si="32"/>
        <v>4.7209899999999998E-8</v>
      </c>
      <c r="C63" s="1">
        <f t="shared" si="33"/>
        <v>1.09987E-3</v>
      </c>
      <c r="D63" s="1">
        <f t="shared" si="34"/>
        <v>1.7799999999999999E-6</v>
      </c>
      <c r="E63" s="1" t="e">
        <f t="shared" si="35"/>
        <v>#NUM!</v>
      </c>
      <c r="F63" s="1" t="e">
        <f t="shared" si="26"/>
        <v>#NUM!</v>
      </c>
      <c r="G63" s="1">
        <f t="shared" si="27"/>
        <v>-8.3194903149025408E+74</v>
      </c>
      <c r="H63" s="1">
        <f t="shared" si="28"/>
        <v>-8.3194903149025408E+74</v>
      </c>
      <c r="I63" s="1">
        <f t="shared" si="29"/>
        <v>2.6915348039269097E-8</v>
      </c>
      <c r="J63" s="14" t="e">
        <f t="shared" si="36"/>
        <v>#NUM!</v>
      </c>
      <c r="K63" s="14">
        <f t="shared" si="37"/>
        <v>-5.6246657658440824E+72</v>
      </c>
      <c r="L63" s="1">
        <f t="shared" si="38"/>
        <v>3.7411058827205313E-7</v>
      </c>
      <c r="M63" s="1">
        <f t="shared" si="39"/>
        <v>-4.7763563469599797E+77</v>
      </c>
      <c r="N63" s="1">
        <f t="shared" si="40"/>
        <v>-2.8913237292051678E+76</v>
      </c>
      <c r="O63" s="1" t="e">
        <f t="shared" si="41"/>
        <v>#NUM!</v>
      </c>
      <c r="P63" s="1" t="e">
        <f t="shared" si="42"/>
        <v>#NUM!</v>
      </c>
      <c r="Q63" s="1" t="e">
        <f t="shared" si="43"/>
        <v>#NUM!</v>
      </c>
      <c r="R63" s="1" t="e">
        <f t="shared" si="44"/>
        <v>#NUM!</v>
      </c>
      <c r="S63" s="1" t="e">
        <f t="shared" si="45"/>
        <v>#NUM!</v>
      </c>
      <c r="T63" s="1" t="e">
        <f t="shared" si="46"/>
        <v>#NUM!</v>
      </c>
      <c r="U63" s="1" t="e">
        <f t="shared" si="47"/>
        <v>#NUM!</v>
      </c>
      <c r="V63" s="1" t="e">
        <f t="shared" si="48"/>
        <v>#NUM!</v>
      </c>
      <c r="W63" s="1" t="e">
        <f t="shared" si="49"/>
        <v>#NUM!</v>
      </c>
      <c r="X63" s="2" t="e" cm="1">
        <f t="array" ref="X63">MAX(ABS(T63:W63/B63:E63))</f>
        <v>#NUM!</v>
      </c>
      <c r="Y63" s="1">
        <f t="shared" si="50"/>
        <v>-1.142438314761502E+82</v>
      </c>
      <c r="Z63" s="1" t="e">
        <f t="shared" si="51"/>
        <v>#NUM!</v>
      </c>
      <c r="AA63" s="1" t="e">
        <f t="shared" si="52"/>
        <v>#NUM!</v>
      </c>
      <c r="AB63" s="2">
        <f t="shared" si="53"/>
        <v>-9.3346216637071066E+81</v>
      </c>
      <c r="AC63" s="2" t="e">
        <f t="shared" si="54"/>
        <v>#NUM!</v>
      </c>
      <c r="AD63" s="2">
        <v>0</v>
      </c>
      <c r="AE63" s="10">
        <f t="shared" si="55"/>
        <v>-2.0897614839079137E+81</v>
      </c>
      <c r="AF63" s="13">
        <f>0</f>
        <v>0</v>
      </c>
      <c r="AG63" s="10" t="e">
        <f t="shared" si="56"/>
        <v>#NUM!</v>
      </c>
      <c r="AH63" s="22" t="e">
        <f t="shared" si="57"/>
        <v>#NUM!</v>
      </c>
      <c r="AI63" s="22" t="e">
        <f t="shared" si="58"/>
        <v>#NUM!</v>
      </c>
      <c r="AJ63" s="18">
        <f t="shared" si="59"/>
        <v>-2.0897614839079093E+79</v>
      </c>
      <c r="AK63" s="22">
        <f t="shared" si="60"/>
        <v>-9.3346216637071066E+81</v>
      </c>
      <c r="AL63" s="22" t="e">
        <f t="shared" si="61"/>
        <v>#NUM!</v>
      </c>
      <c r="AM63" s="18">
        <f t="shared" si="62"/>
        <v>6.7608297539198143E-4</v>
      </c>
      <c r="AN63" s="18" t="e">
        <f t="shared" si="63"/>
        <v>#NUM!</v>
      </c>
      <c r="AO63" t="e" cm="1">
        <f t="array" ref="AO63">TRANSPOSE(MMULT(MINVERSE(_xlfn.WRAPCOLS(Y63:AG63,3)),TRANSPOSE(T63:V63)))</f>
        <v>#NUM!</v>
      </c>
      <c r="AP63" s="1"/>
      <c r="AQ63" s="1"/>
      <c r="AR63">
        <v>0</v>
      </c>
    </row>
    <row r="64" spans="1:44" x14ac:dyDescent="0.25">
      <c r="A64">
        <f t="shared" si="31"/>
        <v>53</v>
      </c>
      <c r="B64" s="1">
        <f t="shared" si="32"/>
        <v>4.7209899999999998E-8</v>
      </c>
      <c r="C64" s="1">
        <f t="shared" si="33"/>
        <v>1.09987E-3</v>
      </c>
      <c r="D64" s="1">
        <f t="shared" si="34"/>
        <v>1.7799999999999999E-6</v>
      </c>
      <c r="E64" s="1" t="e">
        <f t="shared" si="35"/>
        <v>#NUM!</v>
      </c>
      <c r="F64" s="1" t="e">
        <f t="shared" si="26"/>
        <v>#NUM!</v>
      </c>
      <c r="G64" s="1">
        <f t="shared" si="27"/>
        <v>-8.3194903149025408E+74</v>
      </c>
      <c r="H64" s="1">
        <f t="shared" si="28"/>
        <v>-8.3194903149025408E+74</v>
      </c>
      <c r="I64" s="1">
        <f t="shared" si="29"/>
        <v>2.6915348039269097E-8</v>
      </c>
      <c r="J64" s="14" t="e">
        <f t="shared" si="36"/>
        <v>#NUM!</v>
      </c>
      <c r="K64" s="14">
        <f t="shared" si="37"/>
        <v>-5.6246657658440824E+72</v>
      </c>
      <c r="L64" s="1">
        <f t="shared" si="38"/>
        <v>3.7411058827205313E-7</v>
      </c>
      <c r="M64" s="1">
        <f t="shared" si="39"/>
        <v>-4.7763563469599797E+77</v>
      </c>
      <c r="N64" s="1">
        <f t="shared" si="40"/>
        <v>-2.8913237292051678E+76</v>
      </c>
      <c r="O64" s="1" t="e">
        <f t="shared" si="41"/>
        <v>#NUM!</v>
      </c>
      <c r="P64" s="1" t="e">
        <f t="shared" si="42"/>
        <v>#NUM!</v>
      </c>
      <c r="Q64" s="1" t="e">
        <f t="shared" si="43"/>
        <v>#NUM!</v>
      </c>
      <c r="R64" s="1" t="e">
        <f t="shared" si="44"/>
        <v>#NUM!</v>
      </c>
      <c r="S64" s="1" t="e">
        <f t="shared" si="45"/>
        <v>#NUM!</v>
      </c>
      <c r="T64" s="1" t="e">
        <f t="shared" si="46"/>
        <v>#NUM!</v>
      </c>
      <c r="U64" s="1" t="e">
        <f t="shared" si="47"/>
        <v>#NUM!</v>
      </c>
      <c r="V64" s="1" t="e">
        <f t="shared" si="48"/>
        <v>#NUM!</v>
      </c>
      <c r="W64" s="1" t="e">
        <f t="shared" si="49"/>
        <v>#NUM!</v>
      </c>
      <c r="X64" s="2" t="e" cm="1">
        <f t="array" ref="X64">MAX(ABS(T64:W64/B64:E64))</f>
        <v>#NUM!</v>
      </c>
      <c r="Y64" s="1">
        <f t="shared" si="50"/>
        <v>-1.142438314761502E+82</v>
      </c>
      <c r="Z64" s="1" t="e">
        <f t="shared" si="51"/>
        <v>#NUM!</v>
      </c>
      <c r="AA64" s="1" t="e">
        <f t="shared" si="52"/>
        <v>#NUM!</v>
      </c>
      <c r="AB64" s="2">
        <f t="shared" si="53"/>
        <v>-9.3346216637071066E+81</v>
      </c>
      <c r="AC64" s="2" t="e">
        <f t="shared" si="54"/>
        <v>#NUM!</v>
      </c>
      <c r="AD64" s="2">
        <v>0</v>
      </c>
      <c r="AE64" s="10">
        <f t="shared" si="55"/>
        <v>-2.0897614839079137E+81</v>
      </c>
      <c r="AF64" s="13">
        <f>0</f>
        <v>0</v>
      </c>
      <c r="AG64" s="10" t="e">
        <f t="shared" si="56"/>
        <v>#NUM!</v>
      </c>
      <c r="AH64" s="22" t="e">
        <f t="shared" si="57"/>
        <v>#NUM!</v>
      </c>
      <c r="AI64" s="22" t="e">
        <f t="shared" si="58"/>
        <v>#NUM!</v>
      </c>
      <c r="AJ64" s="18">
        <f t="shared" si="59"/>
        <v>-2.0897614839079093E+79</v>
      </c>
      <c r="AK64" s="22">
        <f t="shared" si="60"/>
        <v>-9.3346216637071066E+81</v>
      </c>
      <c r="AL64" s="22" t="e">
        <f t="shared" si="61"/>
        <v>#NUM!</v>
      </c>
      <c r="AM64" s="18">
        <f t="shared" si="62"/>
        <v>6.7608297539198143E-4</v>
      </c>
      <c r="AN64" s="18" t="e">
        <f t="shared" si="63"/>
        <v>#NUM!</v>
      </c>
      <c r="AO64" t="e" cm="1">
        <f t="array" ref="AO64">TRANSPOSE(MMULT(MINVERSE(_xlfn.WRAPCOLS(Y64:AG64,3)),TRANSPOSE(T64:V64)))</f>
        <v>#NUM!</v>
      </c>
      <c r="AP64" s="1"/>
      <c r="AQ64" s="1"/>
      <c r="AR64">
        <v>0</v>
      </c>
    </row>
    <row r="65" spans="1:44" x14ac:dyDescent="0.25">
      <c r="A65">
        <f t="shared" si="31"/>
        <v>54</v>
      </c>
      <c r="B65" s="1">
        <f t="shared" si="32"/>
        <v>4.7209899999999998E-8</v>
      </c>
      <c r="C65" s="1">
        <f t="shared" si="33"/>
        <v>1.09987E-3</v>
      </c>
      <c r="D65" s="1">
        <f t="shared" si="34"/>
        <v>1.7799999999999999E-6</v>
      </c>
      <c r="E65" s="1" t="e">
        <f t="shared" si="35"/>
        <v>#NUM!</v>
      </c>
      <c r="F65" s="1" t="e">
        <f t="shared" si="26"/>
        <v>#NUM!</v>
      </c>
      <c r="G65" s="1">
        <f t="shared" si="27"/>
        <v>-8.3194903149025408E+74</v>
      </c>
      <c r="H65" s="1">
        <f t="shared" si="28"/>
        <v>-8.3194903149025408E+74</v>
      </c>
      <c r="I65" s="1">
        <f t="shared" si="29"/>
        <v>2.6915348039269097E-8</v>
      </c>
      <c r="J65" s="14" t="e">
        <f t="shared" si="36"/>
        <v>#NUM!</v>
      </c>
      <c r="K65" s="14">
        <f t="shared" si="37"/>
        <v>-5.6246657658440824E+72</v>
      </c>
      <c r="L65" s="1">
        <f t="shared" si="38"/>
        <v>3.7411058827205313E-7</v>
      </c>
      <c r="M65" s="1">
        <f t="shared" si="39"/>
        <v>-4.7763563469599797E+77</v>
      </c>
      <c r="N65" s="1">
        <f t="shared" si="40"/>
        <v>-2.8913237292051678E+76</v>
      </c>
      <c r="O65" s="1" t="e">
        <f t="shared" si="41"/>
        <v>#NUM!</v>
      </c>
      <c r="P65" s="1" t="e">
        <f t="shared" si="42"/>
        <v>#NUM!</v>
      </c>
      <c r="Q65" s="1" t="e">
        <f t="shared" si="43"/>
        <v>#NUM!</v>
      </c>
      <c r="R65" s="1" t="e">
        <f t="shared" si="44"/>
        <v>#NUM!</v>
      </c>
      <c r="S65" s="1" t="e">
        <f t="shared" si="45"/>
        <v>#NUM!</v>
      </c>
      <c r="T65" s="1" t="e">
        <f t="shared" si="46"/>
        <v>#NUM!</v>
      </c>
      <c r="U65" s="1" t="e">
        <f t="shared" si="47"/>
        <v>#NUM!</v>
      </c>
      <c r="V65" s="1" t="e">
        <f t="shared" si="48"/>
        <v>#NUM!</v>
      </c>
      <c r="W65" s="1" t="e">
        <f t="shared" si="49"/>
        <v>#NUM!</v>
      </c>
      <c r="X65" s="2" t="e" cm="1">
        <f t="array" ref="X65">MAX(ABS(T65:W65/B65:E65))</f>
        <v>#NUM!</v>
      </c>
      <c r="Y65" s="1">
        <f t="shared" si="50"/>
        <v>-1.142438314761502E+82</v>
      </c>
      <c r="Z65" s="1" t="e">
        <f t="shared" si="51"/>
        <v>#NUM!</v>
      </c>
      <c r="AA65" s="1" t="e">
        <f t="shared" si="52"/>
        <v>#NUM!</v>
      </c>
      <c r="AB65" s="2">
        <f t="shared" si="53"/>
        <v>-9.3346216637071066E+81</v>
      </c>
      <c r="AC65" s="2" t="e">
        <f t="shared" si="54"/>
        <v>#NUM!</v>
      </c>
      <c r="AD65" s="2">
        <v>0</v>
      </c>
      <c r="AE65" s="10">
        <f t="shared" si="55"/>
        <v>-2.0897614839079137E+81</v>
      </c>
      <c r="AF65" s="13">
        <f>0</f>
        <v>0</v>
      </c>
      <c r="AG65" s="10" t="e">
        <f t="shared" si="56"/>
        <v>#NUM!</v>
      </c>
      <c r="AH65" s="22" t="e">
        <f t="shared" si="57"/>
        <v>#NUM!</v>
      </c>
      <c r="AI65" s="22" t="e">
        <f t="shared" si="58"/>
        <v>#NUM!</v>
      </c>
      <c r="AJ65" s="18">
        <f t="shared" si="59"/>
        <v>-2.0897614839079093E+79</v>
      </c>
      <c r="AK65" s="22">
        <f t="shared" si="60"/>
        <v>-9.3346216637071066E+81</v>
      </c>
      <c r="AL65" s="22" t="e">
        <f t="shared" si="61"/>
        <v>#NUM!</v>
      </c>
      <c r="AM65" s="18">
        <f t="shared" si="62"/>
        <v>6.7608297539198143E-4</v>
      </c>
      <c r="AN65" s="18" t="e">
        <f t="shared" si="63"/>
        <v>#NUM!</v>
      </c>
      <c r="AO65" t="e" cm="1">
        <f t="array" ref="AO65">TRANSPOSE(MMULT(MINVERSE(_xlfn.WRAPCOLS(Y65:AG65,3)),TRANSPOSE(T65:V65)))</f>
        <v>#NUM!</v>
      </c>
      <c r="AP65" s="1"/>
      <c r="AQ65" s="1"/>
      <c r="AR65">
        <v>0</v>
      </c>
    </row>
    <row r="66" spans="1:44" x14ac:dyDescent="0.25">
      <c r="A66">
        <f t="shared" si="31"/>
        <v>55</v>
      </c>
      <c r="B66" s="1">
        <f t="shared" si="32"/>
        <v>4.7209899999999998E-8</v>
      </c>
      <c r="C66" s="1">
        <f t="shared" si="33"/>
        <v>1.09987E-3</v>
      </c>
      <c r="D66" s="1">
        <f t="shared" si="34"/>
        <v>1.7799999999999999E-6</v>
      </c>
      <c r="E66" s="1" t="e">
        <f t="shared" si="35"/>
        <v>#NUM!</v>
      </c>
      <c r="F66" s="1" t="e">
        <f t="shared" si="26"/>
        <v>#NUM!</v>
      </c>
      <c r="G66" s="1">
        <f t="shared" si="27"/>
        <v>-8.3194903149025408E+74</v>
      </c>
      <c r="H66" s="1">
        <f t="shared" si="28"/>
        <v>-8.3194903149025408E+74</v>
      </c>
      <c r="I66" s="1">
        <f t="shared" si="29"/>
        <v>2.6915348039269097E-8</v>
      </c>
      <c r="J66" s="14" t="e">
        <f t="shared" si="36"/>
        <v>#NUM!</v>
      </c>
      <c r="K66" s="14">
        <f t="shared" si="37"/>
        <v>-5.6246657658440824E+72</v>
      </c>
      <c r="L66" s="1">
        <f t="shared" si="38"/>
        <v>3.7411058827205313E-7</v>
      </c>
      <c r="M66" s="1">
        <f t="shared" si="39"/>
        <v>-4.7763563469599797E+77</v>
      </c>
      <c r="N66" s="1">
        <f t="shared" si="40"/>
        <v>-2.8913237292051678E+76</v>
      </c>
      <c r="O66" s="1" t="e">
        <f t="shared" si="41"/>
        <v>#NUM!</v>
      </c>
      <c r="P66" s="1" t="e">
        <f t="shared" si="42"/>
        <v>#NUM!</v>
      </c>
      <c r="Q66" s="1" t="e">
        <f t="shared" si="43"/>
        <v>#NUM!</v>
      </c>
      <c r="R66" s="1" t="e">
        <f t="shared" si="44"/>
        <v>#NUM!</v>
      </c>
      <c r="S66" s="1" t="e">
        <f t="shared" si="45"/>
        <v>#NUM!</v>
      </c>
      <c r="T66" s="1" t="e">
        <f t="shared" si="46"/>
        <v>#NUM!</v>
      </c>
      <c r="U66" s="1" t="e">
        <f t="shared" si="47"/>
        <v>#NUM!</v>
      </c>
      <c r="V66" s="1" t="e">
        <f t="shared" si="48"/>
        <v>#NUM!</v>
      </c>
      <c r="W66" s="1" t="e">
        <f t="shared" si="49"/>
        <v>#NUM!</v>
      </c>
      <c r="X66" s="2" t="e" cm="1">
        <f t="array" ref="X66">MAX(ABS(T66:W66/B66:E66))</f>
        <v>#NUM!</v>
      </c>
      <c r="Y66" s="1">
        <f t="shared" si="50"/>
        <v>-1.142438314761502E+82</v>
      </c>
      <c r="Z66" s="1" t="e">
        <f t="shared" si="51"/>
        <v>#NUM!</v>
      </c>
      <c r="AA66" s="1" t="e">
        <f t="shared" si="52"/>
        <v>#NUM!</v>
      </c>
      <c r="AB66" s="2">
        <f t="shared" si="53"/>
        <v>-9.3346216637071066E+81</v>
      </c>
      <c r="AC66" s="2" t="e">
        <f t="shared" si="54"/>
        <v>#NUM!</v>
      </c>
      <c r="AD66" s="2">
        <v>0</v>
      </c>
      <c r="AE66" s="10">
        <f t="shared" si="55"/>
        <v>-2.0897614839079137E+81</v>
      </c>
      <c r="AF66" s="13">
        <f>0</f>
        <v>0</v>
      </c>
      <c r="AG66" s="10" t="e">
        <f t="shared" si="56"/>
        <v>#NUM!</v>
      </c>
      <c r="AH66" s="22" t="e">
        <f t="shared" si="57"/>
        <v>#NUM!</v>
      </c>
      <c r="AI66" s="22" t="e">
        <f t="shared" si="58"/>
        <v>#NUM!</v>
      </c>
      <c r="AJ66" s="18">
        <f t="shared" si="59"/>
        <v>-2.0897614839079093E+79</v>
      </c>
      <c r="AK66" s="22">
        <f t="shared" si="60"/>
        <v>-9.3346216637071066E+81</v>
      </c>
      <c r="AL66" s="22" t="e">
        <f t="shared" si="61"/>
        <v>#NUM!</v>
      </c>
      <c r="AM66" s="18">
        <f t="shared" si="62"/>
        <v>6.7608297539198143E-4</v>
      </c>
      <c r="AN66" s="18" t="e">
        <f t="shared" si="63"/>
        <v>#NUM!</v>
      </c>
      <c r="AO66" t="e" cm="1">
        <f t="array" ref="AO66">TRANSPOSE(MMULT(MINVERSE(_xlfn.WRAPCOLS(Y66:AG66,3)),TRANSPOSE(T66:V66)))</f>
        <v>#NUM!</v>
      </c>
      <c r="AP66" s="1"/>
      <c r="AQ66" s="1"/>
      <c r="AR66">
        <v>0</v>
      </c>
    </row>
    <row r="67" spans="1:44" x14ac:dyDescent="0.25">
      <c r="A67">
        <f t="shared" si="31"/>
        <v>56</v>
      </c>
      <c r="B67" s="1">
        <f t="shared" si="32"/>
        <v>4.7209899999999998E-8</v>
      </c>
      <c r="C67" s="1">
        <f t="shared" si="33"/>
        <v>1.09987E-3</v>
      </c>
      <c r="D67" s="1">
        <f t="shared" si="34"/>
        <v>1.7799999999999999E-6</v>
      </c>
      <c r="E67" s="1" t="e">
        <f t="shared" si="35"/>
        <v>#NUM!</v>
      </c>
      <c r="F67" s="1" t="e">
        <f t="shared" si="26"/>
        <v>#NUM!</v>
      </c>
      <c r="G67" s="1">
        <f t="shared" si="27"/>
        <v>-8.3194903149025408E+74</v>
      </c>
      <c r="H67" s="1">
        <f t="shared" si="28"/>
        <v>-8.3194903149025408E+74</v>
      </c>
      <c r="I67" s="1">
        <f t="shared" si="29"/>
        <v>2.6915348039269097E-8</v>
      </c>
      <c r="J67" s="14" t="e">
        <f t="shared" si="36"/>
        <v>#NUM!</v>
      </c>
      <c r="K67" s="14">
        <f t="shared" si="37"/>
        <v>-5.6246657658440824E+72</v>
      </c>
      <c r="L67" s="1">
        <f t="shared" si="38"/>
        <v>3.7411058827205313E-7</v>
      </c>
      <c r="M67" s="1">
        <f t="shared" si="39"/>
        <v>-4.7763563469599797E+77</v>
      </c>
      <c r="N67" s="1">
        <f t="shared" si="40"/>
        <v>-2.8913237292051678E+76</v>
      </c>
      <c r="O67" s="1" t="e">
        <f t="shared" si="41"/>
        <v>#NUM!</v>
      </c>
      <c r="P67" s="1" t="e">
        <f t="shared" si="42"/>
        <v>#NUM!</v>
      </c>
      <c r="Q67" s="1" t="e">
        <f t="shared" si="43"/>
        <v>#NUM!</v>
      </c>
      <c r="R67" s="1" t="e">
        <f t="shared" si="44"/>
        <v>#NUM!</v>
      </c>
      <c r="S67" s="1" t="e">
        <f t="shared" si="45"/>
        <v>#NUM!</v>
      </c>
      <c r="T67" s="1" t="e">
        <f t="shared" si="46"/>
        <v>#NUM!</v>
      </c>
      <c r="U67" s="1" t="e">
        <f t="shared" si="47"/>
        <v>#NUM!</v>
      </c>
      <c r="V67" s="1" t="e">
        <f t="shared" si="48"/>
        <v>#NUM!</v>
      </c>
      <c r="W67" s="1" t="e">
        <f t="shared" si="49"/>
        <v>#NUM!</v>
      </c>
      <c r="X67" s="2" t="e" cm="1">
        <f t="array" ref="X67">MAX(ABS(T67:W67/B67:E67))</f>
        <v>#NUM!</v>
      </c>
      <c r="Y67" s="1">
        <f t="shared" si="50"/>
        <v>-1.142438314761502E+82</v>
      </c>
      <c r="Z67" s="1" t="e">
        <f t="shared" si="51"/>
        <v>#NUM!</v>
      </c>
      <c r="AA67" s="1" t="e">
        <f t="shared" si="52"/>
        <v>#NUM!</v>
      </c>
      <c r="AB67" s="2">
        <f t="shared" si="53"/>
        <v>-9.3346216637071066E+81</v>
      </c>
      <c r="AC67" s="2" t="e">
        <f t="shared" si="54"/>
        <v>#NUM!</v>
      </c>
      <c r="AD67" s="2">
        <v>0</v>
      </c>
      <c r="AE67" s="10">
        <f t="shared" si="55"/>
        <v>-2.0897614839079137E+81</v>
      </c>
      <c r="AF67" s="13">
        <f>0</f>
        <v>0</v>
      </c>
      <c r="AG67" s="10" t="e">
        <f t="shared" si="56"/>
        <v>#NUM!</v>
      </c>
      <c r="AH67" s="22" t="e">
        <f t="shared" si="57"/>
        <v>#NUM!</v>
      </c>
      <c r="AI67" s="22" t="e">
        <f t="shared" si="58"/>
        <v>#NUM!</v>
      </c>
      <c r="AJ67" s="18">
        <f t="shared" si="59"/>
        <v>-2.0897614839079093E+79</v>
      </c>
      <c r="AK67" s="22">
        <f t="shared" si="60"/>
        <v>-9.3346216637071066E+81</v>
      </c>
      <c r="AL67" s="22" t="e">
        <f t="shared" si="61"/>
        <v>#NUM!</v>
      </c>
      <c r="AM67" s="18">
        <f t="shared" si="62"/>
        <v>6.7608297539198143E-4</v>
      </c>
      <c r="AN67" s="18" t="e">
        <f t="shared" si="63"/>
        <v>#NUM!</v>
      </c>
      <c r="AO67" t="e" cm="1">
        <f t="array" ref="AO67">TRANSPOSE(MMULT(MINVERSE(_xlfn.WRAPCOLS(Y67:AG67,3)),TRANSPOSE(T67:V67)))</f>
        <v>#NUM!</v>
      </c>
      <c r="AP67" s="1"/>
      <c r="AQ67" s="1"/>
      <c r="AR67">
        <v>0</v>
      </c>
    </row>
    <row r="68" spans="1:44" x14ac:dyDescent="0.25">
      <c r="A68">
        <f t="shared" si="31"/>
        <v>57</v>
      </c>
      <c r="B68" s="1">
        <f t="shared" si="32"/>
        <v>4.7209899999999998E-8</v>
      </c>
      <c r="C68" s="1">
        <f t="shared" si="33"/>
        <v>1.09987E-3</v>
      </c>
      <c r="D68" s="1">
        <f t="shared" si="34"/>
        <v>1.7799999999999999E-6</v>
      </c>
      <c r="E68" s="1" t="e">
        <f t="shared" si="35"/>
        <v>#NUM!</v>
      </c>
      <c r="F68" s="1" t="e">
        <f t="shared" si="26"/>
        <v>#NUM!</v>
      </c>
      <c r="G68" s="1">
        <f t="shared" si="27"/>
        <v>-8.3194903149025408E+74</v>
      </c>
      <c r="H68" s="1">
        <f t="shared" si="28"/>
        <v>-8.3194903149025408E+74</v>
      </c>
      <c r="I68" s="1">
        <f t="shared" si="29"/>
        <v>2.6915348039269097E-8</v>
      </c>
      <c r="J68" s="14" t="e">
        <f t="shared" si="36"/>
        <v>#NUM!</v>
      </c>
      <c r="K68" s="14">
        <f t="shared" si="37"/>
        <v>-5.6246657658440824E+72</v>
      </c>
      <c r="L68" s="1">
        <f t="shared" si="38"/>
        <v>3.7411058827205313E-7</v>
      </c>
      <c r="M68" s="1">
        <f t="shared" si="39"/>
        <v>-4.7763563469599797E+77</v>
      </c>
      <c r="N68" s="1">
        <f t="shared" si="40"/>
        <v>-2.8913237292051678E+76</v>
      </c>
      <c r="O68" s="1" t="e">
        <f t="shared" si="41"/>
        <v>#NUM!</v>
      </c>
      <c r="P68" s="1" t="e">
        <f t="shared" si="42"/>
        <v>#NUM!</v>
      </c>
      <c r="Q68" s="1" t="e">
        <f t="shared" si="43"/>
        <v>#NUM!</v>
      </c>
      <c r="R68" s="1" t="e">
        <f t="shared" si="44"/>
        <v>#NUM!</v>
      </c>
      <c r="S68" s="1" t="e">
        <f t="shared" si="45"/>
        <v>#NUM!</v>
      </c>
      <c r="T68" s="1" t="e">
        <f t="shared" si="46"/>
        <v>#NUM!</v>
      </c>
      <c r="U68" s="1" t="e">
        <f t="shared" si="47"/>
        <v>#NUM!</v>
      </c>
      <c r="V68" s="1" t="e">
        <f t="shared" si="48"/>
        <v>#NUM!</v>
      </c>
      <c r="W68" s="1" t="e">
        <f t="shared" si="49"/>
        <v>#NUM!</v>
      </c>
      <c r="X68" s="2" t="e" cm="1">
        <f t="array" ref="X68">MAX(ABS(T68:W68/B68:E68))</f>
        <v>#NUM!</v>
      </c>
      <c r="Y68" s="1">
        <f t="shared" si="50"/>
        <v>-1.142438314761502E+82</v>
      </c>
      <c r="Z68" s="1" t="e">
        <f t="shared" si="51"/>
        <v>#NUM!</v>
      </c>
      <c r="AA68" s="1" t="e">
        <f t="shared" si="52"/>
        <v>#NUM!</v>
      </c>
      <c r="AB68" s="2">
        <f t="shared" si="53"/>
        <v>-9.3346216637071066E+81</v>
      </c>
      <c r="AC68" s="2" t="e">
        <f t="shared" si="54"/>
        <v>#NUM!</v>
      </c>
      <c r="AD68" s="2">
        <v>0</v>
      </c>
      <c r="AE68" s="10">
        <f t="shared" si="55"/>
        <v>-2.0897614839079137E+81</v>
      </c>
      <c r="AF68" s="13">
        <f>0</f>
        <v>0</v>
      </c>
      <c r="AG68" s="10" t="e">
        <f t="shared" si="56"/>
        <v>#NUM!</v>
      </c>
      <c r="AH68" s="22" t="e">
        <f t="shared" si="57"/>
        <v>#NUM!</v>
      </c>
      <c r="AI68" s="22" t="e">
        <f t="shared" si="58"/>
        <v>#NUM!</v>
      </c>
      <c r="AJ68" s="18">
        <f t="shared" si="59"/>
        <v>-2.0897614839079093E+79</v>
      </c>
      <c r="AK68" s="22">
        <f t="shared" si="60"/>
        <v>-9.3346216637071066E+81</v>
      </c>
      <c r="AL68" s="22" t="e">
        <f t="shared" si="61"/>
        <v>#NUM!</v>
      </c>
      <c r="AM68" s="18">
        <f t="shared" si="62"/>
        <v>6.7608297539198143E-4</v>
      </c>
      <c r="AN68" s="18" t="e">
        <f t="shared" si="63"/>
        <v>#NUM!</v>
      </c>
      <c r="AO68" t="e" cm="1">
        <f t="array" ref="AO68">TRANSPOSE(MMULT(MINVERSE(_xlfn.WRAPCOLS(Y68:AG68,3)),TRANSPOSE(T68:V68)))</f>
        <v>#NUM!</v>
      </c>
      <c r="AP68" s="1"/>
      <c r="AQ68" s="1"/>
      <c r="AR68">
        <v>0</v>
      </c>
    </row>
    <row r="69" spans="1:44" x14ac:dyDescent="0.25">
      <c r="A69">
        <f t="shared" si="31"/>
        <v>58</v>
      </c>
      <c r="B69" s="1">
        <f t="shared" si="32"/>
        <v>4.7209899999999998E-8</v>
      </c>
      <c r="C69" s="1">
        <f t="shared" si="33"/>
        <v>1.09987E-3</v>
      </c>
      <c r="D69" s="1">
        <f t="shared" si="34"/>
        <v>1.7799999999999999E-6</v>
      </c>
      <c r="E69" s="1" t="e">
        <f t="shared" si="35"/>
        <v>#NUM!</v>
      </c>
      <c r="F69" s="1" t="e">
        <f t="shared" si="26"/>
        <v>#NUM!</v>
      </c>
      <c r="G69" s="1">
        <f t="shared" si="27"/>
        <v>-8.3194903149025408E+74</v>
      </c>
      <c r="H69" s="1">
        <f t="shared" si="28"/>
        <v>-8.3194903149025408E+74</v>
      </c>
      <c r="I69" s="1">
        <f t="shared" si="29"/>
        <v>2.6915348039269097E-8</v>
      </c>
      <c r="J69" s="14" t="e">
        <f t="shared" si="36"/>
        <v>#NUM!</v>
      </c>
      <c r="K69" s="14">
        <f t="shared" si="37"/>
        <v>-5.6246657658440824E+72</v>
      </c>
      <c r="L69" s="1">
        <f t="shared" si="38"/>
        <v>3.7411058827205313E-7</v>
      </c>
      <c r="M69" s="1">
        <f t="shared" si="39"/>
        <v>-4.7763563469599797E+77</v>
      </c>
      <c r="N69" s="1">
        <f t="shared" si="40"/>
        <v>-2.8913237292051678E+76</v>
      </c>
      <c r="O69" s="1" t="e">
        <f t="shared" si="41"/>
        <v>#NUM!</v>
      </c>
      <c r="P69" s="1" t="e">
        <f t="shared" si="42"/>
        <v>#NUM!</v>
      </c>
      <c r="Q69" s="1" t="e">
        <f t="shared" si="43"/>
        <v>#NUM!</v>
      </c>
      <c r="R69" s="1" t="e">
        <f t="shared" si="44"/>
        <v>#NUM!</v>
      </c>
      <c r="S69" s="1" t="e">
        <f t="shared" si="45"/>
        <v>#NUM!</v>
      </c>
      <c r="T69" s="1" t="e">
        <f t="shared" si="46"/>
        <v>#NUM!</v>
      </c>
      <c r="U69" s="1" t="e">
        <f t="shared" si="47"/>
        <v>#NUM!</v>
      </c>
      <c r="V69" s="1" t="e">
        <f t="shared" si="48"/>
        <v>#NUM!</v>
      </c>
      <c r="W69" s="1" t="e">
        <f t="shared" si="49"/>
        <v>#NUM!</v>
      </c>
      <c r="X69" s="2" t="e" cm="1">
        <f t="array" ref="X69">MAX(ABS(T69:W69/B69:E69))</f>
        <v>#NUM!</v>
      </c>
      <c r="Y69" s="1">
        <f t="shared" si="50"/>
        <v>-1.142438314761502E+82</v>
      </c>
      <c r="Z69" s="1" t="e">
        <f t="shared" si="51"/>
        <v>#NUM!</v>
      </c>
      <c r="AA69" s="1" t="e">
        <f t="shared" si="52"/>
        <v>#NUM!</v>
      </c>
      <c r="AB69" s="2">
        <f t="shared" si="53"/>
        <v>-9.3346216637071066E+81</v>
      </c>
      <c r="AC69" s="2" t="e">
        <f t="shared" si="54"/>
        <v>#NUM!</v>
      </c>
      <c r="AD69" s="2">
        <v>0</v>
      </c>
      <c r="AE69" s="10">
        <f t="shared" si="55"/>
        <v>-2.0897614839079137E+81</v>
      </c>
      <c r="AF69" s="13">
        <f>0</f>
        <v>0</v>
      </c>
      <c r="AG69" s="10" t="e">
        <f t="shared" si="56"/>
        <v>#NUM!</v>
      </c>
      <c r="AH69" s="22" t="e">
        <f t="shared" si="57"/>
        <v>#NUM!</v>
      </c>
      <c r="AI69" s="22" t="e">
        <f t="shared" si="58"/>
        <v>#NUM!</v>
      </c>
      <c r="AJ69" s="18">
        <f t="shared" si="59"/>
        <v>-2.0897614839079093E+79</v>
      </c>
      <c r="AK69" s="22">
        <f t="shared" si="60"/>
        <v>-9.3346216637071066E+81</v>
      </c>
      <c r="AL69" s="22" t="e">
        <f t="shared" si="61"/>
        <v>#NUM!</v>
      </c>
      <c r="AM69" s="18">
        <f t="shared" si="62"/>
        <v>6.7608297539198143E-4</v>
      </c>
      <c r="AN69" s="18" t="e">
        <f t="shared" si="63"/>
        <v>#NUM!</v>
      </c>
      <c r="AO69" t="e" cm="1">
        <f t="array" ref="AO69">TRANSPOSE(MMULT(MINVERSE(_xlfn.WRAPCOLS(Y69:AG69,3)),TRANSPOSE(T69:V69)))</f>
        <v>#NUM!</v>
      </c>
      <c r="AP69" s="1"/>
      <c r="AQ69" s="1"/>
      <c r="AR69">
        <v>0</v>
      </c>
    </row>
    <row r="70" spans="1:44" x14ac:dyDescent="0.25">
      <c r="A70">
        <f t="shared" si="31"/>
        <v>59</v>
      </c>
      <c r="B70" s="1">
        <f t="shared" si="32"/>
        <v>4.7209899999999998E-8</v>
      </c>
      <c r="C70" s="1">
        <f t="shared" si="33"/>
        <v>1.09987E-3</v>
      </c>
      <c r="D70" s="1">
        <f t="shared" si="34"/>
        <v>1.7799999999999999E-6</v>
      </c>
      <c r="E70" s="1" t="e">
        <f t="shared" si="35"/>
        <v>#NUM!</v>
      </c>
      <c r="F70" s="1" t="e">
        <f t="shared" si="26"/>
        <v>#NUM!</v>
      </c>
      <c r="G70" s="1">
        <f t="shared" si="27"/>
        <v>-8.3194903149025408E+74</v>
      </c>
      <c r="H70" s="1">
        <f t="shared" si="28"/>
        <v>-8.3194903149025408E+74</v>
      </c>
      <c r="I70" s="1">
        <f t="shared" si="29"/>
        <v>2.6915348039269097E-8</v>
      </c>
      <c r="J70" s="14" t="e">
        <f t="shared" si="36"/>
        <v>#NUM!</v>
      </c>
      <c r="K70" s="14">
        <f t="shared" si="37"/>
        <v>-5.6246657658440824E+72</v>
      </c>
      <c r="L70" s="1">
        <f t="shared" si="38"/>
        <v>3.7411058827205313E-7</v>
      </c>
      <c r="M70" s="1">
        <f t="shared" si="39"/>
        <v>-4.7763563469599797E+77</v>
      </c>
      <c r="N70" s="1">
        <f t="shared" si="40"/>
        <v>-2.8913237292051678E+76</v>
      </c>
      <c r="O70" s="1" t="e">
        <f t="shared" si="41"/>
        <v>#NUM!</v>
      </c>
      <c r="P70" s="1" t="e">
        <f t="shared" si="42"/>
        <v>#NUM!</v>
      </c>
      <c r="Q70" s="1" t="e">
        <f t="shared" si="43"/>
        <v>#NUM!</v>
      </c>
      <c r="R70" s="1" t="e">
        <f t="shared" si="44"/>
        <v>#NUM!</v>
      </c>
      <c r="S70" s="1" t="e">
        <f t="shared" si="45"/>
        <v>#NUM!</v>
      </c>
      <c r="T70" s="1" t="e">
        <f t="shared" si="46"/>
        <v>#NUM!</v>
      </c>
      <c r="U70" s="1" t="e">
        <f t="shared" si="47"/>
        <v>#NUM!</v>
      </c>
      <c r="V70" s="1" t="e">
        <f t="shared" si="48"/>
        <v>#NUM!</v>
      </c>
      <c r="W70" s="1" t="e">
        <f t="shared" si="49"/>
        <v>#NUM!</v>
      </c>
      <c r="X70" s="2" t="e" cm="1">
        <f t="array" ref="X70">MAX(ABS(T70:W70/B70:E70))</f>
        <v>#NUM!</v>
      </c>
      <c r="Y70" s="1">
        <f t="shared" si="50"/>
        <v>-1.142438314761502E+82</v>
      </c>
      <c r="Z70" s="1" t="e">
        <f t="shared" si="51"/>
        <v>#NUM!</v>
      </c>
      <c r="AA70" s="1" t="e">
        <f t="shared" si="52"/>
        <v>#NUM!</v>
      </c>
      <c r="AB70" s="2">
        <f t="shared" si="53"/>
        <v>-9.3346216637071066E+81</v>
      </c>
      <c r="AC70" s="2" t="e">
        <f t="shared" si="54"/>
        <v>#NUM!</v>
      </c>
      <c r="AD70" s="2">
        <v>0</v>
      </c>
      <c r="AE70" s="10">
        <f t="shared" si="55"/>
        <v>-2.0897614839079137E+81</v>
      </c>
      <c r="AF70" s="13">
        <f>0</f>
        <v>0</v>
      </c>
      <c r="AG70" s="10" t="e">
        <f t="shared" si="56"/>
        <v>#NUM!</v>
      </c>
      <c r="AH70" s="22" t="e">
        <f t="shared" si="57"/>
        <v>#NUM!</v>
      </c>
      <c r="AI70" s="22" t="e">
        <f t="shared" si="58"/>
        <v>#NUM!</v>
      </c>
      <c r="AJ70" s="18">
        <f t="shared" si="59"/>
        <v>-2.0897614839079093E+79</v>
      </c>
      <c r="AK70" s="22">
        <f t="shared" si="60"/>
        <v>-9.3346216637071066E+81</v>
      </c>
      <c r="AL70" s="22" t="e">
        <f t="shared" si="61"/>
        <v>#NUM!</v>
      </c>
      <c r="AM70" s="18">
        <f t="shared" si="62"/>
        <v>6.7608297539198143E-4</v>
      </c>
      <c r="AN70" s="18" t="e">
        <f t="shared" si="63"/>
        <v>#NUM!</v>
      </c>
      <c r="AO70" t="e" cm="1">
        <f t="array" ref="AO70">TRANSPOSE(MMULT(MINVERSE(_xlfn.WRAPCOLS(Y70:AG70,3)),TRANSPOSE(T70:V70)))</f>
        <v>#NUM!</v>
      </c>
      <c r="AP70" s="1"/>
      <c r="AQ70" s="1"/>
      <c r="AR70">
        <v>0</v>
      </c>
    </row>
    <row r="71" spans="1:44" x14ac:dyDescent="0.25">
      <c r="A71">
        <f t="shared" si="31"/>
        <v>60</v>
      </c>
      <c r="B71" s="1">
        <f t="shared" si="32"/>
        <v>4.7209899999999998E-8</v>
      </c>
      <c r="C71" s="1">
        <f t="shared" si="33"/>
        <v>1.09987E-3</v>
      </c>
      <c r="D71" s="1">
        <f t="shared" si="34"/>
        <v>1.7799999999999999E-6</v>
      </c>
      <c r="E71" s="1" t="e">
        <f t="shared" si="35"/>
        <v>#NUM!</v>
      </c>
      <c r="F71" s="1" t="e">
        <f t="shared" si="26"/>
        <v>#NUM!</v>
      </c>
      <c r="G71" s="1">
        <f t="shared" si="27"/>
        <v>-8.3194903149025408E+74</v>
      </c>
      <c r="H71" s="1">
        <f t="shared" si="28"/>
        <v>-8.3194903149025408E+74</v>
      </c>
      <c r="I71" s="1">
        <f t="shared" si="29"/>
        <v>2.6915348039269097E-8</v>
      </c>
      <c r="J71" s="14" t="e">
        <f t="shared" si="36"/>
        <v>#NUM!</v>
      </c>
      <c r="K71" s="14">
        <f t="shared" si="37"/>
        <v>-5.6246657658440824E+72</v>
      </c>
      <c r="L71" s="1">
        <f t="shared" si="38"/>
        <v>3.7411058827205313E-7</v>
      </c>
      <c r="M71" s="1">
        <f t="shared" si="39"/>
        <v>-4.7763563469599797E+77</v>
      </c>
      <c r="N71" s="1">
        <f t="shared" si="40"/>
        <v>-2.8913237292051678E+76</v>
      </c>
      <c r="O71" s="1" t="e">
        <f t="shared" si="41"/>
        <v>#NUM!</v>
      </c>
      <c r="P71" s="1" t="e">
        <f t="shared" si="42"/>
        <v>#NUM!</v>
      </c>
      <c r="Q71" s="1" t="e">
        <f t="shared" si="43"/>
        <v>#NUM!</v>
      </c>
      <c r="R71" s="1" t="e">
        <f t="shared" si="44"/>
        <v>#NUM!</v>
      </c>
      <c r="S71" s="1" t="e">
        <f t="shared" si="45"/>
        <v>#NUM!</v>
      </c>
      <c r="T71" s="1" t="e">
        <f t="shared" si="46"/>
        <v>#NUM!</v>
      </c>
      <c r="U71" s="1" t="e">
        <f t="shared" si="47"/>
        <v>#NUM!</v>
      </c>
      <c r="V71" s="1" t="e">
        <f t="shared" si="48"/>
        <v>#NUM!</v>
      </c>
      <c r="W71" s="1" t="e">
        <f t="shared" si="49"/>
        <v>#NUM!</v>
      </c>
      <c r="X71" s="2" t="e" cm="1">
        <f t="array" ref="X71">MAX(ABS(T71:W71/B71:E71))</f>
        <v>#NUM!</v>
      </c>
      <c r="Y71" s="1">
        <f t="shared" si="50"/>
        <v>-1.142438314761502E+82</v>
      </c>
      <c r="Z71" s="1" t="e">
        <f t="shared" si="51"/>
        <v>#NUM!</v>
      </c>
      <c r="AA71" s="1" t="e">
        <f t="shared" si="52"/>
        <v>#NUM!</v>
      </c>
      <c r="AB71" s="2">
        <f t="shared" si="53"/>
        <v>-9.3346216637071066E+81</v>
      </c>
      <c r="AC71" s="2" t="e">
        <f t="shared" si="54"/>
        <v>#NUM!</v>
      </c>
      <c r="AD71" s="2">
        <v>0</v>
      </c>
      <c r="AE71" s="10">
        <f t="shared" si="55"/>
        <v>-2.0897614839079137E+81</v>
      </c>
      <c r="AF71" s="13">
        <f>0</f>
        <v>0</v>
      </c>
      <c r="AG71" s="10" t="e">
        <f t="shared" si="56"/>
        <v>#NUM!</v>
      </c>
      <c r="AH71" s="22" t="e">
        <f t="shared" si="57"/>
        <v>#NUM!</v>
      </c>
      <c r="AI71" s="22" t="e">
        <f t="shared" si="58"/>
        <v>#NUM!</v>
      </c>
      <c r="AJ71" s="18">
        <f t="shared" si="59"/>
        <v>-2.0897614839079093E+79</v>
      </c>
      <c r="AK71" s="22">
        <f t="shared" si="60"/>
        <v>-9.3346216637071066E+81</v>
      </c>
      <c r="AL71" s="22" t="e">
        <f t="shared" si="61"/>
        <v>#NUM!</v>
      </c>
      <c r="AM71" s="18">
        <f t="shared" si="62"/>
        <v>6.7608297539198143E-4</v>
      </c>
      <c r="AN71" s="18" t="e">
        <f t="shared" si="63"/>
        <v>#NUM!</v>
      </c>
      <c r="AO71" t="e" cm="1">
        <f t="array" ref="AO71">TRANSPOSE(MMULT(MINVERSE(_xlfn.WRAPCOLS(Y71:AG71,3)),TRANSPOSE(T71:V71)))</f>
        <v>#NUM!</v>
      </c>
      <c r="AP71" s="1"/>
      <c r="AQ71" s="1"/>
      <c r="AR71">
        <v>0</v>
      </c>
    </row>
    <row r="72" spans="1:44" x14ac:dyDescent="0.25">
      <c r="A72">
        <f t="shared" si="31"/>
        <v>61</v>
      </c>
      <c r="B72" s="1">
        <f t="shared" si="32"/>
        <v>4.7209899999999998E-8</v>
      </c>
      <c r="C72" s="1">
        <f t="shared" si="33"/>
        <v>1.09987E-3</v>
      </c>
      <c r="D72" s="1">
        <f t="shared" si="34"/>
        <v>1.7799999999999999E-6</v>
      </c>
      <c r="E72" s="1" t="e">
        <f t="shared" si="35"/>
        <v>#NUM!</v>
      </c>
      <c r="F72" s="1" t="e">
        <f t="shared" si="26"/>
        <v>#NUM!</v>
      </c>
      <c r="G72" s="1">
        <f t="shared" si="27"/>
        <v>-8.3194903149025408E+74</v>
      </c>
      <c r="H72" s="1">
        <f t="shared" si="28"/>
        <v>-8.3194903149025408E+74</v>
      </c>
      <c r="I72" s="1">
        <f t="shared" si="29"/>
        <v>2.6915348039269097E-8</v>
      </c>
      <c r="J72" s="14" t="e">
        <f t="shared" si="36"/>
        <v>#NUM!</v>
      </c>
      <c r="K72" s="14">
        <f t="shared" si="37"/>
        <v>-5.6246657658440824E+72</v>
      </c>
      <c r="L72" s="1">
        <f t="shared" si="38"/>
        <v>3.7411058827205313E-7</v>
      </c>
      <c r="M72" s="1">
        <f t="shared" si="39"/>
        <v>-4.7763563469599797E+77</v>
      </c>
      <c r="N72" s="1">
        <f t="shared" si="40"/>
        <v>-2.8913237292051678E+76</v>
      </c>
      <c r="O72" s="1" t="e">
        <f t="shared" si="41"/>
        <v>#NUM!</v>
      </c>
      <c r="P72" s="1" t="e">
        <f t="shared" si="42"/>
        <v>#NUM!</v>
      </c>
      <c r="Q72" s="1" t="e">
        <f t="shared" si="43"/>
        <v>#NUM!</v>
      </c>
      <c r="R72" s="1" t="e">
        <f t="shared" si="44"/>
        <v>#NUM!</v>
      </c>
      <c r="S72" s="1" t="e">
        <f t="shared" si="45"/>
        <v>#NUM!</v>
      </c>
      <c r="T72" s="1" t="e">
        <f t="shared" si="46"/>
        <v>#NUM!</v>
      </c>
      <c r="U72" s="1" t="e">
        <f t="shared" si="47"/>
        <v>#NUM!</v>
      </c>
      <c r="V72" s="1" t="e">
        <f t="shared" si="48"/>
        <v>#NUM!</v>
      </c>
      <c r="W72" s="1" t="e">
        <f t="shared" si="49"/>
        <v>#NUM!</v>
      </c>
      <c r="X72" s="2" t="e" cm="1">
        <f t="array" ref="X72">MAX(ABS(T72:W72/B72:E72))</f>
        <v>#NUM!</v>
      </c>
      <c r="Y72" s="1">
        <f t="shared" si="50"/>
        <v>-1.142438314761502E+82</v>
      </c>
      <c r="Z72" s="1" t="e">
        <f t="shared" si="51"/>
        <v>#NUM!</v>
      </c>
      <c r="AA72" s="1" t="e">
        <f t="shared" si="52"/>
        <v>#NUM!</v>
      </c>
      <c r="AB72" s="2">
        <f t="shared" si="53"/>
        <v>-9.3346216637071066E+81</v>
      </c>
      <c r="AC72" s="2" t="e">
        <f t="shared" si="54"/>
        <v>#NUM!</v>
      </c>
      <c r="AD72" s="2">
        <v>0</v>
      </c>
      <c r="AE72" s="10">
        <f t="shared" si="55"/>
        <v>-2.0897614839079137E+81</v>
      </c>
      <c r="AF72" s="13">
        <f>0</f>
        <v>0</v>
      </c>
      <c r="AG72" s="10" t="e">
        <f t="shared" si="56"/>
        <v>#NUM!</v>
      </c>
      <c r="AH72" s="22" t="e">
        <f t="shared" si="57"/>
        <v>#NUM!</v>
      </c>
      <c r="AI72" s="22" t="e">
        <f t="shared" si="58"/>
        <v>#NUM!</v>
      </c>
      <c r="AJ72" s="18">
        <f t="shared" si="59"/>
        <v>-2.0897614839079093E+79</v>
      </c>
      <c r="AK72" s="22">
        <f t="shared" si="60"/>
        <v>-9.3346216637071066E+81</v>
      </c>
      <c r="AL72" s="22" t="e">
        <f t="shared" si="61"/>
        <v>#NUM!</v>
      </c>
      <c r="AM72" s="18">
        <f t="shared" si="62"/>
        <v>6.7608297539198143E-4</v>
      </c>
      <c r="AN72" s="18" t="e">
        <f t="shared" si="63"/>
        <v>#NUM!</v>
      </c>
      <c r="AO72" t="e" cm="1">
        <f t="array" ref="AO72">TRANSPOSE(MMULT(MINVERSE(_xlfn.WRAPCOLS(Y72:AG72,3)),TRANSPOSE(T72:V72)))</f>
        <v>#NUM!</v>
      </c>
      <c r="AP72" s="1"/>
      <c r="AQ72" s="1"/>
      <c r="AR72">
        <v>0</v>
      </c>
    </row>
    <row r="73" spans="1:44" x14ac:dyDescent="0.25">
      <c r="A73">
        <f t="shared" si="31"/>
        <v>62</v>
      </c>
      <c r="B73" s="1">
        <f t="shared" si="32"/>
        <v>4.7209899999999998E-8</v>
      </c>
      <c r="C73" s="1">
        <f t="shared" si="33"/>
        <v>1.09987E-3</v>
      </c>
      <c r="D73" s="1">
        <f t="shared" si="34"/>
        <v>1.7799999999999999E-6</v>
      </c>
      <c r="E73" s="1" t="e">
        <f t="shared" si="35"/>
        <v>#NUM!</v>
      </c>
      <c r="F73" s="1" t="e">
        <f t="shared" si="26"/>
        <v>#NUM!</v>
      </c>
      <c r="G73" s="1">
        <f t="shared" si="27"/>
        <v>-8.3194903149025408E+74</v>
      </c>
      <c r="H73" s="1">
        <f t="shared" si="28"/>
        <v>-8.3194903149025408E+74</v>
      </c>
      <c r="I73" s="1">
        <f t="shared" si="29"/>
        <v>2.6915348039269097E-8</v>
      </c>
      <c r="J73" s="14" t="e">
        <f t="shared" si="36"/>
        <v>#NUM!</v>
      </c>
      <c r="K73" s="14">
        <f t="shared" si="37"/>
        <v>-5.6246657658440824E+72</v>
      </c>
      <c r="L73" s="1">
        <f t="shared" si="38"/>
        <v>3.7411058827205313E-7</v>
      </c>
      <c r="M73" s="1">
        <f t="shared" si="39"/>
        <v>-4.7763563469599797E+77</v>
      </c>
      <c r="N73" s="1">
        <f t="shared" si="40"/>
        <v>-2.8913237292051678E+76</v>
      </c>
      <c r="O73" s="1" t="e">
        <f t="shared" si="41"/>
        <v>#NUM!</v>
      </c>
      <c r="P73" s="1" t="e">
        <f t="shared" si="42"/>
        <v>#NUM!</v>
      </c>
      <c r="Q73" s="1" t="e">
        <f t="shared" si="43"/>
        <v>#NUM!</v>
      </c>
      <c r="R73" s="1" t="e">
        <f t="shared" si="44"/>
        <v>#NUM!</v>
      </c>
      <c r="S73" s="1" t="e">
        <f t="shared" si="45"/>
        <v>#NUM!</v>
      </c>
      <c r="T73" s="1" t="e">
        <f t="shared" si="46"/>
        <v>#NUM!</v>
      </c>
      <c r="U73" s="1" t="e">
        <f t="shared" si="47"/>
        <v>#NUM!</v>
      </c>
      <c r="V73" s="1" t="e">
        <f t="shared" si="48"/>
        <v>#NUM!</v>
      </c>
      <c r="W73" s="1" t="e">
        <f t="shared" si="49"/>
        <v>#NUM!</v>
      </c>
      <c r="X73" s="2" t="e" cm="1">
        <f t="array" ref="X73">MAX(ABS(T73:W73/B73:E73))</f>
        <v>#NUM!</v>
      </c>
      <c r="Y73" s="1">
        <f t="shared" si="50"/>
        <v>-1.142438314761502E+82</v>
      </c>
      <c r="Z73" s="1" t="e">
        <f t="shared" si="51"/>
        <v>#NUM!</v>
      </c>
      <c r="AA73" s="1" t="e">
        <f t="shared" si="52"/>
        <v>#NUM!</v>
      </c>
      <c r="AB73" s="2">
        <f t="shared" si="53"/>
        <v>-9.3346216637071066E+81</v>
      </c>
      <c r="AC73" s="2" t="e">
        <f t="shared" si="54"/>
        <v>#NUM!</v>
      </c>
      <c r="AD73" s="2">
        <v>0</v>
      </c>
      <c r="AE73" s="10">
        <f t="shared" si="55"/>
        <v>-2.0897614839079137E+81</v>
      </c>
      <c r="AF73" s="13">
        <f>0</f>
        <v>0</v>
      </c>
      <c r="AG73" s="10" t="e">
        <f t="shared" si="56"/>
        <v>#NUM!</v>
      </c>
      <c r="AH73" s="22" t="e">
        <f t="shared" si="57"/>
        <v>#NUM!</v>
      </c>
      <c r="AI73" s="22" t="e">
        <f t="shared" si="58"/>
        <v>#NUM!</v>
      </c>
      <c r="AJ73" s="18">
        <f t="shared" si="59"/>
        <v>-2.0897614839079093E+79</v>
      </c>
      <c r="AK73" s="22">
        <f t="shared" si="60"/>
        <v>-9.3346216637071066E+81</v>
      </c>
      <c r="AL73" s="22" t="e">
        <f t="shared" si="61"/>
        <v>#NUM!</v>
      </c>
      <c r="AM73" s="18">
        <f t="shared" si="62"/>
        <v>6.7608297539198143E-4</v>
      </c>
      <c r="AN73" s="18" t="e">
        <f t="shared" si="63"/>
        <v>#NUM!</v>
      </c>
      <c r="AO73" t="e" cm="1">
        <f t="array" ref="AO73">TRANSPOSE(MMULT(MINVERSE(_xlfn.WRAPCOLS(Y73:AG73,3)),TRANSPOSE(T73:V73)))</f>
        <v>#NUM!</v>
      </c>
      <c r="AP73" s="1"/>
      <c r="AQ73" s="1"/>
      <c r="AR73">
        <v>0</v>
      </c>
    </row>
    <row r="74" spans="1:44" x14ac:dyDescent="0.25">
      <c r="A74">
        <f t="shared" si="31"/>
        <v>63</v>
      </c>
      <c r="B74" s="1">
        <f t="shared" si="32"/>
        <v>4.7209899999999998E-8</v>
      </c>
      <c r="C74" s="1">
        <f t="shared" si="33"/>
        <v>1.09987E-3</v>
      </c>
      <c r="D74" s="1">
        <f t="shared" si="34"/>
        <v>1.7799999999999999E-6</v>
      </c>
      <c r="E74" s="1" t="e">
        <f t="shared" si="35"/>
        <v>#NUM!</v>
      </c>
      <c r="F74" s="1" t="e">
        <f t="shared" si="26"/>
        <v>#NUM!</v>
      </c>
      <c r="G74" s="1">
        <f t="shared" si="27"/>
        <v>-8.3194903149025408E+74</v>
      </c>
      <c r="H74" s="1">
        <f t="shared" si="28"/>
        <v>-8.3194903149025408E+74</v>
      </c>
      <c r="I74" s="1">
        <f t="shared" si="29"/>
        <v>2.6915348039269097E-8</v>
      </c>
      <c r="J74" s="14" t="e">
        <f t="shared" si="36"/>
        <v>#NUM!</v>
      </c>
      <c r="K74" s="14">
        <f t="shared" si="37"/>
        <v>-5.6246657658440824E+72</v>
      </c>
      <c r="L74" s="1">
        <f t="shared" si="38"/>
        <v>3.7411058827205313E-7</v>
      </c>
      <c r="M74" s="1">
        <f t="shared" si="39"/>
        <v>-4.7763563469599797E+77</v>
      </c>
      <c r="N74" s="1">
        <f t="shared" si="40"/>
        <v>-2.8913237292051678E+76</v>
      </c>
      <c r="O74" s="1" t="e">
        <f t="shared" si="41"/>
        <v>#NUM!</v>
      </c>
      <c r="P74" s="1" t="e">
        <f t="shared" si="42"/>
        <v>#NUM!</v>
      </c>
      <c r="Q74" s="1" t="e">
        <f t="shared" si="43"/>
        <v>#NUM!</v>
      </c>
      <c r="R74" s="1" t="e">
        <f t="shared" si="44"/>
        <v>#NUM!</v>
      </c>
      <c r="S74" s="1" t="e">
        <f t="shared" si="45"/>
        <v>#NUM!</v>
      </c>
      <c r="T74" s="1" t="e">
        <f t="shared" si="46"/>
        <v>#NUM!</v>
      </c>
      <c r="U74" s="1" t="e">
        <f t="shared" si="47"/>
        <v>#NUM!</v>
      </c>
      <c r="V74" s="1" t="e">
        <f t="shared" si="48"/>
        <v>#NUM!</v>
      </c>
      <c r="W74" s="1" t="e">
        <f t="shared" si="49"/>
        <v>#NUM!</v>
      </c>
      <c r="X74" s="2" t="e" cm="1">
        <f t="array" ref="X74">MAX(ABS(T74:W74/B74:E74))</f>
        <v>#NUM!</v>
      </c>
      <c r="Y74" s="1">
        <f t="shared" si="50"/>
        <v>-1.142438314761502E+82</v>
      </c>
      <c r="Z74" s="1" t="e">
        <f t="shared" si="51"/>
        <v>#NUM!</v>
      </c>
      <c r="AA74" s="1" t="e">
        <f t="shared" si="52"/>
        <v>#NUM!</v>
      </c>
      <c r="AB74" s="2">
        <f t="shared" si="53"/>
        <v>-9.3346216637071066E+81</v>
      </c>
      <c r="AC74" s="2" t="e">
        <f t="shared" si="54"/>
        <v>#NUM!</v>
      </c>
      <c r="AD74" s="2">
        <v>0</v>
      </c>
      <c r="AE74" s="10">
        <f t="shared" si="55"/>
        <v>-2.0897614839079137E+81</v>
      </c>
      <c r="AF74" s="13">
        <f>0</f>
        <v>0</v>
      </c>
      <c r="AG74" s="10" t="e">
        <f t="shared" si="56"/>
        <v>#NUM!</v>
      </c>
      <c r="AH74" s="22" t="e">
        <f t="shared" si="57"/>
        <v>#NUM!</v>
      </c>
      <c r="AI74" s="22" t="e">
        <f t="shared" si="58"/>
        <v>#NUM!</v>
      </c>
      <c r="AJ74" s="18">
        <f t="shared" si="59"/>
        <v>-2.0897614839079093E+79</v>
      </c>
      <c r="AK74" s="22">
        <f t="shared" si="60"/>
        <v>-9.3346216637071066E+81</v>
      </c>
      <c r="AL74" s="22" t="e">
        <f t="shared" si="61"/>
        <v>#NUM!</v>
      </c>
      <c r="AM74" s="18">
        <f t="shared" si="62"/>
        <v>6.7608297539198143E-4</v>
      </c>
      <c r="AN74" s="18" t="e">
        <f t="shared" si="63"/>
        <v>#NUM!</v>
      </c>
      <c r="AO74" t="e" cm="1">
        <f t="array" ref="AO74">TRANSPOSE(MMULT(MINVERSE(_xlfn.WRAPCOLS(Y74:AG74,3)),TRANSPOSE(T74:V74)))</f>
        <v>#NUM!</v>
      </c>
      <c r="AP74" s="1"/>
      <c r="AQ74" s="1"/>
      <c r="AR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01B-DFEE-474F-8FB2-424BD00CA1F6}">
  <dimension ref="A1:BK73"/>
  <sheetViews>
    <sheetView tabSelected="1" workbookViewId="0">
      <pane xSplit="1" ySplit="10" topLeftCell="C11" activePane="bottomRight" state="frozen"/>
      <selection pane="topRight" activeCell="B1" sqref="B1"/>
      <selection pane="bottomLeft" activeCell="A11" sqref="A11"/>
      <selection pane="bottomRight" activeCell="BC6" sqref="BC6"/>
    </sheetView>
  </sheetViews>
  <sheetFormatPr defaultRowHeight="15" x14ac:dyDescent="0.25"/>
  <cols>
    <col min="2" max="2" width="10.5703125" style="1" bestFit="1" customWidth="1"/>
    <col min="3" max="3" width="10.5703125" style="1" customWidth="1"/>
    <col min="4" max="4" width="10.42578125" style="1" customWidth="1"/>
    <col min="5" max="5" width="10.28515625" style="1" hidden="1" customWidth="1"/>
    <col min="6" max="7" width="9" style="1" customWidth="1"/>
    <col min="8" max="8" width="11.85546875" style="1" customWidth="1"/>
    <col min="9" max="9" width="8.5703125" style="1" hidden="1" customWidth="1"/>
    <col min="10" max="10" width="9.28515625" style="1" hidden="1" customWidth="1"/>
    <col min="11" max="11" width="8.7109375" style="1" hidden="1" customWidth="1"/>
    <col min="12" max="12" width="8.28515625" style="1" hidden="1" customWidth="1"/>
    <col min="13" max="13" width="9.28515625" style="1" hidden="1" customWidth="1"/>
    <col min="14" max="14" width="9" style="1" hidden="1" customWidth="1"/>
    <col min="15" max="19" width="9.28515625" style="1" hidden="1" customWidth="1"/>
    <col min="20" max="20" width="10" style="1" hidden="1" customWidth="1"/>
    <col min="21" max="27" width="9" style="1" hidden="1" customWidth="1"/>
    <col min="28" max="29" width="8.5703125" style="1" hidden="1" customWidth="1"/>
    <col min="30" max="31" width="9.28515625" style="1" hidden="1" customWidth="1"/>
    <col min="32" max="34" width="8.5703125" style="1" hidden="1" customWidth="1"/>
    <col min="35" max="37" width="10.5703125" style="14" hidden="1" customWidth="1"/>
    <col min="38" max="38" width="9.85546875" style="18" hidden="1" customWidth="1"/>
    <col min="39" max="40" width="10.5703125" style="18" hidden="1" customWidth="1"/>
    <col min="41" max="43" width="8.5703125" style="18" hidden="1" customWidth="1"/>
    <col min="44" max="44" width="10.5703125" style="18" hidden="1" customWidth="1"/>
    <col min="45" max="45" width="8.42578125" customWidth="1"/>
    <col min="46" max="46" width="9.42578125" customWidth="1"/>
    <col min="48" max="48" width="9.140625" customWidth="1"/>
    <col min="59" max="61" width="9.7109375" customWidth="1"/>
    <col min="63" max="63" width="12" bestFit="1" customWidth="1"/>
  </cols>
  <sheetData>
    <row r="1" spans="1:63" x14ac:dyDescent="0.25">
      <c r="F1" s="4" t="s">
        <v>34</v>
      </c>
    </row>
    <row r="2" spans="1:63" x14ac:dyDescent="0.25">
      <c r="F2" s="2">
        <v>0</v>
      </c>
      <c r="G2" s="2">
        <v>0</v>
      </c>
      <c r="H2" s="2">
        <v>0</v>
      </c>
      <c r="I2" s="2">
        <v>0</v>
      </c>
      <c r="J2" s="2">
        <v>7.4</v>
      </c>
      <c r="K2" s="2">
        <v>5.4</v>
      </c>
      <c r="L2" s="2">
        <v>-13.997</v>
      </c>
      <c r="M2" s="2">
        <v>10.329000000000001</v>
      </c>
      <c r="N2" s="2">
        <v>16.681000000000001</v>
      </c>
      <c r="O2" s="2">
        <v>14.62</v>
      </c>
      <c r="P2" s="2"/>
    </row>
    <row r="3" spans="1:63" x14ac:dyDescent="0.25">
      <c r="F3" s="1" t="s">
        <v>35</v>
      </c>
    </row>
    <row r="4" spans="1:63" x14ac:dyDescent="0.25">
      <c r="F4" s="1">
        <f>10^F2</f>
        <v>1</v>
      </c>
      <c r="G4" s="1">
        <f t="shared" ref="G4:O4" si="0">10^G2</f>
        <v>1</v>
      </c>
      <c r="H4" s="1">
        <f>10^H2</f>
        <v>1</v>
      </c>
      <c r="I4" s="1">
        <f t="shared" si="0"/>
        <v>1</v>
      </c>
      <c r="J4" s="1">
        <f t="shared" si="0"/>
        <v>25118864.315095898</v>
      </c>
      <c r="K4" s="1">
        <f t="shared" si="0"/>
        <v>251188.64315095844</v>
      </c>
      <c r="L4" s="1">
        <f t="shared" si="0"/>
        <v>1.0069316688518014E-14</v>
      </c>
      <c r="M4" s="1">
        <f t="shared" si="0"/>
        <v>21330449131.465843</v>
      </c>
      <c r="N4" s="1">
        <f t="shared" si="0"/>
        <v>4.7973344863669312E+16</v>
      </c>
      <c r="O4" s="1">
        <f t="shared" si="0"/>
        <v>416869383470336.44</v>
      </c>
    </row>
    <row r="6" spans="1:63" x14ac:dyDescent="0.25">
      <c r="F6" s="1" t="s">
        <v>71</v>
      </c>
      <c r="AI6" s="16"/>
      <c r="AJ6" s="16"/>
      <c r="AK6" s="16"/>
      <c r="AL6" s="19"/>
      <c r="AM6" s="19"/>
      <c r="AN6" s="19"/>
      <c r="AO6" s="19"/>
      <c r="AP6" s="19"/>
      <c r="AQ6" s="19"/>
      <c r="AR6" s="19"/>
    </row>
    <row r="7" spans="1:63" x14ac:dyDescent="0.25">
      <c r="B7" s="2">
        <v>1</v>
      </c>
      <c r="C7" s="2">
        <v>1</v>
      </c>
      <c r="D7" s="2">
        <v>0.1</v>
      </c>
      <c r="E7" s="2">
        <v>1</v>
      </c>
      <c r="F7" s="2">
        <v>1</v>
      </c>
      <c r="G7" s="2">
        <v>1</v>
      </c>
      <c r="H7" s="2">
        <v>0.1</v>
      </c>
      <c r="I7" s="2">
        <v>1</v>
      </c>
      <c r="J7" s="2">
        <v>0.1</v>
      </c>
      <c r="K7" s="2">
        <v>0.1</v>
      </c>
      <c r="L7" s="2">
        <v>1</v>
      </c>
      <c r="M7" s="2">
        <v>1</v>
      </c>
      <c r="N7" s="2">
        <v>1</v>
      </c>
      <c r="O7" s="2">
        <v>1</v>
      </c>
      <c r="AI7" s="16"/>
      <c r="AJ7" s="16"/>
      <c r="AK7" s="16"/>
      <c r="AL7" s="19"/>
      <c r="AM7" s="19"/>
      <c r="AN7" s="19"/>
      <c r="AO7" s="19"/>
      <c r="AP7" s="19"/>
      <c r="AQ7" s="19"/>
      <c r="AR7" s="19"/>
    </row>
    <row r="8" spans="1:63" x14ac:dyDescent="0.25">
      <c r="AL8" s="20" t="s">
        <v>57</v>
      </c>
      <c r="AM8" s="20" t="s">
        <v>57</v>
      </c>
      <c r="AN8" s="20" t="s">
        <v>57</v>
      </c>
      <c r="AO8" s="20" t="s">
        <v>57</v>
      </c>
      <c r="AP8" s="20" t="s">
        <v>57</v>
      </c>
      <c r="AQ8" s="20" t="s">
        <v>57</v>
      </c>
      <c r="AR8" s="20" t="s">
        <v>57</v>
      </c>
    </row>
    <row r="9" spans="1:63" x14ac:dyDescent="0.25">
      <c r="B9" s="1" t="s">
        <v>24</v>
      </c>
      <c r="C9" s="1" t="s">
        <v>25</v>
      </c>
      <c r="D9" s="1" t="s">
        <v>59</v>
      </c>
      <c r="E9" s="1" t="s">
        <v>36</v>
      </c>
      <c r="F9" s="1" t="s">
        <v>26</v>
      </c>
      <c r="G9" s="1" t="s">
        <v>27</v>
      </c>
      <c r="H9" s="1" t="s">
        <v>29</v>
      </c>
      <c r="I9" s="1" t="s">
        <v>28</v>
      </c>
      <c r="J9" s="1" t="s">
        <v>30</v>
      </c>
      <c r="K9" s="1" t="s">
        <v>38</v>
      </c>
      <c r="L9" s="1" t="s">
        <v>40</v>
      </c>
      <c r="M9" s="1" t="s">
        <v>64</v>
      </c>
      <c r="N9" s="1" t="s">
        <v>65</v>
      </c>
      <c r="O9" s="1" t="s">
        <v>66</v>
      </c>
      <c r="P9" s="1" t="s">
        <v>23</v>
      </c>
      <c r="Q9" s="1" t="s">
        <v>22</v>
      </c>
      <c r="R9" s="1" t="s">
        <v>68</v>
      </c>
      <c r="S9" s="1" t="s">
        <v>42</v>
      </c>
      <c r="T9" s="1" t="s">
        <v>20</v>
      </c>
      <c r="U9" s="1" t="s">
        <v>21</v>
      </c>
      <c r="V9" s="1" t="s">
        <v>70</v>
      </c>
      <c r="W9" s="1" t="s">
        <v>45</v>
      </c>
      <c r="AC9" s="1" t="s">
        <v>16</v>
      </c>
      <c r="AD9" s="1" t="s">
        <v>17</v>
      </c>
      <c r="AE9" s="1" t="s">
        <v>46</v>
      </c>
      <c r="AF9" s="1" t="s">
        <v>18</v>
      </c>
      <c r="AG9" s="1" t="s">
        <v>19</v>
      </c>
      <c r="AH9" s="1" t="s">
        <v>47</v>
      </c>
      <c r="AI9" s="14" t="s">
        <v>48</v>
      </c>
      <c r="AJ9" s="14" t="s">
        <v>49</v>
      </c>
      <c r="AK9" s="14" t="s">
        <v>50</v>
      </c>
      <c r="AL9" s="18" t="s">
        <v>80</v>
      </c>
      <c r="AM9" s="18" t="s">
        <v>81</v>
      </c>
      <c r="AN9" s="18" t="s">
        <v>82</v>
      </c>
      <c r="AO9" s="18" t="s">
        <v>83</v>
      </c>
      <c r="AP9" s="18" t="s">
        <v>84</v>
      </c>
      <c r="AQ9" s="18" t="s">
        <v>85</v>
      </c>
      <c r="AR9" s="18" t="s">
        <v>86</v>
      </c>
      <c r="AS9" t="s">
        <v>102</v>
      </c>
      <c r="BG9" t="s">
        <v>87</v>
      </c>
    </row>
    <row r="10" spans="1:63" s="5" customFormat="1" ht="30" x14ac:dyDescent="0.25">
      <c r="A10" s="5" t="s">
        <v>12</v>
      </c>
      <c r="B10" s="6" t="s">
        <v>37</v>
      </c>
      <c r="C10" s="5" t="s">
        <v>1</v>
      </c>
      <c r="D10" s="6" t="s">
        <v>60</v>
      </c>
      <c r="E10" s="6" t="s">
        <v>0</v>
      </c>
      <c r="F10" s="6" t="s">
        <v>41</v>
      </c>
      <c r="G10" s="6" t="s">
        <v>3</v>
      </c>
      <c r="H10" s="6" t="s">
        <v>61</v>
      </c>
      <c r="I10" s="6" t="s">
        <v>2</v>
      </c>
      <c r="J10" s="6" t="s">
        <v>62</v>
      </c>
      <c r="K10" s="6" t="s">
        <v>63</v>
      </c>
      <c r="L10" s="6" t="s">
        <v>13</v>
      </c>
      <c r="M10" s="6" t="s">
        <v>14</v>
      </c>
      <c r="N10" s="6" t="s">
        <v>15</v>
      </c>
      <c r="O10" s="6" t="s">
        <v>39</v>
      </c>
      <c r="P10" s="6" t="s">
        <v>43</v>
      </c>
      <c r="Q10" s="6" t="s">
        <v>5</v>
      </c>
      <c r="R10" s="6" t="s">
        <v>67</v>
      </c>
      <c r="S10" s="6" t="s">
        <v>4</v>
      </c>
      <c r="T10" s="6" t="s">
        <v>44</v>
      </c>
      <c r="U10" s="6" t="s">
        <v>7</v>
      </c>
      <c r="V10" s="6" t="s">
        <v>69</v>
      </c>
      <c r="W10" s="6" t="s">
        <v>6</v>
      </c>
      <c r="X10" s="6" t="s">
        <v>88</v>
      </c>
      <c r="Y10" s="6" t="s">
        <v>89</v>
      </c>
      <c r="Z10" s="6" t="s">
        <v>90</v>
      </c>
      <c r="AA10" s="6" t="s">
        <v>91</v>
      </c>
      <c r="AB10" s="6" t="s">
        <v>58</v>
      </c>
      <c r="AC10" s="8" t="s">
        <v>52</v>
      </c>
      <c r="AD10" s="8" t="s">
        <v>53</v>
      </c>
      <c r="AE10" s="8" t="s">
        <v>73</v>
      </c>
      <c r="AF10" s="8" t="s">
        <v>55</v>
      </c>
      <c r="AG10" s="8" t="s">
        <v>9</v>
      </c>
      <c r="AH10" s="8" t="s">
        <v>74</v>
      </c>
      <c r="AI10" s="8" t="s">
        <v>76</v>
      </c>
      <c r="AJ10" s="8" t="s">
        <v>77</v>
      </c>
      <c r="AK10" s="8" t="s">
        <v>78</v>
      </c>
      <c r="AL10" s="21" t="s">
        <v>54</v>
      </c>
      <c r="AM10" s="21" t="s">
        <v>10</v>
      </c>
      <c r="AN10" s="21" t="s">
        <v>79</v>
      </c>
      <c r="AO10" s="21" t="s">
        <v>56</v>
      </c>
      <c r="AP10" s="21" t="s">
        <v>11</v>
      </c>
      <c r="AQ10" s="21" t="s">
        <v>75</v>
      </c>
      <c r="AR10" s="21" t="s">
        <v>8</v>
      </c>
      <c r="AS10" s="5" t="s">
        <v>51</v>
      </c>
      <c r="AT10" s="5" t="s">
        <v>32</v>
      </c>
      <c r="AU10" s="5" t="s">
        <v>72</v>
      </c>
      <c r="AV10" s="5" t="s">
        <v>33</v>
      </c>
      <c r="AW10" s="5" t="s">
        <v>97</v>
      </c>
      <c r="AX10" s="5" t="s">
        <v>98</v>
      </c>
      <c r="AY10" s="5" t="s">
        <v>100</v>
      </c>
      <c r="AZ10" s="5" t="s">
        <v>92</v>
      </c>
      <c r="BA10" s="5" t="s">
        <v>93</v>
      </c>
      <c r="BB10" s="5" t="s">
        <v>94</v>
      </c>
      <c r="BC10" s="5" t="s">
        <v>99</v>
      </c>
      <c r="BD10" s="5" t="s">
        <v>95</v>
      </c>
      <c r="BE10" s="5" t="s">
        <v>101</v>
      </c>
      <c r="BF10" s="5" t="s">
        <v>96</v>
      </c>
      <c r="BG10" s="5" t="s">
        <v>51</v>
      </c>
      <c r="BH10" s="5" t="s">
        <v>32</v>
      </c>
      <c r="BI10" s="5" t="s">
        <v>72</v>
      </c>
      <c r="BJ10" s="5" t="s">
        <v>33</v>
      </c>
    </row>
    <row r="11" spans="1:63" x14ac:dyDescent="0.25">
      <c r="A11">
        <v>0</v>
      </c>
      <c r="B11" s="7">
        <v>4.7209899999999998E-8</v>
      </c>
      <c r="C11" s="7">
        <v>1.09987E-3</v>
      </c>
      <c r="D11" s="7">
        <f>0.0000178*$D$7</f>
        <v>1.7799999999999999E-6</v>
      </c>
      <c r="E11" s="1">
        <f>I11+K11*$K$7-L11+M11+2*N11+O11</f>
        <v>7.0787350059776473E-3</v>
      </c>
      <c r="F11" s="1">
        <f>B11/100</f>
        <v>4.7209899999999994E-10</v>
      </c>
      <c r="G11" s="1">
        <f>C11/100</f>
        <v>1.09987E-5</v>
      </c>
      <c r="H11" s="1">
        <f>D11/100</f>
        <v>1.7800000000000001E-8</v>
      </c>
      <c r="I11" s="7">
        <f>10^-7.57</f>
        <v>2.6915348039269097E-8</v>
      </c>
      <c r="J11" s="14">
        <f>H11*F11*$J$4</f>
        <v>2.1108291489240574E-10</v>
      </c>
      <c r="K11" s="14">
        <f>H11*I11*$K$4</f>
        <v>1.2034276961977271E-10</v>
      </c>
      <c r="L11" s="1">
        <f>I11^(-1)*$L$4</f>
        <v>3.7411058827205313E-7</v>
      </c>
      <c r="M11" s="1">
        <f>I11*G11*$M$4</f>
        <v>6.3145347328797431E-3</v>
      </c>
      <c r="N11" s="1">
        <f>I11^2*G11*$N$4</f>
        <v>3.8224459788654031E-4</v>
      </c>
      <c r="O11" s="1">
        <f>F11*I11*G11*$O$4</f>
        <v>5.8260530779051953E-8</v>
      </c>
      <c r="P11" s="1">
        <f>F11+J11*$J$7+O11</f>
        <v>5.8753738070541195E-8</v>
      </c>
      <c r="Q11" s="1">
        <f>G11+M11+N11+O11</f>
        <v>6.707836291297062E-3</v>
      </c>
      <c r="R11" s="1">
        <f>H11*$H$7+J11*$J$7+K11*$K$7</f>
        <v>1.8131425684512179E-9</v>
      </c>
      <c r="S11" s="1">
        <f>I11+K11*$K$7-L11+M11+2*N11+O11</f>
        <v>7.0787350059776473E-3</v>
      </c>
      <c r="T11" s="1">
        <f>P11-B11</f>
        <v>1.1543838070541197E-8</v>
      </c>
      <c r="U11" s="1">
        <f>Q11-C11</f>
        <v>5.6079662912970618E-3</v>
      </c>
      <c r="V11" s="1">
        <f>R11-D11</f>
        <v>-1.7781868574315487E-6</v>
      </c>
      <c r="W11" s="1">
        <f>S11-E11</f>
        <v>0</v>
      </c>
      <c r="X11" s="1" cm="1">
        <f t="array" ref="X11:AA11">ABS(T11:W11/B11:E11)</f>
        <v>0.24452155311790955</v>
      </c>
      <c r="Y11" s="1">
        <v>5.098753753895517</v>
      </c>
      <c r="Z11" s="1">
        <v>0.99898138057952179</v>
      </c>
      <c r="AA11" s="1">
        <v>0</v>
      </c>
      <c r="AB11" s="1">
        <f>MAX(X11:AA11)</f>
        <v>5.098753753895517</v>
      </c>
      <c r="AC11" s="1">
        <f>1+I11*G11*$O$4+H11*$J$4*$J$7</f>
        <v>124.45215531179096</v>
      </c>
      <c r="AD11" s="1">
        <f>F11*I11*$O$4</f>
        <v>5.297037902575027E-3</v>
      </c>
      <c r="AE11" s="1">
        <f>F11*$J$4*$J$7</f>
        <v>1.1858590724292458E-3</v>
      </c>
      <c r="AF11" s="2">
        <f>I11*G11*$O$4</f>
        <v>123.40744373331009</v>
      </c>
      <c r="AG11" s="2">
        <f>1+I11*$M$4+I11^2*$N$4+F11*I11*$O$4</f>
        <v>609.87537538955166</v>
      </c>
      <c r="AH11" s="2">
        <v>0</v>
      </c>
      <c r="AI11" s="14">
        <f>H11*$J$4*$J$7</f>
        <v>4.4711578480870706E-2</v>
      </c>
      <c r="AJ11" s="17">
        <f>0</f>
        <v>0</v>
      </c>
      <c r="AK11" s="14">
        <f>$H$7+F11*$J$4*$J$7+I11*$K$4*$K$7</f>
        <v>0.10186194204782123</v>
      </c>
      <c r="AL11" s="22">
        <f>F11*G11*$O$4</f>
        <v>2.1645839650317988</v>
      </c>
      <c r="AM11" s="22">
        <f>G11*$M$4+2*I11*G11*$N$4+F11*G11*$O$4</f>
        <v>263012.84229560493</v>
      </c>
      <c r="AN11" s="18">
        <f>H11*$K$4*$K$7</f>
        <v>4.4711578480870608E-4</v>
      </c>
      <c r="AO11" s="22">
        <f>I11*G11*$O$4</f>
        <v>123.40744373331009</v>
      </c>
      <c r="AP11" s="22">
        <f>I11*$M$4+2*I11^2*$N$4+F11*I11*$O$4</f>
        <v>643.62899153387241</v>
      </c>
      <c r="AQ11" s="18">
        <f>I11*$K$4*$K$7</f>
        <v>6.7608297539198143E-4</v>
      </c>
      <c r="AR11" s="18">
        <f>1+G11*$M$4+4*I11*G11*$N$4+F11*G11*$O$4+I11^-2*$L$4+H11*$K$4*$K$7</f>
        <v>291431.20911841939</v>
      </c>
      <c r="AS11" s="1" cm="1">
        <f t="array" ref="AS11:AU11">TRANSPOSE(MMULT(MINVERSE(_xlfn.WRAPCOLS(AC11:AK11,3)),TRANSPOSE(T11:V11)))/$F$7:$H$7</f>
        <v>-9.111828631982476E-6</v>
      </c>
      <c r="AT11" s="1">
        <v>9.1953451201675813E-6</v>
      </c>
      <c r="AU11" s="1">
        <v>-1.7350754140856229E-4</v>
      </c>
      <c r="AV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b">
        <v>0</v>
      </c>
      <c r="BF11">
        <v>1</v>
      </c>
      <c r="BG11" s="1">
        <f>AS11*$BF11</f>
        <v>-9.111828631982476E-6</v>
      </c>
      <c r="BH11">
        <f>AT11*$BF11</f>
        <v>9.1953451201675813E-6</v>
      </c>
      <c r="BI11">
        <f>AU11*$BF11</f>
        <v>-1.7350754140856229E-4</v>
      </c>
      <c r="BJ11">
        <f>AV11</f>
        <v>0</v>
      </c>
    </row>
    <row r="12" spans="1:63" x14ac:dyDescent="0.25">
      <c r="A12">
        <f>A11+1</f>
        <v>1</v>
      </c>
      <c r="B12" s="1">
        <f>B11</f>
        <v>4.7209899999999998E-8</v>
      </c>
      <c r="C12" s="1">
        <f>C11</f>
        <v>1.09987E-3</v>
      </c>
      <c r="D12" s="1">
        <f>D11</f>
        <v>1.7799999999999999E-6</v>
      </c>
      <c r="E12" s="1">
        <f t="shared" ref="E12:E73" ca="1" si="1">I12+K12*$K$7-L12+M12+2*N12+O12</f>
        <v>1.3448301136008945E-3</v>
      </c>
      <c r="F12" s="1">
        <f ca="1">IF(NOT($BE11),F11-BG11,OFFSET(F11,-AZ11,0)-BG11)</f>
        <v>9.1123007309824768E-6</v>
      </c>
      <c r="G12" s="1">
        <f ca="1">IF(NOT($BE11),G11-BH11,OFFSET(G11,-BA11,0)-BH11)</f>
        <v>1.803354879832419E-6</v>
      </c>
      <c r="H12" s="1">
        <f t="shared" ref="H12:H73" ca="1" si="2">IF(NOT($BE11),H11-BI11,OFFSET(H11,-BB11,0)-BI11)</f>
        <v>1.7352534140856229E-4</v>
      </c>
      <c r="I12" s="1">
        <f>I11-BJ11/$H$7</f>
        <v>2.6915348039269097E-8</v>
      </c>
      <c r="J12" s="14">
        <f t="shared" ref="J12:J73" ca="1" si="3">H12*F12*$J$4</f>
        <v>3.9718327433360061E-2</v>
      </c>
      <c r="K12" s="14">
        <f t="shared" ref="K12:K73" ca="1" si="4">H12*I12*$K$4</f>
        <v>1.1731752912541019E-6</v>
      </c>
      <c r="L12" s="1">
        <f t="shared" ref="L12:L73" si="5">I12^(-1)*$L$4</f>
        <v>3.7411058827205313E-7</v>
      </c>
      <c r="M12" s="1">
        <f t="shared" ref="M12:M73" ca="1" si="6">I12*G12*$M$4</f>
        <v>1.0353357237137101E-3</v>
      </c>
      <c r="N12" s="1">
        <f t="shared" ref="N12:N73" ca="1" si="7">I12^2*G12*$N$4</f>
        <v>6.2673103265683508E-5</v>
      </c>
      <c r="O12" s="1">
        <f t="shared" ref="O12:O73" ca="1" si="8">F12*I12*G12*$O$4</f>
        <v>1.8437806106692481E-4</v>
      </c>
      <c r="P12" s="1">
        <f t="shared" ref="P12:P73" ca="1" si="9">F12+J12*$J$7+O12</f>
        <v>4.1653231051339131E-3</v>
      </c>
      <c r="Q12" s="1">
        <f t="shared" ref="Q12:Q73" ca="1" si="10">G12+M12+N12+O12</f>
        <v>1.2841902429261507E-3</v>
      </c>
      <c r="R12" s="1">
        <f t="shared" ref="R12:R73" ca="1" si="11">H12*$H$7+J12*$J$7+K12*$K$7</f>
        <v>3.9893025950059882E-3</v>
      </c>
      <c r="S12" s="1">
        <f t="shared" ref="S12:S73" ca="1" si="12">I12+K12*$K$7-L12+M12+2*N12+O12</f>
        <v>1.3448301136008945E-3</v>
      </c>
      <c r="T12" s="1">
        <f t="shared" ref="T12:W38" ca="1" si="13">P12-B12</f>
        <v>4.1652758952339134E-3</v>
      </c>
      <c r="U12" s="1">
        <f t="shared" ca="1" si="13"/>
        <v>1.8432024292615074E-4</v>
      </c>
      <c r="V12" s="1">
        <f t="shared" ca="1" si="13"/>
        <v>3.9875225950059883E-3</v>
      </c>
      <c r="W12" s="1">
        <f t="shared" ca="1" si="13"/>
        <v>0</v>
      </c>
      <c r="X12" s="1" cm="1">
        <f t="array" aca="1" ref="X12:AA12" ca="1">ABS(T12:W12/B12:E12)</f>
        <v>88228.865031146299</v>
      </c>
      <c r="Y12" s="1">
        <f ca="1"/>
        <v>0.16758366254752902</v>
      </c>
      <c r="Z12" s="1">
        <f ca="1"/>
        <v>2240.1812331494316</v>
      </c>
      <c r="AA12" s="1">
        <f ca="1"/>
        <v>0</v>
      </c>
      <c r="AB12" s="1" cm="1">
        <f t="array" aca="1" ref="AB12" ca="1">MAX(ABS(T12:W12/B12:E12))</f>
        <v>88228.865031146299</v>
      </c>
      <c r="AC12" s="1">
        <f t="shared" ref="AC12:AC73" ca="1" si="14">1+I12*G12*$O$4+H12*$J$4*$J$7</f>
        <v>457.10992515551152</v>
      </c>
      <c r="AD12" s="1">
        <f t="shared" ref="AD12:AD73" ca="1" si="15">F12*I12*$O$4</f>
        <v>102.24169581311614</v>
      </c>
      <c r="AE12" s="1">
        <f t="shared" ref="AE12:AE73" ca="1" si="16">F12*$J$4*$J$7</f>
        <v>22.889064565989802</v>
      </c>
      <c r="AF12" s="2">
        <f t="shared" ref="AF12:AF73" ca="1" si="17">I12*G12*$O$4</f>
        <v>20.233974548274741</v>
      </c>
      <c r="AG12" s="2">
        <f t="shared" ref="AG12:AG73" ca="1" si="18">1+I12*$M$4+I12^2*$N$4+F12*I12*$O$4</f>
        <v>712.11177416476528</v>
      </c>
      <c r="AH12" s="2">
        <v>0</v>
      </c>
      <c r="AI12" s="14">
        <f t="shared" ref="AI12:AI73" ca="1" si="19">H12*$J$4*$J$7</f>
        <v>435.8759506072368</v>
      </c>
      <c r="AJ12" s="17">
        <f>0</f>
        <v>0</v>
      </c>
      <c r="AK12" s="14">
        <f t="shared" ref="AK12:AK73" ca="1" si="20">$H$7+F12*$J$4*$J$7+I12*$K$4*$K$7</f>
        <v>22.989740648965196</v>
      </c>
      <c r="AL12" s="22">
        <f t="shared" ref="AL12:AL73" ca="1" si="21">F12*G12*$O$4</f>
        <v>6850.2945158992507</v>
      </c>
      <c r="AM12" s="22">
        <f t="shared" ref="AM12:AM73" ca="1" si="22">G12*$M$4+2*I12*G12*$N$4+F12*G12*$O$4</f>
        <v>49973.717202154672</v>
      </c>
      <c r="AN12" s="18">
        <f t="shared" ref="AN12:AN73" ca="1" si="23">H12*$K$4*$K$7</f>
        <v>4.3587595060723592</v>
      </c>
      <c r="AO12" s="22">
        <f t="shared" ref="AO12:AO73" ca="1" si="24">I12*G12*$O$4</f>
        <v>20.233974548274741</v>
      </c>
      <c r="AP12" s="22">
        <f t="shared" ref="AP12:AP73" ca="1" si="25">I12*$M$4+2*I12^2*$N$4+F12*I12*$O$4</f>
        <v>745.86539030908602</v>
      </c>
      <c r="AQ12" s="18">
        <f t="shared" ref="AQ12:AQ73" si="26">I12*$K$4*$K$7</f>
        <v>6.7608297539198143E-4</v>
      </c>
      <c r="AR12" s="18">
        <f t="shared" ref="AR12:AR73" ca="1" si="27">1+G12*$M$4+4*I12*G12*$N$4+F12*G12*$O$4+I12^-2*$L$4+H12*$K$4*$K$7</f>
        <v>54650.028643982179</v>
      </c>
      <c r="AS12" s="1" cm="1">
        <f t="array" aca="1" ref="AS12:AU12" ca="1">TRANSPOSE(MMULT(MINVERSE(_xlfn.WRAPCOLS(AC12:AK12,3)),TRANSPOSE(T12:V12)))/$F$7:$H$7</f>
        <v>-3.5301396911935285E-3</v>
      </c>
      <c r="AT12" s="1">
        <f ca="1"/>
        <v>5.0709987087531306E-4</v>
      </c>
      <c r="AU12" s="1">
        <f ca="1"/>
        <v>3.6881285095103689E-2</v>
      </c>
      <c r="AV12">
        <v>0</v>
      </c>
      <c r="AW12" t="b">
        <f ca="1">OR($AB12&gt;(1.3*$AB11),$BB11&gt;10)</f>
        <v>1</v>
      </c>
      <c r="AX12" t="b">
        <f ca="1">AB12&lt;AB11</f>
        <v>0</v>
      </c>
      <c r="AY12" t="b">
        <f>AND(($AZ11 &gt; (3 + $A12 / 3)), ($AZ11 &gt; $BD11), ($BF11 &lt; 1))</f>
        <v>0</v>
      </c>
      <c r="AZ12">
        <f ca="1">IF($BE11,AZ11,IF($AW12,0,IF($AX12,AZ11+1,AZ11)))</f>
        <v>0</v>
      </c>
      <c r="BA12">
        <f ca="1">IF($BE11,BA11,IF($AW12,IF($BA11&gt;=5,1,BA11+1),IF($AX12,0,BA11)))</f>
        <v>1</v>
      </c>
      <c r="BB12">
        <f ca="1">IF($BE11,BB11,IF($AW12,0,IF($AX12,IF($AY12,0,BB11),BB11+1)))</f>
        <v>0</v>
      </c>
      <c r="BC12">
        <f ca="1">IF($BE11,BC11,IF($AW12,IF($BA11&gt;=5,BC11+1,BC11),BC11))</f>
        <v>0</v>
      </c>
      <c r="BD12">
        <f ca="1">IF($BE11,BD11,IF($AX12,IF($AY12,AZ12/5,BD11),BD11))</f>
        <v>0</v>
      </c>
      <c r="BE12" t="b">
        <f ca="1">IF(BE11,FALSE(),IF($AW12,IF(BA11&gt;=5,BE11,TRUE()),BE11))</f>
        <v>1</v>
      </c>
      <c r="BF12">
        <f ca="1">IF($BE11,BF11,IF($AW12,IF(BA11&gt;=5,BF11,IF(BF11/1.5=0,0.05,BF11/1.5)),IF($AX12,IF($AY12,MIN(1,BF11*1.5),BF11),BF11)))</f>
        <v>0.66666666666666663</v>
      </c>
      <c r="BG12">
        <f t="shared" ref="BG12:BG43" ca="1" si="28">IF($BE12,0,AS12*$BF12)</f>
        <v>0</v>
      </c>
      <c r="BH12">
        <f t="shared" ref="BH12:BH73" ca="1" si="29">IF($BE12,0,AT12*$BF12)</f>
        <v>0</v>
      </c>
      <c r="BI12">
        <f t="shared" ref="BI12:BI73" ca="1" si="30">IF($BE12,0,AU12*$BF12)</f>
        <v>0</v>
      </c>
      <c r="BJ12">
        <f>AV12</f>
        <v>0</v>
      </c>
      <c r="BK12" s="1">
        <f ca="1">IF(NOT($BE11),G11,OFFSET(G11,-BA11,0))</f>
        <v>1.09987E-5</v>
      </c>
    </row>
    <row r="13" spans="1:63" x14ac:dyDescent="0.25">
      <c r="A13">
        <f>A12+1</f>
        <v>2</v>
      </c>
      <c r="B13" s="1">
        <f t="shared" ref="B13:D38" si="31">B12</f>
        <v>4.7209899999999998E-8</v>
      </c>
      <c r="C13" s="1">
        <f t="shared" si="31"/>
        <v>1.09987E-3</v>
      </c>
      <c r="D13" s="1">
        <f t="shared" si="31"/>
        <v>1.7799999999999999E-6</v>
      </c>
      <c r="E13" s="1">
        <f t="shared" ca="1" si="1"/>
        <v>8.2033197906814376E-3</v>
      </c>
      <c r="F13" s="1">
        <f t="shared" ref="F12:F73" ca="1" si="32">IF(NOT($BE12),F12-BG12,OFFSET(F12,-AZ12,0)-BG12)</f>
        <v>9.1123007309824768E-6</v>
      </c>
      <c r="G13" s="1">
        <f ca="1">IF(NOT($BE12),G12-BH12,OFFSET(G12,-BA12,0)-BH12)</f>
        <v>1.09987E-5</v>
      </c>
      <c r="H13" s="1">
        <f t="shared" ca="1" si="2"/>
        <v>1.7352534140856229E-4</v>
      </c>
      <c r="I13" s="1">
        <f>I12-BJ12/$H$7</f>
        <v>2.6915348039269097E-8</v>
      </c>
      <c r="J13" s="14">
        <f t="shared" ca="1" si="3"/>
        <v>3.9718327433360061E-2</v>
      </c>
      <c r="K13" s="14">
        <f t="shared" ca="1" si="4"/>
        <v>1.1731752912541019E-6</v>
      </c>
      <c r="L13" s="1">
        <f t="shared" si="5"/>
        <v>3.7411058827205313E-7</v>
      </c>
      <c r="M13" s="1">
        <f t="shared" ca="1" si="6"/>
        <v>6.3145347328797431E-3</v>
      </c>
      <c r="N13" s="1">
        <f t="shared" ca="1" si="7"/>
        <v>3.8224459788654031E-4</v>
      </c>
      <c r="O13" s="1">
        <f t="shared" ca="1" si="8"/>
        <v>1.1245257397397204E-3</v>
      </c>
      <c r="P13" s="1">
        <f t="shared" ca="1" si="9"/>
        <v>5.1054707838067087E-3</v>
      </c>
      <c r="Q13" s="1">
        <f t="shared" ca="1" si="10"/>
        <v>7.8323037705060033E-3</v>
      </c>
      <c r="R13" s="1">
        <f t="shared" ca="1" si="11"/>
        <v>3.9893025950059882E-3</v>
      </c>
      <c r="S13" s="1">
        <f t="shared" ca="1" si="12"/>
        <v>8.2033197906814376E-3</v>
      </c>
      <c r="T13" s="1">
        <f t="shared" ca="1" si="13"/>
        <v>5.105423573906709E-3</v>
      </c>
      <c r="U13" s="1">
        <f t="shared" ca="1" si="13"/>
        <v>6.7324337705060031E-3</v>
      </c>
      <c r="V13" s="1">
        <f t="shared" ca="1" si="13"/>
        <v>3.9875225950059883E-3</v>
      </c>
      <c r="W13" s="1">
        <f t="shared" ca="1" si="13"/>
        <v>0</v>
      </c>
      <c r="X13" s="1" cm="1">
        <f t="array" aca="1" ref="X13:AA13" ca="1">ABS(T13:W13/B13:E13)</f>
        <v>108143.07113352728</v>
      </c>
      <c r="Y13" s="1">
        <f ca="1"/>
        <v>6.1211177416476525</v>
      </c>
      <c r="Z13" s="1">
        <f ca="1"/>
        <v>2240.1812331494316</v>
      </c>
      <c r="AA13" s="1">
        <f ca="1"/>
        <v>0</v>
      </c>
      <c r="AB13" s="1" cm="1">
        <f t="array" aca="1" ref="AB13" ca="1">MAX(ABS(T13:W13/B13:E13))</f>
        <v>108143.07113352728</v>
      </c>
      <c r="AC13" s="1">
        <f t="shared" ca="1" si="14"/>
        <v>560.28339434054692</v>
      </c>
      <c r="AD13" s="1">
        <f t="shared" ca="1" si="15"/>
        <v>102.24169581311614</v>
      </c>
      <c r="AE13" s="1">
        <f t="shared" ca="1" si="16"/>
        <v>22.889064565989802</v>
      </c>
      <c r="AF13" s="2">
        <f t="shared" ca="1" si="17"/>
        <v>123.40744373331009</v>
      </c>
      <c r="AG13" s="2">
        <f t="shared" ca="1" si="18"/>
        <v>712.11177416476528</v>
      </c>
      <c r="AH13" s="2">
        <v>0</v>
      </c>
      <c r="AI13" s="14">
        <f t="shared" ca="1" si="19"/>
        <v>435.8759506072368</v>
      </c>
      <c r="AJ13" s="17">
        <f>0</f>
        <v>0</v>
      </c>
      <c r="AK13" s="14">
        <f t="shared" ca="1" si="20"/>
        <v>22.989740648965196</v>
      </c>
      <c r="AL13" s="22">
        <f t="shared" ca="1" si="21"/>
        <v>41780.092833986535</v>
      </c>
      <c r="AM13" s="22">
        <f t="shared" ca="1" si="22"/>
        <v>304790.77054562641</v>
      </c>
      <c r="AN13" s="18">
        <f t="shared" ca="1" si="23"/>
        <v>4.3587595060723592</v>
      </c>
      <c r="AO13" s="22">
        <f t="shared" ca="1" si="24"/>
        <v>123.40744373331009</v>
      </c>
      <c r="AP13" s="22">
        <f t="shared" ca="1" si="25"/>
        <v>745.86539030908602</v>
      </c>
      <c r="AQ13" s="18">
        <f t="shared" si="26"/>
        <v>6.7608297539198143E-4</v>
      </c>
      <c r="AR13" s="18">
        <f t="shared" ca="1" si="27"/>
        <v>333213.4956808312</v>
      </c>
      <c r="AS13" s="1" cm="1">
        <f t="array" aca="1" ref="AS13:AU13" ca="1">TRANSPOSE(MMULT(MINVERSE(_xlfn.WRAPCOLS(AC13:AK13,3)),TRANSPOSE(T13:V13)))/$F$7:$H$7</f>
        <v>-6.5989335258554653E-4</v>
      </c>
      <c r="AT13" s="1">
        <f ca="1"/>
        <v>1.0419859899337451E-4</v>
      </c>
      <c r="AU13" s="1">
        <f ca="1"/>
        <v>8.3045148009807529E-3</v>
      </c>
      <c r="AV13">
        <v>0</v>
      </c>
      <c r="AW13" t="b">
        <f ca="1">OR($AB13&gt;(1.3*$AB12),$BB12&gt;10)</f>
        <v>0</v>
      </c>
      <c r="AX13" t="b">
        <f t="shared" ref="AX13:AX73" ca="1" si="33">AB13&lt;AB12</f>
        <v>0</v>
      </c>
      <c r="AY13" t="b">
        <f ca="1">AND(($AZ12 &gt; (3 + $A13 / 3)), ($AZ12 &gt; $BD12), ($BF12 &lt; 1))</f>
        <v>0</v>
      </c>
      <c r="AZ13">
        <f t="shared" ref="AZ13:AZ73" ca="1" si="34">IF($BE12,AZ12,IF($AW13,0,IF($AX13,AZ12+1,AZ12)))</f>
        <v>0</v>
      </c>
      <c r="BA13">
        <f t="shared" ref="BA13:BA73" ca="1" si="35">IF($BE12,BA12,IF($AW13,IF($BA12&gt;=5,1,BA12+1),IF($AX13,0,BA12)))</f>
        <v>1</v>
      </c>
      <c r="BB13">
        <f t="shared" ref="BB13:BB73" ca="1" si="36">IF($BE12,BB12,IF($AW13,0,IF($AX13,IF($AY13,0,BB12),BB12+1)))</f>
        <v>0</v>
      </c>
      <c r="BC13">
        <f t="shared" ref="BC13:BC73" ca="1" si="37">IF($BE12,BC12,IF($AW13,IF($BA12&gt;=5,BC12+1,BC12),BC12))</f>
        <v>0</v>
      </c>
      <c r="BD13">
        <f t="shared" ref="BD13:BD73" ca="1" si="38">IF($BE12,BD12,IF($AX13,IF($AY13,AZ13/5,BD12),BD12))</f>
        <v>0</v>
      </c>
      <c r="BE13" t="b">
        <f t="shared" ref="BE13:BE73" ca="1" si="39">IF(BE12,FALSE(),IF($AW13,IF(BA12&gt;=5,BE12,TRUE()),BE12))</f>
        <v>0</v>
      </c>
      <c r="BF13">
        <f t="shared" ref="BF13:BF73" ca="1" si="40">IF($BE12,BF12,IF($AW13,IF(BA12&gt;=5,BF12,IF(BF12/1.5=0,0.05,BF12/1.5)),IF($AX13,IF($AY13,MIN(1,BF12*1.5),BF12),BF12)))</f>
        <v>0.66666666666666663</v>
      </c>
      <c r="BG13">
        <f ca="1">IF($BE13,0,AS13*$BF13)</f>
        <v>-4.3992890172369768E-4</v>
      </c>
      <c r="BH13">
        <f t="shared" ca="1" si="29"/>
        <v>6.9465732662249663E-5</v>
      </c>
      <c r="BI13">
        <f t="shared" ca="1" si="30"/>
        <v>5.5363432006538347E-3</v>
      </c>
      <c r="BJ13">
        <f>AV13</f>
        <v>0</v>
      </c>
      <c r="BK13" s="1">
        <f t="shared" ref="BK13:BK25" ca="1" si="41">IF(NOT($BE12),G12,OFFSET(G12,-BA12,0))</f>
        <v>1.09987E-5</v>
      </c>
    </row>
    <row r="14" spans="1:63" x14ac:dyDescent="0.25">
      <c r="A14">
        <f t="shared" ref="A14:A73" si="42">A13+1</f>
        <v>3</v>
      </c>
      <c r="B14" s="1">
        <f t="shared" si="31"/>
        <v>4.7209899999999998E-8</v>
      </c>
      <c r="C14" s="1">
        <f t="shared" si="31"/>
        <v>1.09987E-3</v>
      </c>
      <c r="D14" s="1">
        <f t="shared" si="31"/>
        <v>1.7799999999999999E-6</v>
      </c>
      <c r="E14" s="1">
        <f t="shared" ca="1" si="1"/>
        <v>-0.33221066210539302</v>
      </c>
      <c r="F14" s="1">
        <f t="shared" ca="1" si="32"/>
        <v>4.4904120245468015E-4</v>
      </c>
      <c r="G14" s="1">
        <f t="shared" ref="G13:G73" ca="1" si="43">IF(NOT($BE13),G13-BH13,OFFSET(G13,-BA13,0)-BH13)</f>
        <v>-5.8467032662249662E-5</v>
      </c>
      <c r="H14" s="1">
        <f t="shared" ca="1" si="2"/>
        <v>-5.3628178592452728E-3</v>
      </c>
      <c r="I14" s="1">
        <f>I13-BJ13/$H$7</f>
        <v>2.6915348039269097E-8</v>
      </c>
      <c r="J14" s="14">
        <f t="shared" ca="1" si="3"/>
        <v>-60.489394770580716</v>
      </c>
      <c r="K14" s="14">
        <f t="shared" ca="1" si="4"/>
        <v>-3.6257098547638002E-5</v>
      </c>
      <c r="L14" s="1">
        <f t="shared" si="5"/>
        <v>3.7411058827205313E-7</v>
      </c>
      <c r="M14" s="1">
        <f t="shared" ca="1" si="6"/>
        <v>-3.3566885947811091E-2</v>
      </c>
      <c r="N14" s="1">
        <f t="shared" ca="1" si="7"/>
        <v>-2.0319408102412867E-3</v>
      </c>
      <c r="O14" s="1">
        <f t="shared" ca="1" si="8"/>
        <v>-0.29457592163200436</v>
      </c>
      <c r="P14" s="1">
        <f t="shared" ca="1" si="9"/>
        <v>-6.343066357487622</v>
      </c>
      <c r="Q14" s="1">
        <f t="shared" ca="1" si="10"/>
        <v>-0.330233215422719</v>
      </c>
      <c r="R14" s="1">
        <f t="shared" ca="1" si="11"/>
        <v>-6.0494793845538517</v>
      </c>
      <c r="S14" s="1">
        <f t="shared" ca="1" si="12"/>
        <v>-0.33221066210539302</v>
      </c>
      <c r="T14" s="1">
        <f t="shared" ca="1" si="13"/>
        <v>-6.343066404697522</v>
      </c>
      <c r="U14" s="1">
        <f t="shared" ca="1" si="13"/>
        <v>-0.331333085422719</v>
      </c>
      <c r="V14" s="1">
        <f t="shared" ca="1" si="13"/>
        <v>-6.0494811645538515</v>
      </c>
      <c r="W14" s="1">
        <f t="shared" ca="1" si="13"/>
        <v>0</v>
      </c>
      <c r="X14" s="1" cm="1">
        <f t="array" aca="1" ref="X14:AA14" ca="1">ABS(T14:W14/B14:E14)</f>
        <v>134358818.90657514</v>
      </c>
      <c r="Y14" s="1">
        <f ca="1"/>
        <v>301.24749781585007</v>
      </c>
      <c r="Z14" s="1">
        <f ca="1"/>
        <v>3398584.9239066583</v>
      </c>
      <c r="AA14" s="1">
        <f ca="1"/>
        <v>0</v>
      </c>
      <c r="AB14" s="1" cm="1">
        <f t="array" aca="1" ref="AB14" ca="1">MAX(ABS(T14:W14/B14:E14))</f>
        <v>134358818.90657514</v>
      </c>
      <c r="AC14" s="1">
        <f t="shared" ca="1" si="14"/>
        <v>-14125.800311448706</v>
      </c>
      <c r="AD14" s="1">
        <f t="shared" ca="1" si="15"/>
        <v>5038.3251589609545</v>
      </c>
      <c r="AE14" s="1">
        <f t="shared" ca="1" si="16"/>
        <v>1127.9405036346618</v>
      </c>
      <c r="AF14" s="2">
        <f t="shared" ca="1" si="17"/>
        <v>-656.0108961531979</v>
      </c>
      <c r="AG14" s="2">
        <f t="shared" ca="1" si="18"/>
        <v>5648.1952373126032</v>
      </c>
      <c r="AH14" s="2">
        <v>0</v>
      </c>
      <c r="AI14" s="14">
        <f t="shared" ca="1" si="19"/>
        <v>-13470.789415295507</v>
      </c>
      <c r="AJ14" s="17">
        <f>0</f>
        <v>0</v>
      </c>
      <c r="AK14" s="14">
        <f t="shared" ca="1" si="20"/>
        <v>1128.0411797176371</v>
      </c>
      <c r="AL14" s="22">
        <f t="shared" ca="1" si="21"/>
        <v>-10944533.253005771</v>
      </c>
      <c r="AM14" s="22">
        <f t="shared" ca="1" si="22"/>
        <v>-12342648.837964619</v>
      </c>
      <c r="AN14" s="18">
        <f t="shared" ca="1" si="23"/>
        <v>-134.70789415295476</v>
      </c>
      <c r="AO14" s="22">
        <f t="shared" ca="1" si="24"/>
        <v>-656.0108961531979</v>
      </c>
      <c r="AP14" s="22">
        <f t="shared" ca="1" si="25"/>
        <v>5681.9488534569246</v>
      </c>
      <c r="AQ14" s="18">
        <f t="shared" si="26"/>
        <v>6.7608297539198143E-4</v>
      </c>
      <c r="AR14" s="18">
        <f t="shared" ca="1" si="27"/>
        <v>-12493756.165221436</v>
      </c>
      <c r="AS14" s="1" cm="1">
        <f t="array" aca="1" ref="AS14:AU14" ca="1">TRANSPOSE(MMULT(MINVERSE(_xlfn.WRAPCOLS(AC14:AK14,3)),TRANSPOSE(T14:V14)))/$F$7:$H$7</f>
        <v>1.1068084126792093</v>
      </c>
      <c r="AT14" s="1">
        <f ca="1"/>
        <v>-0.98735822161312958</v>
      </c>
      <c r="AU14" s="1">
        <f ca="1"/>
        <v>-11.120724510279222</v>
      </c>
      <c r="AV14">
        <v>0</v>
      </c>
      <c r="AW14" t="b">
        <f ca="1">OR($AB14&gt;(1.3*$AB13),$BB13&gt;10)</f>
        <v>1</v>
      </c>
      <c r="AX14" t="b">
        <f t="shared" ca="1" si="33"/>
        <v>0</v>
      </c>
      <c r="AY14" t="b">
        <f ca="1">AND(($AZ13 &gt; (3 + $A14 / 3)), ($AZ13 &gt; $BD13), ($BF13 &lt; 1))</f>
        <v>0</v>
      </c>
      <c r="AZ14">
        <f t="shared" ca="1" si="34"/>
        <v>0</v>
      </c>
      <c r="BA14">
        <f t="shared" ca="1" si="35"/>
        <v>2</v>
      </c>
      <c r="BB14">
        <f t="shared" ca="1" si="36"/>
        <v>0</v>
      </c>
      <c r="BC14">
        <f t="shared" ca="1" si="37"/>
        <v>0</v>
      </c>
      <c r="BD14">
        <f t="shared" ca="1" si="38"/>
        <v>0</v>
      </c>
      <c r="BE14" t="b">
        <f t="shared" ca="1" si="39"/>
        <v>1</v>
      </c>
      <c r="BF14">
        <f t="shared" ca="1" si="40"/>
        <v>0.44444444444444442</v>
      </c>
      <c r="BG14">
        <f t="shared" ref="BG14:BG73" ca="1" si="44">IF($BE14,0,AS14*$BF14)</f>
        <v>0</v>
      </c>
      <c r="BH14">
        <f t="shared" ca="1" si="29"/>
        <v>0</v>
      </c>
      <c r="BI14">
        <f t="shared" ca="1" si="30"/>
        <v>0</v>
      </c>
      <c r="BJ14">
        <f>AV14</f>
        <v>0</v>
      </c>
      <c r="BK14" s="1">
        <f t="shared" ca="1" si="41"/>
        <v>1.09987E-5</v>
      </c>
    </row>
    <row r="15" spans="1:63" x14ac:dyDescent="0.25">
      <c r="A15">
        <f t="shared" si="42"/>
        <v>4</v>
      </c>
      <c r="B15" s="1">
        <f t="shared" si="31"/>
        <v>4.7209899999999998E-8</v>
      </c>
      <c r="C15" s="1">
        <f t="shared" si="31"/>
        <v>1.09987E-3</v>
      </c>
      <c r="D15" s="1">
        <f t="shared" si="31"/>
        <v>1.7799999999999999E-6</v>
      </c>
      <c r="E15" s="1">
        <f t="shared" ca="1" si="1"/>
        <v>1.0242597286744764E-2</v>
      </c>
      <c r="F15" s="1">
        <f t="shared" ca="1" si="32"/>
        <v>4.4904120245468015E-4</v>
      </c>
      <c r="G15" s="1">
        <f t="shared" ca="1" si="43"/>
        <v>1.803354879832419E-6</v>
      </c>
      <c r="H15" s="1">
        <f t="shared" ca="1" si="2"/>
        <v>-5.3628178592452728E-3</v>
      </c>
      <c r="I15" s="1">
        <f>I14-BJ14/$H$7</f>
        <v>2.6915348039269097E-8</v>
      </c>
      <c r="J15" s="14">
        <f t="shared" ca="1" si="3"/>
        <v>-60.489394770580716</v>
      </c>
      <c r="K15" s="14">
        <f t="shared" ca="1" si="4"/>
        <v>-3.6257098547638002E-5</v>
      </c>
      <c r="L15" s="1">
        <f t="shared" si="5"/>
        <v>3.7411058827205313E-7</v>
      </c>
      <c r="M15" s="1">
        <f t="shared" ca="1" si="6"/>
        <v>1.0353357237137101E-3</v>
      </c>
      <c r="N15" s="1">
        <f t="shared" ca="1" si="7"/>
        <v>6.2673103265683508E-5</v>
      </c>
      <c r="O15" s="1">
        <f t="shared" ca="1" si="8"/>
        <v>9.0858882615946837E-3</v>
      </c>
      <c r="P15" s="1">
        <f t="shared" ca="1" si="9"/>
        <v>-6.0394045475940228</v>
      </c>
      <c r="Q15" s="1">
        <f t="shared" ca="1" si="10"/>
        <v>1.018570044345391E-2</v>
      </c>
      <c r="R15" s="1">
        <f t="shared" ca="1" si="11"/>
        <v>-6.0494793845538517</v>
      </c>
      <c r="S15" s="1">
        <f t="shared" ca="1" si="12"/>
        <v>1.0242597286744764E-2</v>
      </c>
      <c r="T15" s="1">
        <f t="shared" ca="1" si="13"/>
        <v>-6.0394045948039228</v>
      </c>
      <c r="U15" s="1">
        <f t="shared" ca="1" si="13"/>
        <v>9.0858304434539103E-3</v>
      </c>
      <c r="V15" s="1">
        <f t="shared" ca="1" si="13"/>
        <v>-6.0494811645538515</v>
      </c>
      <c r="W15" s="1">
        <f t="shared" ca="1" si="13"/>
        <v>0</v>
      </c>
      <c r="X15" s="1" cm="1">
        <f t="array" aca="1" ref="X15:AA15" ca="1">ABS(T15:W15/B15:E15)</f>
        <v>127926655.10420321</v>
      </c>
      <c r="Y15" s="1">
        <f ca="1"/>
        <v>8.2608221366651602</v>
      </c>
      <c r="Z15" s="1">
        <f ca="1"/>
        <v>3398584.9239066583</v>
      </c>
      <c r="AA15" s="1">
        <f ca="1"/>
        <v>0</v>
      </c>
      <c r="AB15" s="1" cm="1">
        <f t="array" aca="1" ref="AB15" ca="1">MAX(ABS(T15:W15/B15:E15))</f>
        <v>127926655.10420321</v>
      </c>
      <c r="AC15" s="1">
        <f t="shared" ca="1" si="14"/>
        <v>-13449.555440747232</v>
      </c>
      <c r="AD15" s="1">
        <f t="shared" ca="1" si="15"/>
        <v>5038.3251589609545</v>
      </c>
      <c r="AE15" s="1">
        <f t="shared" ca="1" si="16"/>
        <v>1127.9405036346618</v>
      </c>
      <c r="AF15" s="2">
        <f t="shared" ca="1" si="17"/>
        <v>20.233974548274741</v>
      </c>
      <c r="AG15" s="2">
        <f t="shared" ca="1" si="18"/>
        <v>5648.1952373126032</v>
      </c>
      <c r="AH15" s="2">
        <v>0</v>
      </c>
      <c r="AI15" s="14">
        <f t="shared" ca="1" si="19"/>
        <v>-13470.789415295507</v>
      </c>
      <c r="AJ15" s="17">
        <f>0</f>
        <v>0</v>
      </c>
      <c r="AK15" s="14">
        <f t="shared" ca="1" si="20"/>
        <v>1128.0411797176371</v>
      </c>
      <c r="AL15" s="22">
        <f t="shared" ca="1" si="21"/>
        <v>337572.75768228993</v>
      </c>
      <c r="AM15" s="22">
        <f t="shared" ca="1" si="22"/>
        <v>380696.18036854535</v>
      </c>
      <c r="AN15" s="18">
        <f t="shared" ca="1" si="23"/>
        <v>-134.70789415295476</v>
      </c>
      <c r="AO15" s="22">
        <f t="shared" ca="1" si="24"/>
        <v>20.233974548274741</v>
      </c>
      <c r="AP15" s="22">
        <f t="shared" ca="1" si="25"/>
        <v>5681.9488534569246</v>
      </c>
      <c r="AQ15" s="18">
        <f t="shared" si="26"/>
        <v>6.7608297539198143E-4</v>
      </c>
      <c r="AR15" s="18">
        <f t="shared" ca="1" si="27"/>
        <v>385233.42515671381</v>
      </c>
      <c r="AS15" s="1" cm="1">
        <f t="array" aca="1" ref="AS15:AU15" ca="1">TRANSPOSE(MMULT(MINVERSE(_xlfn.WRAPCOLS(AC15:AK15,3)),TRANSPOSE(T15:V15)))/$F$7:$H$7</f>
        <v>-39.485195853831499</v>
      </c>
      <c r="AT15" s="1">
        <f ca="1"/>
        <v>35.221740114165257</v>
      </c>
      <c r="AU15" s="1">
        <f ca="1"/>
        <v>394.76309036400647</v>
      </c>
      <c r="AV15">
        <v>0</v>
      </c>
      <c r="AW15" t="b">
        <f ca="1">OR($AB15&gt;(1.3*$AB14),$BB14&gt;10)</f>
        <v>0</v>
      </c>
      <c r="AX15" t="b">
        <f t="shared" ca="1" si="33"/>
        <v>1</v>
      </c>
      <c r="AY15" t="b">
        <f ca="1">AND(($AZ14 &gt; (3 + $A15 / 3)), ($AZ14 &gt; $BD14), ($BF14 &lt; 1))</f>
        <v>0</v>
      </c>
      <c r="AZ15">
        <f t="shared" ca="1" si="34"/>
        <v>0</v>
      </c>
      <c r="BA15">
        <f t="shared" ca="1" si="35"/>
        <v>2</v>
      </c>
      <c r="BB15">
        <f t="shared" ca="1" si="36"/>
        <v>0</v>
      </c>
      <c r="BC15">
        <f t="shared" ca="1" si="37"/>
        <v>0</v>
      </c>
      <c r="BD15">
        <f t="shared" ca="1" si="38"/>
        <v>0</v>
      </c>
      <c r="BE15" t="b">
        <f t="shared" ca="1" si="39"/>
        <v>0</v>
      </c>
      <c r="BF15">
        <f t="shared" ca="1" si="40"/>
        <v>0.44444444444444442</v>
      </c>
      <c r="BG15">
        <f t="shared" ca="1" si="44"/>
        <v>-17.548975935036221</v>
      </c>
      <c r="BH15">
        <f t="shared" ca="1" si="29"/>
        <v>15.65410671740678</v>
      </c>
      <c r="BI15">
        <f t="shared" ca="1" si="30"/>
        <v>175.45026238400285</v>
      </c>
      <c r="BJ15">
        <f>AV15</f>
        <v>0</v>
      </c>
      <c r="BK15" s="1">
        <f t="shared" ca="1" si="41"/>
        <v>1.803354879832419E-6</v>
      </c>
    </row>
    <row r="16" spans="1:63" x14ac:dyDescent="0.25">
      <c r="A16">
        <f t="shared" si="42"/>
        <v>5</v>
      </c>
      <c r="B16" s="1">
        <f t="shared" si="31"/>
        <v>4.7209899999999998E-8</v>
      </c>
      <c r="C16" s="1">
        <f t="shared" si="31"/>
        <v>1.09987E-3</v>
      </c>
      <c r="D16" s="1">
        <f t="shared" si="31"/>
        <v>1.7799999999999999E-6</v>
      </c>
      <c r="E16" s="1">
        <f t="shared" ca="1" si="1"/>
        <v>-3082425229.3290296</v>
      </c>
      <c r="F16" s="1">
        <f t="shared" ca="1" si="32"/>
        <v>17.549424976238676</v>
      </c>
      <c r="G16" s="1">
        <f t="shared" ca="1" si="43"/>
        <v>-15.654104914051899</v>
      </c>
      <c r="H16" s="1">
        <f t="shared" ca="1" si="2"/>
        <v>-175.45562520186209</v>
      </c>
      <c r="I16" s="1">
        <f>I15-BJ15/$H$7</f>
        <v>2.6915348039269097E-8</v>
      </c>
      <c r="J16" s="14">
        <f t="shared" ca="1" si="3"/>
        <v>-77344633779.344849</v>
      </c>
      <c r="K16" s="14">
        <f t="shared" ca="1" si="4"/>
        <v>-1.1862256113573526</v>
      </c>
      <c r="L16" s="1">
        <f t="shared" si="5"/>
        <v>3.7411058827205313E-7</v>
      </c>
      <c r="M16" s="1">
        <f t="shared" ca="1" si="6"/>
        <v>-8987.2793322778307</v>
      </c>
      <c r="N16" s="1">
        <f t="shared" ca="1" si="7"/>
        <v>-544.03675326588439</v>
      </c>
      <c r="O16" s="1">
        <f t="shared" ca="1" si="8"/>
        <v>-3082415153.8575678</v>
      </c>
      <c r="P16" s="1">
        <f t="shared" ca="1" si="9"/>
        <v>-10816878514.242628</v>
      </c>
      <c r="Q16" s="1">
        <f t="shared" ca="1" si="10"/>
        <v>-3082424700.8277583</v>
      </c>
      <c r="R16" s="1">
        <f t="shared" ca="1" si="11"/>
        <v>-7734463395.598671</v>
      </c>
      <c r="S16" s="1">
        <f t="shared" ca="1" si="12"/>
        <v>-3082425229.3290296</v>
      </c>
      <c r="T16" s="1">
        <f t="shared" ca="1" si="13"/>
        <v>-10816878514.242628</v>
      </c>
      <c r="U16" s="1">
        <f t="shared" ca="1" si="13"/>
        <v>-3082424700.8288584</v>
      </c>
      <c r="V16" s="1">
        <f t="shared" ca="1" si="13"/>
        <v>-7734463395.5986729</v>
      </c>
      <c r="W16" s="1">
        <f t="shared" ca="1" si="13"/>
        <v>0</v>
      </c>
      <c r="X16" s="1" cm="1">
        <f t="array" aca="1" ref="X16:AA16" ca="1">ABS(T16:W16/B16:E16)</f>
        <v>2.2912309736395603E+17</v>
      </c>
      <c r="Y16" s="1">
        <f ca="1"/>
        <v>2802535482219.5884</v>
      </c>
      <c r="Z16" s="1">
        <f ca="1"/>
        <v>4345204154830715.5</v>
      </c>
      <c r="AA16" s="1">
        <f ca="1"/>
        <v>0</v>
      </c>
      <c r="AB16" s="1" cm="1">
        <f t="array" aca="1" ref="AB16" ca="1">MAX(ABS(T16:W16/B16:E16))</f>
        <v>2.2912309736395603E+17</v>
      </c>
      <c r="AC16" s="1">
        <f t="shared" ca="1" si="14"/>
        <v>-616366549.26804233</v>
      </c>
      <c r="AD16" s="1">
        <f t="shared" ca="1" si="15"/>
        <v>196907786.85727596</v>
      </c>
      <c r="AE16" s="1">
        <f t="shared" ca="1" si="16"/>
        <v>44082162.478609443</v>
      </c>
      <c r="AF16" s="2">
        <f t="shared" ca="1" si="17"/>
        <v>-175641945.99145287</v>
      </c>
      <c r="AG16" s="2">
        <f t="shared" ca="1" si="18"/>
        <v>196908396.72735432</v>
      </c>
      <c r="AH16" s="2">
        <v>0</v>
      </c>
      <c r="AI16" s="14">
        <f t="shared" ca="1" si="19"/>
        <v>-440724604.27658939</v>
      </c>
      <c r="AJ16" s="17">
        <f>0</f>
        <v>0</v>
      </c>
      <c r="AK16" s="14">
        <f t="shared" ca="1" si="20"/>
        <v>44082162.579285525</v>
      </c>
      <c r="AL16" s="22">
        <f t="shared" ca="1" si="21"/>
        <v>-1.1452258203610702E+17</v>
      </c>
      <c r="AM16" s="22">
        <f t="shared" ca="1" si="22"/>
        <v>-1.1452295637095955E+17</v>
      </c>
      <c r="AN16" s="18">
        <f t="shared" ca="1" si="23"/>
        <v>-4407246.0427658847</v>
      </c>
      <c r="AO16" s="22">
        <f t="shared" ca="1" si="24"/>
        <v>-175641945.99145287</v>
      </c>
      <c r="AP16" s="22">
        <f t="shared" ca="1" si="25"/>
        <v>196908430.48097047</v>
      </c>
      <c r="AQ16" s="18">
        <f t="shared" si="26"/>
        <v>6.7608297539198143E-4</v>
      </c>
      <c r="AR16" s="18">
        <f t="shared" ca="1" si="27"/>
        <v>-1.1452299680113072E+17</v>
      </c>
      <c r="AS16" s="1" cm="1">
        <f t="array" aca="1" ref="AS16:AU16" ca="1">TRANSPOSE(MMULT(MINVERSE(_xlfn.WRAPCOLS(AC16:AK16,3)),TRANSPOSE(T16:V16)))/$F$7:$H$7</f>
        <v>167081627.99353367</v>
      </c>
      <c r="AT16" s="1">
        <f ca="1"/>
        <v>-167081126.15784514</v>
      </c>
      <c r="AU16" s="1">
        <f ca="1"/>
        <v>-1670818030.6757319</v>
      </c>
      <c r="AV16">
        <v>0</v>
      </c>
      <c r="AW16" t="b">
        <f ca="1">OR($AB16&gt;(1.3*$AB15),$BB15&gt;10)</f>
        <v>1</v>
      </c>
      <c r="AX16" t="b">
        <f t="shared" ca="1" si="33"/>
        <v>0</v>
      </c>
      <c r="AY16" t="b">
        <f ca="1">AND(($AZ15 &gt; (3 + $A16 / 3)), ($AZ15 &gt; $BD15), ($BF15 &lt; 1))</f>
        <v>0</v>
      </c>
      <c r="AZ16">
        <f t="shared" ca="1" si="34"/>
        <v>0</v>
      </c>
      <c r="BA16">
        <f t="shared" ca="1" si="35"/>
        <v>3</v>
      </c>
      <c r="BB16">
        <f t="shared" ca="1" si="36"/>
        <v>0</v>
      </c>
      <c r="BC16">
        <f t="shared" ca="1" si="37"/>
        <v>0</v>
      </c>
      <c r="BD16">
        <f t="shared" ca="1" si="38"/>
        <v>0</v>
      </c>
      <c r="BE16" t="b">
        <f t="shared" ca="1" si="39"/>
        <v>1</v>
      </c>
      <c r="BF16">
        <f t="shared" ca="1" si="40"/>
        <v>0.29629629629629628</v>
      </c>
      <c r="BG16">
        <f t="shared" ca="1" si="44"/>
        <v>0</v>
      </c>
      <c r="BH16">
        <f t="shared" ca="1" si="29"/>
        <v>0</v>
      </c>
      <c r="BI16">
        <f t="shared" ca="1" si="30"/>
        <v>0</v>
      </c>
      <c r="BJ16">
        <f>AV16</f>
        <v>0</v>
      </c>
      <c r="BK16" s="1">
        <f t="shared" ca="1" si="41"/>
        <v>1.803354879832419E-6</v>
      </c>
    </row>
    <row r="17" spans="1:63" x14ac:dyDescent="0.25">
      <c r="A17">
        <f t="shared" si="42"/>
        <v>6</v>
      </c>
      <c r="B17" s="1">
        <f t="shared" si="31"/>
        <v>4.7209899999999998E-8</v>
      </c>
      <c r="C17" s="1">
        <f t="shared" si="31"/>
        <v>1.09987E-3</v>
      </c>
      <c r="D17" s="1">
        <f t="shared" si="31"/>
        <v>1.7799999999999999E-6</v>
      </c>
      <c r="E17" s="1">
        <f t="shared" ca="1" si="1"/>
        <v>2165.6181314227192</v>
      </c>
      <c r="F17" s="1">
        <f t="shared" ca="1" si="32"/>
        <v>17.549424976238676</v>
      </c>
      <c r="G17" s="1">
        <f t="shared" ca="1" si="43"/>
        <v>1.09987E-5</v>
      </c>
      <c r="H17" s="1">
        <f t="shared" ca="1" si="2"/>
        <v>-175.45562520186209</v>
      </c>
      <c r="I17" s="1">
        <f>I16-BJ16/$H$7</f>
        <v>2.6915348039269097E-8</v>
      </c>
      <c r="J17" s="14">
        <f t="shared" ca="1" si="3"/>
        <v>-77344633779.344849</v>
      </c>
      <c r="K17" s="14">
        <f t="shared" ca="1" si="4"/>
        <v>-1.1862256113573526</v>
      </c>
      <c r="L17" s="1">
        <f t="shared" si="5"/>
        <v>3.7411058827205313E-7</v>
      </c>
      <c r="M17" s="1">
        <f t="shared" ca="1" si="6"/>
        <v>6.3145347328797431E-3</v>
      </c>
      <c r="N17" s="1">
        <f t="shared" ca="1" si="7"/>
        <v>3.8224459788654031E-4</v>
      </c>
      <c r="O17" s="1">
        <f t="shared" ca="1" si="8"/>
        <v>2165.7296753071214</v>
      </c>
      <c r="P17" s="1">
        <f t="shared" ca="1" si="9"/>
        <v>-7734461194.655385</v>
      </c>
      <c r="Q17" s="1">
        <f t="shared" ca="1" si="10"/>
        <v>2165.7363830851523</v>
      </c>
      <c r="R17" s="1">
        <f t="shared" ca="1" si="11"/>
        <v>-7734463395.598671</v>
      </c>
      <c r="S17" s="1">
        <f t="shared" ca="1" si="12"/>
        <v>2165.6181314227192</v>
      </c>
      <c r="T17" s="1">
        <f t="shared" ca="1" si="13"/>
        <v>-7734461194.655385</v>
      </c>
      <c r="U17" s="1">
        <f t="shared" ca="1" si="13"/>
        <v>2165.7352832151523</v>
      </c>
      <c r="V17" s="1">
        <f t="shared" ca="1" si="13"/>
        <v>-7734463395.5986729</v>
      </c>
      <c r="W17" s="1">
        <f t="shared" ca="1" si="13"/>
        <v>0</v>
      </c>
      <c r="X17" s="1" cm="1">
        <f t="array" aca="1" ref="X17:AA17" ca="1">ABS(T17:W17/B17:E17)</f>
        <v>1.6383134034715994E+17</v>
      </c>
      <c r="Y17" s="1">
        <f ca="1"/>
        <v>1969082.9672735436</v>
      </c>
      <c r="Z17" s="1">
        <f ca="1"/>
        <v>4345204154830715.5</v>
      </c>
      <c r="AA17" s="1">
        <f ca="1"/>
        <v>0</v>
      </c>
      <c r="AB17" s="1" cm="1">
        <f t="array" aca="1" ref="AB17" ca="1">MAX(ABS(T17:W17/B17:E17))</f>
        <v>1.6383134034715994E+17</v>
      </c>
      <c r="AC17" s="1">
        <f t="shared" ca="1" si="14"/>
        <v>-440724479.86914563</v>
      </c>
      <c r="AD17" s="1">
        <f t="shared" ca="1" si="15"/>
        <v>196907786.85727596</v>
      </c>
      <c r="AE17" s="1">
        <f t="shared" ca="1" si="16"/>
        <v>44082162.478609443</v>
      </c>
      <c r="AF17" s="2">
        <f t="shared" ca="1" si="17"/>
        <v>123.40744373331009</v>
      </c>
      <c r="AG17" s="2">
        <f t="shared" ca="1" si="18"/>
        <v>196908396.72735432</v>
      </c>
      <c r="AH17" s="2">
        <v>0</v>
      </c>
      <c r="AI17" s="14">
        <f t="shared" ca="1" si="19"/>
        <v>-440724604.27658939</v>
      </c>
      <c r="AJ17" s="17">
        <f>0</f>
        <v>0</v>
      </c>
      <c r="AK17" s="14">
        <f t="shared" ca="1" si="20"/>
        <v>44082162.579285525</v>
      </c>
      <c r="AL17" s="22">
        <f t="shared" ca="1" si="21"/>
        <v>80464487107.777817</v>
      </c>
      <c r="AM17" s="22">
        <f t="shared" ca="1" si="22"/>
        <v>80464750118.455536</v>
      </c>
      <c r="AN17" s="18">
        <f t="shared" ca="1" si="23"/>
        <v>-4407246.0427658847</v>
      </c>
      <c r="AO17" s="22">
        <f t="shared" ca="1" si="24"/>
        <v>123.40744373331009</v>
      </c>
      <c r="AP17" s="22">
        <f t="shared" ca="1" si="25"/>
        <v>196908430.48097047</v>
      </c>
      <c r="AQ17" s="18">
        <f t="shared" si="26"/>
        <v>6.7608297539198143E-4</v>
      </c>
      <c r="AR17" s="18">
        <f t="shared" ca="1" si="27"/>
        <v>80460371290.779129</v>
      </c>
      <c r="AS17" s="1" cm="1">
        <f t="array" aca="1" ref="AS17:AU17" ca="1">TRANSPOSE(MMULT(MINVERSE(_xlfn.WRAPCOLS(AC17:AK17,3)),TRANSPOSE(T17:V17)))/$F$7:$H$7</f>
        <v>13815563795120.441</v>
      </c>
      <c r="AT17" s="1">
        <f ca="1"/>
        <v>-13815521005177.941</v>
      </c>
      <c r="AU17" s="1">
        <f ca="1"/>
        <v>-138155637637435.25</v>
      </c>
      <c r="AV17">
        <v>0</v>
      </c>
      <c r="AW17" t="b">
        <f ca="1">OR($AB17&gt;(1.3*$AB16),$BB16&gt;10)</f>
        <v>0</v>
      </c>
      <c r="AX17" t="b">
        <f t="shared" ca="1" si="33"/>
        <v>1</v>
      </c>
      <c r="AY17" t="b">
        <f ca="1">AND(($AZ16 &gt; (3 + $A17 / 3)), ($AZ16 &gt; $BD16), ($BF16 &lt; 1))</f>
        <v>0</v>
      </c>
      <c r="AZ17">
        <f t="shared" ca="1" si="34"/>
        <v>0</v>
      </c>
      <c r="BA17">
        <f t="shared" ca="1" si="35"/>
        <v>3</v>
      </c>
      <c r="BB17">
        <f t="shared" ca="1" si="36"/>
        <v>0</v>
      </c>
      <c r="BC17">
        <f t="shared" ca="1" si="37"/>
        <v>0</v>
      </c>
      <c r="BD17">
        <f t="shared" ca="1" si="38"/>
        <v>0</v>
      </c>
      <c r="BE17" t="b">
        <f t="shared" ca="1" si="39"/>
        <v>0</v>
      </c>
      <c r="BF17">
        <f t="shared" ca="1" si="40"/>
        <v>0.29629629629629628</v>
      </c>
      <c r="BG17">
        <f t="shared" ca="1" si="44"/>
        <v>4093500383739.3896</v>
      </c>
      <c r="BH17">
        <f t="shared" ca="1" si="29"/>
        <v>-4093487705237.9082</v>
      </c>
      <c r="BI17">
        <f t="shared" ca="1" si="30"/>
        <v>-40935003744425.258</v>
      </c>
      <c r="BJ17">
        <f>AV17</f>
        <v>0</v>
      </c>
      <c r="BK17" s="1">
        <f t="shared" ca="1" si="41"/>
        <v>1.09987E-5</v>
      </c>
    </row>
    <row r="18" spans="1:63" x14ac:dyDescent="0.25">
      <c r="A18">
        <f t="shared" si="42"/>
        <v>7</v>
      </c>
      <c r="B18" s="1">
        <f t="shared" si="31"/>
        <v>4.7209899999999998E-8</v>
      </c>
      <c r="C18" s="1">
        <f t="shared" si="31"/>
        <v>1.09987E-3</v>
      </c>
      <c r="D18" s="1">
        <f t="shared" si="31"/>
        <v>1.7799999999999999E-6</v>
      </c>
      <c r="E18" s="1">
        <f t="shared" ca="1" si="1"/>
        <v>-1.8801319331276178E+32</v>
      </c>
      <c r="F18" s="1">
        <f t="shared" ca="1" si="32"/>
        <v>-4093500383721.8403</v>
      </c>
      <c r="G18" s="1">
        <f t="shared" ca="1" si="43"/>
        <v>4093487705237.9082</v>
      </c>
      <c r="H18" s="1">
        <f t="shared" ca="1" si="2"/>
        <v>40935003744249.805</v>
      </c>
      <c r="I18" s="1">
        <f>I17-BJ17/$H$7</f>
        <v>2.6915348039269097E-8</v>
      </c>
      <c r="J18" s="14">
        <f t="shared" ca="1" si="3"/>
        <v>-4.2091041289653097E+33</v>
      </c>
      <c r="K18" s="14">
        <f t="shared" ca="1" si="4"/>
        <v>276754591290.94305</v>
      </c>
      <c r="L18" s="1">
        <f t="shared" si="5"/>
        <v>3.7411058827205313E-7</v>
      </c>
      <c r="M18" s="1">
        <f t="shared" ca="1" si="6"/>
        <v>2350138679420383</v>
      </c>
      <c r="N18" s="1">
        <f t="shared" ca="1" si="7"/>
        <v>142263500399334.53</v>
      </c>
      <c r="O18" s="1">
        <f t="shared" ca="1" si="8"/>
        <v>-1.8801319331276178E+32</v>
      </c>
      <c r="P18" s="1">
        <f t="shared" ca="1" si="9"/>
        <v>-6.089236062092928E+32</v>
      </c>
      <c r="Q18" s="1">
        <f t="shared" ca="1" si="10"/>
        <v>-1.8801319331276178E+32</v>
      </c>
      <c r="R18" s="1">
        <f t="shared" ca="1" si="11"/>
        <v>-4.2091041289653101E+32</v>
      </c>
      <c r="S18" s="1">
        <f t="shared" ca="1" si="12"/>
        <v>-1.8801319331276178E+32</v>
      </c>
      <c r="T18" s="1">
        <f t="shared" ca="1" si="13"/>
        <v>-6.089236062092928E+32</v>
      </c>
      <c r="U18" s="1">
        <f t="shared" ca="1" si="13"/>
        <v>-1.8801319331276178E+32</v>
      </c>
      <c r="V18" s="1">
        <f t="shared" ca="1" si="13"/>
        <v>-4.2091041289653101E+32</v>
      </c>
      <c r="W18" s="1">
        <f t="shared" ca="1" si="13"/>
        <v>0</v>
      </c>
      <c r="X18" s="1" cm="1">
        <f t="array" aca="1" ref="X18:AA18" ca="1">ABS(T18:W18/B18:E18)</f>
        <v>1.2898218513686595E+40</v>
      </c>
      <c r="Y18" s="1">
        <f ca="1"/>
        <v>1.7094128698188132E+35</v>
      </c>
      <c r="Z18" s="1">
        <f ca="1"/>
        <v>2.3646652409917476E+38</v>
      </c>
      <c r="AA18" s="1">
        <f ca="1"/>
        <v>0</v>
      </c>
      <c r="AB18" s="1" cm="1">
        <f t="array" aca="1" ref="AB18" ca="1">MAX(ABS(T18:W18/B18:E18))</f>
        <v>1.2898218513686595E+40</v>
      </c>
      <c r="AC18" s="1">
        <f t="shared" ca="1" si="14"/>
        <v>1.4875376795632665E+20</v>
      </c>
      <c r="AD18" s="1">
        <f t="shared" ca="1" si="15"/>
        <v>-4.5929829732280746E+19</v>
      </c>
      <c r="AE18" s="1">
        <f t="shared" ca="1" si="16"/>
        <v>-1.028240807125019E+19</v>
      </c>
      <c r="AF18" s="2">
        <f t="shared" ca="1" si="17"/>
        <v>4.5929687477351301E+19</v>
      </c>
      <c r="AG18" s="2">
        <f t="shared" ca="1" si="18"/>
        <v>-4.5929829732280746E+19</v>
      </c>
      <c r="AH18" s="2">
        <v>0</v>
      </c>
      <c r="AI18" s="14">
        <f t="shared" ca="1" si="19"/>
        <v>1.0282408047897534E+20</v>
      </c>
      <c r="AJ18" s="17">
        <f>0</f>
        <v>0</v>
      </c>
      <c r="AK18" s="14">
        <f t="shared" ca="1" si="20"/>
        <v>-1.028240807125019E+19</v>
      </c>
      <c r="AL18" s="22">
        <f t="shared" ca="1" si="21"/>
        <v>-6.9853524850748083E+39</v>
      </c>
      <c r="AM18" s="22">
        <f t="shared" ca="1" si="22"/>
        <v>-6.9853524850748083E+39</v>
      </c>
      <c r="AN18" s="18">
        <f t="shared" ca="1" si="23"/>
        <v>1.0282408047897513E+18</v>
      </c>
      <c r="AO18" s="22">
        <f t="shared" ca="1" si="24"/>
        <v>4.5929687477351301E+19</v>
      </c>
      <c r="AP18" s="22">
        <f t="shared" ca="1" si="25"/>
        <v>-4.5929829732280746E+19</v>
      </c>
      <c r="AQ18" s="18">
        <f t="shared" si="26"/>
        <v>6.7608297539198143E-4</v>
      </c>
      <c r="AR18" s="18">
        <f t="shared" ca="1" si="27"/>
        <v>-6.9853524850748083E+39</v>
      </c>
      <c r="AS18" s="1" t="e" cm="1">
        <f t="array" aca="1" ref="AS18:AU18" ca="1">TRANSPOSE(MMULT(MINVERSE(_xlfn.WRAPCOLS(AC18:AK18,3)),TRANSPOSE(T18:V18)))/$F$7:$H$7</f>
        <v>#NUM!</v>
      </c>
      <c r="AT18" s="1" t="e">
        <f ca="1"/>
        <v>#NUM!</v>
      </c>
      <c r="AU18" s="1" t="e">
        <f ca="1"/>
        <v>#NUM!</v>
      </c>
      <c r="AV18">
        <v>0</v>
      </c>
      <c r="AW18" t="b">
        <f ca="1">OR($AB18&gt;(1.3*$AB17),$BB17&gt;10)</f>
        <v>1</v>
      </c>
      <c r="AX18" t="b">
        <f t="shared" ca="1" si="33"/>
        <v>0</v>
      </c>
      <c r="AY18" t="b">
        <f ca="1">AND(($AZ17 &gt; (3 + $A18 / 3)), ($AZ17 &gt; $BD17), ($BF17 &lt; 1))</f>
        <v>0</v>
      </c>
      <c r="AZ18">
        <f t="shared" ca="1" si="34"/>
        <v>0</v>
      </c>
      <c r="BA18">
        <f t="shared" ca="1" si="35"/>
        <v>4</v>
      </c>
      <c r="BB18">
        <f t="shared" ca="1" si="36"/>
        <v>0</v>
      </c>
      <c r="BC18">
        <f t="shared" ca="1" si="37"/>
        <v>0</v>
      </c>
      <c r="BD18">
        <f t="shared" ca="1" si="38"/>
        <v>0</v>
      </c>
      <c r="BE18" t="b">
        <f t="shared" ca="1" si="39"/>
        <v>1</v>
      </c>
      <c r="BF18">
        <f t="shared" ca="1" si="40"/>
        <v>0.19753086419753085</v>
      </c>
      <c r="BG18">
        <f t="shared" ca="1" si="44"/>
        <v>0</v>
      </c>
      <c r="BH18">
        <f t="shared" ca="1" si="29"/>
        <v>0</v>
      </c>
      <c r="BI18">
        <f t="shared" ca="1" si="30"/>
        <v>0</v>
      </c>
      <c r="BJ18">
        <f>AV18</f>
        <v>0</v>
      </c>
      <c r="BK18" s="1">
        <f t="shared" ca="1" si="41"/>
        <v>1.09987E-5</v>
      </c>
    </row>
    <row r="19" spans="1:63" x14ac:dyDescent="0.25">
      <c r="A19">
        <f t="shared" si="42"/>
        <v>8</v>
      </c>
      <c r="B19" s="1">
        <f t="shared" si="31"/>
        <v>4.7209899999999998E-8</v>
      </c>
      <c r="C19" s="1">
        <f t="shared" si="31"/>
        <v>1.09987E-3</v>
      </c>
      <c r="D19" s="1">
        <f t="shared" si="31"/>
        <v>1.7799999999999999E-6</v>
      </c>
      <c r="E19" s="1">
        <f t="shared" ca="1" si="1"/>
        <v>2685408530587953</v>
      </c>
      <c r="F19" s="1">
        <f t="shared" ca="1" si="32"/>
        <v>-4093500383721.8403</v>
      </c>
      <c r="G19" s="1">
        <f t="shared" ca="1" si="43"/>
        <v>-5.8467032662249662E-5</v>
      </c>
      <c r="H19" s="1">
        <f t="shared" ca="1" si="2"/>
        <v>40935003744249.805</v>
      </c>
      <c r="I19" s="1">
        <f>I18-BJ18/$H$7</f>
        <v>2.6915348039269097E-8</v>
      </c>
      <c r="J19" s="14">
        <f t="shared" ca="1" si="3"/>
        <v>-4.2091041289653097E+33</v>
      </c>
      <c r="K19" s="14">
        <f t="shared" ca="1" si="4"/>
        <v>276754591290.94305</v>
      </c>
      <c r="L19" s="1">
        <f t="shared" si="5"/>
        <v>3.7411058827205313E-7</v>
      </c>
      <c r="M19" s="1">
        <f t="shared" ca="1" si="6"/>
        <v>-3.3566885947811091E-2</v>
      </c>
      <c r="N19" s="1">
        <f t="shared" ca="1" si="7"/>
        <v>-2.0319408102412867E-3</v>
      </c>
      <c r="O19" s="1">
        <f t="shared" ca="1" si="8"/>
        <v>2685380855128824</v>
      </c>
      <c r="P19" s="1">
        <f t="shared" ca="1" si="9"/>
        <v>-4.2091041289653101E+32</v>
      </c>
      <c r="Q19" s="1">
        <f t="shared" ca="1" si="10"/>
        <v>2685380855128824</v>
      </c>
      <c r="R19" s="1">
        <f t="shared" ca="1" si="11"/>
        <v>-4.2091041289653101E+32</v>
      </c>
      <c r="S19" s="1">
        <f t="shared" ca="1" si="12"/>
        <v>2685408530587953</v>
      </c>
      <c r="T19" s="1">
        <f t="shared" ca="1" si="13"/>
        <v>-4.2091041289653101E+32</v>
      </c>
      <c r="U19" s="1">
        <f t="shared" ca="1" si="13"/>
        <v>2685380855128824</v>
      </c>
      <c r="V19" s="1">
        <f t="shared" ca="1" si="13"/>
        <v>-4.2091041289653101E+32</v>
      </c>
      <c r="W19" s="1">
        <f t="shared" ca="1" si="13"/>
        <v>0</v>
      </c>
      <c r="X19" s="1" cm="1">
        <f t="array" aca="1" ref="X19:AA19" ca="1">ABS(T19:W19/B19:E19)</f>
        <v>8.9157234583536723E+39</v>
      </c>
      <c r="Y19" s="1">
        <f ca="1"/>
        <v>2.4415438689379871E+18</v>
      </c>
      <c r="Z19" s="1">
        <f ca="1"/>
        <v>2.3646652409917476E+38</v>
      </c>
      <c r="AA19" s="1">
        <f ca="1"/>
        <v>0</v>
      </c>
      <c r="AB19" s="1" cm="1">
        <f t="array" aca="1" ref="AB19" ca="1">MAX(ABS(T19:W19/B19:E19))</f>
        <v>8.9157234583536723E+39</v>
      </c>
      <c r="AC19" s="1">
        <f t="shared" ca="1" si="14"/>
        <v>1.0282408047897534E+20</v>
      </c>
      <c r="AD19" s="1">
        <f t="shared" ca="1" si="15"/>
        <v>-4.5929829732280746E+19</v>
      </c>
      <c r="AE19" s="1">
        <f t="shared" ca="1" si="16"/>
        <v>-1.028240807125019E+19</v>
      </c>
      <c r="AF19" s="2">
        <f t="shared" ca="1" si="17"/>
        <v>-656.0108961531979</v>
      </c>
      <c r="AG19" s="2">
        <f t="shared" ca="1" si="18"/>
        <v>-4.5929829732280746E+19</v>
      </c>
      <c r="AH19" s="2">
        <v>0</v>
      </c>
      <c r="AI19" s="14">
        <f t="shared" ca="1" si="19"/>
        <v>1.0282408047897534E+20</v>
      </c>
      <c r="AJ19" s="17">
        <f>0</f>
        <v>0</v>
      </c>
      <c r="AK19" s="14">
        <f t="shared" ca="1" si="20"/>
        <v>-1.028240807125019E+19</v>
      </c>
      <c r="AL19" s="22">
        <f t="shared" ca="1" si="21"/>
        <v>9.9771359122345106E+22</v>
      </c>
      <c r="AM19" s="22">
        <f t="shared" ca="1" si="22"/>
        <v>9.9771359122345106E+22</v>
      </c>
      <c r="AN19" s="18">
        <f t="shared" ca="1" si="23"/>
        <v>1.0282408047897513E+18</v>
      </c>
      <c r="AO19" s="22">
        <f t="shared" ca="1" si="24"/>
        <v>-656.0108961531979</v>
      </c>
      <c r="AP19" s="22">
        <f t="shared" ca="1" si="25"/>
        <v>-4.5929829732280746E+19</v>
      </c>
      <c r="AQ19" s="18">
        <f t="shared" si="26"/>
        <v>6.7608297539198143E-4</v>
      </c>
      <c r="AR19" s="18">
        <f t="shared" ca="1" si="27"/>
        <v>9.9772387363149895E+22</v>
      </c>
      <c r="AS19" s="1" cm="1">
        <f t="array" aca="1" ref="AS19:AU19" ca="1">TRANSPOSE(MMULT(MINVERSE(_xlfn.WRAPCOLS(AC19:AK19,3)),TRANSPOSE(T19:V19)))/$F$7:$H$7</f>
        <v>-7.0578317516561297E+30</v>
      </c>
      <c r="AT19" s="1">
        <f ca="1"/>
        <v>7.0578317516561286E+30</v>
      </c>
      <c r="AU19" s="1">
        <f ca="1"/>
        <v>7.0578317516561279E+31</v>
      </c>
      <c r="AV19">
        <v>0</v>
      </c>
      <c r="AW19" t="b">
        <f ca="1">OR($AB19&gt;(1.3*$AB18),$BB18&gt;10)</f>
        <v>0</v>
      </c>
      <c r="AX19" t="b">
        <f t="shared" ca="1" si="33"/>
        <v>1</v>
      </c>
      <c r="AY19" t="b">
        <f ca="1">AND(($AZ18 &gt; (3 + $A19 / 3)), ($AZ18 &gt; $BD18), ($BF18 &lt; 1))</f>
        <v>0</v>
      </c>
      <c r="AZ19">
        <f t="shared" ca="1" si="34"/>
        <v>0</v>
      </c>
      <c r="BA19">
        <f t="shared" ca="1" si="35"/>
        <v>4</v>
      </c>
      <c r="BB19">
        <f t="shared" ca="1" si="36"/>
        <v>0</v>
      </c>
      <c r="BC19">
        <f t="shared" ca="1" si="37"/>
        <v>0</v>
      </c>
      <c r="BD19">
        <f t="shared" ca="1" si="38"/>
        <v>0</v>
      </c>
      <c r="BE19" t="b">
        <f t="shared" ca="1" si="39"/>
        <v>0</v>
      </c>
      <c r="BF19">
        <f t="shared" ca="1" si="40"/>
        <v>0.19753086419753085</v>
      </c>
      <c r="BG19">
        <f t="shared" ca="1" si="44"/>
        <v>-1.3941396052654083E+30</v>
      </c>
      <c r="BH19">
        <f t="shared" ca="1" si="29"/>
        <v>1.394139605265408E+30</v>
      </c>
      <c r="BI19">
        <f t="shared" ca="1" si="30"/>
        <v>1.3941396052654079E+31</v>
      </c>
      <c r="BJ19">
        <f>AV19</f>
        <v>0</v>
      </c>
      <c r="BK19" s="1">
        <f t="shared" ca="1" si="41"/>
        <v>-5.8467032662249662E-5</v>
      </c>
    </row>
    <row r="20" spans="1:63" x14ac:dyDescent="0.25">
      <c r="A20">
        <f t="shared" si="42"/>
        <v>9</v>
      </c>
      <c r="B20" s="1">
        <f t="shared" si="31"/>
        <v>4.7209899999999998E-8</v>
      </c>
      <c r="C20" s="1">
        <f t="shared" si="31"/>
        <v>1.09987E-3</v>
      </c>
      <c r="D20" s="1">
        <f t="shared" si="31"/>
        <v>1.7799999999999999E-6</v>
      </c>
      <c r="E20" s="1">
        <f t="shared" ca="1" si="1"/>
        <v>-2.1807833863709422E+67</v>
      </c>
      <c r="F20" s="1">
        <f t="shared" ca="1" si="32"/>
        <v>1.3941396052654083E+30</v>
      </c>
      <c r="G20" s="1">
        <f t="shared" ca="1" si="43"/>
        <v>-1.394139605265408E+30</v>
      </c>
      <c r="H20" s="1">
        <f t="shared" ca="1" si="2"/>
        <v>-1.3941396052654079E+31</v>
      </c>
      <c r="I20" s="1">
        <f>I19-BJ19/$H$7</f>
        <v>2.6915348039269097E-8</v>
      </c>
      <c r="J20" s="14">
        <f t="shared" ca="1" si="3"/>
        <v>-4.8821658657072917E+68</v>
      </c>
      <c r="K20" s="14">
        <f t="shared" ca="1" si="4"/>
        <v>-9.4255405243963949E+28</v>
      </c>
      <c r="L20" s="1">
        <f t="shared" si="5"/>
        <v>3.7411058827205313E-7</v>
      </c>
      <c r="M20" s="1">
        <f t="shared" ca="1" si="6"/>
        <v>-8.003984979980974E+32</v>
      </c>
      <c r="N20" s="1">
        <f t="shared" ca="1" si="7"/>
        <v>-4.8451392692988796E+31</v>
      </c>
      <c r="O20" s="1">
        <f t="shared" ca="1" si="8"/>
        <v>-2.1807833863709422E+67</v>
      </c>
      <c r="P20" s="1">
        <f t="shared" ca="1" si="9"/>
        <v>-7.062949252078234E+67</v>
      </c>
      <c r="Q20" s="1">
        <f t="shared" ca="1" si="10"/>
        <v>-2.1807833863709422E+67</v>
      </c>
      <c r="R20" s="1">
        <f t="shared" ca="1" si="11"/>
        <v>-4.8821658657072918E+67</v>
      </c>
      <c r="S20" s="1">
        <f t="shared" ca="1" si="12"/>
        <v>-2.1807833863709422E+67</v>
      </c>
      <c r="T20" s="1">
        <f t="shared" ca="1" si="13"/>
        <v>-7.062949252078234E+67</v>
      </c>
      <c r="U20" s="1">
        <f t="shared" ca="1" si="13"/>
        <v>-2.1807833863709422E+67</v>
      </c>
      <c r="V20" s="1">
        <f t="shared" ca="1" si="13"/>
        <v>-4.8821658657072918E+67</v>
      </c>
      <c r="W20" s="1">
        <f t="shared" ca="1" si="13"/>
        <v>0</v>
      </c>
      <c r="X20" s="1" cm="1">
        <f t="array" aca="1" ref="X20:AA20" ca="1">ABS(T20:W20/B20:E20)</f>
        <v>1.4960737582749029E+75</v>
      </c>
      <c r="Y20" s="1">
        <f ca="1"/>
        <v>1.9827646779809818E+70</v>
      </c>
      <c r="Z20" s="1">
        <f ca="1"/>
        <v>2.742789812195108E+73</v>
      </c>
      <c r="AA20" s="1">
        <f ca="1"/>
        <v>0</v>
      </c>
      <c r="AB20" s="1" cm="1">
        <f t="array" aca="1" ref="AB20" ca="1">MAX(ABS(T20:W20/B20:E20))</f>
        <v>1.4960737582749029E+75</v>
      </c>
      <c r="AC20" s="1">
        <f t="shared" ca="1" si="14"/>
        <v>-5.0661707230773566E+37</v>
      </c>
      <c r="AD20" s="1">
        <f t="shared" ca="1" si="15"/>
        <v>1.5642503649810432E+37</v>
      </c>
      <c r="AE20" s="1">
        <f t="shared" ca="1" si="16"/>
        <v>3.5019203580963144E+36</v>
      </c>
      <c r="AF20" s="2">
        <f t="shared" ca="1" si="17"/>
        <v>-1.5642503649810429E+37</v>
      </c>
      <c r="AG20" s="2">
        <f t="shared" ca="1" si="18"/>
        <v>1.5642503649810432E+37</v>
      </c>
      <c r="AH20" s="2">
        <v>0</v>
      </c>
      <c r="AI20" s="14">
        <f t="shared" ca="1" si="19"/>
        <v>-3.5019203580963139E+37</v>
      </c>
      <c r="AJ20" s="17">
        <f>0</f>
        <v>0</v>
      </c>
      <c r="AK20" s="14">
        <f t="shared" ca="1" si="20"/>
        <v>3.5019203580963144E+36</v>
      </c>
      <c r="AL20" s="22">
        <f t="shared" ca="1" si="21"/>
        <v>-8.1023785506663754E+74</v>
      </c>
      <c r="AM20" s="22">
        <f t="shared" ca="1" si="22"/>
        <v>-8.1023785506663754E+74</v>
      </c>
      <c r="AN20" s="18">
        <f t="shared" ca="1" si="23"/>
        <v>-3.5019203580963065E+35</v>
      </c>
      <c r="AO20" s="22">
        <f t="shared" ca="1" si="24"/>
        <v>-1.5642503649810429E+37</v>
      </c>
      <c r="AP20" s="22">
        <f t="shared" ca="1" si="25"/>
        <v>1.5642503649810432E+37</v>
      </c>
      <c r="AQ20" s="18">
        <f t="shared" si="26"/>
        <v>6.7608297539198143E-4</v>
      </c>
      <c r="AR20" s="18">
        <f t="shared" ca="1" si="27"/>
        <v>-8.1023785506663754E+74</v>
      </c>
      <c r="AS20" s="1" cm="1">
        <f t="array" aca="1" ref="AS20:AU20" ca="1">TRANSPOSE(MMULT(MINVERSE(_xlfn.WRAPCOLS(AC20:AK20,3)),TRANSPOSE(T20:V20)))/$F$7:$H$7</f>
        <v>-1.9673319809008115E+47</v>
      </c>
      <c r="AT20" s="1">
        <f ca="1"/>
        <v>1.9673319809008115E+47</v>
      </c>
      <c r="AU20" s="1">
        <f ca="1"/>
        <v>1.9673319809008109E+48</v>
      </c>
      <c r="AV20">
        <v>0</v>
      </c>
      <c r="AW20" t="b">
        <f ca="1">OR($AB20&gt;(1.3*$AB19),$BB19&gt;10)</f>
        <v>1</v>
      </c>
      <c r="AX20" t="b">
        <f t="shared" ca="1" si="33"/>
        <v>0</v>
      </c>
      <c r="AY20" t="b">
        <f ca="1">AND(($AZ19 &gt; (3 + $A20 / 3)), ($AZ19 &gt; $BD19), ($BF19 &lt; 1))</f>
        <v>0</v>
      </c>
      <c r="AZ20">
        <f t="shared" ca="1" si="34"/>
        <v>0</v>
      </c>
      <c r="BA20">
        <f t="shared" ca="1" si="35"/>
        <v>5</v>
      </c>
      <c r="BB20">
        <f t="shared" ca="1" si="36"/>
        <v>0</v>
      </c>
      <c r="BC20">
        <f t="shared" ca="1" si="37"/>
        <v>0</v>
      </c>
      <c r="BD20">
        <f t="shared" ca="1" si="38"/>
        <v>0</v>
      </c>
      <c r="BE20" t="b">
        <f t="shared" ca="1" si="39"/>
        <v>1</v>
      </c>
      <c r="BF20">
        <f t="shared" ca="1" si="40"/>
        <v>0.13168724279835389</v>
      </c>
      <c r="BG20">
        <f t="shared" ca="1" si="44"/>
        <v>0</v>
      </c>
      <c r="BH20">
        <f t="shared" ca="1" si="29"/>
        <v>0</v>
      </c>
      <c r="BI20">
        <f t="shared" ca="1" si="30"/>
        <v>0</v>
      </c>
      <c r="BJ20">
        <f>AV20</f>
        <v>0</v>
      </c>
      <c r="BK20" s="1">
        <f t="shared" ca="1" si="41"/>
        <v>-5.8467032662249662E-5</v>
      </c>
    </row>
    <row r="21" spans="1:63" x14ac:dyDescent="0.25">
      <c r="A21">
        <f t="shared" si="42"/>
        <v>10</v>
      </c>
      <c r="B21" s="1">
        <f t="shared" si="31"/>
        <v>4.7209899999999998E-8</v>
      </c>
      <c r="C21" s="1">
        <f t="shared" si="31"/>
        <v>1.09987E-3</v>
      </c>
      <c r="D21" s="1">
        <f t="shared" si="31"/>
        <v>1.7799999999999999E-6</v>
      </c>
      <c r="E21" s="1">
        <f t="shared" ca="1" si="1"/>
        <v>2.8199559749157675E+31</v>
      </c>
      <c r="F21" s="1">
        <f t="shared" ca="1" si="32"/>
        <v>1.3941396052654083E+30</v>
      </c>
      <c r="G21" s="1">
        <f t="shared" ca="1" si="43"/>
        <v>1.803354879832419E-6</v>
      </c>
      <c r="H21" s="1">
        <f t="shared" ca="1" si="2"/>
        <v>-1.3941396052654079E+31</v>
      </c>
      <c r="I21" s="1">
        <f>I20-BJ20/$H$7</f>
        <v>2.6915348039269097E-8</v>
      </c>
      <c r="J21" s="14">
        <f t="shared" ca="1" si="3"/>
        <v>-4.8821658657072917E+68</v>
      </c>
      <c r="K21" s="14">
        <f t="shared" ca="1" si="4"/>
        <v>-9.4255405243963949E+28</v>
      </c>
      <c r="L21" s="1">
        <f t="shared" si="5"/>
        <v>3.7411058827205313E-7</v>
      </c>
      <c r="M21" s="1">
        <f t="shared" ca="1" si="6"/>
        <v>1.0353357237137101E-3</v>
      </c>
      <c r="N21" s="1">
        <f t="shared" ca="1" si="7"/>
        <v>6.2673103265683508E-5</v>
      </c>
      <c r="O21" s="1">
        <f t="shared" ca="1" si="8"/>
        <v>2.820898528968207E+31</v>
      </c>
      <c r="P21" s="1">
        <f t="shared" ca="1" si="9"/>
        <v>-4.8821658657072918E+67</v>
      </c>
      <c r="Q21" s="1">
        <f t="shared" ca="1" si="10"/>
        <v>2.820898528968207E+31</v>
      </c>
      <c r="R21" s="1">
        <f t="shared" ca="1" si="11"/>
        <v>-4.8821658657072918E+67</v>
      </c>
      <c r="S21" s="1">
        <f t="shared" ca="1" si="12"/>
        <v>2.8199559749157675E+31</v>
      </c>
      <c r="T21" s="1">
        <f t="shared" ca="1" si="13"/>
        <v>-4.8821658657072918E+67</v>
      </c>
      <c r="U21" s="1">
        <f t="shared" ca="1" si="13"/>
        <v>2.820898528968207E+31</v>
      </c>
      <c r="V21" s="1">
        <f t="shared" ca="1" si="13"/>
        <v>-4.8821658657072918E+67</v>
      </c>
      <c r="W21" s="1">
        <f t="shared" ca="1" si="13"/>
        <v>0</v>
      </c>
      <c r="X21" s="1" cm="1">
        <f t="array" aca="1" ref="X21:AA21" ca="1">ABS(T21:W21/B21:E21)</f>
        <v>1.0341402683986393E+75</v>
      </c>
      <c r="Y21" s="1">
        <f ca="1"/>
        <v>2.5647563157175002E+34</v>
      </c>
      <c r="Z21" s="1">
        <f ca="1"/>
        <v>2.742789812195108E+73</v>
      </c>
      <c r="AA21" s="1">
        <f ca="1"/>
        <v>0</v>
      </c>
      <c r="AB21" s="1" cm="1">
        <f t="array" aca="1" ref="AB21" ca="1">MAX(ABS(T21:W21/B21:E21))</f>
        <v>1.0341402683986393E+75</v>
      </c>
      <c r="AC21" s="1">
        <f t="shared" ca="1" si="14"/>
        <v>-3.5019203580963139E+37</v>
      </c>
      <c r="AD21" s="1">
        <f t="shared" ca="1" si="15"/>
        <v>1.5642503649810432E+37</v>
      </c>
      <c r="AE21" s="1">
        <f t="shared" ca="1" si="16"/>
        <v>3.5019203580963144E+36</v>
      </c>
      <c r="AF21" s="2">
        <f t="shared" ca="1" si="17"/>
        <v>20.233974548274741</v>
      </c>
      <c r="AG21" s="2">
        <f t="shared" ca="1" si="18"/>
        <v>1.5642503649810432E+37</v>
      </c>
      <c r="AH21" s="2">
        <v>0</v>
      </c>
      <c r="AI21" s="14">
        <f t="shared" ca="1" si="19"/>
        <v>-3.5019203580963139E+37</v>
      </c>
      <c r="AJ21" s="17">
        <f>0</f>
        <v>0</v>
      </c>
      <c r="AK21" s="14">
        <f t="shared" ca="1" si="20"/>
        <v>3.5019203580963144E+36</v>
      </c>
      <c r="AL21" s="22">
        <f t="shared" ca="1" si="21"/>
        <v>1.048063181220082E+39</v>
      </c>
      <c r="AM21" s="22">
        <f t="shared" ca="1" si="22"/>
        <v>1.048063181220082E+39</v>
      </c>
      <c r="AN21" s="18">
        <f t="shared" ca="1" si="23"/>
        <v>-3.5019203580963065E+35</v>
      </c>
      <c r="AO21" s="22">
        <f t="shared" ca="1" si="24"/>
        <v>20.233974548274741</v>
      </c>
      <c r="AP21" s="22">
        <f t="shared" ca="1" si="25"/>
        <v>1.5642503649810432E+37</v>
      </c>
      <c r="AQ21" s="18">
        <f t="shared" si="26"/>
        <v>6.7608297539198143E-4</v>
      </c>
      <c r="AR21" s="18">
        <f t="shared" ca="1" si="27"/>
        <v>1.0477129891842723E+39</v>
      </c>
      <c r="AS21" s="1" cm="1">
        <f t="array" aca="1" ref="AS21:AU21" ca="1">TRANSPOSE(MMULT(MINVERSE(_xlfn.WRAPCOLS(AC21:AK21,3)),TRANSPOSE(T21:V21)))/$F$7:$H$7</f>
        <v>2.6541411522808939E+67</v>
      </c>
      <c r="AT21" s="1">
        <f ca="1"/>
        <v>-2.6541411522808939E+67</v>
      </c>
      <c r="AU21" s="1">
        <f ca="1"/>
        <v>-2.6541411522808938E+68</v>
      </c>
      <c r="AV21">
        <v>0</v>
      </c>
      <c r="AW21" t="b">
        <f ca="1">OR($AB21&gt;(1.3*$AB20),$BB20&gt;10)</f>
        <v>0</v>
      </c>
      <c r="AX21" t="b">
        <f t="shared" ca="1" si="33"/>
        <v>1</v>
      </c>
      <c r="AY21" t="b">
        <f ca="1">AND(($AZ20 &gt; (3 + $A21 / 3)), ($AZ20 &gt; $BD20), ($BF20 &lt; 1))</f>
        <v>0</v>
      </c>
      <c r="AZ21">
        <f t="shared" ca="1" si="34"/>
        <v>0</v>
      </c>
      <c r="BA21">
        <f t="shared" ca="1" si="35"/>
        <v>5</v>
      </c>
      <c r="BB21">
        <f t="shared" ca="1" si="36"/>
        <v>0</v>
      </c>
      <c r="BC21">
        <f t="shared" ca="1" si="37"/>
        <v>0</v>
      </c>
      <c r="BD21">
        <f t="shared" ca="1" si="38"/>
        <v>0</v>
      </c>
      <c r="BE21" t="b">
        <f t="shared" ca="1" si="39"/>
        <v>0</v>
      </c>
      <c r="BF21">
        <f t="shared" ca="1" si="40"/>
        <v>0.13168724279835389</v>
      </c>
      <c r="BG21">
        <f t="shared" ca="1" si="44"/>
        <v>3.4951653034151685E+66</v>
      </c>
      <c r="BH21">
        <f t="shared" ca="1" si="29"/>
        <v>-3.4951653034151685E+66</v>
      </c>
      <c r="BI21">
        <f t="shared" ca="1" si="30"/>
        <v>-3.4951653034151685E+67</v>
      </c>
      <c r="BJ21">
        <f>AV21</f>
        <v>0</v>
      </c>
      <c r="BK21" s="1">
        <f t="shared" ca="1" si="41"/>
        <v>1.803354879832419E-6</v>
      </c>
    </row>
    <row r="22" spans="1:63" x14ac:dyDescent="0.25">
      <c r="A22">
        <f t="shared" si="42"/>
        <v>11</v>
      </c>
      <c r="B22" s="1">
        <f t="shared" si="31"/>
        <v>4.7209899999999998E-8</v>
      </c>
      <c r="C22" s="1">
        <f t="shared" si="31"/>
        <v>1.09987E-3</v>
      </c>
      <c r="D22" s="1">
        <f t="shared" si="31"/>
        <v>1.7799999999999999E-6</v>
      </c>
      <c r="E22" s="1">
        <f t="shared" ca="1" si="1"/>
        <v>-1.3706779960061069E+140</v>
      </c>
      <c r="F22" s="1">
        <f t="shared" ca="1" si="32"/>
        <v>-3.4951653034151685E+66</v>
      </c>
      <c r="G22" s="1">
        <f t="shared" ca="1" si="43"/>
        <v>3.4951653034151685E+66</v>
      </c>
      <c r="H22" s="1">
        <f t="shared" ca="1" si="2"/>
        <v>3.4951653034151685E+67</v>
      </c>
      <c r="I22" s="1">
        <f>I21-BJ21/$H$7</f>
        <v>2.6915348039269097E-8</v>
      </c>
      <c r="J22" s="14">
        <f t="shared" ca="1" si="3"/>
        <v>-3.0685658038293724E+141</v>
      </c>
      <c r="K22" s="14">
        <f t="shared" ca="1" si="4"/>
        <v>2.3630217578197445E+65</v>
      </c>
      <c r="L22" s="1">
        <f t="shared" si="5"/>
        <v>3.7411058827205313E-7</v>
      </c>
      <c r="M22" s="1">
        <f t="shared" ca="1" si="6"/>
        <v>2.0066319388265203E+69</v>
      </c>
      <c r="N22" s="1">
        <f t="shared" ca="1" si="7"/>
        <v>1.2146963331583901E+68</v>
      </c>
      <c r="O22" s="1">
        <f t="shared" ca="1" si="8"/>
        <v>-1.3706779960061069E+140</v>
      </c>
      <c r="P22" s="1">
        <f t="shared" ca="1" si="9"/>
        <v>-4.4392437998354795E+140</v>
      </c>
      <c r="Q22" s="1">
        <f t="shared" ca="1" si="10"/>
        <v>-1.3706779960061069E+140</v>
      </c>
      <c r="R22" s="1">
        <f t="shared" ca="1" si="11"/>
        <v>-3.0685658038293724E+140</v>
      </c>
      <c r="S22" s="1">
        <f t="shared" ca="1" si="12"/>
        <v>-1.3706779960061069E+140</v>
      </c>
      <c r="T22" s="1">
        <f t="shared" ca="1" si="13"/>
        <v>-4.4392437998354795E+140</v>
      </c>
      <c r="U22" s="1">
        <f t="shared" ca="1" si="13"/>
        <v>-1.3706779960061069E+140</v>
      </c>
      <c r="V22" s="1">
        <f t="shared" ca="1" si="13"/>
        <v>-3.0685658038293724E+140</v>
      </c>
      <c r="W22" s="1">
        <f t="shared" ca="1" si="13"/>
        <v>0</v>
      </c>
      <c r="X22" s="1" cm="1">
        <f t="array" aca="1" ref="X22:AA22" ca="1">ABS(T22:W22/B22:E22)</f>
        <v>9.4032052595652181E+147</v>
      </c>
      <c r="Y22" s="1">
        <f ca="1"/>
        <v>1.2462181857911453E+143</v>
      </c>
      <c r="Z22" s="1">
        <f ca="1"/>
        <v>1.7239133729378497E+146</v>
      </c>
      <c r="AA22" s="1">
        <f ca="1"/>
        <v>0</v>
      </c>
      <c r="AB22" s="1" cm="1">
        <f t="array" aca="1" ref="AB22" ca="1">MAX(ABS(T22:W22/B22:E22))</f>
        <v>9.4032052595652181E+147</v>
      </c>
      <c r="AC22" s="1">
        <f t="shared" ca="1" si="14"/>
        <v>1.2701098272799402E+74</v>
      </c>
      <c r="AD22" s="1">
        <f t="shared" ca="1" si="15"/>
        <v>-3.9216399712677418E+73</v>
      </c>
      <c r="AE22" s="1">
        <f t="shared" ca="1" si="16"/>
        <v>-8.7794583015316611E+72</v>
      </c>
      <c r="AF22" s="2">
        <f t="shared" ca="1" si="17"/>
        <v>3.9216399712677418E+73</v>
      </c>
      <c r="AG22" s="2">
        <f t="shared" ca="1" si="18"/>
        <v>-3.9216399712677418E+73</v>
      </c>
      <c r="AH22" s="2">
        <v>0</v>
      </c>
      <c r="AI22" s="14">
        <f t="shared" ca="1" si="19"/>
        <v>8.7794583015316602E+73</v>
      </c>
      <c r="AJ22" s="17">
        <f>0</f>
        <v>0</v>
      </c>
      <c r="AK22" s="14">
        <f t="shared" ca="1" si="20"/>
        <v>-8.7794583015316611E+72</v>
      </c>
      <c r="AL22" s="22">
        <f t="shared" ca="1" si="21"/>
        <v>-5.0925516326458338E+147</v>
      </c>
      <c r="AM22" s="22">
        <f t="shared" ca="1" si="22"/>
        <v>-5.0925516326458338E+147</v>
      </c>
      <c r="AN22" s="18">
        <f t="shared" ca="1" si="23"/>
        <v>8.7794583015316411E+71</v>
      </c>
      <c r="AO22" s="22">
        <f t="shared" ca="1" si="24"/>
        <v>3.9216399712677418E+73</v>
      </c>
      <c r="AP22" s="22">
        <f t="shared" ca="1" si="25"/>
        <v>-3.9216399712677418E+73</v>
      </c>
      <c r="AQ22" s="18">
        <f t="shared" si="26"/>
        <v>6.7608297539198143E-4</v>
      </c>
      <c r="AR22" s="18">
        <f t="shared" ca="1" si="27"/>
        <v>-5.0925516326458338E+147</v>
      </c>
      <c r="AS22" s="1" cm="1">
        <f t="array" aca="1" ref="AS22:AU22" ca="1">TRANSPOSE(MMULT(MINVERSE(_xlfn.WRAPCOLS(AC22:AK22,3)),TRANSPOSE(T22:V22)))/$F$7:$H$7</f>
        <v>-4.6512650420679684E+83</v>
      </c>
      <c r="AT22" s="1">
        <f ca="1"/>
        <v>4.6512650420679684E+83</v>
      </c>
      <c r="AU22" s="1">
        <f ca="1"/>
        <v>4.6512650420679679E+84</v>
      </c>
      <c r="AV22">
        <v>0</v>
      </c>
      <c r="AW22" t="b">
        <f ca="1">OR($AB22&gt;(1.3*$AB21),$BB21&gt;10)</f>
        <v>1</v>
      </c>
      <c r="AX22" t="b">
        <f t="shared" ca="1" si="33"/>
        <v>0</v>
      </c>
      <c r="AY22" t="b">
        <f ca="1">AND(($AZ21 &gt; (3 + $A22 / 3)), ($AZ21 &gt; $BD21), ($BF21 &lt; 1))</f>
        <v>0</v>
      </c>
      <c r="AZ22">
        <f t="shared" ca="1" si="34"/>
        <v>0</v>
      </c>
      <c r="BA22">
        <f t="shared" ca="1" si="35"/>
        <v>1</v>
      </c>
      <c r="BB22">
        <f t="shared" ca="1" si="36"/>
        <v>0</v>
      </c>
      <c r="BC22">
        <f t="shared" ca="1" si="37"/>
        <v>1</v>
      </c>
      <c r="BD22">
        <f t="shared" ca="1" si="38"/>
        <v>0</v>
      </c>
      <c r="BE22" t="b">
        <f t="shared" ca="1" si="39"/>
        <v>0</v>
      </c>
      <c r="BF22">
        <f t="shared" ca="1" si="40"/>
        <v>0.13168724279835389</v>
      </c>
      <c r="BG22">
        <f t="shared" ca="1" si="44"/>
        <v>-6.1251226891430029E+82</v>
      </c>
      <c r="BH22">
        <f t="shared" ca="1" si="29"/>
        <v>6.1251226891430029E+82</v>
      </c>
      <c r="BI22">
        <f t="shared" ca="1" si="30"/>
        <v>6.1251226891430027E+83</v>
      </c>
      <c r="BJ22">
        <f>AV22</f>
        <v>0</v>
      </c>
      <c r="BK22" s="1">
        <f t="shared" ca="1" si="41"/>
        <v>1.803354879832419E-6</v>
      </c>
    </row>
    <row r="23" spans="1:63" x14ac:dyDescent="0.25">
      <c r="A23">
        <f t="shared" si="42"/>
        <v>12</v>
      </c>
      <c r="B23" s="1">
        <f t="shared" si="31"/>
        <v>4.7209899999999998E-8</v>
      </c>
      <c r="C23" s="1">
        <f t="shared" si="31"/>
        <v>1.09987E-3</v>
      </c>
      <c r="D23" s="1">
        <f t="shared" si="31"/>
        <v>1.7799999999999999E-6</v>
      </c>
      <c r="E23" s="1">
        <f t="shared" ca="1" si="1"/>
        <v>-4.2094909920223183E+172</v>
      </c>
      <c r="F23" s="1">
        <f t="shared" ca="1" si="32"/>
        <v>6.1251226891430029E+82</v>
      </c>
      <c r="G23" s="1">
        <f t="shared" ca="1" si="43"/>
        <v>-6.1251226891430029E+82</v>
      </c>
      <c r="H23" s="1">
        <f t="shared" ca="1" si="2"/>
        <v>-6.1251226891430027E+83</v>
      </c>
      <c r="I23" s="1">
        <f>I22-BJ22/$H$7</f>
        <v>2.6915348039269097E-8</v>
      </c>
      <c r="J23" s="14">
        <f t="shared" ca="1" si="3"/>
        <v>-9.4238764664534079E+173</v>
      </c>
      <c r="K23" s="14">
        <f t="shared" ca="1" si="4"/>
        <v>-4.1410911723167352E+81</v>
      </c>
      <c r="L23" s="1">
        <f t="shared" si="5"/>
        <v>3.7411058827205313E-7</v>
      </c>
      <c r="M23" s="1">
        <f t="shared" ca="1" si="6"/>
        <v>-3.5165337688766185E+85</v>
      </c>
      <c r="N23" s="1">
        <f t="shared" ca="1" si="7"/>
        <v>-2.1287016277534539E+84</v>
      </c>
      <c r="O23" s="1">
        <f t="shared" ca="1" si="8"/>
        <v>-4.2094909920223183E+172</v>
      </c>
      <c r="P23" s="1">
        <f t="shared" ca="1" si="9"/>
        <v>-1.3633367458475728E+173</v>
      </c>
      <c r="Q23" s="1">
        <f t="shared" ca="1" si="10"/>
        <v>-4.2094909920223183E+172</v>
      </c>
      <c r="R23" s="1">
        <f t="shared" ca="1" si="11"/>
        <v>-9.423876466453409E+172</v>
      </c>
      <c r="S23" s="1">
        <f t="shared" ca="1" si="12"/>
        <v>-4.2094909920223183E+172</v>
      </c>
      <c r="T23" s="1">
        <f t="shared" ca="1" si="13"/>
        <v>-1.3633367458475728E+173</v>
      </c>
      <c r="U23" s="1">
        <f t="shared" ca="1" si="13"/>
        <v>-4.2094909920223183E+172</v>
      </c>
      <c r="V23" s="1">
        <f t="shared" ca="1" si="13"/>
        <v>-9.423876466453409E+172</v>
      </c>
      <c r="W23" s="1">
        <f t="shared" ca="1" si="13"/>
        <v>0</v>
      </c>
      <c r="X23" s="1" cm="1">
        <f t="array" aca="1" ref="X23:AA23" ca="1">ABS(T23:W23/B23:E23)</f>
        <v>2.8878196010742934E+180</v>
      </c>
      <c r="Y23" s="1">
        <f ca="1"/>
        <v>3.827262305565493E+175</v>
      </c>
      <c r="Z23" s="1">
        <f ca="1"/>
        <v>5.2943126216030392E+178</v>
      </c>
      <c r="AA23" s="1">
        <f ca="1"/>
        <v>0</v>
      </c>
      <c r="AB23" s="1" cm="1">
        <f t="array" aca="1" ref="AB23" ca="1">MAX(ABS(T23:W23/B23:E23))</f>
        <v>2.8878196010742934E+180</v>
      </c>
      <c r="AC23" s="1">
        <f t="shared" ca="1" si="14"/>
        <v>-2.225811326627196E+90</v>
      </c>
      <c r="AD23" s="1">
        <f t="shared" ca="1" si="15"/>
        <v>6.8725006920821201E+89</v>
      </c>
      <c r="AE23" s="1">
        <f t="shared" ca="1" si="16"/>
        <v>1.5385612574189839E+89</v>
      </c>
      <c r="AF23" s="2">
        <f t="shared" ca="1" si="17"/>
        <v>-6.8725006920821201E+89</v>
      </c>
      <c r="AG23" s="2">
        <f t="shared" ca="1" si="18"/>
        <v>6.8725006920821201E+89</v>
      </c>
      <c r="AH23" s="2">
        <v>0</v>
      </c>
      <c r="AI23" s="14">
        <f t="shared" ca="1" si="19"/>
        <v>-1.5385612574189839E+90</v>
      </c>
      <c r="AJ23" s="17">
        <f>0</f>
        <v>0</v>
      </c>
      <c r="AK23" s="14">
        <f t="shared" ca="1" si="20"/>
        <v>1.5385612574189839E+89</v>
      </c>
      <c r="AL23" s="22">
        <f t="shared" ca="1" si="21"/>
        <v>-1.5639742001034995E+180</v>
      </c>
      <c r="AM23" s="22">
        <f t="shared" ca="1" si="22"/>
        <v>-1.5639742001034995E+180</v>
      </c>
      <c r="AN23" s="18">
        <f t="shared" ca="1" si="23"/>
        <v>-1.5385612574189806E+88</v>
      </c>
      <c r="AO23" s="22">
        <f t="shared" ca="1" si="24"/>
        <v>-6.8725006920821201E+89</v>
      </c>
      <c r="AP23" s="22">
        <f t="shared" ca="1" si="25"/>
        <v>6.8725006920821201E+89</v>
      </c>
      <c r="AQ23" s="18">
        <f t="shared" si="26"/>
        <v>6.7608297539198143E-4</v>
      </c>
      <c r="AR23" s="18">
        <f t="shared" ca="1" si="27"/>
        <v>-1.5639742001034995E+180</v>
      </c>
      <c r="AS23" s="1" cm="1">
        <f t="array" aca="1" ref="AS23:AU23" ca="1">TRANSPOSE(MMULT(MINVERSE(_xlfn.WRAPCOLS(AC23:AK23,3)),TRANSPOSE(T23:V23)))/$F$7:$H$7</f>
        <v>-7.9294938247166947E+99</v>
      </c>
      <c r="AT23" s="1">
        <f ca="1"/>
        <v>7.9294938247166947E+99</v>
      </c>
      <c r="AU23" s="1">
        <f ca="1"/>
        <v>7.9294938247166943E+100</v>
      </c>
      <c r="AV23">
        <v>0</v>
      </c>
      <c r="AW23" t="b">
        <f ca="1">OR($AB23&gt;(1.3*$AB22),$BB22&gt;10)</f>
        <v>1</v>
      </c>
      <c r="AX23" t="b">
        <f t="shared" ca="1" si="33"/>
        <v>0</v>
      </c>
      <c r="AY23" t="b">
        <f ca="1">AND(($AZ22 &gt; (3 + $A23 / 3)), ($AZ22 &gt; $BD22), ($BF22 &lt; 1))</f>
        <v>0</v>
      </c>
      <c r="AZ23">
        <f t="shared" ca="1" si="34"/>
        <v>0</v>
      </c>
      <c r="BA23">
        <f t="shared" ca="1" si="35"/>
        <v>2</v>
      </c>
      <c r="BB23">
        <f t="shared" ca="1" si="36"/>
        <v>0</v>
      </c>
      <c r="BC23">
        <f t="shared" ca="1" si="37"/>
        <v>1</v>
      </c>
      <c r="BD23">
        <f t="shared" ca="1" si="38"/>
        <v>0</v>
      </c>
      <c r="BE23" t="b">
        <f t="shared" ca="1" si="39"/>
        <v>1</v>
      </c>
      <c r="BF23">
        <f t="shared" ca="1" si="40"/>
        <v>8.77914951989026E-2</v>
      </c>
      <c r="BG23">
        <f t="shared" ca="1" si="44"/>
        <v>0</v>
      </c>
      <c r="BH23">
        <f t="shared" ca="1" si="29"/>
        <v>0</v>
      </c>
      <c r="BI23">
        <f t="shared" ca="1" si="30"/>
        <v>0</v>
      </c>
      <c r="BJ23">
        <f>AV23</f>
        <v>0</v>
      </c>
      <c r="BK23" s="1">
        <f t="shared" ca="1" si="41"/>
        <v>3.4951653034151685E+66</v>
      </c>
    </row>
    <row r="24" spans="1:63" x14ac:dyDescent="0.25">
      <c r="A24">
        <f t="shared" si="42"/>
        <v>13</v>
      </c>
      <c r="B24" s="1">
        <f t="shared" si="31"/>
        <v>4.7209899999999998E-8</v>
      </c>
      <c r="C24" s="1">
        <f t="shared" si="31"/>
        <v>1.09987E-3</v>
      </c>
      <c r="D24" s="1">
        <f t="shared" si="31"/>
        <v>1.7799999999999999E-6</v>
      </c>
      <c r="E24" s="1">
        <f t="shared" ca="1" si="1"/>
        <v>1.2389416568545651E+84</v>
      </c>
      <c r="F24" s="1">
        <f t="shared" ca="1" si="32"/>
        <v>6.1251226891430029E+82</v>
      </c>
      <c r="G24" s="1">
        <f t="shared" ca="1" si="43"/>
        <v>1.803354879832419E-6</v>
      </c>
      <c r="H24" s="1">
        <f t="shared" ca="1" si="2"/>
        <v>-6.1251226891430027E+83</v>
      </c>
      <c r="I24" s="1">
        <f>I23-BJ23/$H$7</f>
        <v>2.6915348039269097E-8</v>
      </c>
      <c r="J24" s="14">
        <f t="shared" ca="1" si="3"/>
        <v>-9.4238764664534079E+173</v>
      </c>
      <c r="K24" s="14">
        <f t="shared" ca="1" si="4"/>
        <v>-4.1410911723167352E+81</v>
      </c>
      <c r="L24" s="1">
        <f t="shared" si="5"/>
        <v>3.7411058827205313E-7</v>
      </c>
      <c r="M24" s="1">
        <f t="shared" ca="1" si="6"/>
        <v>1.0353357237137101E-3</v>
      </c>
      <c r="N24" s="1">
        <f t="shared" ca="1" si="7"/>
        <v>6.2673103265683508E-5</v>
      </c>
      <c r="O24" s="1">
        <f t="shared" ca="1" si="8"/>
        <v>1.2393557659717967E+84</v>
      </c>
      <c r="P24" s="1">
        <f t="shared" ca="1" si="9"/>
        <v>-9.423876466453409E+172</v>
      </c>
      <c r="Q24" s="1">
        <f t="shared" ca="1" si="10"/>
        <v>1.2393557659717967E+84</v>
      </c>
      <c r="R24" s="1">
        <f t="shared" ca="1" si="11"/>
        <v>-9.423876466453409E+172</v>
      </c>
      <c r="S24" s="1">
        <f t="shared" ca="1" si="12"/>
        <v>1.2389416568545651E+84</v>
      </c>
      <c r="T24" s="1">
        <f t="shared" ca="1" si="13"/>
        <v>-9.423876466453409E+172</v>
      </c>
      <c r="U24" s="1">
        <f t="shared" ca="1" si="13"/>
        <v>1.2393557659717967E+84</v>
      </c>
      <c r="V24" s="1">
        <f t="shared" ca="1" si="13"/>
        <v>-9.423876466453409E+172</v>
      </c>
      <c r="W24" s="1">
        <f t="shared" ca="1" si="13"/>
        <v>0</v>
      </c>
      <c r="X24" s="1" cm="1">
        <f t="array" aca="1" ref="X24:AA24" ca="1">ABS(T24:W24/B24:E24)</f>
        <v>1.9961653099145327E+180</v>
      </c>
      <c r="Y24" s="1">
        <f ca="1"/>
        <v>1.1268202296378633E+87</v>
      </c>
      <c r="Z24" s="1">
        <f ca="1"/>
        <v>5.2943126216030392E+178</v>
      </c>
      <c r="AA24" s="1">
        <f ca="1"/>
        <v>0</v>
      </c>
      <c r="AB24" s="1" cm="1">
        <f t="array" aca="1" ref="AB24" ca="1">MAX(ABS(T24:W24/B24:E24))</f>
        <v>1.9961653099145327E+180</v>
      </c>
      <c r="AC24" s="1">
        <f t="shared" ca="1" si="14"/>
        <v>-1.5385612574189839E+90</v>
      </c>
      <c r="AD24" s="1">
        <f t="shared" ca="1" si="15"/>
        <v>6.8725006920821201E+89</v>
      </c>
      <c r="AE24" s="1">
        <f t="shared" ca="1" si="16"/>
        <v>1.5385612574189839E+89</v>
      </c>
      <c r="AF24" s="2">
        <f t="shared" ca="1" si="17"/>
        <v>20.233974548274741</v>
      </c>
      <c r="AG24" s="2">
        <f t="shared" ca="1" si="18"/>
        <v>6.8725006920821201E+89</v>
      </c>
      <c r="AH24" s="2">
        <v>0</v>
      </c>
      <c r="AI24" s="14">
        <f t="shared" ca="1" si="19"/>
        <v>-1.5385612574189839E+90</v>
      </c>
      <c r="AJ24" s="17">
        <f>0</f>
        <v>0</v>
      </c>
      <c r="AK24" s="14">
        <f t="shared" ca="1" si="20"/>
        <v>1.5385612574189839E+89</v>
      </c>
      <c r="AL24" s="22">
        <f t="shared" ca="1" si="21"/>
        <v>4.6046432844323431E+91</v>
      </c>
      <c r="AM24" s="22">
        <f t="shared" ca="1" si="22"/>
        <v>4.6046432844323431E+91</v>
      </c>
      <c r="AN24" s="18">
        <f t="shared" ca="1" si="23"/>
        <v>-1.5385612574189806E+88</v>
      </c>
      <c r="AO24" s="22">
        <f t="shared" ca="1" si="24"/>
        <v>20.233974548274741</v>
      </c>
      <c r="AP24" s="22">
        <f t="shared" ca="1" si="25"/>
        <v>6.8725006920821201E+89</v>
      </c>
      <c r="AQ24" s="18">
        <f t="shared" si="26"/>
        <v>6.7608297539198143E-4</v>
      </c>
      <c r="AR24" s="18">
        <f t="shared" ca="1" si="27"/>
        <v>4.6031047231749244E+91</v>
      </c>
      <c r="AS24" s="1" cm="1">
        <f t="array" aca="1" ref="AS24:AU24" ca="1">TRANSPOSE(MMULT(MINVERSE(_xlfn.WRAPCOLS(AC24:AK24,3)),TRANSPOSE(T24:V24)))/$F$7:$H$7</f>
        <v>5.1231971693779929E+172</v>
      </c>
      <c r="AT24" s="1">
        <f ca="1"/>
        <v>-5.1231971693779929E+172</v>
      </c>
      <c r="AU24" s="1">
        <f ca="1"/>
        <v>-5.123197169377992E+173</v>
      </c>
      <c r="AV24">
        <v>0</v>
      </c>
      <c r="AW24" t="b">
        <f ca="1">OR($AB24&gt;(1.3*$AB23),$BB23&gt;10)</f>
        <v>0</v>
      </c>
      <c r="AX24" t="b">
        <f t="shared" ca="1" si="33"/>
        <v>1</v>
      </c>
      <c r="AY24" t="b">
        <f ca="1">AND(($AZ23 &gt; (3 + $A24 / 3)), ($AZ23 &gt; $BD23), ($BF23 &lt; 1))</f>
        <v>0</v>
      </c>
      <c r="AZ24">
        <f t="shared" ca="1" si="34"/>
        <v>0</v>
      </c>
      <c r="BA24">
        <f t="shared" ca="1" si="35"/>
        <v>2</v>
      </c>
      <c r="BB24">
        <f t="shared" ca="1" si="36"/>
        <v>0</v>
      </c>
      <c r="BC24">
        <f t="shared" ca="1" si="37"/>
        <v>1</v>
      </c>
      <c r="BD24">
        <f t="shared" ca="1" si="38"/>
        <v>0</v>
      </c>
      <c r="BE24" t="b">
        <f t="shared" ca="1" si="39"/>
        <v>0</v>
      </c>
      <c r="BF24">
        <f t="shared" ca="1" si="40"/>
        <v>8.77914951989026E-2</v>
      </c>
      <c r="BG24">
        <f t="shared" ca="1" si="44"/>
        <v>4.4977313969847949E+171</v>
      </c>
      <c r="BH24">
        <f t="shared" ca="1" si="29"/>
        <v>-4.4977313969847949E+171</v>
      </c>
      <c r="BI24">
        <f t="shared" ca="1" si="30"/>
        <v>-4.4977313969847939E+172</v>
      </c>
      <c r="BJ24">
        <f>AV24</f>
        <v>0</v>
      </c>
      <c r="BK24" s="1">
        <f t="shared" ca="1" si="41"/>
        <v>1.803354879832419E-6</v>
      </c>
    </row>
    <row r="25" spans="1:63" x14ac:dyDescent="0.25">
      <c r="A25">
        <f t="shared" si="42"/>
        <v>14</v>
      </c>
      <c r="B25" s="1">
        <f t="shared" si="31"/>
        <v>4.7209899999999998E-8</v>
      </c>
      <c r="C25" s="1">
        <f t="shared" si="31"/>
        <v>1.09987E-3</v>
      </c>
      <c r="D25" s="1">
        <f t="shared" si="31"/>
        <v>1.7799999999999999E-6</v>
      </c>
      <c r="E25" s="1" t="e">
        <f t="shared" ca="1" si="1"/>
        <v>#NUM!</v>
      </c>
      <c r="F25" s="1">
        <f t="shared" ca="1" si="32"/>
        <v>-4.4977313969847949E+171</v>
      </c>
      <c r="G25" s="1">
        <f t="shared" ca="1" si="43"/>
        <v>4.4977313969847949E+171</v>
      </c>
      <c r="H25" s="1">
        <f t="shared" ca="1" si="2"/>
        <v>4.4977313969847939E+172</v>
      </c>
      <c r="I25" s="1">
        <f>I24-BJ24/$H$7</f>
        <v>2.6915348039269097E-8</v>
      </c>
      <c r="J25" s="14" t="e">
        <f t="shared" ca="1" si="3"/>
        <v>#NUM!</v>
      </c>
      <c r="K25" s="14">
        <f t="shared" ca="1" si="4"/>
        <v>3.0408396253874129E+170</v>
      </c>
      <c r="L25" s="1">
        <f t="shared" si="5"/>
        <v>3.7411058827205313E-7</v>
      </c>
      <c r="M25" s="1">
        <f t="shared" ca="1" si="6"/>
        <v>2.5822216375957357E+174</v>
      </c>
      <c r="N25" s="1">
        <f t="shared" ca="1" si="7"/>
        <v>1.5631243049106895E+173</v>
      </c>
      <c r="O25" s="1" t="e">
        <f t="shared" ca="1" si="8"/>
        <v>#NUM!</v>
      </c>
      <c r="P25" s="1" t="e">
        <f t="shared" ca="1" si="9"/>
        <v>#NUM!</v>
      </c>
      <c r="Q25" s="1" t="e">
        <f t="shared" ca="1" si="10"/>
        <v>#NUM!</v>
      </c>
      <c r="R25" s="1" t="e">
        <f t="shared" ca="1" si="11"/>
        <v>#NUM!</v>
      </c>
      <c r="S25" s="1" t="e">
        <f t="shared" ca="1" si="12"/>
        <v>#NUM!</v>
      </c>
      <c r="T25" s="1" t="e">
        <f t="shared" ca="1" si="13"/>
        <v>#NUM!</v>
      </c>
      <c r="U25" s="1" t="e">
        <f t="shared" ca="1" si="13"/>
        <v>#NUM!</v>
      </c>
      <c r="V25" s="1" t="e">
        <f t="shared" ca="1" si="13"/>
        <v>#NUM!</v>
      </c>
      <c r="W25" s="1" t="e">
        <f t="shared" ca="1" si="13"/>
        <v>#NUM!</v>
      </c>
      <c r="X25" s="1" t="e" cm="1">
        <f t="array" aca="1" ref="X25:AA25" ca="1">ABS(T25:W25/B25:E25)</f>
        <v>#NUM!</v>
      </c>
      <c r="Y25" s="1" t="e">
        <f ca="1"/>
        <v>#NUM!</v>
      </c>
      <c r="Z25" s="1" t="e">
        <f ca="1"/>
        <v>#NUM!</v>
      </c>
      <c r="AA25" s="1" t="e">
        <f ca="1"/>
        <v>#NUM!</v>
      </c>
      <c r="AB25" s="1" t="e" cm="1">
        <f t="array" aca="1" ref="AB25" ca="1">MAX(ABS(T25:W25/B25:E25))</f>
        <v>#NUM!</v>
      </c>
      <c r="AC25" s="1">
        <f t="shared" ca="1" si="14"/>
        <v>1.634432809857107E+179</v>
      </c>
      <c r="AD25" s="1">
        <f t="shared" ca="1" si="15"/>
        <v>-5.0465376299102919E+178</v>
      </c>
      <c r="AE25" s="1">
        <f t="shared" ca="1" si="16"/>
        <v>-1.1297790468660781E+178</v>
      </c>
      <c r="AF25" s="2">
        <f t="shared" ca="1" si="17"/>
        <v>5.0465376299102919E+178</v>
      </c>
      <c r="AG25" s="2">
        <f t="shared" ca="1" si="18"/>
        <v>-5.0465376299102919E+178</v>
      </c>
      <c r="AH25" s="2">
        <v>0</v>
      </c>
      <c r="AI25" s="14">
        <f t="shared" ca="1" si="19"/>
        <v>1.1297790468660778E+179</v>
      </c>
      <c r="AJ25" s="17">
        <f>0</f>
        <v>0</v>
      </c>
      <c r="AK25" s="14">
        <f t="shared" ca="1" si="20"/>
        <v>-1.1297790468660781E+178</v>
      </c>
      <c r="AL25" s="22" t="e">
        <f t="shared" ca="1" si="21"/>
        <v>#NUM!</v>
      </c>
      <c r="AM25" s="22" t="e">
        <f t="shared" ca="1" si="22"/>
        <v>#NUM!</v>
      </c>
      <c r="AN25" s="18">
        <f t="shared" ca="1" si="23"/>
        <v>1.1297790468660752E+177</v>
      </c>
      <c r="AO25" s="22">
        <f t="shared" ca="1" si="24"/>
        <v>5.0465376299102919E+178</v>
      </c>
      <c r="AP25" s="22">
        <f t="shared" ca="1" si="25"/>
        <v>-5.0465376299102919E+178</v>
      </c>
      <c r="AQ25" s="18">
        <f t="shared" si="26"/>
        <v>6.7608297539198143E-4</v>
      </c>
      <c r="AR25" s="18" t="e">
        <f t="shared" ca="1" si="27"/>
        <v>#NUM!</v>
      </c>
      <c r="AS25" s="1" t="e" cm="1">
        <f t="array" aca="1" ref="AS25:AU25" ca="1">TRANSPOSE(MMULT(MINVERSE(_xlfn.WRAPCOLS(AC25:AK25,3)),TRANSPOSE(T25:V25)))/$F$7:$H$7</f>
        <v>#NUM!</v>
      </c>
      <c r="AT25" s="1" t="e">
        <f ca="1"/>
        <v>#NUM!</v>
      </c>
      <c r="AU25" s="1" t="e">
        <f ca="1"/>
        <v>#NUM!</v>
      </c>
      <c r="AV25">
        <v>0</v>
      </c>
      <c r="AW25" t="e">
        <f ca="1">OR($AB25&gt;(1.3*$AB24),$BB24&gt;10)</f>
        <v>#NUM!</v>
      </c>
      <c r="AX25" t="e">
        <f t="shared" ca="1" si="33"/>
        <v>#NUM!</v>
      </c>
      <c r="AY25" t="b">
        <f ca="1">AND(($AZ24 &gt; (3 + $A25 / 3)), ($AZ24 &gt; $BD24), ($BF24 &lt; 1))</f>
        <v>0</v>
      </c>
      <c r="AZ25" t="e">
        <f t="shared" ca="1" si="34"/>
        <v>#NUM!</v>
      </c>
      <c r="BA25" t="e">
        <f t="shared" ca="1" si="35"/>
        <v>#NUM!</v>
      </c>
      <c r="BB25" t="e">
        <f t="shared" ca="1" si="36"/>
        <v>#NUM!</v>
      </c>
      <c r="BC25" t="e">
        <f t="shared" ca="1" si="37"/>
        <v>#NUM!</v>
      </c>
      <c r="BD25" t="e">
        <f t="shared" ca="1" si="38"/>
        <v>#NUM!</v>
      </c>
      <c r="BE25" t="e">
        <f t="shared" ca="1" si="39"/>
        <v>#NUM!</v>
      </c>
      <c r="BF25" t="e">
        <f t="shared" ca="1" si="40"/>
        <v>#NUM!</v>
      </c>
      <c r="BG25" t="e">
        <f t="shared" ca="1" si="44"/>
        <v>#NUM!</v>
      </c>
      <c r="BH25" t="e">
        <f t="shared" ca="1" si="29"/>
        <v>#NUM!</v>
      </c>
      <c r="BI25" t="e">
        <f t="shared" ca="1" si="30"/>
        <v>#NUM!</v>
      </c>
      <c r="BJ25">
        <f>AV25</f>
        <v>0</v>
      </c>
      <c r="BK25" s="1">
        <f t="shared" ca="1" si="41"/>
        <v>1.803354879832419E-6</v>
      </c>
    </row>
    <row r="26" spans="1:63" x14ac:dyDescent="0.25">
      <c r="A26">
        <f t="shared" si="42"/>
        <v>15</v>
      </c>
      <c r="B26" s="1">
        <f t="shared" si="31"/>
        <v>4.7209899999999998E-8</v>
      </c>
      <c r="C26" s="1">
        <f t="shared" si="31"/>
        <v>1.09987E-3</v>
      </c>
      <c r="D26" s="1">
        <f t="shared" si="31"/>
        <v>1.7799999999999999E-6</v>
      </c>
      <c r="E26" s="1" t="e">
        <f t="shared" ca="1" si="1"/>
        <v>#NUM!</v>
      </c>
      <c r="F26" s="1" t="e">
        <f t="shared" ca="1" si="32"/>
        <v>#NUM!</v>
      </c>
      <c r="G26" s="1" t="e">
        <f t="shared" ca="1" si="43"/>
        <v>#NUM!</v>
      </c>
      <c r="H26" s="1" t="e">
        <f t="shared" ca="1" si="2"/>
        <v>#NUM!</v>
      </c>
      <c r="I26" s="1">
        <f>I25-BJ25/$H$7</f>
        <v>2.6915348039269097E-8</v>
      </c>
      <c r="J26" s="14" t="e">
        <f t="shared" ca="1" si="3"/>
        <v>#NUM!</v>
      </c>
      <c r="K26" s="14" t="e">
        <f t="shared" ca="1" si="4"/>
        <v>#NUM!</v>
      </c>
      <c r="L26" s="1">
        <f t="shared" si="5"/>
        <v>3.7411058827205313E-7</v>
      </c>
      <c r="M26" s="1" t="e">
        <f t="shared" ca="1" si="6"/>
        <v>#NUM!</v>
      </c>
      <c r="N26" s="1" t="e">
        <f t="shared" ca="1" si="7"/>
        <v>#NUM!</v>
      </c>
      <c r="O26" s="1" t="e">
        <f t="shared" ca="1" si="8"/>
        <v>#NUM!</v>
      </c>
      <c r="P26" s="1" t="e">
        <f t="shared" ca="1" si="9"/>
        <v>#NUM!</v>
      </c>
      <c r="Q26" s="1" t="e">
        <f t="shared" ca="1" si="10"/>
        <v>#NUM!</v>
      </c>
      <c r="R26" s="1" t="e">
        <f t="shared" ca="1" si="11"/>
        <v>#NUM!</v>
      </c>
      <c r="S26" s="1" t="e">
        <f t="shared" ca="1" si="12"/>
        <v>#NUM!</v>
      </c>
      <c r="T26" s="1" t="e">
        <f t="shared" ca="1" si="13"/>
        <v>#NUM!</v>
      </c>
      <c r="U26" s="1" t="e">
        <f t="shared" ca="1" si="13"/>
        <v>#NUM!</v>
      </c>
      <c r="V26" s="1" t="e">
        <f t="shared" ca="1" si="13"/>
        <v>#NUM!</v>
      </c>
      <c r="W26" s="1" t="e">
        <f t="shared" ca="1" si="13"/>
        <v>#NUM!</v>
      </c>
      <c r="X26" s="1" t="e" cm="1">
        <f t="array" aca="1" ref="X26:AA26" ca="1">ABS(T26:W26/B26:E26)</f>
        <v>#NUM!</v>
      </c>
      <c r="Y26" s="1" t="e">
        <f ca="1"/>
        <v>#NUM!</v>
      </c>
      <c r="Z26" s="1" t="e">
        <f ca="1"/>
        <v>#NUM!</v>
      </c>
      <c r="AA26" s="1" t="e">
        <f ca="1"/>
        <v>#NUM!</v>
      </c>
      <c r="AB26" s="1" t="e" cm="1">
        <f t="array" aca="1" ref="AB26" ca="1">MAX(ABS(T26:W26/B26:E26))</f>
        <v>#NUM!</v>
      </c>
      <c r="AC26" s="1" t="e">
        <f t="shared" ca="1" si="14"/>
        <v>#NUM!</v>
      </c>
      <c r="AD26" s="1" t="e">
        <f t="shared" ca="1" si="15"/>
        <v>#NUM!</v>
      </c>
      <c r="AE26" s="1" t="e">
        <f t="shared" ca="1" si="16"/>
        <v>#NUM!</v>
      </c>
      <c r="AF26" s="2" t="e">
        <f t="shared" ca="1" si="17"/>
        <v>#NUM!</v>
      </c>
      <c r="AG26" s="2" t="e">
        <f t="shared" ca="1" si="18"/>
        <v>#NUM!</v>
      </c>
      <c r="AH26" s="2">
        <v>0</v>
      </c>
      <c r="AI26" s="14" t="e">
        <f t="shared" ca="1" si="19"/>
        <v>#NUM!</v>
      </c>
      <c r="AJ26" s="17">
        <f>0</f>
        <v>0</v>
      </c>
      <c r="AK26" s="14" t="e">
        <f t="shared" ca="1" si="20"/>
        <v>#NUM!</v>
      </c>
      <c r="AL26" s="22" t="e">
        <f t="shared" ca="1" si="21"/>
        <v>#NUM!</v>
      </c>
      <c r="AM26" s="22" t="e">
        <f t="shared" ca="1" si="22"/>
        <v>#NUM!</v>
      </c>
      <c r="AN26" s="18" t="e">
        <f t="shared" ca="1" si="23"/>
        <v>#NUM!</v>
      </c>
      <c r="AO26" s="22" t="e">
        <f t="shared" ca="1" si="24"/>
        <v>#NUM!</v>
      </c>
      <c r="AP26" s="22" t="e">
        <f t="shared" ca="1" si="25"/>
        <v>#NUM!</v>
      </c>
      <c r="AQ26" s="18">
        <f t="shared" si="26"/>
        <v>6.7608297539198143E-4</v>
      </c>
      <c r="AR26" s="18" t="e">
        <f t="shared" ca="1" si="27"/>
        <v>#NUM!</v>
      </c>
      <c r="AS26" s="1" t="e" cm="1">
        <f t="array" aca="1" ref="AS26:AU26" ca="1">TRANSPOSE(MMULT(MINVERSE(_xlfn.WRAPCOLS(AC26:AK26,3)),TRANSPOSE(T26:V26)))/$F$7:$H$7</f>
        <v>#NUM!</v>
      </c>
      <c r="AT26" s="1" t="e">
        <f ca="1"/>
        <v>#NUM!</v>
      </c>
      <c r="AU26" s="1" t="e">
        <f ca="1"/>
        <v>#NUM!</v>
      </c>
      <c r="AV26">
        <v>0</v>
      </c>
      <c r="AW26" t="e">
        <f ca="1">OR($AB26&gt;(1.3*$AB25),$BB25&gt;10)</f>
        <v>#NUM!</v>
      </c>
      <c r="AX26" t="e">
        <f t="shared" ca="1" si="33"/>
        <v>#NUM!</v>
      </c>
      <c r="AY26" t="e">
        <f ca="1">AND(($AZ25 &gt; (3 + $A26 / 3)), ($AZ25 &gt; $BD25), ($BF25 &lt; 1))</f>
        <v>#NUM!</v>
      </c>
      <c r="AZ26" t="e">
        <f t="shared" ca="1" si="34"/>
        <v>#NUM!</v>
      </c>
      <c r="BA26" t="e">
        <f t="shared" ca="1" si="35"/>
        <v>#NUM!</v>
      </c>
      <c r="BB26" t="e">
        <f t="shared" ca="1" si="36"/>
        <v>#NUM!</v>
      </c>
      <c r="BC26" t="e">
        <f t="shared" ca="1" si="37"/>
        <v>#NUM!</v>
      </c>
      <c r="BD26" t="e">
        <f t="shared" ca="1" si="38"/>
        <v>#NUM!</v>
      </c>
      <c r="BE26" t="e">
        <f t="shared" ca="1" si="39"/>
        <v>#NUM!</v>
      </c>
      <c r="BF26" t="e">
        <f t="shared" ca="1" si="40"/>
        <v>#NUM!</v>
      </c>
      <c r="BG26" t="e">
        <f t="shared" ca="1" si="44"/>
        <v>#NUM!</v>
      </c>
      <c r="BH26" t="e">
        <f t="shared" ca="1" si="29"/>
        <v>#NUM!</v>
      </c>
      <c r="BI26" t="e">
        <f t="shared" ca="1" si="30"/>
        <v>#NUM!</v>
      </c>
      <c r="BJ26">
        <f>AV26</f>
        <v>0</v>
      </c>
    </row>
    <row r="27" spans="1:63" x14ac:dyDescent="0.25">
      <c r="A27">
        <f t="shared" si="42"/>
        <v>16</v>
      </c>
      <c r="B27" s="1">
        <f t="shared" si="31"/>
        <v>4.7209899999999998E-8</v>
      </c>
      <c r="C27" s="1">
        <f t="shared" si="31"/>
        <v>1.09987E-3</v>
      </c>
      <c r="D27" s="1">
        <f t="shared" si="31"/>
        <v>1.7799999999999999E-6</v>
      </c>
      <c r="E27" s="1" t="e">
        <f t="shared" ca="1" si="1"/>
        <v>#NUM!</v>
      </c>
      <c r="F27" s="1" t="e">
        <f t="shared" ca="1" si="32"/>
        <v>#NUM!</v>
      </c>
      <c r="G27" s="1" t="e">
        <f t="shared" ca="1" si="43"/>
        <v>#NUM!</v>
      </c>
      <c r="H27" s="1" t="e">
        <f t="shared" ca="1" si="2"/>
        <v>#NUM!</v>
      </c>
      <c r="I27" s="1">
        <f>I26-BJ26/$H$7</f>
        <v>2.6915348039269097E-8</v>
      </c>
      <c r="J27" s="14" t="e">
        <f t="shared" ca="1" si="3"/>
        <v>#NUM!</v>
      </c>
      <c r="K27" s="14" t="e">
        <f t="shared" ca="1" si="4"/>
        <v>#NUM!</v>
      </c>
      <c r="L27" s="1">
        <f t="shared" si="5"/>
        <v>3.7411058827205313E-7</v>
      </c>
      <c r="M27" s="1" t="e">
        <f t="shared" ca="1" si="6"/>
        <v>#NUM!</v>
      </c>
      <c r="N27" s="1" t="e">
        <f t="shared" ca="1" si="7"/>
        <v>#NUM!</v>
      </c>
      <c r="O27" s="1" t="e">
        <f t="shared" ca="1" si="8"/>
        <v>#NUM!</v>
      </c>
      <c r="P27" s="1" t="e">
        <f t="shared" ca="1" si="9"/>
        <v>#NUM!</v>
      </c>
      <c r="Q27" s="1" t="e">
        <f t="shared" ca="1" si="10"/>
        <v>#NUM!</v>
      </c>
      <c r="R27" s="1" t="e">
        <f t="shared" ca="1" si="11"/>
        <v>#NUM!</v>
      </c>
      <c r="S27" s="1" t="e">
        <f t="shared" ca="1" si="12"/>
        <v>#NUM!</v>
      </c>
      <c r="T27" s="1" t="e">
        <f t="shared" ca="1" si="13"/>
        <v>#NUM!</v>
      </c>
      <c r="U27" s="1" t="e">
        <f t="shared" ca="1" si="13"/>
        <v>#NUM!</v>
      </c>
      <c r="V27" s="1" t="e">
        <f t="shared" ca="1" si="13"/>
        <v>#NUM!</v>
      </c>
      <c r="W27" s="1" t="e">
        <f t="shared" ca="1" si="13"/>
        <v>#NUM!</v>
      </c>
      <c r="X27" s="1" t="e" cm="1">
        <f t="array" aca="1" ref="X27:AA27" ca="1">ABS(T27:W27/B27:E27)</f>
        <v>#NUM!</v>
      </c>
      <c r="Y27" s="1" t="e">
        <f ca="1"/>
        <v>#NUM!</v>
      </c>
      <c r="Z27" s="1" t="e">
        <f ca="1"/>
        <v>#NUM!</v>
      </c>
      <c r="AA27" s="1" t="e">
        <f ca="1"/>
        <v>#NUM!</v>
      </c>
      <c r="AB27" s="1" t="e" cm="1">
        <f t="array" aca="1" ref="AB27" ca="1">MAX(ABS(T27:W27/B27:E27))</f>
        <v>#NUM!</v>
      </c>
      <c r="AC27" s="1" t="e">
        <f t="shared" ca="1" si="14"/>
        <v>#NUM!</v>
      </c>
      <c r="AD27" s="1" t="e">
        <f t="shared" ca="1" si="15"/>
        <v>#NUM!</v>
      </c>
      <c r="AE27" s="1" t="e">
        <f t="shared" ca="1" si="16"/>
        <v>#NUM!</v>
      </c>
      <c r="AF27" s="2" t="e">
        <f t="shared" ca="1" si="17"/>
        <v>#NUM!</v>
      </c>
      <c r="AG27" s="2" t="e">
        <f t="shared" ca="1" si="18"/>
        <v>#NUM!</v>
      </c>
      <c r="AH27" s="2">
        <v>0</v>
      </c>
      <c r="AI27" s="14" t="e">
        <f t="shared" ca="1" si="19"/>
        <v>#NUM!</v>
      </c>
      <c r="AJ27" s="17">
        <f>0</f>
        <v>0</v>
      </c>
      <c r="AK27" s="14" t="e">
        <f t="shared" ca="1" si="20"/>
        <v>#NUM!</v>
      </c>
      <c r="AL27" s="22" t="e">
        <f t="shared" ca="1" si="21"/>
        <v>#NUM!</v>
      </c>
      <c r="AM27" s="22" t="e">
        <f t="shared" ca="1" si="22"/>
        <v>#NUM!</v>
      </c>
      <c r="AN27" s="18" t="e">
        <f t="shared" ca="1" si="23"/>
        <v>#NUM!</v>
      </c>
      <c r="AO27" s="22" t="e">
        <f t="shared" ca="1" si="24"/>
        <v>#NUM!</v>
      </c>
      <c r="AP27" s="22" t="e">
        <f t="shared" ca="1" si="25"/>
        <v>#NUM!</v>
      </c>
      <c r="AQ27" s="18">
        <f t="shared" si="26"/>
        <v>6.7608297539198143E-4</v>
      </c>
      <c r="AR27" s="18" t="e">
        <f t="shared" ca="1" si="27"/>
        <v>#NUM!</v>
      </c>
      <c r="AS27" s="1" t="e" cm="1">
        <f t="array" aca="1" ref="AS27:AU27" ca="1">TRANSPOSE(MMULT(MINVERSE(_xlfn.WRAPCOLS(AC27:AK27,3)),TRANSPOSE(T27:V27)))/$F$7:$H$7</f>
        <v>#NUM!</v>
      </c>
      <c r="AT27" s="1" t="e">
        <f ca="1"/>
        <v>#NUM!</v>
      </c>
      <c r="AU27" s="1" t="e">
        <f ca="1"/>
        <v>#NUM!</v>
      </c>
      <c r="AV27">
        <v>0</v>
      </c>
      <c r="AW27" t="e">
        <f ca="1">OR($AB27&gt;(1.3*$AB26),$BB26&gt;10)</f>
        <v>#NUM!</v>
      </c>
      <c r="AX27" t="e">
        <f t="shared" ca="1" si="33"/>
        <v>#NUM!</v>
      </c>
      <c r="AY27" t="e">
        <f ca="1">AND(($AZ26 &gt; (3 + $A27 / 3)), ($AZ26 &gt; $BD26), ($BF26 &lt; 1))</f>
        <v>#NUM!</v>
      </c>
      <c r="AZ27" t="e">
        <f t="shared" ca="1" si="34"/>
        <v>#NUM!</v>
      </c>
      <c r="BA27" t="e">
        <f t="shared" ca="1" si="35"/>
        <v>#NUM!</v>
      </c>
      <c r="BB27" t="e">
        <f t="shared" ca="1" si="36"/>
        <v>#NUM!</v>
      </c>
      <c r="BC27" t="e">
        <f t="shared" ca="1" si="37"/>
        <v>#NUM!</v>
      </c>
      <c r="BD27" t="e">
        <f t="shared" ca="1" si="38"/>
        <v>#NUM!</v>
      </c>
      <c r="BE27" t="e">
        <f t="shared" ca="1" si="39"/>
        <v>#NUM!</v>
      </c>
      <c r="BF27" t="e">
        <f t="shared" ca="1" si="40"/>
        <v>#NUM!</v>
      </c>
      <c r="BG27" t="e">
        <f t="shared" ca="1" si="44"/>
        <v>#NUM!</v>
      </c>
      <c r="BH27" t="e">
        <f t="shared" ca="1" si="29"/>
        <v>#NUM!</v>
      </c>
      <c r="BI27" t="e">
        <f t="shared" ca="1" si="30"/>
        <v>#NUM!</v>
      </c>
      <c r="BJ27">
        <f>AV27</f>
        <v>0</v>
      </c>
    </row>
    <row r="28" spans="1:63" x14ac:dyDescent="0.25">
      <c r="A28">
        <f t="shared" si="42"/>
        <v>17</v>
      </c>
      <c r="B28" s="1">
        <f t="shared" si="31"/>
        <v>4.7209899999999998E-8</v>
      </c>
      <c r="C28" s="1">
        <f t="shared" si="31"/>
        <v>1.09987E-3</v>
      </c>
      <c r="D28" s="1">
        <f t="shared" si="31"/>
        <v>1.7799999999999999E-6</v>
      </c>
      <c r="E28" s="1" t="e">
        <f t="shared" ca="1" si="1"/>
        <v>#NUM!</v>
      </c>
      <c r="F28" s="1" t="e">
        <f t="shared" ca="1" si="32"/>
        <v>#NUM!</v>
      </c>
      <c r="G28" s="1" t="e">
        <f t="shared" ca="1" si="43"/>
        <v>#NUM!</v>
      </c>
      <c r="H28" s="1" t="e">
        <f t="shared" ca="1" si="2"/>
        <v>#NUM!</v>
      </c>
      <c r="I28" s="1">
        <f>I27-BJ27/$H$7</f>
        <v>2.6915348039269097E-8</v>
      </c>
      <c r="J28" s="14" t="e">
        <f t="shared" ca="1" si="3"/>
        <v>#NUM!</v>
      </c>
      <c r="K28" s="14" t="e">
        <f t="shared" ca="1" si="4"/>
        <v>#NUM!</v>
      </c>
      <c r="L28" s="1">
        <f t="shared" si="5"/>
        <v>3.7411058827205313E-7</v>
      </c>
      <c r="M28" s="1" t="e">
        <f t="shared" ca="1" si="6"/>
        <v>#NUM!</v>
      </c>
      <c r="N28" s="1" t="e">
        <f t="shared" ca="1" si="7"/>
        <v>#NUM!</v>
      </c>
      <c r="O28" s="1" t="e">
        <f t="shared" ca="1" si="8"/>
        <v>#NUM!</v>
      </c>
      <c r="P28" s="1" t="e">
        <f t="shared" ca="1" si="9"/>
        <v>#NUM!</v>
      </c>
      <c r="Q28" s="1" t="e">
        <f t="shared" ca="1" si="10"/>
        <v>#NUM!</v>
      </c>
      <c r="R28" s="1" t="e">
        <f t="shared" ca="1" si="11"/>
        <v>#NUM!</v>
      </c>
      <c r="S28" s="1" t="e">
        <f t="shared" ca="1" si="12"/>
        <v>#NUM!</v>
      </c>
      <c r="T28" s="1" t="e">
        <f t="shared" ca="1" si="13"/>
        <v>#NUM!</v>
      </c>
      <c r="U28" s="1" t="e">
        <f t="shared" ca="1" si="13"/>
        <v>#NUM!</v>
      </c>
      <c r="V28" s="1" t="e">
        <f t="shared" ca="1" si="13"/>
        <v>#NUM!</v>
      </c>
      <c r="W28" s="1" t="e">
        <f t="shared" ca="1" si="13"/>
        <v>#NUM!</v>
      </c>
      <c r="X28" s="1" t="e" cm="1">
        <f t="array" aca="1" ref="X28:AA28" ca="1">ABS(T28:W28/B28:E28)</f>
        <v>#NUM!</v>
      </c>
      <c r="Y28" s="1" t="e">
        <f ca="1"/>
        <v>#NUM!</v>
      </c>
      <c r="Z28" s="1" t="e">
        <f ca="1"/>
        <v>#NUM!</v>
      </c>
      <c r="AA28" s="1" t="e">
        <f ca="1"/>
        <v>#NUM!</v>
      </c>
      <c r="AB28" s="1" t="e" cm="1">
        <f t="array" aca="1" ref="AB28" ca="1">MAX(ABS(T28:W28/B28:E28))</f>
        <v>#NUM!</v>
      </c>
      <c r="AC28" s="1" t="e">
        <f t="shared" ca="1" si="14"/>
        <v>#NUM!</v>
      </c>
      <c r="AD28" s="1" t="e">
        <f t="shared" ca="1" si="15"/>
        <v>#NUM!</v>
      </c>
      <c r="AE28" s="1" t="e">
        <f t="shared" ca="1" si="16"/>
        <v>#NUM!</v>
      </c>
      <c r="AF28" s="2" t="e">
        <f t="shared" ca="1" si="17"/>
        <v>#NUM!</v>
      </c>
      <c r="AG28" s="2" t="e">
        <f t="shared" ca="1" si="18"/>
        <v>#NUM!</v>
      </c>
      <c r="AH28" s="2">
        <v>0</v>
      </c>
      <c r="AI28" s="14" t="e">
        <f t="shared" ca="1" si="19"/>
        <v>#NUM!</v>
      </c>
      <c r="AJ28" s="17">
        <f>0</f>
        <v>0</v>
      </c>
      <c r="AK28" s="14" t="e">
        <f t="shared" ca="1" si="20"/>
        <v>#NUM!</v>
      </c>
      <c r="AL28" s="22" t="e">
        <f t="shared" ca="1" si="21"/>
        <v>#NUM!</v>
      </c>
      <c r="AM28" s="22" t="e">
        <f t="shared" ca="1" si="22"/>
        <v>#NUM!</v>
      </c>
      <c r="AN28" s="18" t="e">
        <f t="shared" ca="1" si="23"/>
        <v>#NUM!</v>
      </c>
      <c r="AO28" s="22" t="e">
        <f t="shared" ca="1" si="24"/>
        <v>#NUM!</v>
      </c>
      <c r="AP28" s="22" t="e">
        <f t="shared" ca="1" si="25"/>
        <v>#NUM!</v>
      </c>
      <c r="AQ28" s="18">
        <f t="shared" si="26"/>
        <v>6.7608297539198143E-4</v>
      </c>
      <c r="AR28" s="18" t="e">
        <f t="shared" ca="1" si="27"/>
        <v>#NUM!</v>
      </c>
      <c r="AS28" s="1" t="e" cm="1">
        <f t="array" aca="1" ref="AS28:AU28" ca="1">TRANSPOSE(MMULT(MINVERSE(_xlfn.WRAPCOLS(AC28:AK28,3)),TRANSPOSE(T28:V28)))/$F$7:$H$7</f>
        <v>#NUM!</v>
      </c>
      <c r="AT28" s="1" t="e">
        <f ca="1"/>
        <v>#NUM!</v>
      </c>
      <c r="AU28" s="1" t="e">
        <f ca="1"/>
        <v>#NUM!</v>
      </c>
      <c r="AV28">
        <v>0</v>
      </c>
      <c r="AW28" t="e">
        <f ca="1">OR($AB28&gt;(1.3*$AB27),$BB27&gt;10)</f>
        <v>#NUM!</v>
      </c>
      <c r="AX28" t="e">
        <f t="shared" ca="1" si="33"/>
        <v>#NUM!</v>
      </c>
      <c r="AY28" t="e">
        <f ca="1">AND(($AZ27 &gt; (3 + $A28 / 3)), ($AZ27 &gt; $BD27), ($BF27 &lt; 1))</f>
        <v>#NUM!</v>
      </c>
      <c r="AZ28" t="e">
        <f t="shared" ca="1" si="34"/>
        <v>#NUM!</v>
      </c>
      <c r="BA28" t="e">
        <f t="shared" ca="1" si="35"/>
        <v>#NUM!</v>
      </c>
      <c r="BB28" t="e">
        <f t="shared" ca="1" si="36"/>
        <v>#NUM!</v>
      </c>
      <c r="BC28" t="e">
        <f t="shared" ca="1" si="37"/>
        <v>#NUM!</v>
      </c>
      <c r="BD28" t="e">
        <f t="shared" ca="1" si="38"/>
        <v>#NUM!</v>
      </c>
      <c r="BE28" t="e">
        <f t="shared" ca="1" si="39"/>
        <v>#NUM!</v>
      </c>
      <c r="BF28" t="e">
        <f t="shared" ca="1" si="40"/>
        <v>#NUM!</v>
      </c>
      <c r="BG28" t="e">
        <f t="shared" ca="1" si="44"/>
        <v>#NUM!</v>
      </c>
      <c r="BH28" t="e">
        <f t="shared" ca="1" si="29"/>
        <v>#NUM!</v>
      </c>
      <c r="BI28" t="e">
        <f t="shared" ca="1" si="30"/>
        <v>#NUM!</v>
      </c>
      <c r="BJ28">
        <f>AV28</f>
        <v>0</v>
      </c>
    </row>
    <row r="29" spans="1:63" x14ac:dyDescent="0.25">
      <c r="A29">
        <f t="shared" si="42"/>
        <v>18</v>
      </c>
      <c r="B29" s="1">
        <f t="shared" si="31"/>
        <v>4.7209899999999998E-8</v>
      </c>
      <c r="C29" s="1">
        <f t="shared" si="31"/>
        <v>1.09987E-3</v>
      </c>
      <c r="D29" s="1">
        <f t="shared" si="31"/>
        <v>1.7799999999999999E-6</v>
      </c>
      <c r="E29" s="1" t="e">
        <f t="shared" ca="1" si="1"/>
        <v>#NUM!</v>
      </c>
      <c r="F29" s="1" t="e">
        <f t="shared" ca="1" si="32"/>
        <v>#NUM!</v>
      </c>
      <c r="G29" s="1" t="e">
        <f t="shared" ca="1" si="43"/>
        <v>#NUM!</v>
      </c>
      <c r="H29" s="1" t="e">
        <f t="shared" ca="1" si="2"/>
        <v>#NUM!</v>
      </c>
      <c r="I29" s="1">
        <f>I28-BJ28/$H$7</f>
        <v>2.6915348039269097E-8</v>
      </c>
      <c r="J29" s="14" t="e">
        <f t="shared" ca="1" si="3"/>
        <v>#NUM!</v>
      </c>
      <c r="K29" s="14" t="e">
        <f t="shared" ca="1" si="4"/>
        <v>#NUM!</v>
      </c>
      <c r="L29" s="1">
        <f t="shared" si="5"/>
        <v>3.7411058827205313E-7</v>
      </c>
      <c r="M29" s="1" t="e">
        <f t="shared" ca="1" si="6"/>
        <v>#NUM!</v>
      </c>
      <c r="N29" s="1" t="e">
        <f t="shared" ca="1" si="7"/>
        <v>#NUM!</v>
      </c>
      <c r="O29" s="1" t="e">
        <f t="shared" ca="1" si="8"/>
        <v>#NUM!</v>
      </c>
      <c r="P29" s="1" t="e">
        <f t="shared" ca="1" si="9"/>
        <v>#NUM!</v>
      </c>
      <c r="Q29" s="1" t="e">
        <f t="shared" ca="1" si="10"/>
        <v>#NUM!</v>
      </c>
      <c r="R29" s="1" t="e">
        <f t="shared" ca="1" si="11"/>
        <v>#NUM!</v>
      </c>
      <c r="S29" s="1" t="e">
        <f t="shared" ca="1" si="12"/>
        <v>#NUM!</v>
      </c>
      <c r="T29" s="1" t="e">
        <f t="shared" ca="1" si="13"/>
        <v>#NUM!</v>
      </c>
      <c r="U29" s="1" t="e">
        <f t="shared" ca="1" si="13"/>
        <v>#NUM!</v>
      </c>
      <c r="V29" s="1" t="e">
        <f t="shared" ca="1" si="13"/>
        <v>#NUM!</v>
      </c>
      <c r="W29" s="1" t="e">
        <f t="shared" ca="1" si="13"/>
        <v>#NUM!</v>
      </c>
      <c r="X29" s="1" t="e" cm="1">
        <f t="array" aca="1" ref="X29:AA29" ca="1">ABS(T29:W29/B29:E29)</f>
        <v>#NUM!</v>
      </c>
      <c r="Y29" s="1" t="e">
        <f ca="1"/>
        <v>#NUM!</v>
      </c>
      <c r="Z29" s="1" t="e">
        <f ca="1"/>
        <v>#NUM!</v>
      </c>
      <c r="AA29" s="1" t="e">
        <f ca="1"/>
        <v>#NUM!</v>
      </c>
      <c r="AB29" s="1" t="e" cm="1">
        <f t="array" aca="1" ref="AB29" ca="1">MAX(ABS(T29:W29/B29:E29))</f>
        <v>#NUM!</v>
      </c>
      <c r="AC29" s="1" t="e">
        <f t="shared" ca="1" si="14"/>
        <v>#NUM!</v>
      </c>
      <c r="AD29" s="1" t="e">
        <f t="shared" ca="1" si="15"/>
        <v>#NUM!</v>
      </c>
      <c r="AE29" s="1" t="e">
        <f t="shared" ca="1" si="16"/>
        <v>#NUM!</v>
      </c>
      <c r="AF29" s="2" t="e">
        <f t="shared" ca="1" si="17"/>
        <v>#NUM!</v>
      </c>
      <c r="AG29" s="2" t="e">
        <f t="shared" ca="1" si="18"/>
        <v>#NUM!</v>
      </c>
      <c r="AH29" s="2">
        <v>0</v>
      </c>
      <c r="AI29" s="14" t="e">
        <f t="shared" ca="1" si="19"/>
        <v>#NUM!</v>
      </c>
      <c r="AJ29" s="17">
        <f>0</f>
        <v>0</v>
      </c>
      <c r="AK29" s="14" t="e">
        <f t="shared" ca="1" si="20"/>
        <v>#NUM!</v>
      </c>
      <c r="AL29" s="22" t="e">
        <f t="shared" ca="1" si="21"/>
        <v>#NUM!</v>
      </c>
      <c r="AM29" s="22" t="e">
        <f t="shared" ca="1" si="22"/>
        <v>#NUM!</v>
      </c>
      <c r="AN29" s="18" t="e">
        <f t="shared" ca="1" si="23"/>
        <v>#NUM!</v>
      </c>
      <c r="AO29" s="22" t="e">
        <f t="shared" ca="1" si="24"/>
        <v>#NUM!</v>
      </c>
      <c r="AP29" s="22" t="e">
        <f t="shared" ca="1" si="25"/>
        <v>#NUM!</v>
      </c>
      <c r="AQ29" s="18">
        <f t="shared" si="26"/>
        <v>6.7608297539198143E-4</v>
      </c>
      <c r="AR29" s="18" t="e">
        <f t="shared" ca="1" si="27"/>
        <v>#NUM!</v>
      </c>
      <c r="AS29" s="1" t="e" cm="1">
        <f t="array" aca="1" ref="AS29:AU29" ca="1">TRANSPOSE(MMULT(MINVERSE(_xlfn.WRAPCOLS(AC29:AK29,3)),TRANSPOSE(T29:V29)))/$F$7:$H$7</f>
        <v>#NUM!</v>
      </c>
      <c r="AT29" s="1" t="e">
        <f ca="1"/>
        <v>#NUM!</v>
      </c>
      <c r="AU29" s="1" t="e">
        <f ca="1"/>
        <v>#NUM!</v>
      </c>
      <c r="AV29">
        <v>0</v>
      </c>
      <c r="AW29" t="e">
        <f ca="1">OR($AB29&gt;(1.3*$AB28),$BB28&gt;10)</f>
        <v>#NUM!</v>
      </c>
      <c r="AX29" t="e">
        <f t="shared" ca="1" si="33"/>
        <v>#NUM!</v>
      </c>
      <c r="AY29" t="e">
        <f ca="1">AND(($AZ28 &gt; (3 + $A29 / 3)), ($AZ28 &gt; $BD28), ($BF28 &lt; 1))</f>
        <v>#NUM!</v>
      </c>
      <c r="AZ29" t="e">
        <f t="shared" ca="1" si="34"/>
        <v>#NUM!</v>
      </c>
      <c r="BA29" t="e">
        <f t="shared" ca="1" si="35"/>
        <v>#NUM!</v>
      </c>
      <c r="BB29" t="e">
        <f t="shared" ca="1" si="36"/>
        <v>#NUM!</v>
      </c>
      <c r="BC29" t="e">
        <f t="shared" ca="1" si="37"/>
        <v>#NUM!</v>
      </c>
      <c r="BD29" t="e">
        <f t="shared" ca="1" si="38"/>
        <v>#NUM!</v>
      </c>
      <c r="BE29" t="e">
        <f t="shared" ca="1" si="39"/>
        <v>#NUM!</v>
      </c>
      <c r="BF29" t="e">
        <f t="shared" ca="1" si="40"/>
        <v>#NUM!</v>
      </c>
      <c r="BG29" t="e">
        <f t="shared" ca="1" si="44"/>
        <v>#NUM!</v>
      </c>
      <c r="BH29" t="e">
        <f t="shared" ca="1" si="29"/>
        <v>#NUM!</v>
      </c>
      <c r="BI29" t="e">
        <f t="shared" ca="1" si="30"/>
        <v>#NUM!</v>
      </c>
      <c r="BJ29">
        <f>AV29</f>
        <v>0</v>
      </c>
    </row>
    <row r="30" spans="1:63" x14ac:dyDescent="0.25">
      <c r="A30">
        <f t="shared" si="42"/>
        <v>19</v>
      </c>
      <c r="B30" s="1">
        <f t="shared" si="31"/>
        <v>4.7209899999999998E-8</v>
      </c>
      <c r="C30" s="1">
        <f t="shared" si="31"/>
        <v>1.09987E-3</v>
      </c>
      <c r="D30" s="1">
        <f t="shared" si="31"/>
        <v>1.7799999999999999E-6</v>
      </c>
      <c r="E30" s="1" t="e">
        <f t="shared" ca="1" si="1"/>
        <v>#NUM!</v>
      </c>
      <c r="F30" s="1" t="e">
        <f t="shared" ca="1" si="32"/>
        <v>#NUM!</v>
      </c>
      <c r="G30" s="1" t="e">
        <f t="shared" ca="1" si="43"/>
        <v>#NUM!</v>
      </c>
      <c r="H30" s="1" t="e">
        <f t="shared" ca="1" si="2"/>
        <v>#NUM!</v>
      </c>
      <c r="I30" s="1">
        <f>I29-BJ29/$H$7</f>
        <v>2.6915348039269097E-8</v>
      </c>
      <c r="J30" s="14" t="e">
        <f t="shared" ca="1" si="3"/>
        <v>#NUM!</v>
      </c>
      <c r="K30" s="14" t="e">
        <f t="shared" ca="1" si="4"/>
        <v>#NUM!</v>
      </c>
      <c r="L30" s="1">
        <f t="shared" si="5"/>
        <v>3.7411058827205313E-7</v>
      </c>
      <c r="M30" s="1" t="e">
        <f t="shared" ca="1" si="6"/>
        <v>#NUM!</v>
      </c>
      <c r="N30" s="1" t="e">
        <f t="shared" ca="1" si="7"/>
        <v>#NUM!</v>
      </c>
      <c r="O30" s="1" t="e">
        <f t="shared" ca="1" si="8"/>
        <v>#NUM!</v>
      </c>
      <c r="P30" s="1" t="e">
        <f t="shared" ca="1" si="9"/>
        <v>#NUM!</v>
      </c>
      <c r="Q30" s="1" t="e">
        <f t="shared" ca="1" si="10"/>
        <v>#NUM!</v>
      </c>
      <c r="R30" s="1" t="e">
        <f t="shared" ca="1" si="11"/>
        <v>#NUM!</v>
      </c>
      <c r="S30" s="1" t="e">
        <f t="shared" ca="1" si="12"/>
        <v>#NUM!</v>
      </c>
      <c r="T30" s="1" t="e">
        <f t="shared" ca="1" si="13"/>
        <v>#NUM!</v>
      </c>
      <c r="U30" s="1" t="e">
        <f t="shared" ca="1" si="13"/>
        <v>#NUM!</v>
      </c>
      <c r="V30" s="1" t="e">
        <f t="shared" ca="1" si="13"/>
        <v>#NUM!</v>
      </c>
      <c r="W30" s="1" t="e">
        <f t="shared" ca="1" si="13"/>
        <v>#NUM!</v>
      </c>
      <c r="X30" s="1" t="e" cm="1">
        <f t="array" aca="1" ref="X30:AA30" ca="1">ABS(T30:W30/B30:E30)</f>
        <v>#NUM!</v>
      </c>
      <c r="Y30" s="1" t="e">
        <f ca="1"/>
        <v>#NUM!</v>
      </c>
      <c r="Z30" s="1" t="e">
        <f ca="1"/>
        <v>#NUM!</v>
      </c>
      <c r="AA30" s="1" t="e">
        <f ca="1"/>
        <v>#NUM!</v>
      </c>
      <c r="AB30" s="1" t="e" cm="1">
        <f t="array" aca="1" ref="AB30" ca="1">MAX(ABS(T30:W30/B30:E30))</f>
        <v>#NUM!</v>
      </c>
      <c r="AC30" s="1" t="e">
        <f t="shared" ca="1" si="14"/>
        <v>#NUM!</v>
      </c>
      <c r="AD30" s="1" t="e">
        <f t="shared" ca="1" si="15"/>
        <v>#NUM!</v>
      </c>
      <c r="AE30" s="1" t="e">
        <f t="shared" ca="1" si="16"/>
        <v>#NUM!</v>
      </c>
      <c r="AF30" s="2" t="e">
        <f t="shared" ca="1" si="17"/>
        <v>#NUM!</v>
      </c>
      <c r="AG30" s="2" t="e">
        <f t="shared" ca="1" si="18"/>
        <v>#NUM!</v>
      </c>
      <c r="AH30" s="2">
        <v>0</v>
      </c>
      <c r="AI30" s="14" t="e">
        <f t="shared" ca="1" si="19"/>
        <v>#NUM!</v>
      </c>
      <c r="AJ30" s="17">
        <f>0</f>
        <v>0</v>
      </c>
      <c r="AK30" s="14" t="e">
        <f t="shared" ca="1" si="20"/>
        <v>#NUM!</v>
      </c>
      <c r="AL30" s="22" t="e">
        <f t="shared" ca="1" si="21"/>
        <v>#NUM!</v>
      </c>
      <c r="AM30" s="22" t="e">
        <f t="shared" ca="1" si="22"/>
        <v>#NUM!</v>
      </c>
      <c r="AN30" s="18" t="e">
        <f t="shared" ca="1" si="23"/>
        <v>#NUM!</v>
      </c>
      <c r="AO30" s="22" t="e">
        <f t="shared" ca="1" si="24"/>
        <v>#NUM!</v>
      </c>
      <c r="AP30" s="22" t="e">
        <f t="shared" ca="1" si="25"/>
        <v>#NUM!</v>
      </c>
      <c r="AQ30" s="18">
        <f t="shared" si="26"/>
        <v>6.7608297539198143E-4</v>
      </c>
      <c r="AR30" s="18" t="e">
        <f t="shared" ca="1" si="27"/>
        <v>#NUM!</v>
      </c>
      <c r="AS30" s="1" t="e" cm="1">
        <f t="array" aca="1" ref="AS30:AU30" ca="1">TRANSPOSE(MMULT(MINVERSE(_xlfn.WRAPCOLS(AC30:AK30,3)),TRANSPOSE(T30:V30)))/$F$7:$H$7</f>
        <v>#NUM!</v>
      </c>
      <c r="AT30" s="1" t="e">
        <f ca="1"/>
        <v>#NUM!</v>
      </c>
      <c r="AU30" s="1" t="e">
        <f ca="1"/>
        <v>#NUM!</v>
      </c>
      <c r="AV30">
        <v>0</v>
      </c>
      <c r="AW30" t="e">
        <f ca="1">OR($AB30&gt;(1.3*$AB29),$BB29&gt;10)</f>
        <v>#NUM!</v>
      </c>
      <c r="AX30" t="e">
        <f t="shared" ca="1" si="33"/>
        <v>#NUM!</v>
      </c>
      <c r="AY30" t="e">
        <f ca="1">AND(($AZ29 &gt; (3 + $A30 / 3)), ($AZ29 &gt; $BD29), ($BF29 &lt; 1))</f>
        <v>#NUM!</v>
      </c>
      <c r="AZ30" t="e">
        <f t="shared" ca="1" si="34"/>
        <v>#NUM!</v>
      </c>
      <c r="BA30" t="e">
        <f t="shared" ca="1" si="35"/>
        <v>#NUM!</v>
      </c>
      <c r="BB30" t="e">
        <f t="shared" ca="1" si="36"/>
        <v>#NUM!</v>
      </c>
      <c r="BC30" t="e">
        <f t="shared" ca="1" si="37"/>
        <v>#NUM!</v>
      </c>
      <c r="BD30" t="e">
        <f t="shared" ca="1" si="38"/>
        <v>#NUM!</v>
      </c>
      <c r="BE30" t="e">
        <f t="shared" ca="1" si="39"/>
        <v>#NUM!</v>
      </c>
      <c r="BF30" t="e">
        <f t="shared" ca="1" si="40"/>
        <v>#NUM!</v>
      </c>
      <c r="BG30" t="e">
        <f t="shared" ca="1" si="44"/>
        <v>#NUM!</v>
      </c>
      <c r="BH30" t="e">
        <f t="shared" ca="1" si="29"/>
        <v>#NUM!</v>
      </c>
      <c r="BI30" t="e">
        <f t="shared" ca="1" si="30"/>
        <v>#NUM!</v>
      </c>
      <c r="BJ30">
        <f>AV30</f>
        <v>0</v>
      </c>
    </row>
    <row r="31" spans="1:63" x14ac:dyDescent="0.25">
      <c r="A31">
        <f t="shared" si="42"/>
        <v>20</v>
      </c>
      <c r="B31" s="1">
        <f t="shared" si="31"/>
        <v>4.7209899999999998E-8</v>
      </c>
      <c r="C31" s="1">
        <f t="shared" si="31"/>
        <v>1.09987E-3</v>
      </c>
      <c r="D31" s="1">
        <f t="shared" si="31"/>
        <v>1.7799999999999999E-6</v>
      </c>
      <c r="E31" s="1" t="e">
        <f t="shared" ca="1" si="1"/>
        <v>#NUM!</v>
      </c>
      <c r="F31" s="1" t="e">
        <f t="shared" ca="1" si="32"/>
        <v>#NUM!</v>
      </c>
      <c r="G31" s="1" t="e">
        <f t="shared" ca="1" si="43"/>
        <v>#NUM!</v>
      </c>
      <c r="H31" s="1" t="e">
        <f t="shared" ca="1" si="2"/>
        <v>#NUM!</v>
      </c>
      <c r="I31" s="1">
        <f>I30-BJ30/$H$7</f>
        <v>2.6915348039269097E-8</v>
      </c>
      <c r="J31" s="14" t="e">
        <f t="shared" ca="1" si="3"/>
        <v>#NUM!</v>
      </c>
      <c r="K31" s="14" t="e">
        <f t="shared" ca="1" si="4"/>
        <v>#NUM!</v>
      </c>
      <c r="L31" s="1">
        <f t="shared" si="5"/>
        <v>3.7411058827205313E-7</v>
      </c>
      <c r="M31" s="1" t="e">
        <f t="shared" ca="1" si="6"/>
        <v>#NUM!</v>
      </c>
      <c r="N31" s="1" t="e">
        <f t="shared" ca="1" si="7"/>
        <v>#NUM!</v>
      </c>
      <c r="O31" s="1" t="e">
        <f t="shared" ca="1" si="8"/>
        <v>#NUM!</v>
      </c>
      <c r="P31" s="1" t="e">
        <f t="shared" ca="1" si="9"/>
        <v>#NUM!</v>
      </c>
      <c r="Q31" s="1" t="e">
        <f t="shared" ca="1" si="10"/>
        <v>#NUM!</v>
      </c>
      <c r="R31" s="1" t="e">
        <f t="shared" ca="1" si="11"/>
        <v>#NUM!</v>
      </c>
      <c r="S31" s="1" t="e">
        <f t="shared" ca="1" si="12"/>
        <v>#NUM!</v>
      </c>
      <c r="T31" s="1" t="e">
        <f t="shared" ca="1" si="13"/>
        <v>#NUM!</v>
      </c>
      <c r="U31" s="1" t="e">
        <f t="shared" ca="1" si="13"/>
        <v>#NUM!</v>
      </c>
      <c r="V31" s="1" t="e">
        <f t="shared" ca="1" si="13"/>
        <v>#NUM!</v>
      </c>
      <c r="W31" s="1" t="e">
        <f t="shared" ca="1" si="13"/>
        <v>#NUM!</v>
      </c>
      <c r="X31" s="1" t="e" cm="1">
        <f t="array" aca="1" ref="X31:AA31" ca="1">ABS(T31:W31/B31:E31)</f>
        <v>#NUM!</v>
      </c>
      <c r="Y31" s="1" t="e">
        <f ca="1"/>
        <v>#NUM!</v>
      </c>
      <c r="Z31" s="1" t="e">
        <f ca="1"/>
        <v>#NUM!</v>
      </c>
      <c r="AA31" s="1" t="e">
        <f ca="1"/>
        <v>#NUM!</v>
      </c>
      <c r="AB31" s="1" t="e" cm="1">
        <f t="array" aca="1" ref="AB31" ca="1">MAX(ABS(T31:W31/B31:E31))</f>
        <v>#NUM!</v>
      </c>
      <c r="AC31" s="1" t="e">
        <f t="shared" ca="1" si="14"/>
        <v>#NUM!</v>
      </c>
      <c r="AD31" s="1" t="e">
        <f t="shared" ca="1" si="15"/>
        <v>#NUM!</v>
      </c>
      <c r="AE31" s="1" t="e">
        <f t="shared" ca="1" si="16"/>
        <v>#NUM!</v>
      </c>
      <c r="AF31" s="2" t="e">
        <f t="shared" ca="1" si="17"/>
        <v>#NUM!</v>
      </c>
      <c r="AG31" s="2" t="e">
        <f t="shared" ca="1" si="18"/>
        <v>#NUM!</v>
      </c>
      <c r="AH31" s="2">
        <v>0</v>
      </c>
      <c r="AI31" s="14" t="e">
        <f t="shared" ca="1" si="19"/>
        <v>#NUM!</v>
      </c>
      <c r="AJ31" s="17">
        <f>0</f>
        <v>0</v>
      </c>
      <c r="AK31" s="14" t="e">
        <f t="shared" ca="1" si="20"/>
        <v>#NUM!</v>
      </c>
      <c r="AL31" s="22" t="e">
        <f t="shared" ca="1" si="21"/>
        <v>#NUM!</v>
      </c>
      <c r="AM31" s="22" t="e">
        <f t="shared" ca="1" si="22"/>
        <v>#NUM!</v>
      </c>
      <c r="AN31" s="18" t="e">
        <f t="shared" ca="1" si="23"/>
        <v>#NUM!</v>
      </c>
      <c r="AO31" s="22" t="e">
        <f t="shared" ca="1" si="24"/>
        <v>#NUM!</v>
      </c>
      <c r="AP31" s="22" t="e">
        <f t="shared" ca="1" si="25"/>
        <v>#NUM!</v>
      </c>
      <c r="AQ31" s="18">
        <f t="shared" si="26"/>
        <v>6.7608297539198143E-4</v>
      </c>
      <c r="AR31" s="18" t="e">
        <f t="shared" ca="1" si="27"/>
        <v>#NUM!</v>
      </c>
      <c r="AS31" s="1" t="e" cm="1">
        <f t="array" aca="1" ref="AS31:AU31" ca="1">TRANSPOSE(MMULT(MINVERSE(_xlfn.WRAPCOLS(AC31:AK31,3)),TRANSPOSE(T31:V31)))/$F$7:$H$7</f>
        <v>#NUM!</v>
      </c>
      <c r="AT31" s="1" t="e">
        <f ca="1"/>
        <v>#NUM!</v>
      </c>
      <c r="AU31" s="1" t="e">
        <f ca="1"/>
        <v>#NUM!</v>
      </c>
      <c r="AV31">
        <v>0</v>
      </c>
      <c r="AW31" t="e">
        <f ca="1">OR($AB31&gt;(1.3*$AB30),$BB30&gt;10)</f>
        <v>#NUM!</v>
      </c>
      <c r="AX31" t="e">
        <f t="shared" ca="1" si="33"/>
        <v>#NUM!</v>
      </c>
      <c r="AY31" t="e">
        <f ca="1">AND(($AZ30 &gt; (3 + $A31 / 3)), ($AZ30 &gt; $BD30), ($BF30 &lt; 1))</f>
        <v>#NUM!</v>
      </c>
      <c r="AZ31" t="e">
        <f t="shared" ca="1" si="34"/>
        <v>#NUM!</v>
      </c>
      <c r="BA31" t="e">
        <f t="shared" ca="1" si="35"/>
        <v>#NUM!</v>
      </c>
      <c r="BB31" t="e">
        <f t="shared" ca="1" si="36"/>
        <v>#NUM!</v>
      </c>
      <c r="BC31" t="e">
        <f t="shared" ca="1" si="37"/>
        <v>#NUM!</v>
      </c>
      <c r="BD31" t="e">
        <f t="shared" ca="1" si="38"/>
        <v>#NUM!</v>
      </c>
      <c r="BE31" t="e">
        <f t="shared" ca="1" si="39"/>
        <v>#NUM!</v>
      </c>
      <c r="BF31" t="e">
        <f t="shared" ca="1" si="40"/>
        <v>#NUM!</v>
      </c>
      <c r="BG31" t="e">
        <f t="shared" ca="1" si="44"/>
        <v>#NUM!</v>
      </c>
      <c r="BH31" t="e">
        <f t="shared" ca="1" si="29"/>
        <v>#NUM!</v>
      </c>
      <c r="BI31" t="e">
        <f t="shared" ca="1" si="30"/>
        <v>#NUM!</v>
      </c>
      <c r="BJ31">
        <f>AV31</f>
        <v>0</v>
      </c>
    </row>
    <row r="32" spans="1:63" x14ac:dyDescent="0.25">
      <c r="A32">
        <f t="shared" si="42"/>
        <v>21</v>
      </c>
      <c r="B32" s="1">
        <f t="shared" si="31"/>
        <v>4.7209899999999998E-8</v>
      </c>
      <c r="C32" s="1">
        <f t="shared" si="31"/>
        <v>1.09987E-3</v>
      </c>
      <c r="D32" s="1">
        <f t="shared" si="31"/>
        <v>1.7799999999999999E-6</v>
      </c>
      <c r="E32" s="1" t="e">
        <f t="shared" ca="1" si="1"/>
        <v>#NUM!</v>
      </c>
      <c r="F32" s="1" t="e">
        <f t="shared" ca="1" si="32"/>
        <v>#NUM!</v>
      </c>
      <c r="G32" s="1" t="e">
        <f t="shared" ca="1" si="43"/>
        <v>#NUM!</v>
      </c>
      <c r="H32" s="1" t="e">
        <f t="shared" ca="1" si="2"/>
        <v>#NUM!</v>
      </c>
      <c r="I32" s="1">
        <f>I31-BJ31/$H$7</f>
        <v>2.6915348039269097E-8</v>
      </c>
      <c r="J32" s="14" t="e">
        <f t="shared" ca="1" si="3"/>
        <v>#NUM!</v>
      </c>
      <c r="K32" s="14" t="e">
        <f t="shared" ca="1" si="4"/>
        <v>#NUM!</v>
      </c>
      <c r="L32" s="1">
        <f t="shared" si="5"/>
        <v>3.7411058827205313E-7</v>
      </c>
      <c r="M32" s="1" t="e">
        <f t="shared" ca="1" si="6"/>
        <v>#NUM!</v>
      </c>
      <c r="N32" s="1" t="e">
        <f t="shared" ca="1" si="7"/>
        <v>#NUM!</v>
      </c>
      <c r="O32" s="1" t="e">
        <f t="shared" ca="1" si="8"/>
        <v>#NUM!</v>
      </c>
      <c r="P32" s="1" t="e">
        <f t="shared" ca="1" si="9"/>
        <v>#NUM!</v>
      </c>
      <c r="Q32" s="1" t="e">
        <f t="shared" ca="1" si="10"/>
        <v>#NUM!</v>
      </c>
      <c r="R32" s="1" t="e">
        <f t="shared" ca="1" si="11"/>
        <v>#NUM!</v>
      </c>
      <c r="S32" s="1" t="e">
        <f t="shared" ca="1" si="12"/>
        <v>#NUM!</v>
      </c>
      <c r="T32" s="1" t="e">
        <f t="shared" ca="1" si="13"/>
        <v>#NUM!</v>
      </c>
      <c r="U32" s="1" t="e">
        <f t="shared" ca="1" si="13"/>
        <v>#NUM!</v>
      </c>
      <c r="V32" s="1" t="e">
        <f t="shared" ca="1" si="13"/>
        <v>#NUM!</v>
      </c>
      <c r="W32" s="1" t="e">
        <f t="shared" ca="1" si="13"/>
        <v>#NUM!</v>
      </c>
      <c r="X32" s="1" t="e" cm="1">
        <f t="array" aca="1" ref="X32:AA32" ca="1">ABS(T32:W32/B32:E32)</f>
        <v>#NUM!</v>
      </c>
      <c r="Y32" s="1" t="e">
        <f ca="1"/>
        <v>#NUM!</v>
      </c>
      <c r="Z32" s="1" t="e">
        <f ca="1"/>
        <v>#NUM!</v>
      </c>
      <c r="AA32" s="1" t="e">
        <f ca="1"/>
        <v>#NUM!</v>
      </c>
      <c r="AB32" s="1" t="e" cm="1">
        <f t="array" aca="1" ref="AB32" ca="1">MAX(ABS(T32:W32/B32:E32))</f>
        <v>#NUM!</v>
      </c>
      <c r="AC32" s="1" t="e">
        <f t="shared" ca="1" si="14"/>
        <v>#NUM!</v>
      </c>
      <c r="AD32" s="1" t="e">
        <f t="shared" ca="1" si="15"/>
        <v>#NUM!</v>
      </c>
      <c r="AE32" s="1" t="e">
        <f t="shared" ca="1" si="16"/>
        <v>#NUM!</v>
      </c>
      <c r="AF32" s="2" t="e">
        <f t="shared" ca="1" si="17"/>
        <v>#NUM!</v>
      </c>
      <c r="AG32" s="2" t="e">
        <f t="shared" ca="1" si="18"/>
        <v>#NUM!</v>
      </c>
      <c r="AH32" s="2">
        <v>0</v>
      </c>
      <c r="AI32" s="14" t="e">
        <f t="shared" ca="1" si="19"/>
        <v>#NUM!</v>
      </c>
      <c r="AJ32" s="17">
        <f>0</f>
        <v>0</v>
      </c>
      <c r="AK32" s="14" t="e">
        <f t="shared" ca="1" si="20"/>
        <v>#NUM!</v>
      </c>
      <c r="AL32" s="22" t="e">
        <f t="shared" ca="1" si="21"/>
        <v>#NUM!</v>
      </c>
      <c r="AM32" s="22" t="e">
        <f t="shared" ca="1" si="22"/>
        <v>#NUM!</v>
      </c>
      <c r="AN32" s="18" t="e">
        <f t="shared" ca="1" si="23"/>
        <v>#NUM!</v>
      </c>
      <c r="AO32" s="22" t="e">
        <f t="shared" ca="1" si="24"/>
        <v>#NUM!</v>
      </c>
      <c r="AP32" s="22" t="e">
        <f t="shared" ca="1" si="25"/>
        <v>#NUM!</v>
      </c>
      <c r="AQ32" s="18">
        <f t="shared" si="26"/>
        <v>6.7608297539198143E-4</v>
      </c>
      <c r="AR32" s="18" t="e">
        <f t="shared" ca="1" si="27"/>
        <v>#NUM!</v>
      </c>
      <c r="AS32" s="1" t="e" cm="1">
        <f t="array" aca="1" ref="AS32:AU32" ca="1">TRANSPOSE(MMULT(MINVERSE(_xlfn.WRAPCOLS(AC32:AK32,3)),TRANSPOSE(T32:V32)))/$F$7:$H$7</f>
        <v>#NUM!</v>
      </c>
      <c r="AT32" s="1" t="e">
        <f ca="1"/>
        <v>#NUM!</v>
      </c>
      <c r="AU32" s="1" t="e">
        <f ca="1"/>
        <v>#NUM!</v>
      </c>
      <c r="AV32">
        <v>0</v>
      </c>
      <c r="AW32" t="e">
        <f ca="1">OR($AB32&gt;(1.3*$AB31),$BB31&gt;10)</f>
        <v>#NUM!</v>
      </c>
      <c r="AX32" t="e">
        <f t="shared" ca="1" si="33"/>
        <v>#NUM!</v>
      </c>
      <c r="AY32" t="e">
        <f ca="1">AND(($AZ31 &gt; (3 + $A32 / 3)), ($AZ31 &gt; $BD31), ($BF31 &lt; 1))</f>
        <v>#NUM!</v>
      </c>
      <c r="AZ32" t="e">
        <f t="shared" ca="1" si="34"/>
        <v>#NUM!</v>
      </c>
      <c r="BA32" t="e">
        <f t="shared" ca="1" si="35"/>
        <v>#NUM!</v>
      </c>
      <c r="BB32" t="e">
        <f t="shared" ca="1" si="36"/>
        <v>#NUM!</v>
      </c>
      <c r="BC32" t="e">
        <f t="shared" ca="1" si="37"/>
        <v>#NUM!</v>
      </c>
      <c r="BD32" t="e">
        <f t="shared" ca="1" si="38"/>
        <v>#NUM!</v>
      </c>
      <c r="BE32" t="e">
        <f t="shared" ca="1" si="39"/>
        <v>#NUM!</v>
      </c>
      <c r="BF32" t="e">
        <f t="shared" ca="1" si="40"/>
        <v>#NUM!</v>
      </c>
      <c r="BG32" t="e">
        <f t="shared" ca="1" si="44"/>
        <v>#NUM!</v>
      </c>
      <c r="BH32" t="e">
        <f t="shared" ca="1" si="29"/>
        <v>#NUM!</v>
      </c>
      <c r="BI32" t="e">
        <f t="shared" ca="1" si="30"/>
        <v>#NUM!</v>
      </c>
      <c r="BJ32">
        <f>AV32</f>
        <v>0</v>
      </c>
    </row>
    <row r="33" spans="1:62" x14ac:dyDescent="0.25">
      <c r="A33">
        <f t="shared" si="42"/>
        <v>22</v>
      </c>
      <c r="B33" s="1">
        <f t="shared" si="31"/>
        <v>4.7209899999999998E-8</v>
      </c>
      <c r="C33" s="1">
        <f t="shared" si="31"/>
        <v>1.09987E-3</v>
      </c>
      <c r="D33" s="1">
        <f t="shared" si="31"/>
        <v>1.7799999999999999E-6</v>
      </c>
      <c r="E33" s="1" t="e">
        <f t="shared" ca="1" si="1"/>
        <v>#NUM!</v>
      </c>
      <c r="F33" s="1" t="e">
        <f t="shared" ca="1" si="32"/>
        <v>#NUM!</v>
      </c>
      <c r="G33" s="1" t="e">
        <f t="shared" ca="1" si="43"/>
        <v>#NUM!</v>
      </c>
      <c r="H33" s="1" t="e">
        <f t="shared" ca="1" si="2"/>
        <v>#NUM!</v>
      </c>
      <c r="I33" s="1">
        <f>I32-BJ32/$H$7</f>
        <v>2.6915348039269097E-8</v>
      </c>
      <c r="J33" s="14" t="e">
        <f t="shared" ca="1" si="3"/>
        <v>#NUM!</v>
      </c>
      <c r="K33" s="14" t="e">
        <f t="shared" ca="1" si="4"/>
        <v>#NUM!</v>
      </c>
      <c r="L33" s="1">
        <f t="shared" si="5"/>
        <v>3.7411058827205313E-7</v>
      </c>
      <c r="M33" s="1" t="e">
        <f t="shared" ca="1" si="6"/>
        <v>#NUM!</v>
      </c>
      <c r="N33" s="1" t="e">
        <f t="shared" ca="1" si="7"/>
        <v>#NUM!</v>
      </c>
      <c r="O33" s="1" t="e">
        <f t="shared" ca="1" si="8"/>
        <v>#NUM!</v>
      </c>
      <c r="P33" s="1" t="e">
        <f t="shared" ca="1" si="9"/>
        <v>#NUM!</v>
      </c>
      <c r="Q33" s="1" t="e">
        <f t="shared" ca="1" si="10"/>
        <v>#NUM!</v>
      </c>
      <c r="R33" s="1" t="e">
        <f t="shared" ca="1" si="11"/>
        <v>#NUM!</v>
      </c>
      <c r="S33" s="1" t="e">
        <f t="shared" ca="1" si="12"/>
        <v>#NUM!</v>
      </c>
      <c r="T33" s="1" t="e">
        <f t="shared" ca="1" si="13"/>
        <v>#NUM!</v>
      </c>
      <c r="U33" s="1" t="e">
        <f t="shared" ca="1" si="13"/>
        <v>#NUM!</v>
      </c>
      <c r="V33" s="1" t="e">
        <f t="shared" ca="1" si="13"/>
        <v>#NUM!</v>
      </c>
      <c r="W33" s="1" t="e">
        <f t="shared" ca="1" si="13"/>
        <v>#NUM!</v>
      </c>
      <c r="X33" s="1" t="e" cm="1">
        <f t="array" aca="1" ref="X33:AA33" ca="1">ABS(T33:W33/B33:E33)</f>
        <v>#NUM!</v>
      </c>
      <c r="Y33" s="1" t="e">
        <f ca="1"/>
        <v>#NUM!</v>
      </c>
      <c r="Z33" s="1" t="e">
        <f ca="1"/>
        <v>#NUM!</v>
      </c>
      <c r="AA33" s="1" t="e">
        <f ca="1"/>
        <v>#NUM!</v>
      </c>
      <c r="AB33" s="1" t="e" cm="1">
        <f t="array" aca="1" ref="AB33" ca="1">MAX(ABS(T33:W33/B33:E33))</f>
        <v>#NUM!</v>
      </c>
      <c r="AC33" s="1" t="e">
        <f t="shared" ca="1" si="14"/>
        <v>#NUM!</v>
      </c>
      <c r="AD33" s="1" t="e">
        <f t="shared" ca="1" si="15"/>
        <v>#NUM!</v>
      </c>
      <c r="AE33" s="1" t="e">
        <f t="shared" ca="1" si="16"/>
        <v>#NUM!</v>
      </c>
      <c r="AF33" s="2" t="e">
        <f t="shared" ca="1" si="17"/>
        <v>#NUM!</v>
      </c>
      <c r="AG33" s="2" t="e">
        <f t="shared" ca="1" si="18"/>
        <v>#NUM!</v>
      </c>
      <c r="AH33" s="2">
        <v>0</v>
      </c>
      <c r="AI33" s="14" t="e">
        <f t="shared" ca="1" si="19"/>
        <v>#NUM!</v>
      </c>
      <c r="AJ33" s="17">
        <f>0</f>
        <v>0</v>
      </c>
      <c r="AK33" s="14" t="e">
        <f t="shared" ca="1" si="20"/>
        <v>#NUM!</v>
      </c>
      <c r="AL33" s="22" t="e">
        <f t="shared" ca="1" si="21"/>
        <v>#NUM!</v>
      </c>
      <c r="AM33" s="22" t="e">
        <f t="shared" ca="1" si="22"/>
        <v>#NUM!</v>
      </c>
      <c r="AN33" s="18" t="e">
        <f t="shared" ca="1" si="23"/>
        <v>#NUM!</v>
      </c>
      <c r="AO33" s="22" t="e">
        <f t="shared" ca="1" si="24"/>
        <v>#NUM!</v>
      </c>
      <c r="AP33" s="22" t="e">
        <f t="shared" ca="1" si="25"/>
        <v>#NUM!</v>
      </c>
      <c r="AQ33" s="18">
        <f t="shared" si="26"/>
        <v>6.7608297539198143E-4</v>
      </c>
      <c r="AR33" s="18" t="e">
        <f t="shared" ca="1" si="27"/>
        <v>#NUM!</v>
      </c>
      <c r="AS33" s="1" t="e" cm="1">
        <f t="array" aca="1" ref="AS33:AU33" ca="1">TRANSPOSE(MMULT(MINVERSE(_xlfn.WRAPCOLS(AC33:AK33,3)),TRANSPOSE(T33:V33)))/$F$7:$H$7</f>
        <v>#NUM!</v>
      </c>
      <c r="AT33" s="1" t="e">
        <f ca="1"/>
        <v>#NUM!</v>
      </c>
      <c r="AU33" s="1" t="e">
        <f ca="1"/>
        <v>#NUM!</v>
      </c>
      <c r="AV33">
        <v>0</v>
      </c>
      <c r="AW33" t="e">
        <f ca="1">OR($AB33&gt;(1.3*$AB32),$BB32&gt;10)</f>
        <v>#NUM!</v>
      </c>
      <c r="AX33" t="e">
        <f t="shared" ca="1" si="33"/>
        <v>#NUM!</v>
      </c>
      <c r="AY33" t="e">
        <f ca="1">AND(($AZ32 &gt; (3 + $A33 / 3)), ($AZ32 &gt; $BD32), ($BF32 &lt; 1))</f>
        <v>#NUM!</v>
      </c>
      <c r="AZ33" t="e">
        <f t="shared" ca="1" si="34"/>
        <v>#NUM!</v>
      </c>
      <c r="BA33" t="e">
        <f t="shared" ca="1" si="35"/>
        <v>#NUM!</v>
      </c>
      <c r="BB33" t="e">
        <f t="shared" ca="1" si="36"/>
        <v>#NUM!</v>
      </c>
      <c r="BC33" t="e">
        <f t="shared" ca="1" si="37"/>
        <v>#NUM!</v>
      </c>
      <c r="BD33" t="e">
        <f t="shared" ca="1" si="38"/>
        <v>#NUM!</v>
      </c>
      <c r="BE33" t="e">
        <f t="shared" ca="1" si="39"/>
        <v>#NUM!</v>
      </c>
      <c r="BF33" t="e">
        <f t="shared" ca="1" si="40"/>
        <v>#NUM!</v>
      </c>
      <c r="BG33" t="e">
        <f t="shared" ca="1" si="44"/>
        <v>#NUM!</v>
      </c>
      <c r="BH33" t="e">
        <f t="shared" ca="1" si="29"/>
        <v>#NUM!</v>
      </c>
      <c r="BI33" t="e">
        <f t="shared" ca="1" si="30"/>
        <v>#NUM!</v>
      </c>
      <c r="BJ33">
        <f>AV33</f>
        <v>0</v>
      </c>
    </row>
    <row r="34" spans="1:62" x14ac:dyDescent="0.25">
      <c r="A34">
        <f t="shared" si="42"/>
        <v>23</v>
      </c>
      <c r="B34" s="1">
        <f t="shared" si="31"/>
        <v>4.7209899999999998E-8</v>
      </c>
      <c r="C34" s="1">
        <f t="shared" si="31"/>
        <v>1.09987E-3</v>
      </c>
      <c r="D34" s="1">
        <f t="shared" si="31"/>
        <v>1.7799999999999999E-6</v>
      </c>
      <c r="E34" s="1" t="e">
        <f t="shared" ca="1" si="1"/>
        <v>#NUM!</v>
      </c>
      <c r="F34" s="1" t="e">
        <f t="shared" ca="1" si="32"/>
        <v>#NUM!</v>
      </c>
      <c r="G34" s="1" t="e">
        <f t="shared" ca="1" si="43"/>
        <v>#NUM!</v>
      </c>
      <c r="H34" s="1" t="e">
        <f t="shared" ca="1" si="2"/>
        <v>#NUM!</v>
      </c>
      <c r="I34" s="1">
        <f>I33-BJ33/$H$7</f>
        <v>2.6915348039269097E-8</v>
      </c>
      <c r="J34" s="14" t="e">
        <f t="shared" ca="1" si="3"/>
        <v>#NUM!</v>
      </c>
      <c r="K34" s="14" t="e">
        <f t="shared" ca="1" si="4"/>
        <v>#NUM!</v>
      </c>
      <c r="L34" s="1">
        <f t="shared" si="5"/>
        <v>3.7411058827205313E-7</v>
      </c>
      <c r="M34" s="1" t="e">
        <f t="shared" ca="1" si="6"/>
        <v>#NUM!</v>
      </c>
      <c r="N34" s="1" t="e">
        <f t="shared" ca="1" si="7"/>
        <v>#NUM!</v>
      </c>
      <c r="O34" s="1" t="e">
        <f t="shared" ca="1" si="8"/>
        <v>#NUM!</v>
      </c>
      <c r="P34" s="1" t="e">
        <f t="shared" ca="1" si="9"/>
        <v>#NUM!</v>
      </c>
      <c r="Q34" s="1" t="e">
        <f t="shared" ca="1" si="10"/>
        <v>#NUM!</v>
      </c>
      <c r="R34" s="1" t="e">
        <f t="shared" ca="1" si="11"/>
        <v>#NUM!</v>
      </c>
      <c r="S34" s="1" t="e">
        <f t="shared" ca="1" si="12"/>
        <v>#NUM!</v>
      </c>
      <c r="T34" s="1" t="e">
        <f t="shared" ca="1" si="13"/>
        <v>#NUM!</v>
      </c>
      <c r="U34" s="1" t="e">
        <f t="shared" ca="1" si="13"/>
        <v>#NUM!</v>
      </c>
      <c r="V34" s="1" t="e">
        <f t="shared" ca="1" si="13"/>
        <v>#NUM!</v>
      </c>
      <c r="W34" s="1" t="e">
        <f t="shared" ca="1" si="13"/>
        <v>#NUM!</v>
      </c>
      <c r="X34" s="1" t="e" cm="1">
        <f t="array" aca="1" ref="X34:AA34" ca="1">ABS(T34:W34/B34:E34)</f>
        <v>#NUM!</v>
      </c>
      <c r="Y34" s="1" t="e">
        <f ca="1"/>
        <v>#NUM!</v>
      </c>
      <c r="Z34" s="1" t="e">
        <f ca="1"/>
        <v>#NUM!</v>
      </c>
      <c r="AA34" s="1" t="e">
        <f ca="1"/>
        <v>#NUM!</v>
      </c>
      <c r="AB34" s="1" t="e" cm="1">
        <f t="array" aca="1" ref="AB34" ca="1">MAX(ABS(T34:W34/B34:E34))</f>
        <v>#NUM!</v>
      </c>
      <c r="AC34" s="1" t="e">
        <f t="shared" ca="1" si="14"/>
        <v>#NUM!</v>
      </c>
      <c r="AD34" s="1" t="e">
        <f t="shared" ca="1" si="15"/>
        <v>#NUM!</v>
      </c>
      <c r="AE34" s="1" t="e">
        <f t="shared" ca="1" si="16"/>
        <v>#NUM!</v>
      </c>
      <c r="AF34" s="2" t="e">
        <f t="shared" ca="1" si="17"/>
        <v>#NUM!</v>
      </c>
      <c r="AG34" s="2" t="e">
        <f t="shared" ca="1" si="18"/>
        <v>#NUM!</v>
      </c>
      <c r="AH34" s="2">
        <v>0</v>
      </c>
      <c r="AI34" s="14" t="e">
        <f t="shared" ca="1" si="19"/>
        <v>#NUM!</v>
      </c>
      <c r="AJ34" s="17">
        <f>0</f>
        <v>0</v>
      </c>
      <c r="AK34" s="14" t="e">
        <f t="shared" ca="1" si="20"/>
        <v>#NUM!</v>
      </c>
      <c r="AL34" s="22" t="e">
        <f t="shared" ca="1" si="21"/>
        <v>#NUM!</v>
      </c>
      <c r="AM34" s="22" t="e">
        <f t="shared" ca="1" si="22"/>
        <v>#NUM!</v>
      </c>
      <c r="AN34" s="18" t="e">
        <f t="shared" ca="1" si="23"/>
        <v>#NUM!</v>
      </c>
      <c r="AO34" s="22" t="e">
        <f t="shared" ca="1" si="24"/>
        <v>#NUM!</v>
      </c>
      <c r="AP34" s="22" t="e">
        <f t="shared" ca="1" si="25"/>
        <v>#NUM!</v>
      </c>
      <c r="AQ34" s="18">
        <f t="shared" si="26"/>
        <v>6.7608297539198143E-4</v>
      </c>
      <c r="AR34" s="18" t="e">
        <f t="shared" ca="1" si="27"/>
        <v>#NUM!</v>
      </c>
      <c r="AS34" s="1" t="e" cm="1">
        <f t="array" aca="1" ref="AS34:AU34" ca="1">TRANSPOSE(MMULT(MINVERSE(_xlfn.WRAPCOLS(AC34:AK34,3)),TRANSPOSE(T34:V34)))/$F$7:$H$7</f>
        <v>#NUM!</v>
      </c>
      <c r="AT34" s="1" t="e">
        <f ca="1"/>
        <v>#NUM!</v>
      </c>
      <c r="AU34" s="1" t="e">
        <f ca="1"/>
        <v>#NUM!</v>
      </c>
      <c r="AV34">
        <v>0</v>
      </c>
      <c r="AW34" t="e">
        <f ca="1">OR($AB34&gt;(1.3*$AB33),$BB33&gt;10)</f>
        <v>#NUM!</v>
      </c>
      <c r="AX34" t="e">
        <f t="shared" ca="1" si="33"/>
        <v>#NUM!</v>
      </c>
      <c r="AY34" t="e">
        <f ca="1">AND(($AZ33 &gt; (3 + $A34 / 3)), ($AZ33 &gt; $BD33), ($BF33 &lt; 1))</f>
        <v>#NUM!</v>
      </c>
      <c r="AZ34" t="e">
        <f t="shared" ca="1" si="34"/>
        <v>#NUM!</v>
      </c>
      <c r="BA34" t="e">
        <f t="shared" ca="1" si="35"/>
        <v>#NUM!</v>
      </c>
      <c r="BB34" t="e">
        <f t="shared" ca="1" si="36"/>
        <v>#NUM!</v>
      </c>
      <c r="BC34" t="e">
        <f t="shared" ca="1" si="37"/>
        <v>#NUM!</v>
      </c>
      <c r="BD34" t="e">
        <f t="shared" ca="1" si="38"/>
        <v>#NUM!</v>
      </c>
      <c r="BE34" t="e">
        <f t="shared" ca="1" si="39"/>
        <v>#NUM!</v>
      </c>
      <c r="BF34" t="e">
        <f t="shared" ca="1" si="40"/>
        <v>#NUM!</v>
      </c>
      <c r="BG34" t="e">
        <f t="shared" ca="1" si="44"/>
        <v>#NUM!</v>
      </c>
      <c r="BH34" t="e">
        <f t="shared" ca="1" si="29"/>
        <v>#NUM!</v>
      </c>
      <c r="BI34" t="e">
        <f t="shared" ca="1" si="30"/>
        <v>#NUM!</v>
      </c>
      <c r="BJ34">
        <f>AV34</f>
        <v>0</v>
      </c>
    </row>
    <row r="35" spans="1:62" x14ac:dyDescent="0.25">
      <c r="A35">
        <f t="shared" si="42"/>
        <v>24</v>
      </c>
      <c r="B35" s="1">
        <f t="shared" si="31"/>
        <v>4.7209899999999998E-8</v>
      </c>
      <c r="C35" s="1">
        <f t="shared" si="31"/>
        <v>1.09987E-3</v>
      </c>
      <c r="D35" s="1">
        <f t="shared" si="31"/>
        <v>1.7799999999999999E-6</v>
      </c>
      <c r="E35" s="1" t="e">
        <f t="shared" ca="1" si="1"/>
        <v>#NUM!</v>
      </c>
      <c r="F35" s="1" t="e">
        <f t="shared" ca="1" si="32"/>
        <v>#NUM!</v>
      </c>
      <c r="G35" s="1" t="e">
        <f t="shared" ca="1" si="43"/>
        <v>#NUM!</v>
      </c>
      <c r="H35" s="1" t="e">
        <f t="shared" ca="1" si="2"/>
        <v>#NUM!</v>
      </c>
      <c r="I35" s="1">
        <f>I34-BJ34/$H$7</f>
        <v>2.6915348039269097E-8</v>
      </c>
      <c r="J35" s="14" t="e">
        <f t="shared" ca="1" si="3"/>
        <v>#NUM!</v>
      </c>
      <c r="K35" s="14" t="e">
        <f t="shared" ca="1" si="4"/>
        <v>#NUM!</v>
      </c>
      <c r="L35" s="1">
        <f t="shared" si="5"/>
        <v>3.7411058827205313E-7</v>
      </c>
      <c r="M35" s="1" t="e">
        <f t="shared" ca="1" si="6"/>
        <v>#NUM!</v>
      </c>
      <c r="N35" s="1" t="e">
        <f t="shared" ca="1" si="7"/>
        <v>#NUM!</v>
      </c>
      <c r="O35" s="1" t="e">
        <f t="shared" ca="1" si="8"/>
        <v>#NUM!</v>
      </c>
      <c r="P35" s="1" t="e">
        <f t="shared" ca="1" si="9"/>
        <v>#NUM!</v>
      </c>
      <c r="Q35" s="1" t="e">
        <f t="shared" ca="1" si="10"/>
        <v>#NUM!</v>
      </c>
      <c r="R35" s="1" t="e">
        <f t="shared" ca="1" si="11"/>
        <v>#NUM!</v>
      </c>
      <c r="S35" s="1" t="e">
        <f t="shared" ca="1" si="12"/>
        <v>#NUM!</v>
      </c>
      <c r="T35" s="1" t="e">
        <f t="shared" ca="1" si="13"/>
        <v>#NUM!</v>
      </c>
      <c r="U35" s="1" t="e">
        <f t="shared" ca="1" si="13"/>
        <v>#NUM!</v>
      </c>
      <c r="V35" s="1" t="e">
        <f t="shared" ca="1" si="13"/>
        <v>#NUM!</v>
      </c>
      <c r="W35" s="1" t="e">
        <f t="shared" ca="1" si="13"/>
        <v>#NUM!</v>
      </c>
      <c r="X35" s="1" t="e" cm="1">
        <f t="array" aca="1" ref="X35:AA35" ca="1">ABS(T35:W35/B35:E35)</f>
        <v>#NUM!</v>
      </c>
      <c r="Y35" s="1" t="e">
        <f ca="1"/>
        <v>#NUM!</v>
      </c>
      <c r="Z35" s="1" t="e">
        <f ca="1"/>
        <v>#NUM!</v>
      </c>
      <c r="AA35" s="1" t="e">
        <f ca="1"/>
        <v>#NUM!</v>
      </c>
      <c r="AB35" s="1" t="e" cm="1">
        <f t="array" aca="1" ref="AB35" ca="1">MAX(ABS(T35:W35/B35:E35))</f>
        <v>#NUM!</v>
      </c>
      <c r="AC35" s="1" t="e">
        <f t="shared" ca="1" si="14"/>
        <v>#NUM!</v>
      </c>
      <c r="AD35" s="1" t="e">
        <f t="shared" ca="1" si="15"/>
        <v>#NUM!</v>
      </c>
      <c r="AE35" s="1" t="e">
        <f t="shared" ca="1" si="16"/>
        <v>#NUM!</v>
      </c>
      <c r="AF35" s="2" t="e">
        <f t="shared" ca="1" si="17"/>
        <v>#NUM!</v>
      </c>
      <c r="AG35" s="2" t="e">
        <f t="shared" ca="1" si="18"/>
        <v>#NUM!</v>
      </c>
      <c r="AH35" s="2">
        <v>0</v>
      </c>
      <c r="AI35" s="14" t="e">
        <f t="shared" ca="1" si="19"/>
        <v>#NUM!</v>
      </c>
      <c r="AJ35" s="17">
        <f>0</f>
        <v>0</v>
      </c>
      <c r="AK35" s="14" t="e">
        <f t="shared" ca="1" si="20"/>
        <v>#NUM!</v>
      </c>
      <c r="AL35" s="22" t="e">
        <f t="shared" ca="1" si="21"/>
        <v>#NUM!</v>
      </c>
      <c r="AM35" s="22" t="e">
        <f t="shared" ca="1" si="22"/>
        <v>#NUM!</v>
      </c>
      <c r="AN35" s="18" t="e">
        <f t="shared" ca="1" si="23"/>
        <v>#NUM!</v>
      </c>
      <c r="AO35" s="22" t="e">
        <f t="shared" ca="1" si="24"/>
        <v>#NUM!</v>
      </c>
      <c r="AP35" s="22" t="e">
        <f t="shared" ca="1" si="25"/>
        <v>#NUM!</v>
      </c>
      <c r="AQ35" s="18">
        <f t="shared" si="26"/>
        <v>6.7608297539198143E-4</v>
      </c>
      <c r="AR35" s="18" t="e">
        <f t="shared" ca="1" si="27"/>
        <v>#NUM!</v>
      </c>
      <c r="AS35" s="1" t="e" cm="1">
        <f t="array" aca="1" ref="AS35:AU35" ca="1">TRANSPOSE(MMULT(MINVERSE(_xlfn.WRAPCOLS(AC35:AK35,3)),TRANSPOSE(T35:V35)))/$F$7:$H$7</f>
        <v>#NUM!</v>
      </c>
      <c r="AT35" s="1" t="e">
        <f ca="1"/>
        <v>#NUM!</v>
      </c>
      <c r="AU35" s="1" t="e">
        <f ca="1"/>
        <v>#NUM!</v>
      </c>
      <c r="AV35">
        <v>0</v>
      </c>
      <c r="AW35" t="e">
        <f ca="1">OR($AB35&gt;(1.3*$AB34),$BB34&gt;10)</f>
        <v>#NUM!</v>
      </c>
      <c r="AX35" t="e">
        <f t="shared" ca="1" si="33"/>
        <v>#NUM!</v>
      </c>
      <c r="AY35" t="e">
        <f ca="1">AND(($AZ34 &gt; (3 + $A35 / 3)), ($AZ34 &gt; $BD34), ($BF34 &lt; 1))</f>
        <v>#NUM!</v>
      </c>
      <c r="AZ35" t="e">
        <f t="shared" ca="1" si="34"/>
        <v>#NUM!</v>
      </c>
      <c r="BA35" t="e">
        <f t="shared" ca="1" si="35"/>
        <v>#NUM!</v>
      </c>
      <c r="BB35" t="e">
        <f t="shared" ca="1" si="36"/>
        <v>#NUM!</v>
      </c>
      <c r="BC35" t="e">
        <f t="shared" ca="1" si="37"/>
        <v>#NUM!</v>
      </c>
      <c r="BD35" t="e">
        <f t="shared" ca="1" si="38"/>
        <v>#NUM!</v>
      </c>
      <c r="BE35" t="e">
        <f t="shared" ca="1" si="39"/>
        <v>#NUM!</v>
      </c>
      <c r="BF35" t="e">
        <f t="shared" ca="1" si="40"/>
        <v>#NUM!</v>
      </c>
      <c r="BG35" t="e">
        <f t="shared" ca="1" si="44"/>
        <v>#NUM!</v>
      </c>
      <c r="BH35" t="e">
        <f t="shared" ca="1" si="29"/>
        <v>#NUM!</v>
      </c>
      <c r="BI35" t="e">
        <f t="shared" ca="1" si="30"/>
        <v>#NUM!</v>
      </c>
      <c r="BJ35">
        <f>AV35</f>
        <v>0</v>
      </c>
    </row>
    <row r="36" spans="1:62" x14ac:dyDescent="0.25">
      <c r="A36">
        <f t="shared" si="42"/>
        <v>25</v>
      </c>
      <c r="B36" s="1">
        <f t="shared" si="31"/>
        <v>4.7209899999999998E-8</v>
      </c>
      <c r="C36" s="1">
        <f t="shared" si="31"/>
        <v>1.09987E-3</v>
      </c>
      <c r="D36" s="1">
        <f t="shared" si="31"/>
        <v>1.7799999999999999E-6</v>
      </c>
      <c r="E36" s="1" t="e">
        <f t="shared" ca="1" si="1"/>
        <v>#NUM!</v>
      </c>
      <c r="F36" s="1" t="e">
        <f t="shared" ca="1" si="32"/>
        <v>#NUM!</v>
      </c>
      <c r="G36" s="1" t="e">
        <f t="shared" ca="1" si="43"/>
        <v>#NUM!</v>
      </c>
      <c r="H36" s="1" t="e">
        <f t="shared" ca="1" si="2"/>
        <v>#NUM!</v>
      </c>
      <c r="I36" s="1">
        <f>I35-BJ35/$H$7</f>
        <v>2.6915348039269097E-8</v>
      </c>
      <c r="J36" s="14" t="e">
        <f t="shared" ca="1" si="3"/>
        <v>#NUM!</v>
      </c>
      <c r="K36" s="14" t="e">
        <f t="shared" ca="1" si="4"/>
        <v>#NUM!</v>
      </c>
      <c r="L36" s="1">
        <f t="shared" si="5"/>
        <v>3.7411058827205313E-7</v>
      </c>
      <c r="M36" s="1" t="e">
        <f t="shared" ca="1" si="6"/>
        <v>#NUM!</v>
      </c>
      <c r="N36" s="1" t="e">
        <f t="shared" ca="1" si="7"/>
        <v>#NUM!</v>
      </c>
      <c r="O36" s="1" t="e">
        <f t="shared" ca="1" si="8"/>
        <v>#NUM!</v>
      </c>
      <c r="P36" s="1" t="e">
        <f t="shared" ca="1" si="9"/>
        <v>#NUM!</v>
      </c>
      <c r="Q36" s="1" t="e">
        <f t="shared" ca="1" si="10"/>
        <v>#NUM!</v>
      </c>
      <c r="R36" s="1" t="e">
        <f t="shared" ca="1" si="11"/>
        <v>#NUM!</v>
      </c>
      <c r="S36" s="1" t="e">
        <f t="shared" ca="1" si="12"/>
        <v>#NUM!</v>
      </c>
      <c r="T36" s="1" t="e">
        <f t="shared" ca="1" si="13"/>
        <v>#NUM!</v>
      </c>
      <c r="U36" s="1" t="e">
        <f t="shared" ca="1" si="13"/>
        <v>#NUM!</v>
      </c>
      <c r="V36" s="1" t="e">
        <f t="shared" ca="1" si="13"/>
        <v>#NUM!</v>
      </c>
      <c r="W36" s="1" t="e">
        <f t="shared" ca="1" si="13"/>
        <v>#NUM!</v>
      </c>
      <c r="X36" s="1" t="e" cm="1">
        <f t="array" aca="1" ref="X36:AA36" ca="1">ABS(T36:W36/B36:E36)</f>
        <v>#NUM!</v>
      </c>
      <c r="Y36" s="1" t="e">
        <f ca="1"/>
        <v>#NUM!</v>
      </c>
      <c r="Z36" s="1" t="e">
        <f ca="1"/>
        <v>#NUM!</v>
      </c>
      <c r="AA36" s="1" t="e">
        <f ca="1"/>
        <v>#NUM!</v>
      </c>
      <c r="AB36" s="1" t="e" cm="1">
        <f t="array" aca="1" ref="AB36" ca="1">MAX(ABS(T36:W36/B36:E36))</f>
        <v>#NUM!</v>
      </c>
      <c r="AC36" s="1" t="e">
        <f t="shared" ca="1" si="14"/>
        <v>#NUM!</v>
      </c>
      <c r="AD36" s="1" t="e">
        <f t="shared" ca="1" si="15"/>
        <v>#NUM!</v>
      </c>
      <c r="AE36" s="1" t="e">
        <f t="shared" ca="1" si="16"/>
        <v>#NUM!</v>
      </c>
      <c r="AF36" s="2" t="e">
        <f t="shared" ca="1" si="17"/>
        <v>#NUM!</v>
      </c>
      <c r="AG36" s="2" t="e">
        <f t="shared" ca="1" si="18"/>
        <v>#NUM!</v>
      </c>
      <c r="AH36" s="2">
        <v>0</v>
      </c>
      <c r="AI36" s="14" t="e">
        <f t="shared" ca="1" si="19"/>
        <v>#NUM!</v>
      </c>
      <c r="AJ36" s="17">
        <f>0</f>
        <v>0</v>
      </c>
      <c r="AK36" s="14" t="e">
        <f t="shared" ca="1" si="20"/>
        <v>#NUM!</v>
      </c>
      <c r="AL36" s="22" t="e">
        <f t="shared" ca="1" si="21"/>
        <v>#NUM!</v>
      </c>
      <c r="AM36" s="22" t="e">
        <f t="shared" ca="1" si="22"/>
        <v>#NUM!</v>
      </c>
      <c r="AN36" s="18" t="e">
        <f t="shared" ca="1" si="23"/>
        <v>#NUM!</v>
      </c>
      <c r="AO36" s="22" t="e">
        <f t="shared" ca="1" si="24"/>
        <v>#NUM!</v>
      </c>
      <c r="AP36" s="22" t="e">
        <f t="shared" ca="1" si="25"/>
        <v>#NUM!</v>
      </c>
      <c r="AQ36" s="18">
        <f t="shared" si="26"/>
        <v>6.7608297539198143E-4</v>
      </c>
      <c r="AR36" s="18" t="e">
        <f t="shared" ca="1" si="27"/>
        <v>#NUM!</v>
      </c>
      <c r="AS36" s="1" t="e" cm="1">
        <f t="array" aca="1" ref="AS36:AU36" ca="1">TRANSPOSE(MMULT(MINVERSE(_xlfn.WRAPCOLS(AC36:AK36,3)),TRANSPOSE(T36:V36)))/$F$7:$H$7</f>
        <v>#NUM!</v>
      </c>
      <c r="AT36" s="1" t="e">
        <f ca="1"/>
        <v>#NUM!</v>
      </c>
      <c r="AU36" s="1" t="e">
        <f ca="1"/>
        <v>#NUM!</v>
      </c>
      <c r="AV36">
        <v>0</v>
      </c>
      <c r="AW36" t="e">
        <f ca="1">OR($AB36&gt;(1.3*$AB35),$BB35&gt;10)</f>
        <v>#NUM!</v>
      </c>
      <c r="AX36" t="e">
        <f t="shared" ca="1" si="33"/>
        <v>#NUM!</v>
      </c>
      <c r="AY36" t="e">
        <f ca="1">AND(($AZ35 &gt; (3 + $A36 / 3)), ($AZ35 &gt; $BD35), ($BF35 &lt; 1))</f>
        <v>#NUM!</v>
      </c>
      <c r="AZ36" t="e">
        <f t="shared" ca="1" si="34"/>
        <v>#NUM!</v>
      </c>
      <c r="BA36" t="e">
        <f t="shared" ca="1" si="35"/>
        <v>#NUM!</v>
      </c>
      <c r="BB36" t="e">
        <f t="shared" ca="1" si="36"/>
        <v>#NUM!</v>
      </c>
      <c r="BC36" t="e">
        <f t="shared" ca="1" si="37"/>
        <v>#NUM!</v>
      </c>
      <c r="BD36" t="e">
        <f t="shared" ca="1" si="38"/>
        <v>#NUM!</v>
      </c>
      <c r="BE36" t="e">
        <f t="shared" ca="1" si="39"/>
        <v>#NUM!</v>
      </c>
      <c r="BF36" t="e">
        <f t="shared" ca="1" si="40"/>
        <v>#NUM!</v>
      </c>
      <c r="BG36" t="e">
        <f t="shared" ca="1" si="44"/>
        <v>#NUM!</v>
      </c>
      <c r="BH36" t="e">
        <f t="shared" ca="1" si="29"/>
        <v>#NUM!</v>
      </c>
      <c r="BI36" t="e">
        <f t="shared" ca="1" si="30"/>
        <v>#NUM!</v>
      </c>
      <c r="BJ36">
        <f>AV36</f>
        <v>0</v>
      </c>
    </row>
    <row r="37" spans="1:62" x14ac:dyDescent="0.25">
      <c r="A37">
        <f t="shared" si="42"/>
        <v>26</v>
      </c>
      <c r="B37" s="1">
        <f t="shared" si="31"/>
        <v>4.7209899999999998E-8</v>
      </c>
      <c r="C37" s="1">
        <f t="shared" si="31"/>
        <v>1.09987E-3</v>
      </c>
      <c r="D37" s="1">
        <f t="shared" si="31"/>
        <v>1.7799999999999999E-6</v>
      </c>
      <c r="E37" s="1" t="e">
        <f t="shared" ca="1" si="1"/>
        <v>#NUM!</v>
      </c>
      <c r="F37" s="1" t="e">
        <f t="shared" ca="1" si="32"/>
        <v>#NUM!</v>
      </c>
      <c r="G37" s="1" t="e">
        <f t="shared" ca="1" si="43"/>
        <v>#NUM!</v>
      </c>
      <c r="H37" s="1" t="e">
        <f t="shared" ca="1" si="2"/>
        <v>#NUM!</v>
      </c>
      <c r="I37" s="1">
        <f>I36-BJ36/$H$7</f>
        <v>2.6915348039269097E-8</v>
      </c>
      <c r="J37" s="14" t="e">
        <f t="shared" ca="1" si="3"/>
        <v>#NUM!</v>
      </c>
      <c r="K37" s="14" t="e">
        <f t="shared" ca="1" si="4"/>
        <v>#NUM!</v>
      </c>
      <c r="L37" s="1">
        <f t="shared" si="5"/>
        <v>3.7411058827205313E-7</v>
      </c>
      <c r="M37" s="1" t="e">
        <f t="shared" ca="1" si="6"/>
        <v>#NUM!</v>
      </c>
      <c r="N37" s="1" t="e">
        <f t="shared" ca="1" si="7"/>
        <v>#NUM!</v>
      </c>
      <c r="O37" s="1" t="e">
        <f t="shared" ca="1" si="8"/>
        <v>#NUM!</v>
      </c>
      <c r="P37" s="1" t="e">
        <f t="shared" ca="1" si="9"/>
        <v>#NUM!</v>
      </c>
      <c r="Q37" s="1" t="e">
        <f t="shared" ca="1" si="10"/>
        <v>#NUM!</v>
      </c>
      <c r="R37" s="1" t="e">
        <f t="shared" ca="1" si="11"/>
        <v>#NUM!</v>
      </c>
      <c r="S37" s="1" t="e">
        <f t="shared" ca="1" si="12"/>
        <v>#NUM!</v>
      </c>
      <c r="T37" s="1" t="e">
        <f t="shared" ca="1" si="13"/>
        <v>#NUM!</v>
      </c>
      <c r="U37" s="1" t="e">
        <f t="shared" ca="1" si="13"/>
        <v>#NUM!</v>
      </c>
      <c r="V37" s="1" t="e">
        <f t="shared" ca="1" si="13"/>
        <v>#NUM!</v>
      </c>
      <c r="W37" s="1" t="e">
        <f t="shared" ca="1" si="13"/>
        <v>#NUM!</v>
      </c>
      <c r="X37" s="1" t="e" cm="1">
        <f t="array" aca="1" ref="X37:AA37" ca="1">ABS(T37:W37/B37:E37)</f>
        <v>#NUM!</v>
      </c>
      <c r="Y37" s="1" t="e">
        <f ca="1"/>
        <v>#NUM!</v>
      </c>
      <c r="Z37" s="1" t="e">
        <f ca="1"/>
        <v>#NUM!</v>
      </c>
      <c r="AA37" s="1" t="e">
        <f ca="1"/>
        <v>#NUM!</v>
      </c>
      <c r="AB37" s="1" t="e" cm="1">
        <f t="array" aca="1" ref="AB37" ca="1">MAX(ABS(T37:W37/B37:E37))</f>
        <v>#NUM!</v>
      </c>
      <c r="AC37" s="1" t="e">
        <f t="shared" ca="1" si="14"/>
        <v>#NUM!</v>
      </c>
      <c r="AD37" s="1" t="e">
        <f t="shared" ca="1" si="15"/>
        <v>#NUM!</v>
      </c>
      <c r="AE37" s="1" t="e">
        <f t="shared" ca="1" si="16"/>
        <v>#NUM!</v>
      </c>
      <c r="AF37" s="2" t="e">
        <f t="shared" ca="1" si="17"/>
        <v>#NUM!</v>
      </c>
      <c r="AG37" s="2" t="e">
        <f t="shared" ca="1" si="18"/>
        <v>#NUM!</v>
      </c>
      <c r="AH37" s="2">
        <v>0</v>
      </c>
      <c r="AI37" s="14" t="e">
        <f t="shared" ca="1" si="19"/>
        <v>#NUM!</v>
      </c>
      <c r="AJ37" s="17">
        <f>0</f>
        <v>0</v>
      </c>
      <c r="AK37" s="14" t="e">
        <f t="shared" ca="1" si="20"/>
        <v>#NUM!</v>
      </c>
      <c r="AL37" s="22" t="e">
        <f t="shared" ca="1" si="21"/>
        <v>#NUM!</v>
      </c>
      <c r="AM37" s="22" t="e">
        <f t="shared" ca="1" si="22"/>
        <v>#NUM!</v>
      </c>
      <c r="AN37" s="18" t="e">
        <f t="shared" ca="1" si="23"/>
        <v>#NUM!</v>
      </c>
      <c r="AO37" s="22" t="e">
        <f t="shared" ca="1" si="24"/>
        <v>#NUM!</v>
      </c>
      <c r="AP37" s="22" t="e">
        <f t="shared" ca="1" si="25"/>
        <v>#NUM!</v>
      </c>
      <c r="AQ37" s="18">
        <f t="shared" si="26"/>
        <v>6.7608297539198143E-4</v>
      </c>
      <c r="AR37" s="18" t="e">
        <f t="shared" ca="1" si="27"/>
        <v>#NUM!</v>
      </c>
      <c r="AS37" s="1" t="e" cm="1">
        <f t="array" aca="1" ref="AS37:AU37" ca="1">TRANSPOSE(MMULT(MINVERSE(_xlfn.WRAPCOLS(AC37:AK37,3)),TRANSPOSE(T37:V37)))/$F$7:$H$7</f>
        <v>#NUM!</v>
      </c>
      <c r="AT37" s="1" t="e">
        <f ca="1"/>
        <v>#NUM!</v>
      </c>
      <c r="AU37" s="1" t="e">
        <f ca="1"/>
        <v>#NUM!</v>
      </c>
      <c r="AV37">
        <v>0</v>
      </c>
      <c r="AW37" t="e">
        <f ca="1">OR($AB37&gt;(1.3*$AB36),$BB36&gt;10)</f>
        <v>#NUM!</v>
      </c>
      <c r="AX37" t="e">
        <f t="shared" ca="1" si="33"/>
        <v>#NUM!</v>
      </c>
      <c r="AY37" t="e">
        <f ca="1">AND(($AZ36 &gt; (3 + $A37 / 3)), ($AZ36 &gt; $BD36), ($BF36 &lt; 1))</f>
        <v>#NUM!</v>
      </c>
      <c r="AZ37" t="e">
        <f t="shared" ca="1" si="34"/>
        <v>#NUM!</v>
      </c>
      <c r="BA37" t="e">
        <f t="shared" ca="1" si="35"/>
        <v>#NUM!</v>
      </c>
      <c r="BB37" t="e">
        <f t="shared" ca="1" si="36"/>
        <v>#NUM!</v>
      </c>
      <c r="BC37" t="e">
        <f t="shared" ca="1" si="37"/>
        <v>#NUM!</v>
      </c>
      <c r="BD37" t="e">
        <f t="shared" ca="1" si="38"/>
        <v>#NUM!</v>
      </c>
      <c r="BE37" t="e">
        <f t="shared" ca="1" si="39"/>
        <v>#NUM!</v>
      </c>
      <c r="BF37" t="e">
        <f t="shared" ca="1" si="40"/>
        <v>#NUM!</v>
      </c>
      <c r="BG37" t="e">
        <f t="shared" ca="1" si="44"/>
        <v>#NUM!</v>
      </c>
      <c r="BH37" t="e">
        <f t="shared" ca="1" si="29"/>
        <v>#NUM!</v>
      </c>
      <c r="BI37" t="e">
        <f t="shared" ca="1" si="30"/>
        <v>#NUM!</v>
      </c>
      <c r="BJ37">
        <f>AV37</f>
        <v>0</v>
      </c>
    </row>
    <row r="38" spans="1:62" x14ac:dyDescent="0.25">
      <c r="A38">
        <f t="shared" si="42"/>
        <v>27</v>
      </c>
      <c r="B38" s="1">
        <f t="shared" si="31"/>
        <v>4.7209899999999998E-8</v>
      </c>
      <c r="C38" s="1">
        <f t="shared" si="31"/>
        <v>1.09987E-3</v>
      </c>
      <c r="D38" s="1">
        <f t="shared" si="31"/>
        <v>1.7799999999999999E-6</v>
      </c>
      <c r="E38" s="1" t="e">
        <f t="shared" ca="1" si="1"/>
        <v>#NUM!</v>
      </c>
      <c r="F38" s="1" t="e">
        <f t="shared" ca="1" si="32"/>
        <v>#NUM!</v>
      </c>
      <c r="G38" s="1" t="e">
        <f t="shared" ca="1" si="43"/>
        <v>#NUM!</v>
      </c>
      <c r="H38" s="1" t="e">
        <f t="shared" ca="1" si="2"/>
        <v>#NUM!</v>
      </c>
      <c r="I38" s="1">
        <f>I37-BJ37/$H$7</f>
        <v>2.6915348039269097E-8</v>
      </c>
      <c r="J38" s="14" t="e">
        <f t="shared" ca="1" si="3"/>
        <v>#NUM!</v>
      </c>
      <c r="K38" s="14" t="e">
        <f t="shared" ca="1" si="4"/>
        <v>#NUM!</v>
      </c>
      <c r="L38" s="1">
        <f t="shared" si="5"/>
        <v>3.7411058827205313E-7</v>
      </c>
      <c r="M38" s="1" t="e">
        <f t="shared" ca="1" si="6"/>
        <v>#NUM!</v>
      </c>
      <c r="N38" s="1" t="e">
        <f t="shared" ca="1" si="7"/>
        <v>#NUM!</v>
      </c>
      <c r="O38" s="1" t="e">
        <f t="shared" ca="1" si="8"/>
        <v>#NUM!</v>
      </c>
      <c r="P38" s="1" t="e">
        <f t="shared" ca="1" si="9"/>
        <v>#NUM!</v>
      </c>
      <c r="Q38" s="1" t="e">
        <f t="shared" ca="1" si="10"/>
        <v>#NUM!</v>
      </c>
      <c r="R38" s="1" t="e">
        <f t="shared" ca="1" si="11"/>
        <v>#NUM!</v>
      </c>
      <c r="S38" s="1" t="e">
        <f t="shared" ca="1" si="12"/>
        <v>#NUM!</v>
      </c>
      <c r="T38" s="1" t="e">
        <f t="shared" ca="1" si="13"/>
        <v>#NUM!</v>
      </c>
      <c r="U38" s="1" t="e">
        <f t="shared" ca="1" si="13"/>
        <v>#NUM!</v>
      </c>
      <c r="V38" s="1" t="e">
        <f t="shared" ca="1" si="13"/>
        <v>#NUM!</v>
      </c>
      <c r="W38" s="1" t="e">
        <f t="shared" ca="1" si="13"/>
        <v>#NUM!</v>
      </c>
      <c r="X38" s="1" t="e" cm="1">
        <f t="array" aca="1" ref="X38:AA38" ca="1">ABS(T38:W38/B38:E38)</f>
        <v>#NUM!</v>
      </c>
      <c r="Y38" s="1" t="e">
        <f ca="1"/>
        <v>#NUM!</v>
      </c>
      <c r="Z38" s="1" t="e">
        <f ca="1"/>
        <v>#NUM!</v>
      </c>
      <c r="AA38" s="1" t="e">
        <f ca="1"/>
        <v>#NUM!</v>
      </c>
      <c r="AB38" s="1" t="e" cm="1">
        <f t="array" aca="1" ref="AB38" ca="1">MAX(ABS(T38:W38/B38:E38))</f>
        <v>#NUM!</v>
      </c>
      <c r="AC38" s="1" t="e">
        <f t="shared" ca="1" si="14"/>
        <v>#NUM!</v>
      </c>
      <c r="AD38" s="1" t="e">
        <f t="shared" ca="1" si="15"/>
        <v>#NUM!</v>
      </c>
      <c r="AE38" s="1" t="e">
        <f t="shared" ca="1" si="16"/>
        <v>#NUM!</v>
      </c>
      <c r="AF38" s="2" t="e">
        <f t="shared" ca="1" si="17"/>
        <v>#NUM!</v>
      </c>
      <c r="AG38" s="2" t="e">
        <f t="shared" ca="1" si="18"/>
        <v>#NUM!</v>
      </c>
      <c r="AH38" s="2">
        <v>0</v>
      </c>
      <c r="AI38" s="14" t="e">
        <f t="shared" ca="1" si="19"/>
        <v>#NUM!</v>
      </c>
      <c r="AJ38" s="17">
        <f>0</f>
        <v>0</v>
      </c>
      <c r="AK38" s="14" t="e">
        <f t="shared" ca="1" si="20"/>
        <v>#NUM!</v>
      </c>
      <c r="AL38" s="22" t="e">
        <f t="shared" ca="1" si="21"/>
        <v>#NUM!</v>
      </c>
      <c r="AM38" s="22" t="e">
        <f t="shared" ca="1" si="22"/>
        <v>#NUM!</v>
      </c>
      <c r="AN38" s="18" t="e">
        <f t="shared" ca="1" si="23"/>
        <v>#NUM!</v>
      </c>
      <c r="AO38" s="22" t="e">
        <f t="shared" ca="1" si="24"/>
        <v>#NUM!</v>
      </c>
      <c r="AP38" s="22" t="e">
        <f t="shared" ca="1" si="25"/>
        <v>#NUM!</v>
      </c>
      <c r="AQ38" s="18">
        <f t="shared" si="26"/>
        <v>6.7608297539198143E-4</v>
      </c>
      <c r="AR38" s="18" t="e">
        <f t="shared" ca="1" si="27"/>
        <v>#NUM!</v>
      </c>
      <c r="AS38" s="1" t="e" cm="1">
        <f t="array" aca="1" ref="AS38:AU38" ca="1">TRANSPOSE(MMULT(MINVERSE(_xlfn.WRAPCOLS(AC38:AK38,3)),TRANSPOSE(T38:V38)))/$F$7:$H$7</f>
        <v>#NUM!</v>
      </c>
      <c r="AT38" s="1" t="e">
        <f ca="1"/>
        <v>#NUM!</v>
      </c>
      <c r="AU38" s="1" t="e">
        <f ca="1"/>
        <v>#NUM!</v>
      </c>
      <c r="AV38">
        <v>0</v>
      </c>
      <c r="AW38" t="e">
        <f ca="1">OR($AB38&gt;(1.3*$AB37),$BB37&gt;10)</f>
        <v>#NUM!</v>
      </c>
      <c r="AX38" t="e">
        <f t="shared" ca="1" si="33"/>
        <v>#NUM!</v>
      </c>
      <c r="AY38" t="e">
        <f ca="1">AND(($AZ37 &gt; (3 + $A38 / 3)), ($AZ37 &gt; $BD37), ($BF37 &lt; 1))</f>
        <v>#NUM!</v>
      </c>
      <c r="AZ38" t="e">
        <f t="shared" ca="1" si="34"/>
        <v>#NUM!</v>
      </c>
      <c r="BA38" t="e">
        <f t="shared" ca="1" si="35"/>
        <v>#NUM!</v>
      </c>
      <c r="BB38" t="e">
        <f t="shared" ca="1" si="36"/>
        <v>#NUM!</v>
      </c>
      <c r="BC38" t="e">
        <f t="shared" ca="1" si="37"/>
        <v>#NUM!</v>
      </c>
      <c r="BD38" t="e">
        <f t="shared" ca="1" si="38"/>
        <v>#NUM!</v>
      </c>
      <c r="BE38" t="e">
        <f t="shared" ca="1" si="39"/>
        <v>#NUM!</v>
      </c>
      <c r="BF38" t="e">
        <f t="shared" ca="1" si="40"/>
        <v>#NUM!</v>
      </c>
      <c r="BG38" t="e">
        <f t="shared" ca="1" si="44"/>
        <v>#NUM!</v>
      </c>
      <c r="BH38" t="e">
        <f t="shared" ca="1" si="29"/>
        <v>#NUM!</v>
      </c>
      <c r="BI38" t="e">
        <f t="shared" ca="1" si="30"/>
        <v>#NUM!</v>
      </c>
      <c r="BJ38">
        <f>AV38</f>
        <v>0</v>
      </c>
    </row>
    <row r="39" spans="1:62" x14ac:dyDescent="0.25">
      <c r="A39">
        <f t="shared" si="42"/>
        <v>28</v>
      </c>
      <c r="B39" s="1">
        <f t="shared" ref="B39:D73" si="45">B38</f>
        <v>4.7209899999999998E-8</v>
      </c>
      <c r="C39" s="1">
        <f t="shared" si="45"/>
        <v>1.09987E-3</v>
      </c>
      <c r="D39" s="1">
        <f t="shared" si="45"/>
        <v>1.7799999999999999E-6</v>
      </c>
      <c r="E39" s="1" t="e">
        <f t="shared" ca="1" si="1"/>
        <v>#NUM!</v>
      </c>
      <c r="F39" s="1" t="e">
        <f t="shared" ca="1" si="32"/>
        <v>#NUM!</v>
      </c>
      <c r="G39" s="1" t="e">
        <f t="shared" ca="1" si="43"/>
        <v>#NUM!</v>
      </c>
      <c r="H39" s="1" t="e">
        <f t="shared" ca="1" si="2"/>
        <v>#NUM!</v>
      </c>
      <c r="I39" s="1">
        <f>I38-BJ38/$H$7</f>
        <v>2.6915348039269097E-8</v>
      </c>
      <c r="J39" s="14" t="e">
        <f t="shared" ca="1" si="3"/>
        <v>#NUM!</v>
      </c>
      <c r="K39" s="14" t="e">
        <f t="shared" ca="1" si="4"/>
        <v>#NUM!</v>
      </c>
      <c r="L39" s="1">
        <f t="shared" si="5"/>
        <v>3.7411058827205313E-7</v>
      </c>
      <c r="M39" s="1" t="e">
        <f t="shared" ca="1" si="6"/>
        <v>#NUM!</v>
      </c>
      <c r="N39" s="1" t="e">
        <f t="shared" ca="1" si="7"/>
        <v>#NUM!</v>
      </c>
      <c r="O39" s="1" t="e">
        <f t="shared" ca="1" si="8"/>
        <v>#NUM!</v>
      </c>
      <c r="P39" s="1" t="e">
        <f t="shared" ca="1" si="9"/>
        <v>#NUM!</v>
      </c>
      <c r="Q39" s="1" t="e">
        <f t="shared" ca="1" si="10"/>
        <v>#NUM!</v>
      </c>
      <c r="R39" s="1" t="e">
        <f t="shared" ca="1" si="11"/>
        <v>#NUM!</v>
      </c>
      <c r="S39" s="1" t="e">
        <f t="shared" ca="1" si="12"/>
        <v>#NUM!</v>
      </c>
      <c r="T39" s="1" t="e">
        <f t="shared" ref="T39:W73" ca="1" si="46">P39-B39</f>
        <v>#NUM!</v>
      </c>
      <c r="U39" s="1" t="e">
        <f t="shared" ca="1" si="46"/>
        <v>#NUM!</v>
      </c>
      <c r="V39" s="1" t="e">
        <f t="shared" ca="1" si="46"/>
        <v>#NUM!</v>
      </c>
      <c r="W39" s="1" t="e">
        <f t="shared" ca="1" si="46"/>
        <v>#NUM!</v>
      </c>
      <c r="X39" s="1" t="e" cm="1">
        <f t="array" aca="1" ref="X39:AA39" ca="1">ABS(T39:W39/B39:E39)</f>
        <v>#NUM!</v>
      </c>
      <c r="Y39" s="1" t="e">
        <f ca="1"/>
        <v>#NUM!</v>
      </c>
      <c r="Z39" s="1" t="e">
        <f ca="1"/>
        <v>#NUM!</v>
      </c>
      <c r="AA39" s="1" t="e">
        <f ca="1"/>
        <v>#NUM!</v>
      </c>
      <c r="AB39" s="1" t="e" cm="1">
        <f t="array" aca="1" ref="AB39" ca="1">MAX(ABS(T39:W39/B39:E39))</f>
        <v>#NUM!</v>
      </c>
      <c r="AC39" s="1" t="e">
        <f t="shared" ca="1" si="14"/>
        <v>#NUM!</v>
      </c>
      <c r="AD39" s="1" t="e">
        <f t="shared" ca="1" si="15"/>
        <v>#NUM!</v>
      </c>
      <c r="AE39" s="1" t="e">
        <f t="shared" ca="1" si="16"/>
        <v>#NUM!</v>
      </c>
      <c r="AF39" s="2" t="e">
        <f t="shared" ca="1" si="17"/>
        <v>#NUM!</v>
      </c>
      <c r="AG39" s="2" t="e">
        <f t="shared" ca="1" si="18"/>
        <v>#NUM!</v>
      </c>
      <c r="AH39" s="2">
        <v>0</v>
      </c>
      <c r="AI39" s="14" t="e">
        <f t="shared" ca="1" si="19"/>
        <v>#NUM!</v>
      </c>
      <c r="AJ39" s="17">
        <f>0</f>
        <v>0</v>
      </c>
      <c r="AK39" s="14" t="e">
        <f t="shared" ca="1" si="20"/>
        <v>#NUM!</v>
      </c>
      <c r="AL39" s="22" t="e">
        <f t="shared" ca="1" si="21"/>
        <v>#NUM!</v>
      </c>
      <c r="AM39" s="22" t="e">
        <f t="shared" ca="1" si="22"/>
        <v>#NUM!</v>
      </c>
      <c r="AN39" s="18" t="e">
        <f t="shared" ca="1" si="23"/>
        <v>#NUM!</v>
      </c>
      <c r="AO39" s="22" t="e">
        <f t="shared" ca="1" si="24"/>
        <v>#NUM!</v>
      </c>
      <c r="AP39" s="22" t="e">
        <f t="shared" ca="1" si="25"/>
        <v>#NUM!</v>
      </c>
      <c r="AQ39" s="18">
        <f t="shared" si="26"/>
        <v>6.7608297539198143E-4</v>
      </c>
      <c r="AR39" s="18" t="e">
        <f t="shared" ca="1" si="27"/>
        <v>#NUM!</v>
      </c>
      <c r="AS39" s="1" t="e" cm="1">
        <f t="array" aca="1" ref="AS39:AU39" ca="1">TRANSPOSE(MMULT(MINVERSE(_xlfn.WRAPCOLS(AC39:AK39,3)),TRANSPOSE(T39:V39)))/$F$7:$H$7</f>
        <v>#NUM!</v>
      </c>
      <c r="AT39" s="1" t="e">
        <f ca="1"/>
        <v>#NUM!</v>
      </c>
      <c r="AU39" s="1" t="e">
        <f ca="1"/>
        <v>#NUM!</v>
      </c>
      <c r="AV39">
        <v>0</v>
      </c>
      <c r="AW39" t="e">
        <f ca="1">OR($AB39&gt;(1.3*$AB38),$BB38&gt;10)</f>
        <v>#NUM!</v>
      </c>
      <c r="AX39" t="e">
        <f t="shared" ca="1" si="33"/>
        <v>#NUM!</v>
      </c>
      <c r="AY39" t="e">
        <f ca="1">AND(($AZ38 &gt; (3 + $A39 / 3)), ($AZ38 &gt; $BD38), ($BF38 &lt; 1))</f>
        <v>#NUM!</v>
      </c>
      <c r="AZ39" t="e">
        <f t="shared" ca="1" si="34"/>
        <v>#NUM!</v>
      </c>
      <c r="BA39" t="e">
        <f t="shared" ca="1" si="35"/>
        <v>#NUM!</v>
      </c>
      <c r="BB39" t="e">
        <f t="shared" ca="1" si="36"/>
        <v>#NUM!</v>
      </c>
      <c r="BC39" t="e">
        <f t="shared" ca="1" si="37"/>
        <v>#NUM!</v>
      </c>
      <c r="BD39" t="e">
        <f t="shared" ca="1" si="38"/>
        <v>#NUM!</v>
      </c>
      <c r="BE39" t="e">
        <f t="shared" ca="1" si="39"/>
        <v>#NUM!</v>
      </c>
      <c r="BF39" t="e">
        <f t="shared" ca="1" si="40"/>
        <v>#NUM!</v>
      </c>
      <c r="BG39" t="e">
        <f t="shared" ca="1" si="44"/>
        <v>#NUM!</v>
      </c>
      <c r="BH39" t="e">
        <f t="shared" ca="1" si="29"/>
        <v>#NUM!</v>
      </c>
      <c r="BI39" t="e">
        <f t="shared" ca="1" si="30"/>
        <v>#NUM!</v>
      </c>
      <c r="BJ39">
        <f>AV39</f>
        <v>0</v>
      </c>
    </row>
    <row r="40" spans="1:62" x14ac:dyDescent="0.25">
      <c r="A40">
        <f t="shared" si="42"/>
        <v>29</v>
      </c>
      <c r="B40" s="1">
        <f t="shared" si="45"/>
        <v>4.7209899999999998E-8</v>
      </c>
      <c r="C40" s="1">
        <f t="shared" si="45"/>
        <v>1.09987E-3</v>
      </c>
      <c r="D40" s="1">
        <f t="shared" si="45"/>
        <v>1.7799999999999999E-6</v>
      </c>
      <c r="E40" s="1" t="e">
        <f t="shared" ca="1" si="1"/>
        <v>#NUM!</v>
      </c>
      <c r="F40" s="1" t="e">
        <f t="shared" ca="1" si="32"/>
        <v>#NUM!</v>
      </c>
      <c r="G40" s="1" t="e">
        <f t="shared" ca="1" si="43"/>
        <v>#NUM!</v>
      </c>
      <c r="H40" s="1" t="e">
        <f t="shared" ca="1" si="2"/>
        <v>#NUM!</v>
      </c>
      <c r="I40" s="1">
        <f>I39-BJ39/$H$7</f>
        <v>2.6915348039269097E-8</v>
      </c>
      <c r="J40" s="14" t="e">
        <f t="shared" ca="1" si="3"/>
        <v>#NUM!</v>
      </c>
      <c r="K40" s="14" t="e">
        <f t="shared" ca="1" si="4"/>
        <v>#NUM!</v>
      </c>
      <c r="L40" s="1">
        <f t="shared" si="5"/>
        <v>3.7411058827205313E-7</v>
      </c>
      <c r="M40" s="1" t="e">
        <f t="shared" ca="1" si="6"/>
        <v>#NUM!</v>
      </c>
      <c r="N40" s="1" t="e">
        <f t="shared" ca="1" si="7"/>
        <v>#NUM!</v>
      </c>
      <c r="O40" s="1" t="e">
        <f t="shared" ca="1" si="8"/>
        <v>#NUM!</v>
      </c>
      <c r="P40" s="1" t="e">
        <f t="shared" ca="1" si="9"/>
        <v>#NUM!</v>
      </c>
      <c r="Q40" s="1" t="e">
        <f t="shared" ca="1" si="10"/>
        <v>#NUM!</v>
      </c>
      <c r="R40" s="1" t="e">
        <f t="shared" ca="1" si="11"/>
        <v>#NUM!</v>
      </c>
      <c r="S40" s="1" t="e">
        <f t="shared" ca="1" si="12"/>
        <v>#NUM!</v>
      </c>
      <c r="T40" s="1" t="e">
        <f t="shared" ca="1" si="46"/>
        <v>#NUM!</v>
      </c>
      <c r="U40" s="1" t="e">
        <f t="shared" ca="1" si="46"/>
        <v>#NUM!</v>
      </c>
      <c r="V40" s="1" t="e">
        <f t="shared" ca="1" si="46"/>
        <v>#NUM!</v>
      </c>
      <c r="W40" s="1" t="e">
        <f t="shared" ca="1" si="46"/>
        <v>#NUM!</v>
      </c>
      <c r="X40" s="1" t="e" cm="1">
        <f t="array" aca="1" ref="X40:AA40" ca="1">ABS(T40:W40/B40:E40)</f>
        <v>#NUM!</v>
      </c>
      <c r="Y40" s="1" t="e">
        <f ca="1"/>
        <v>#NUM!</v>
      </c>
      <c r="Z40" s="1" t="e">
        <f ca="1"/>
        <v>#NUM!</v>
      </c>
      <c r="AA40" s="1" t="e">
        <f ca="1"/>
        <v>#NUM!</v>
      </c>
      <c r="AB40" s="1" t="e" cm="1">
        <f t="array" aca="1" ref="AB40" ca="1">MAX(ABS(T40:W40/B40:E40))</f>
        <v>#NUM!</v>
      </c>
      <c r="AC40" s="1" t="e">
        <f t="shared" ca="1" si="14"/>
        <v>#NUM!</v>
      </c>
      <c r="AD40" s="1" t="e">
        <f t="shared" ca="1" si="15"/>
        <v>#NUM!</v>
      </c>
      <c r="AE40" s="1" t="e">
        <f t="shared" ca="1" si="16"/>
        <v>#NUM!</v>
      </c>
      <c r="AF40" s="2" t="e">
        <f t="shared" ca="1" si="17"/>
        <v>#NUM!</v>
      </c>
      <c r="AG40" s="2" t="e">
        <f t="shared" ca="1" si="18"/>
        <v>#NUM!</v>
      </c>
      <c r="AH40" s="2">
        <v>0</v>
      </c>
      <c r="AI40" s="14" t="e">
        <f t="shared" ca="1" si="19"/>
        <v>#NUM!</v>
      </c>
      <c r="AJ40" s="17">
        <f>0</f>
        <v>0</v>
      </c>
      <c r="AK40" s="14" t="e">
        <f t="shared" ca="1" si="20"/>
        <v>#NUM!</v>
      </c>
      <c r="AL40" s="22" t="e">
        <f t="shared" ca="1" si="21"/>
        <v>#NUM!</v>
      </c>
      <c r="AM40" s="22" t="e">
        <f t="shared" ca="1" si="22"/>
        <v>#NUM!</v>
      </c>
      <c r="AN40" s="18" t="e">
        <f t="shared" ca="1" si="23"/>
        <v>#NUM!</v>
      </c>
      <c r="AO40" s="22" t="e">
        <f t="shared" ca="1" si="24"/>
        <v>#NUM!</v>
      </c>
      <c r="AP40" s="22" t="e">
        <f t="shared" ca="1" si="25"/>
        <v>#NUM!</v>
      </c>
      <c r="AQ40" s="18">
        <f t="shared" si="26"/>
        <v>6.7608297539198143E-4</v>
      </c>
      <c r="AR40" s="18" t="e">
        <f t="shared" ca="1" si="27"/>
        <v>#NUM!</v>
      </c>
      <c r="AS40" s="1" t="e" cm="1">
        <f t="array" aca="1" ref="AS40:AU40" ca="1">TRANSPOSE(MMULT(MINVERSE(_xlfn.WRAPCOLS(AC40:AK40,3)),TRANSPOSE(T40:V40)))/$F$7:$H$7</f>
        <v>#NUM!</v>
      </c>
      <c r="AT40" s="1" t="e">
        <f ca="1"/>
        <v>#NUM!</v>
      </c>
      <c r="AU40" s="1" t="e">
        <f ca="1"/>
        <v>#NUM!</v>
      </c>
      <c r="AV40">
        <v>0</v>
      </c>
      <c r="AW40" t="e">
        <f ca="1">OR($AB40&gt;(1.3*$AB39),$BB39&gt;10)</f>
        <v>#NUM!</v>
      </c>
      <c r="AX40" t="e">
        <f t="shared" ca="1" si="33"/>
        <v>#NUM!</v>
      </c>
      <c r="AY40" t="e">
        <f ca="1">AND(($AZ39 &gt; (3 + $A40 / 3)), ($AZ39 &gt; $BD39), ($BF39 &lt; 1))</f>
        <v>#NUM!</v>
      </c>
      <c r="AZ40" t="e">
        <f t="shared" ca="1" si="34"/>
        <v>#NUM!</v>
      </c>
      <c r="BA40" t="e">
        <f t="shared" ca="1" si="35"/>
        <v>#NUM!</v>
      </c>
      <c r="BB40" t="e">
        <f t="shared" ca="1" si="36"/>
        <v>#NUM!</v>
      </c>
      <c r="BC40" t="e">
        <f t="shared" ca="1" si="37"/>
        <v>#NUM!</v>
      </c>
      <c r="BD40" t="e">
        <f t="shared" ca="1" si="38"/>
        <v>#NUM!</v>
      </c>
      <c r="BE40" t="e">
        <f t="shared" ca="1" si="39"/>
        <v>#NUM!</v>
      </c>
      <c r="BF40" t="e">
        <f t="shared" ca="1" si="40"/>
        <v>#NUM!</v>
      </c>
      <c r="BG40" t="e">
        <f t="shared" ca="1" si="44"/>
        <v>#NUM!</v>
      </c>
      <c r="BH40" t="e">
        <f t="shared" ca="1" si="29"/>
        <v>#NUM!</v>
      </c>
      <c r="BI40" t="e">
        <f t="shared" ca="1" si="30"/>
        <v>#NUM!</v>
      </c>
      <c r="BJ40">
        <f>AV40</f>
        <v>0</v>
      </c>
    </row>
    <row r="41" spans="1:62" x14ac:dyDescent="0.25">
      <c r="A41">
        <f t="shared" si="42"/>
        <v>30</v>
      </c>
      <c r="B41" s="1">
        <f t="shared" si="45"/>
        <v>4.7209899999999998E-8</v>
      </c>
      <c r="C41" s="1">
        <f t="shared" si="45"/>
        <v>1.09987E-3</v>
      </c>
      <c r="D41" s="1">
        <f t="shared" si="45"/>
        <v>1.7799999999999999E-6</v>
      </c>
      <c r="E41" s="1" t="e">
        <f t="shared" ca="1" si="1"/>
        <v>#NUM!</v>
      </c>
      <c r="F41" s="1" t="e">
        <f t="shared" ca="1" si="32"/>
        <v>#NUM!</v>
      </c>
      <c r="G41" s="1" t="e">
        <f t="shared" ca="1" si="43"/>
        <v>#NUM!</v>
      </c>
      <c r="H41" s="1" t="e">
        <f t="shared" ca="1" si="2"/>
        <v>#NUM!</v>
      </c>
      <c r="I41" s="1">
        <f>I40-BJ40/$H$7</f>
        <v>2.6915348039269097E-8</v>
      </c>
      <c r="J41" s="14" t="e">
        <f t="shared" ca="1" si="3"/>
        <v>#NUM!</v>
      </c>
      <c r="K41" s="14" t="e">
        <f t="shared" ca="1" si="4"/>
        <v>#NUM!</v>
      </c>
      <c r="L41" s="1">
        <f t="shared" si="5"/>
        <v>3.7411058827205313E-7</v>
      </c>
      <c r="M41" s="1" t="e">
        <f t="shared" ca="1" si="6"/>
        <v>#NUM!</v>
      </c>
      <c r="N41" s="1" t="e">
        <f t="shared" ca="1" si="7"/>
        <v>#NUM!</v>
      </c>
      <c r="O41" s="1" t="e">
        <f t="shared" ca="1" si="8"/>
        <v>#NUM!</v>
      </c>
      <c r="P41" s="1" t="e">
        <f t="shared" ca="1" si="9"/>
        <v>#NUM!</v>
      </c>
      <c r="Q41" s="1" t="e">
        <f t="shared" ca="1" si="10"/>
        <v>#NUM!</v>
      </c>
      <c r="R41" s="1" t="e">
        <f t="shared" ca="1" si="11"/>
        <v>#NUM!</v>
      </c>
      <c r="S41" s="1" t="e">
        <f t="shared" ca="1" si="12"/>
        <v>#NUM!</v>
      </c>
      <c r="T41" s="1" t="e">
        <f t="shared" ca="1" si="46"/>
        <v>#NUM!</v>
      </c>
      <c r="U41" s="1" t="e">
        <f t="shared" ca="1" si="46"/>
        <v>#NUM!</v>
      </c>
      <c r="V41" s="1" t="e">
        <f t="shared" ca="1" si="46"/>
        <v>#NUM!</v>
      </c>
      <c r="W41" s="1" t="e">
        <f t="shared" ca="1" si="46"/>
        <v>#NUM!</v>
      </c>
      <c r="X41" s="1" t="e" cm="1">
        <f t="array" aca="1" ref="X41:AA41" ca="1">ABS(T41:W41/B41:E41)</f>
        <v>#NUM!</v>
      </c>
      <c r="Y41" s="1" t="e">
        <f ca="1"/>
        <v>#NUM!</v>
      </c>
      <c r="Z41" s="1" t="e">
        <f ca="1"/>
        <v>#NUM!</v>
      </c>
      <c r="AA41" s="1" t="e">
        <f ca="1"/>
        <v>#NUM!</v>
      </c>
      <c r="AB41" s="1" t="e" cm="1">
        <f t="array" aca="1" ref="AB41" ca="1">MAX(ABS(T41:W41/B41:E41))</f>
        <v>#NUM!</v>
      </c>
      <c r="AC41" s="1" t="e">
        <f t="shared" ca="1" si="14"/>
        <v>#NUM!</v>
      </c>
      <c r="AD41" s="1" t="e">
        <f t="shared" ca="1" si="15"/>
        <v>#NUM!</v>
      </c>
      <c r="AE41" s="1" t="e">
        <f t="shared" ca="1" si="16"/>
        <v>#NUM!</v>
      </c>
      <c r="AF41" s="2" t="e">
        <f t="shared" ca="1" si="17"/>
        <v>#NUM!</v>
      </c>
      <c r="AG41" s="2" t="e">
        <f t="shared" ca="1" si="18"/>
        <v>#NUM!</v>
      </c>
      <c r="AH41" s="2">
        <v>0</v>
      </c>
      <c r="AI41" s="14" t="e">
        <f t="shared" ca="1" si="19"/>
        <v>#NUM!</v>
      </c>
      <c r="AJ41" s="17">
        <f>0</f>
        <v>0</v>
      </c>
      <c r="AK41" s="14" t="e">
        <f t="shared" ca="1" si="20"/>
        <v>#NUM!</v>
      </c>
      <c r="AL41" s="22" t="e">
        <f t="shared" ca="1" si="21"/>
        <v>#NUM!</v>
      </c>
      <c r="AM41" s="22" t="e">
        <f t="shared" ca="1" si="22"/>
        <v>#NUM!</v>
      </c>
      <c r="AN41" s="18" t="e">
        <f t="shared" ca="1" si="23"/>
        <v>#NUM!</v>
      </c>
      <c r="AO41" s="22" t="e">
        <f t="shared" ca="1" si="24"/>
        <v>#NUM!</v>
      </c>
      <c r="AP41" s="22" t="e">
        <f t="shared" ca="1" si="25"/>
        <v>#NUM!</v>
      </c>
      <c r="AQ41" s="18">
        <f t="shared" si="26"/>
        <v>6.7608297539198143E-4</v>
      </c>
      <c r="AR41" s="18" t="e">
        <f t="shared" ca="1" si="27"/>
        <v>#NUM!</v>
      </c>
      <c r="AS41" s="1" t="e" cm="1">
        <f t="array" aca="1" ref="AS41:AU41" ca="1">TRANSPOSE(MMULT(MINVERSE(_xlfn.WRAPCOLS(AC41:AK41,3)),TRANSPOSE(T41:V41)))/$F$7:$H$7</f>
        <v>#NUM!</v>
      </c>
      <c r="AT41" s="1" t="e">
        <f ca="1"/>
        <v>#NUM!</v>
      </c>
      <c r="AU41" s="1" t="e">
        <f ca="1"/>
        <v>#NUM!</v>
      </c>
      <c r="AV41">
        <v>0</v>
      </c>
      <c r="AW41" t="e">
        <f ca="1">OR($AB41&gt;(1.3*$AB40),$BB40&gt;10)</f>
        <v>#NUM!</v>
      </c>
      <c r="AX41" t="e">
        <f t="shared" ca="1" si="33"/>
        <v>#NUM!</v>
      </c>
      <c r="AY41" t="e">
        <f ca="1">AND(($AZ40 &gt; (3 + $A41 / 3)), ($AZ40 &gt; $BD40), ($BF40 &lt; 1))</f>
        <v>#NUM!</v>
      </c>
      <c r="AZ41" t="e">
        <f t="shared" ca="1" si="34"/>
        <v>#NUM!</v>
      </c>
      <c r="BA41" t="e">
        <f t="shared" ca="1" si="35"/>
        <v>#NUM!</v>
      </c>
      <c r="BB41" t="e">
        <f t="shared" ca="1" si="36"/>
        <v>#NUM!</v>
      </c>
      <c r="BC41" t="e">
        <f t="shared" ca="1" si="37"/>
        <v>#NUM!</v>
      </c>
      <c r="BD41" t="e">
        <f t="shared" ca="1" si="38"/>
        <v>#NUM!</v>
      </c>
      <c r="BE41" t="e">
        <f t="shared" ca="1" si="39"/>
        <v>#NUM!</v>
      </c>
      <c r="BF41" t="e">
        <f t="shared" ca="1" si="40"/>
        <v>#NUM!</v>
      </c>
      <c r="BG41" t="e">
        <f t="shared" ca="1" si="44"/>
        <v>#NUM!</v>
      </c>
      <c r="BH41" t="e">
        <f t="shared" ca="1" si="29"/>
        <v>#NUM!</v>
      </c>
      <c r="BI41" t="e">
        <f t="shared" ca="1" si="30"/>
        <v>#NUM!</v>
      </c>
      <c r="BJ41">
        <f>AV41</f>
        <v>0</v>
      </c>
    </row>
    <row r="42" spans="1:62" x14ac:dyDescent="0.25">
      <c r="A42">
        <f t="shared" si="42"/>
        <v>31</v>
      </c>
      <c r="B42" s="1">
        <f t="shared" si="45"/>
        <v>4.7209899999999998E-8</v>
      </c>
      <c r="C42" s="1">
        <f t="shared" si="45"/>
        <v>1.09987E-3</v>
      </c>
      <c r="D42" s="1">
        <f t="shared" si="45"/>
        <v>1.7799999999999999E-6</v>
      </c>
      <c r="E42" s="1" t="e">
        <f t="shared" ca="1" si="1"/>
        <v>#NUM!</v>
      </c>
      <c r="F42" s="1" t="e">
        <f t="shared" ca="1" si="32"/>
        <v>#NUM!</v>
      </c>
      <c r="G42" s="1" t="e">
        <f t="shared" ca="1" si="43"/>
        <v>#NUM!</v>
      </c>
      <c r="H42" s="1" t="e">
        <f t="shared" ca="1" si="2"/>
        <v>#NUM!</v>
      </c>
      <c r="I42" s="1">
        <f>I41-BJ41/$H$7</f>
        <v>2.6915348039269097E-8</v>
      </c>
      <c r="J42" s="14" t="e">
        <f t="shared" ca="1" si="3"/>
        <v>#NUM!</v>
      </c>
      <c r="K42" s="14" t="e">
        <f t="shared" ca="1" si="4"/>
        <v>#NUM!</v>
      </c>
      <c r="L42" s="1">
        <f t="shared" si="5"/>
        <v>3.7411058827205313E-7</v>
      </c>
      <c r="M42" s="1" t="e">
        <f t="shared" ca="1" si="6"/>
        <v>#NUM!</v>
      </c>
      <c r="N42" s="1" t="e">
        <f t="shared" ca="1" si="7"/>
        <v>#NUM!</v>
      </c>
      <c r="O42" s="1" t="e">
        <f t="shared" ca="1" si="8"/>
        <v>#NUM!</v>
      </c>
      <c r="P42" s="1" t="e">
        <f t="shared" ca="1" si="9"/>
        <v>#NUM!</v>
      </c>
      <c r="Q42" s="1" t="e">
        <f t="shared" ca="1" si="10"/>
        <v>#NUM!</v>
      </c>
      <c r="R42" s="1" t="e">
        <f t="shared" ca="1" si="11"/>
        <v>#NUM!</v>
      </c>
      <c r="S42" s="1" t="e">
        <f t="shared" ca="1" si="12"/>
        <v>#NUM!</v>
      </c>
      <c r="T42" s="1" t="e">
        <f t="shared" ca="1" si="46"/>
        <v>#NUM!</v>
      </c>
      <c r="U42" s="1" t="e">
        <f t="shared" ca="1" si="46"/>
        <v>#NUM!</v>
      </c>
      <c r="V42" s="1" t="e">
        <f t="shared" ca="1" si="46"/>
        <v>#NUM!</v>
      </c>
      <c r="W42" s="1" t="e">
        <f t="shared" ca="1" si="46"/>
        <v>#NUM!</v>
      </c>
      <c r="X42" s="1" t="e" cm="1">
        <f t="array" aca="1" ref="X42:AA42" ca="1">ABS(T42:W42/B42:E42)</f>
        <v>#NUM!</v>
      </c>
      <c r="Y42" s="1" t="e">
        <f ca="1"/>
        <v>#NUM!</v>
      </c>
      <c r="Z42" s="1" t="e">
        <f ca="1"/>
        <v>#NUM!</v>
      </c>
      <c r="AA42" s="1" t="e">
        <f ca="1"/>
        <v>#NUM!</v>
      </c>
      <c r="AB42" s="1" t="e" cm="1">
        <f t="array" aca="1" ref="AB42" ca="1">MAX(ABS(T42:W42/B42:E42))</f>
        <v>#NUM!</v>
      </c>
      <c r="AC42" s="1" t="e">
        <f t="shared" ca="1" si="14"/>
        <v>#NUM!</v>
      </c>
      <c r="AD42" s="1" t="e">
        <f t="shared" ca="1" si="15"/>
        <v>#NUM!</v>
      </c>
      <c r="AE42" s="1" t="e">
        <f t="shared" ca="1" si="16"/>
        <v>#NUM!</v>
      </c>
      <c r="AF42" s="2" t="e">
        <f t="shared" ca="1" si="17"/>
        <v>#NUM!</v>
      </c>
      <c r="AG42" s="2" t="e">
        <f t="shared" ca="1" si="18"/>
        <v>#NUM!</v>
      </c>
      <c r="AH42" s="2">
        <v>0</v>
      </c>
      <c r="AI42" s="14" t="e">
        <f t="shared" ca="1" si="19"/>
        <v>#NUM!</v>
      </c>
      <c r="AJ42" s="17">
        <f>0</f>
        <v>0</v>
      </c>
      <c r="AK42" s="14" t="e">
        <f t="shared" ca="1" si="20"/>
        <v>#NUM!</v>
      </c>
      <c r="AL42" s="22" t="e">
        <f t="shared" ca="1" si="21"/>
        <v>#NUM!</v>
      </c>
      <c r="AM42" s="22" t="e">
        <f t="shared" ca="1" si="22"/>
        <v>#NUM!</v>
      </c>
      <c r="AN42" s="18" t="e">
        <f t="shared" ca="1" si="23"/>
        <v>#NUM!</v>
      </c>
      <c r="AO42" s="22" t="e">
        <f t="shared" ca="1" si="24"/>
        <v>#NUM!</v>
      </c>
      <c r="AP42" s="22" t="e">
        <f t="shared" ca="1" si="25"/>
        <v>#NUM!</v>
      </c>
      <c r="AQ42" s="18">
        <f t="shared" si="26"/>
        <v>6.7608297539198143E-4</v>
      </c>
      <c r="AR42" s="18" t="e">
        <f t="shared" ca="1" si="27"/>
        <v>#NUM!</v>
      </c>
      <c r="AS42" s="1" t="e" cm="1">
        <f t="array" aca="1" ref="AS42:AU42" ca="1">TRANSPOSE(MMULT(MINVERSE(_xlfn.WRAPCOLS(AC42:AK42,3)),TRANSPOSE(T42:V42)))/$F$7:$H$7</f>
        <v>#NUM!</v>
      </c>
      <c r="AT42" s="1" t="e">
        <f ca="1"/>
        <v>#NUM!</v>
      </c>
      <c r="AU42" s="1" t="e">
        <f ca="1"/>
        <v>#NUM!</v>
      </c>
      <c r="AV42">
        <v>0</v>
      </c>
      <c r="AW42" t="e">
        <f ca="1">OR($AB42&gt;(1.3*$AB41),$BB41&gt;10)</f>
        <v>#NUM!</v>
      </c>
      <c r="AX42" t="e">
        <f t="shared" ca="1" si="33"/>
        <v>#NUM!</v>
      </c>
      <c r="AY42" t="e">
        <f ca="1">AND(($AZ41 &gt; (3 + $A42 / 3)), ($AZ41 &gt; $BD41), ($BF41 &lt; 1))</f>
        <v>#NUM!</v>
      </c>
      <c r="AZ42" t="e">
        <f t="shared" ca="1" si="34"/>
        <v>#NUM!</v>
      </c>
      <c r="BA42" t="e">
        <f t="shared" ca="1" si="35"/>
        <v>#NUM!</v>
      </c>
      <c r="BB42" t="e">
        <f t="shared" ca="1" si="36"/>
        <v>#NUM!</v>
      </c>
      <c r="BC42" t="e">
        <f t="shared" ca="1" si="37"/>
        <v>#NUM!</v>
      </c>
      <c r="BD42" t="e">
        <f t="shared" ca="1" si="38"/>
        <v>#NUM!</v>
      </c>
      <c r="BE42" t="e">
        <f t="shared" ca="1" si="39"/>
        <v>#NUM!</v>
      </c>
      <c r="BF42" t="e">
        <f t="shared" ca="1" si="40"/>
        <v>#NUM!</v>
      </c>
      <c r="BG42" t="e">
        <f t="shared" ca="1" si="44"/>
        <v>#NUM!</v>
      </c>
      <c r="BH42" t="e">
        <f t="shared" ca="1" si="29"/>
        <v>#NUM!</v>
      </c>
      <c r="BI42" t="e">
        <f t="shared" ca="1" si="30"/>
        <v>#NUM!</v>
      </c>
      <c r="BJ42">
        <f>AV42</f>
        <v>0</v>
      </c>
    </row>
    <row r="43" spans="1:62" x14ac:dyDescent="0.25">
      <c r="A43">
        <f t="shared" si="42"/>
        <v>32</v>
      </c>
      <c r="B43" s="1">
        <f t="shared" si="45"/>
        <v>4.7209899999999998E-8</v>
      </c>
      <c r="C43" s="1">
        <f t="shared" si="45"/>
        <v>1.09987E-3</v>
      </c>
      <c r="D43" s="1">
        <f t="shared" si="45"/>
        <v>1.7799999999999999E-6</v>
      </c>
      <c r="E43" s="1" t="e">
        <f t="shared" ca="1" si="1"/>
        <v>#NUM!</v>
      </c>
      <c r="F43" s="1" t="e">
        <f t="shared" ca="1" si="32"/>
        <v>#NUM!</v>
      </c>
      <c r="G43" s="1" t="e">
        <f t="shared" ca="1" si="43"/>
        <v>#NUM!</v>
      </c>
      <c r="H43" s="1" t="e">
        <f t="shared" ca="1" si="2"/>
        <v>#NUM!</v>
      </c>
      <c r="I43" s="1">
        <f>I42-BJ42/$H$7</f>
        <v>2.6915348039269097E-8</v>
      </c>
      <c r="J43" s="14" t="e">
        <f t="shared" ca="1" si="3"/>
        <v>#NUM!</v>
      </c>
      <c r="K43" s="14" t="e">
        <f t="shared" ca="1" si="4"/>
        <v>#NUM!</v>
      </c>
      <c r="L43" s="1">
        <f t="shared" si="5"/>
        <v>3.7411058827205313E-7</v>
      </c>
      <c r="M43" s="1" t="e">
        <f t="shared" ca="1" si="6"/>
        <v>#NUM!</v>
      </c>
      <c r="N43" s="1" t="e">
        <f t="shared" ca="1" si="7"/>
        <v>#NUM!</v>
      </c>
      <c r="O43" s="1" t="e">
        <f t="shared" ca="1" si="8"/>
        <v>#NUM!</v>
      </c>
      <c r="P43" s="1" t="e">
        <f t="shared" ca="1" si="9"/>
        <v>#NUM!</v>
      </c>
      <c r="Q43" s="1" t="e">
        <f t="shared" ca="1" si="10"/>
        <v>#NUM!</v>
      </c>
      <c r="R43" s="1" t="e">
        <f t="shared" ca="1" si="11"/>
        <v>#NUM!</v>
      </c>
      <c r="S43" s="1" t="e">
        <f t="shared" ca="1" si="12"/>
        <v>#NUM!</v>
      </c>
      <c r="T43" s="1" t="e">
        <f t="shared" ca="1" si="46"/>
        <v>#NUM!</v>
      </c>
      <c r="U43" s="1" t="e">
        <f t="shared" ca="1" si="46"/>
        <v>#NUM!</v>
      </c>
      <c r="V43" s="1" t="e">
        <f t="shared" ca="1" si="46"/>
        <v>#NUM!</v>
      </c>
      <c r="W43" s="1" t="e">
        <f t="shared" ca="1" si="46"/>
        <v>#NUM!</v>
      </c>
      <c r="X43" s="1" t="e" cm="1">
        <f t="array" aca="1" ref="X43:AA43" ca="1">ABS(T43:W43/B43:E43)</f>
        <v>#NUM!</v>
      </c>
      <c r="Y43" s="1" t="e">
        <f ca="1"/>
        <v>#NUM!</v>
      </c>
      <c r="Z43" s="1" t="e">
        <f ca="1"/>
        <v>#NUM!</v>
      </c>
      <c r="AA43" s="1" t="e">
        <f ca="1"/>
        <v>#NUM!</v>
      </c>
      <c r="AB43" s="1" t="e" cm="1">
        <f t="array" aca="1" ref="AB43" ca="1">MAX(ABS(T43:W43/B43:E43))</f>
        <v>#NUM!</v>
      </c>
      <c r="AC43" s="1" t="e">
        <f t="shared" ca="1" si="14"/>
        <v>#NUM!</v>
      </c>
      <c r="AD43" s="1" t="e">
        <f t="shared" ca="1" si="15"/>
        <v>#NUM!</v>
      </c>
      <c r="AE43" s="1" t="e">
        <f t="shared" ca="1" si="16"/>
        <v>#NUM!</v>
      </c>
      <c r="AF43" s="2" t="e">
        <f t="shared" ca="1" si="17"/>
        <v>#NUM!</v>
      </c>
      <c r="AG43" s="2" t="e">
        <f t="shared" ca="1" si="18"/>
        <v>#NUM!</v>
      </c>
      <c r="AH43" s="2">
        <v>0</v>
      </c>
      <c r="AI43" s="14" t="e">
        <f t="shared" ca="1" si="19"/>
        <v>#NUM!</v>
      </c>
      <c r="AJ43" s="17">
        <f>0</f>
        <v>0</v>
      </c>
      <c r="AK43" s="14" t="e">
        <f t="shared" ca="1" si="20"/>
        <v>#NUM!</v>
      </c>
      <c r="AL43" s="22" t="e">
        <f t="shared" ca="1" si="21"/>
        <v>#NUM!</v>
      </c>
      <c r="AM43" s="22" t="e">
        <f t="shared" ca="1" si="22"/>
        <v>#NUM!</v>
      </c>
      <c r="AN43" s="18" t="e">
        <f t="shared" ca="1" si="23"/>
        <v>#NUM!</v>
      </c>
      <c r="AO43" s="22" t="e">
        <f t="shared" ca="1" si="24"/>
        <v>#NUM!</v>
      </c>
      <c r="AP43" s="22" t="e">
        <f t="shared" ca="1" si="25"/>
        <v>#NUM!</v>
      </c>
      <c r="AQ43" s="18">
        <f t="shared" si="26"/>
        <v>6.7608297539198143E-4</v>
      </c>
      <c r="AR43" s="18" t="e">
        <f t="shared" ca="1" si="27"/>
        <v>#NUM!</v>
      </c>
      <c r="AS43" s="1" t="e" cm="1">
        <f t="array" aca="1" ref="AS43:AU43" ca="1">TRANSPOSE(MMULT(MINVERSE(_xlfn.WRAPCOLS(AC43:AK43,3)),TRANSPOSE(T43:V43)))/$F$7:$H$7</f>
        <v>#NUM!</v>
      </c>
      <c r="AT43" s="1" t="e">
        <f ca="1"/>
        <v>#NUM!</v>
      </c>
      <c r="AU43" s="1" t="e">
        <f ca="1"/>
        <v>#NUM!</v>
      </c>
      <c r="AV43">
        <v>0</v>
      </c>
      <c r="AW43" t="e">
        <f ca="1">OR($AB43&gt;(1.3*$AB42),$BB42&gt;10)</f>
        <v>#NUM!</v>
      </c>
      <c r="AX43" t="e">
        <f t="shared" ca="1" si="33"/>
        <v>#NUM!</v>
      </c>
      <c r="AY43" t="e">
        <f ca="1">AND(($AZ42 &gt; (3 + $A43 / 3)), ($AZ42 &gt; $BD42), ($BF42 &lt; 1))</f>
        <v>#NUM!</v>
      </c>
      <c r="AZ43" t="e">
        <f t="shared" ca="1" si="34"/>
        <v>#NUM!</v>
      </c>
      <c r="BA43" t="e">
        <f t="shared" ca="1" si="35"/>
        <v>#NUM!</v>
      </c>
      <c r="BB43" t="e">
        <f t="shared" ca="1" si="36"/>
        <v>#NUM!</v>
      </c>
      <c r="BC43" t="e">
        <f t="shared" ca="1" si="37"/>
        <v>#NUM!</v>
      </c>
      <c r="BD43" t="e">
        <f t="shared" ca="1" si="38"/>
        <v>#NUM!</v>
      </c>
      <c r="BE43" t="e">
        <f t="shared" ca="1" si="39"/>
        <v>#NUM!</v>
      </c>
      <c r="BF43" t="e">
        <f t="shared" ca="1" si="40"/>
        <v>#NUM!</v>
      </c>
      <c r="BG43" t="e">
        <f t="shared" ca="1" si="44"/>
        <v>#NUM!</v>
      </c>
      <c r="BH43" t="e">
        <f t="shared" ca="1" si="29"/>
        <v>#NUM!</v>
      </c>
      <c r="BI43" t="e">
        <f t="shared" ca="1" si="30"/>
        <v>#NUM!</v>
      </c>
      <c r="BJ43">
        <f>AV43</f>
        <v>0</v>
      </c>
    </row>
    <row r="44" spans="1:62" x14ac:dyDescent="0.25">
      <c r="A44">
        <f t="shared" si="42"/>
        <v>33</v>
      </c>
      <c r="B44" s="1">
        <f t="shared" si="45"/>
        <v>4.7209899999999998E-8</v>
      </c>
      <c r="C44" s="1">
        <f t="shared" si="45"/>
        <v>1.09987E-3</v>
      </c>
      <c r="D44" s="1">
        <f t="shared" si="45"/>
        <v>1.7799999999999999E-6</v>
      </c>
      <c r="E44" s="1" t="e">
        <f t="shared" ca="1" si="1"/>
        <v>#NUM!</v>
      </c>
      <c r="F44" s="1" t="e">
        <f t="shared" ca="1" si="32"/>
        <v>#NUM!</v>
      </c>
      <c r="G44" s="1" t="e">
        <f t="shared" ca="1" si="43"/>
        <v>#NUM!</v>
      </c>
      <c r="H44" s="1" t="e">
        <f t="shared" ca="1" si="2"/>
        <v>#NUM!</v>
      </c>
      <c r="I44" s="1">
        <f>I43-BJ43/$H$7</f>
        <v>2.6915348039269097E-8</v>
      </c>
      <c r="J44" s="14" t="e">
        <f t="shared" ca="1" si="3"/>
        <v>#NUM!</v>
      </c>
      <c r="K44" s="14" t="e">
        <f t="shared" ca="1" si="4"/>
        <v>#NUM!</v>
      </c>
      <c r="L44" s="1">
        <f t="shared" si="5"/>
        <v>3.7411058827205313E-7</v>
      </c>
      <c r="M44" s="1" t="e">
        <f t="shared" ca="1" si="6"/>
        <v>#NUM!</v>
      </c>
      <c r="N44" s="1" t="e">
        <f t="shared" ca="1" si="7"/>
        <v>#NUM!</v>
      </c>
      <c r="O44" s="1" t="e">
        <f t="shared" ca="1" si="8"/>
        <v>#NUM!</v>
      </c>
      <c r="P44" s="1" t="e">
        <f t="shared" ca="1" si="9"/>
        <v>#NUM!</v>
      </c>
      <c r="Q44" s="1" t="e">
        <f t="shared" ca="1" si="10"/>
        <v>#NUM!</v>
      </c>
      <c r="R44" s="1" t="e">
        <f t="shared" ca="1" si="11"/>
        <v>#NUM!</v>
      </c>
      <c r="S44" s="1" t="e">
        <f t="shared" ca="1" si="12"/>
        <v>#NUM!</v>
      </c>
      <c r="T44" s="1" t="e">
        <f t="shared" ca="1" si="46"/>
        <v>#NUM!</v>
      </c>
      <c r="U44" s="1" t="e">
        <f t="shared" ca="1" si="46"/>
        <v>#NUM!</v>
      </c>
      <c r="V44" s="1" t="e">
        <f t="shared" ca="1" si="46"/>
        <v>#NUM!</v>
      </c>
      <c r="W44" s="1" t="e">
        <f t="shared" ca="1" si="46"/>
        <v>#NUM!</v>
      </c>
      <c r="X44" s="1" t="e" cm="1">
        <f t="array" aca="1" ref="X44:AA44" ca="1">ABS(T44:W44/B44:E44)</f>
        <v>#NUM!</v>
      </c>
      <c r="Y44" s="1" t="e">
        <f ca="1"/>
        <v>#NUM!</v>
      </c>
      <c r="Z44" s="1" t="e">
        <f ca="1"/>
        <v>#NUM!</v>
      </c>
      <c r="AA44" s="1" t="e">
        <f ca="1"/>
        <v>#NUM!</v>
      </c>
      <c r="AB44" s="1" t="e" cm="1">
        <f t="array" aca="1" ref="AB44" ca="1">MAX(ABS(T44:W44/B44:E44))</f>
        <v>#NUM!</v>
      </c>
      <c r="AC44" s="1" t="e">
        <f t="shared" ca="1" si="14"/>
        <v>#NUM!</v>
      </c>
      <c r="AD44" s="1" t="e">
        <f t="shared" ca="1" si="15"/>
        <v>#NUM!</v>
      </c>
      <c r="AE44" s="1" t="e">
        <f t="shared" ca="1" si="16"/>
        <v>#NUM!</v>
      </c>
      <c r="AF44" s="2" t="e">
        <f t="shared" ca="1" si="17"/>
        <v>#NUM!</v>
      </c>
      <c r="AG44" s="2" t="e">
        <f t="shared" ca="1" si="18"/>
        <v>#NUM!</v>
      </c>
      <c r="AH44" s="2">
        <v>0</v>
      </c>
      <c r="AI44" s="14" t="e">
        <f t="shared" ca="1" si="19"/>
        <v>#NUM!</v>
      </c>
      <c r="AJ44" s="17">
        <f>0</f>
        <v>0</v>
      </c>
      <c r="AK44" s="14" t="e">
        <f t="shared" ca="1" si="20"/>
        <v>#NUM!</v>
      </c>
      <c r="AL44" s="22" t="e">
        <f t="shared" ca="1" si="21"/>
        <v>#NUM!</v>
      </c>
      <c r="AM44" s="22" t="e">
        <f t="shared" ca="1" si="22"/>
        <v>#NUM!</v>
      </c>
      <c r="AN44" s="18" t="e">
        <f t="shared" ca="1" si="23"/>
        <v>#NUM!</v>
      </c>
      <c r="AO44" s="22" t="e">
        <f t="shared" ca="1" si="24"/>
        <v>#NUM!</v>
      </c>
      <c r="AP44" s="22" t="e">
        <f t="shared" ca="1" si="25"/>
        <v>#NUM!</v>
      </c>
      <c r="AQ44" s="18">
        <f t="shared" si="26"/>
        <v>6.7608297539198143E-4</v>
      </c>
      <c r="AR44" s="18" t="e">
        <f t="shared" ca="1" si="27"/>
        <v>#NUM!</v>
      </c>
      <c r="AS44" s="1" t="e" cm="1">
        <f t="array" aca="1" ref="AS44:AU44" ca="1">TRANSPOSE(MMULT(MINVERSE(_xlfn.WRAPCOLS(AC44:AK44,3)),TRANSPOSE(T44:V44)))/$F$7:$H$7</f>
        <v>#NUM!</v>
      </c>
      <c r="AT44" s="1" t="e">
        <f ca="1"/>
        <v>#NUM!</v>
      </c>
      <c r="AU44" s="1" t="e">
        <f ca="1"/>
        <v>#NUM!</v>
      </c>
      <c r="AV44">
        <v>0</v>
      </c>
      <c r="AW44" t="e">
        <f ca="1">OR($AB44&gt;(1.3*$AB43),$BB43&gt;10)</f>
        <v>#NUM!</v>
      </c>
      <c r="AX44" t="e">
        <f t="shared" ca="1" si="33"/>
        <v>#NUM!</v>
      </c>
      <c r="AY44" t="e">
        <f ca="1">AND(($AZ43 &gt; (3 + $A44 / 3)), ($AZ43 &gt; $BD43), ($BF43 &lt; 1))</f>
        <v>#NUM!</v>
      </c>
      <c r="AZ44" t="e">
        <f t="shared" ca="1" si="34"/>
        <v>#NUM!</v>
      </c>
      <c r="BA44" t="e">
        <f t="shared" ca="1" si="35"/>
        <v>#NUM!</v>
      </c>
      <c r="BB44" t="e">
        <f t="shared" ca="1" si="36"/>
        <v>#NUM!</v>
      </c>
      <c r="BC44" t="e">
        <f t="shared" ca="1" si="37"/>
        <v>#NUM!</v>
      </c>
      <c r="BD44" t="e">
        <f t="shared" ca="1" si="38"/>
        <v>#NUM!</v>
      </c>
      <c r="BE44" t="e">
        <f t="shared" ca="1" si="39"/>
        <v>#NUM!</v>
      </c>
      <c r="BF44" t="e">
        <f t="shared" ca="1" si="40"/>
        <v>#NUM!</v>
      </c>
      <c r="BG44" t="e">
        <f t="shared" ca="1" si="44"/>
        <v>#NUM!</v>
      </c>
      <c r="BH44" t="e">
        <f t="shared" ca="1" si="29"/>
        <v>#NUM!</v>
      </c>
      <c r="BI44" t="e">
        <f t="shared" ca="1" si="30"/>
        <v>#NUM!</v>
      </c>
      <c r="BJ44">
        <f>AV44</f>
        <v>0</v>
      </c>
    </row>
    <row r="45" spans="1:62" x14ac:dyDescent="0.25">
      <c r="A45">
        <f t="shared" si="42"/>
        <v>34</v>
      </c>
      <c r="B45" s="1">
        <f t="shared" si="45"/>
        <v>4.7209899999999998E-8</v>
      </c>
      <c r="C45" s="1">
        <f t="shared" si="45"/>
        <v>1.09987E-3</v>
      </c>
      <c r="D45" s="1">
        <f t="shared" si="45"/>
        <v>1.7799999999999999E-6</v>
      </c>
      <c r="E45" s="1" t="e">
        <f t="shared" ca="1" si="1"/>
        <v>#NUM!</v>
      </c>
      <c r="F45" s="1" t="e">
        <f t="shared" ca="1" si="32"/>
        <v>#NUM!</v>
      </c>
      <c r="G45" s="1" t="e">
        <f t="shared" ca="1" si="43"/>
        <v>#NUM!</v>
      </c>
      <c r="H45" s="1" t="e">
        <f t="shared" ca="1" si="2"/>
        <v>#NUM!</v>
      </c>
      <c r="I45" s="1">
        <f>I44-BJ44/$H$7</f>
        <v>2.6915348039269097E-8</v>
      </c>
      <c r="J45" s="14" t="e">
        <f t="shared" ca="1" si="3"/>
        <v>#NUM!</v>
      </c>
      <c r="K45" s="14" t="e">
        <f t="shared" ca="1" si="4"/>
        <v>#NUM!</v>
      </c>
      <c r="L45" s="1">
        <f t="shared" si="5"/>
        <v>3.7411058827205313E-7</v>
      </c>
      <c r="M45" s="1" t="e">
        <f t="shared" ca="1" si="6"/>
        <v>#NUM!</v>
      </c>
      <c r="N45" s="1" t="e">
        <f t="shared" ca="1" si="7"/>
        <v>#NUM!</v>
      </c>
      <c r="O45" s="1" t="e">
        <f t="shared" ca="1" si="8"/>
        <v>#NUM!</v>
      </c>
      <c r="P45" s="1" t="e">
        <f t="shared" ca="1" si="9"/>
        <v>#NUM!</v>
      </c>
      <c r="Q45" s="1" t="e">
        <f t="shared" ca="1" si="10"/>
        <v>#NUM!</v>
      </c>
      <c r="R45" s="1" t="e">
        <f t="shared" ca="1" si="11"/>
        <v>#NUM!</v>
      </c>
      <c r="S45" s="1" t="e">
        <f t="shared" ca="1" si="12"/>
        <v>#NUM!</v>
      </c>
      <c r="T45" s="1" t="e">
        <f t="shared" ca="1" si="46"/>
        <v>#NUM!</v>
      </c>
      <c r="U45" s="1" t="e">
        <f t="shared" ca="1" si="46"/>
        <v>#NUM!</v>
      </c>
      <c r="V45" s="1" t="e">
        <f t="shared" ca="1" si="46"/>
        <v>#NUM!</v>
      </c>
      <c r="W45" s="1" t="e">
        <f t="shared" ca="1" si="46"/>
        <v>#NUM!</v>
      </c>
      <c r="X45" s="1" t="e" cm="1">
        <f t="array" aca="1" ref="X45:AA45" ca="1">ABS(T45:W45/B45:E45)</f>
        <v>#NUM!</v>
      </c>
      <c r="Y45" s="1" t="e">
        <f ca="1"/>
        <v>#NUM!</v>
      </c>
      <c r="Z45" s="1" t="e">
        <f ca="1"/>
        <v>#NUM!</v>
      </c>
      <c r="AA45" s="1" t="e">
        <f ca="1"/>
        <v>#NUM!</v>
      </c>
      <c r="AB45" s="1" t="e" cm="1">
        <f t="array" aca="1" ref="AB45" ca="1">MAX(ABS(T45:W45/B45:E45))</f>
        <v>#NUM!</v>
      </c>
      <c r="AC45" s="1" t="e">
        <f t="shared" ca="1" si="14"/>
        <v>#NUM!</v>
      </c>
      <c r="AD45" s="1" t="e">
        <f t="shared" ca="1" si="15"/>
        <v>#NUM!</v>
      </c>
      <c r="AE45" s="1" t="e">
        <f t="shared" ca="1" si="16"/>
        <v>#NUM!</v>
      </c>
      <c r="AF45" s="2" t="e">
        <f t="shared" ca="1" si="17"/>
        <v>#NUM!</v>
      </c>
      <c r="AG45" s="2" t="e">
        <f t="shared" ca="1" si="18"/>
        <v>#NUM!</v>
      </c>
      <c r="AH45" s="2">
        <v>0</v>
      </c>
      <c r="AI45" s="14" t="e">
        <f t="shared" ca="1" si="19"/>
        <v>#NUM!</v>
      </c>
      <c r="AJ45" s="17">
        <f>0</f>
        <v>0</v>
      </c>
      <c r="AK45" s="14" t="e">
        <f t="shared" ca="1" si="20"/>
        <v>#NUM!</v>
      </c>
      <c r="AL45" s="22" t="e">
        <f t="shared" ca="1" si="21"/>
        <v>#NUM!</v>
      </c>
      <c r="AM45" s="22" t="e">
        <f t="shared" ca="1" si="22"/>
        <v>#NUM!</v>
      </c>
      <c r="AN45" s="18" t="e">
        <f t="shared" ca="1" si="23"/>
        <v>#NUM!</v>
      </c>
      <c r="AO45" s="22" t="e">
        <f t="shared" ca="1" si="24"/>
        <v>#NUM!</v>
      </c>
      <c r="AP45" s="22" t="e">
        <f t="shared" ca="1" si="25"/>
        <v>#NUM!</v>
      </c>
      <c r="AQ45" s="18">
        <f t="shared" si="26"/>
        <v>6.7608297539198143E-4</v>
      </c>
      <c r="AR45" s="18" t="e">
        <f t="shared" ca="1" si="27"/>
        <v>#NUM!</v>
      </c>
      <c r="AS45" s="1" t="e" cm="1">
        <f t="array" aca="1" ref="AS45:AU45" ca="1">TRANSPOSE(MMULT(MINVERSE(_xlfn.WRAPCOLS(AC45:AK45,3)),TRANSPOSE(T45:V45)))/$F$7:$H$7</f>
        <v>#NUM!</v>
      </c>
      <c r="AT45" s="1" t="e">
        <f ca="1"/>
        <v>#NUM!</v>
      </c>
      <c r="AU45" s="1" t="e">
        <f ca="1"/>
        <v>#NUM!</v>
      </c>
      <c r="AV45">
        <v>0</v>
      </c>
      <c r="AW45" t="e">
        <f ca="1">OR($AB45&gt;(1.3*$AB44),$BB44&gt;10)</f>
        <v>#NUM!</v>
      </c>
      <c r="AX45" t="e">
        <f t="shared" ca="1" si="33"/>
        <v>#NUM!</v>
      </c>
      <c r="AY45" t="e">
        <f ca="1">AND(($AZ44 &gt; (3 + $A45 / 3)), ($AZ44 &gt; $BD44), ($BF44 &lt; 1))</f>
        <v>#NUM!</v>
      </c>
      <c r="AZ45" t="e">
        <f t="shared" ca="1" si="34"/>
        <v>#NUM!</v>
      </c>
      <c r="BA45" t="e">
        <f t="shared" ca="1" si="35"/>
        <v>#NUM!</v>
      </c>
      <c r="BB45" t="e">
        <f t="shared" ca="1" si="36"/>
        <v>#NUM!</v>
      </c>
      <c r="BC45" t="e">
        <f t="shared" ca="1" si="37"/>
        <v>#NUM!</v>
      </c>
      <c r="BD45" t="e">
        <f t="shared" ca="1" si="38"/>
        <v>#NUM!</v>
      </c>
      <c r="BE45" t="e">
        <f t="shared" ca="1" si="39"/>
        <v>#NUM!</v>
      </c>
      <c r="BF45" t="e">
        <f t="shared" ca="1" si="40"/>
        <v>#NUM!</v>
      </c>
      <c r="BG45" t="e">
        <f t="shared" ca="1" si="44"/>
        <v>#NUM!</v>
      </c>
      <c r="BH45" t="e">
        <f t="shared" ca="1" si="29"/>
        <v>#NUM!</v>
      </c>
      <c r="BI45" t="e">
        <f t="shared" ca="1" si="30"/>
        <v>#NUM!</v>
      </c>
      <c r="BJ45">
        <f>AV45</f>
        <v>0</v>
      </c>
    </row>
    <row r="46" spans="1:62" x14ac:dyDescent="0.25">
      <c r="A46">
        <f t="shared" si="42"/>
        <v>35</v>
      </c>
      <c r="B46" s="1">
        <f t="shared" si="45"/>
        <v>4.7209899999999998E-8</v>
      </c>
      <c r="C46" s="1">
        <f t="shared" si="45"/>
        <v>1.09987E-3</v>
      </c>
      <c r="D46" s="1">
        <f t="shared" si="45"/>
        <v>1.7799999999999999E-6</v>
      </c>
      <c r="E46" s="1" t="e">
        <f t="shared" ca="1" si="1"/>
        <v>#NUM!</v>
      </c>
      <c r="F46" s="1" t="e">
        <f t="shared" ca="1" si="32"/>
        <v>#NUM!</v>
      </c>
      <c r="G46" s="1" t="e">
        <f t="shared" ca="1" si="43"/>
        <v>#NUM!</v>
      </c>
      <c r="H46" s="1" t="e">
        <f t="shared" ca="1" si="2"/>
        <v>#NUM!</v>
      </c>
      <c r="I46" s="1">
        <f>I45-BJ45/$H$7</f>
        <v>2.6915348039269097E-8</v>
      </c>
      <c r="J46" s="14" t="e">
        <f t="shared" ca="1" si="3"/>
        <v>#NUM!</v>
      </c>
      <c r="K46" s="14" t="e">
        <f t="shared" ca="1" si="4"/>
        <v>#NUM!</v>
      </c>
      <c r="L46" s="1">
        <f t="shared" si="5"/>
        <v>3.7411058827205313E-7</v>
      </c>
      <c r="M46" s="1" t="e">
        <f t="shared" ca="1" si="6"/>
        <v>#NUM!</v>
      </c>
      <c r="N46" s="1" t="e">
        <f t="shared" ca="1" si="7"/>
        <v>#NUM!</v>
      </c>
      <c r="O46" s="1" t="e">
        <f t="shared" ca="1" si="8"/>
        <v>#NUM!</v>
      </c>
      <c r="P46" s="1" t="e">
        <f t="shared" ca="1" si="9"/>
        <v>#NUM!</v>
      </c>
      <c r="Q46" s="1" t="e">
        <f t="shared" ca="1" si="10"/>
        <v>#NUM!</v>
      </c>
      <c r="R46" s="1" t="e">
        <f t="shared" ca="1" si="11"/>
        <v>#NUM!</v>
      </c>
      <c r="S46" s="1" t="e">
        <f t="shared" ca="1" si="12"/>
        <v>#NUM!</v>
      </c>
      <c r="T46" s="1" t="e">
        <f t="shared" ca="1" si="46"/>
        <v>#NUM!</v>
      </c>
      <c r="U46" s="1" t="e">
        <f t="shared" ca="1" si="46"/>
        <v>#NUM!</v>
      </c>
      <c r="V46" s="1" t="e">
        <f t="shared" ca="1" si="46"/>
        <v>#NUM!</v>
      </c>
      <c r="W46" s="1" t="e">
        <f t="shared" ca="1" si="46"/>
        <v>#NUM!</v>
      </c>
      <c r="X46" s="1" t="e" cm="1">
        <f t="array" aca="1" ref="X46:AA46" ca="1">ABS(T46:W46/B46:E46)</f>
        <v>#NUM!</v>
      </c>
      <c r="Y46" s="1" t="e">
        <f ca="1"/>
        <v>#NUM!</v>
      </c>
      <c r="Z46" s="1" t="e">
        <f ca="1"/>
        <v>#NUM!</v>
      </c>
      <c r="AA46" s="1" t="e">
        <f ca="1"/>
        <v>#NUM!</v>
      </c>
      <c r="AB46" s="1" t="e" cm="1">
        <f t="array" aca="1" ref="AB46" ca="1">MAX(ABS(T46:W46/B46:E46))</f>
        <v>#NUM!</v>
      </c>
      <c r="AC46" s="1" t="e">
        <f t="shared" ca="1" si="14"/>
        <v>#NUM!</v>
      </c>
      <c r="AD46" s="1" t="e">
        <f t="shared" ca="1" si="15"/>
        <v>#NUM!</v>
      </c>
      <c r="AE46" s="1" t="e">
        <f t="shared" ca="1" si="16"/>
        <v>#NUM!</v>
      </c>
      <c r="AF46" s="2" t="e">
        <f t="shared" ca="1" si="17"/>
        <v>#NUM!</v>
      </c>
      <c r="AG46" s="2" t="e">
        <f t="shared" ca="1" si="18"/>
        <v>#NUM!</v>
      </c>
      <c r="AH46" s="2">
        <v>0</v>
      </c>
      <c r="AI46" s="14" t="e">
        <f t="shared" ca="1" si="19"/>
        <v>#NUM!</v>
      </c>
      <c r="AJ46" s="17">
        <f>0</f>
        <v>0</v>
      </c>
      <c r="AK46" s="14" t="e">
        <f t="shared" ca="1" si="20"/>
        <v>#NUM!</v>
      </c>
      <c r="AL46" s="22" t="e">
        <f t="shared" ca="1" si="21"/>
        <v>#NUM!</v>
      </c>
      <c r="AM46" s="22" t="e">
        <f t="shared" ca="1" si="22"/>
        <v>#NUM!</v>
      </c>
      <c r="AN46" s="18" t="e">
        <f t="shared" ca="1" si="23"/>
        <v>#NUM!</v>
      </c>
      <c r="AO46" s="22" t="e">
        <f t="shared" ca="1" si="24"/>
        <v>#NUM!</v>
      </c>
      <c r="AP46" s="22" t="e">
        <f t="shared" ca="1" si="25"/>
        <v>#NUM!</v>
      </c>
      <c r="AQ46" s="18">
        <f t="shared" si="26"/>
        <v>6.7608297539198143E-4</v>
      </c>
      <c r="AR46" s="18" t="e">
        <f t="shared" ca="1" si="27"/>
        <v>#NUM!</v>
      </c>
      <c r="AS46" s="1" t="e" cm="1">
        <f t="array" aca="1" ref="AS46:AU46" ca="1">TRANSPOSE(MMULT(MINVERSE(_xlfn.WRAPCOLS(AC46:AK46,3)),TRANSPOSE(T46:V46)))/$F$7:$H$7</f>
        <v>#NUM!</v>
      </c>
      <c r="AT46" s="1" t="e">
        <f ca="1"/>
        <v>#NUM!</v>
      </c>
      <c r="AU46" s="1" t="e">
        <f ca="1"/>
        <v>#NUM!</v>
      </c>
      <c r="AV46">
        <v>0</v>
      </c>
      <c r="AW46" t="e">
        <f ca="1">OR($AB46&gt;(1.3*$AB45),$BB45&gt;10)</f>
        <v>#NUM!</v>
      </c>
      <c r="AX46" t="e">
        <f t="shared" ca="1" si="33"/>
        <v>#NUM!</v>
      </c>
      <c r="AY46" t="e">
        <f ca="1">AND(($AZ45 &gt; (3 + $A46 / 3)), ($AZ45 &gt; $BD45), ($BF45 &lt; 1))</f>
        <v>#NUM!</v>
      </c>
      <c r="AZ46" t="e">
        <f t="shared" ca="1" si="34"/>
        <v>#NUM!</v>
      </c>
      <c r="BA46" t="e">
        <f t="shared" ca="1" si="35"/>
        <v>#NUM!</v>
      </c>
      <c r="BB46" t="e">
        <f t="shared" ca="1" si="36"/>
        <v>#NUM!</v>
      </c>
      <c r="BC46" t="e">
        <f t="shared" ca="1" si="37"/>
        <v>#NUM!</v>
      </c>
      <c r="BD46" t="e">
        <f t="shared" ca="1" si="38"/>
        <v>#NUM!</v>
      </c>
      <c r="BE46" t="e">
        <f t="shared" ca="1" si="39"/>
        <v>#NUM!</v>
      </c>
      <c r="BF46" t="e">
        <f t="shared" ca="1" si="40"/>
        <v>#NUM!</v>
      </c>
      <c r="BG46" t="e">
        <f t="shared" ca="1" si="44"/>
        <v>#NUM!</v>
      </c>
      <c r="BH46" t="e">
        <f t="shared" ca="1" si="29"/>
        <v>#NUM!</v>
      </c>
      <c r="BI46" t="e">
        <f t="shared" ca="1" si="30"/>
        <v>#NUM!</v>
      </c>
      <c r="BJ46">
        <f>AV46</f>
        <v>0</v>
      </c>
    </row>
    <row r="47" spans="1:62" x14ac:dyDescent="0.25">
      <c r="A47">
        <f t="shared" si="42"/>
        <v>36</v>
      </c>
      <c r="B47" s="1">
        <f t="shared" si="45"/>
        <v>4.7209899999999998E-8</v>
      </c>
      <c r="C47" s="1">
        <f t="shared" si="45"/>
        <v>1.09987E-3</v>
      </c>
      <c r="D47" s="1">
        <f t="shared" si="45"/>
        <v>1.7799999999999999E-6</v>
      </c>
      <c r="E47" s="1" t="e">
        <f t="shared" ca="1" si="1"/>
        <v>#NUM!</v>
      </c>
      <c r="F47" s="1" t="e">
        <f t="shared" ca="1" si="32"/>
        <v>#NUM!</v>
      </c>
      <c r="G47" s="1" t="e">
        <f t="shared" ca="1" si="43"/>
        <v>#NUM!</v>
      </c>
      <c r="H47" s="1" t="e">
        <f t="shared" ca="1" si="2"/>
        <v>#NUM!</v>
      </c>
      <c r="I47" s="1">
        <f>I46-BJ46/$H$7</f>
        <v>2.6915348039269097E-8</v>
      </c>
      <c r="J47" s="14" t="e">
        <f t="shared" ca="1" si="3"/>
        <v>#NUM!</v>
      </c>
      <c r="K47" s="14" t="e">
        <f t="shared" ca="1" si="4"/>
        <v>#NUM!</v>
      </c>
      <c r="L47" s="1">
        <f t="shared" si="5"/>
        <v>3.7411058827205313E-7</v>
      </c>
      <c r="M47" s="1" t="e">
        <f t="shared" ca="1" si="6"/>
        <v>#NUM!</v>
      </c>
      <c r="N47" s="1" t="e">
        <f t="shared" ca="1" si="7"/>
        <v>#NUM!</v>
      </c>
      <c r="O47" s="1" t="e">
        <f t="shared" ca="1" si="8"/>
        <v>#NUM!</v>
      </c>
      <c r="P47" s="1" t="e">
        <f t="shared" ca="1" si="9"/>
        <v>#NUM!</v>
      </c>
      <c r="Q47" s="1" t="e">
        <f t="shared" ca="1" si="10"/>
        <v>#NUM!</v>
      </c>
      <c r="R47" s="1" t="e">
        <f t="shared" ca="1" si="11"/>
        <v>#NUM!</v>
      </c>
      <c r="S47" s="1" t="e">
        <f t="shared" ca="1" si="12"/>
        <v>#NUM!</v>
      </c>
      <c r="T47" s="1" t="e">
        <f t="shared" ca="1" si="46"/>
        <v>#NUM!</v>
      </c>
      <c r="U47" s="1" t="e">
        <f t="shared" ca="1" si="46"/>
        <v>#NUM!</v>
      </c>
      <c r="V47" s="1" t="e">
        <f t="shared" ca="1" si="46"/>
        <v>#NUM!</v>
      </c>
      <c r="W47" s="1" t="e">
        <f t="shared" ca="1" si="46"/>
        <v>#NUM!</v>
      </c>
      <c r="X47" s="1" t="e" cm="1">
        <f t="array" aca="1" ref="X47:AA47" ca="1">ABS(T47:W47/B47:E47)</f>
        <v>#NUM!</v>
      </c>
      <c r="Y47" s="1" t="e">
        <f ca="1"/>
        <v>#NUM!</v>
      </c>
      <c r="Z47" s="1" t="e">
        <f ca="1"/>
        <v>#NUM!</v>
      </c>
      <c r="AA47" s="1" t="e">
        <f ca="1"/>
        <v>#NUM!</v>
      </c>
      <c r="AB47" s="1" t="e" cm="1">
        <f t="array" aca="1" ref="AB47" ca="1">MAX(ABS(T47:W47/B47:E47))</f>
        <v>#NUM!</v>
      </c>
      <c r="AC47" s="1" t="e">
        <f t="shared" ca="1" si="14"/>
        <v>#NUM!</v>
      </c>
      <c r="AD47" s="1" t="e">
        <f t="shared" ca="1" si="15"/>
        <v>#NUM!</v>
      </c>
      <c r="AE47" s="1" t="e">
        <f t="shared" ca="1" si="16"/>
        <v>#NUM!</v>
      </c>
      <c r="AF47" s="2" t="e">
        <f t="shared" ca="1" si="17"/>
        <v>#NUM!</v>
      </c>
      <c r="AG47" s="2" t="e">
        <f t="shared" ca="1" si="18"/>
        <v>#NUM!</v>
      </c>
      <c r="AH47" s="2">
        <v>0</v>
      </c>
      <c r="AI47" s="14" t="e">
        <f t="shared" ca="1" si="19"/>
        <v>#NUM!</v>
      </c>
      <c r="AJ47" s="17">
        <f>0</f>
        <v>0</v>
      </c>
      <c r="AK47" s="14" t="e">
        <f t="shared" ca="1" si="20"/>
        <v>#NUM!</v>
      </c>
      <c r="AL47" s="22" t="e">
        <f t="shared" ca="1" si="21"/>
        <v>#NUM!</v>
      </c>
      <c r="AM47" s="22" t="e">
        <f t="shared" ca="1" si="22"/>
        <v>#NUM!</v>
      </c>
      <c r="AN47" s="18" t="e">
        <f t="shared" ca="1" si="23"/>
        <v>#NUM!</v>
      </c>
      <c r="AO47" s="22" t="e">
        <f t="shared" ca="1" si="24"/>
        <v>#NUM!</v>
      </c>
      <c r="AP47" s="22" t="e">
        <f t="shared" ca="1" si="25"/>
        <v>#NUM!</v>
      </c>
      <c r="AQ47" s="18">
        <f t="shared" si="26"/>
        <v>6.7608297539198143E-4</v>
      </c>
      <c r="AR47" s="18" t="e">
        <f t="shared" ca="1" si="27"/>
        <v>#NUM!</v>
      </c>
      <c r="AS47" s="1" t="e" cm="1">
        <f t="array" aca="1" ref="AS47:AU47" ca="1">TRANSPOSE(MMULT(MINVERSE(_xlfn.WRAPCOLS(AC47:AK47,3)),TRANSPOSE(T47:V47)))/$F$7:$H$7</f>
        <v>#NUM!</v>
      </c>
      <c r="AT47" s="1" t="e">
        <f ca="1"/>
        <v>#NUM!</v>
      </c>
      <c r="AU47" s="1" t="e">
        <f ca="1"/>
        <v>#NUM!</v>
      </c>
      <c r="AV47">
        <v>0</v>
      </c>
      <c r="AW47" t="e">
        <f ca="1">OR($AB47&gt;(1.3*$AB46),$BB46&gt;10)</f>
        <v>#NUM!</v>
      </c>
      <c r="AX47" t="e">
        <f t="shared" ca="1" si="33"/>
        <v>#NUM!</v>
      </c>
      <c r="AY47" t="e">
        <f ca="1">AND(($AZ46 &gt; (3 + $A47 / 3)), ($AZ46 &gt; $BD46), ($BF46 &lt; 1))</f>
        <v>#NUM!</v>
      </c>
      <c r="AZ47" t="e">
        <f t="shared" ca="1" si="34"/>
        <v>#NUM!</v>
      </c>
      <c r="BA47" t="e">
        <f t="shared" ca="1" si="35"/>
        <v>#NUM!</v>
      </c>
      <c r="BB47" t="e">
        <f t="shared" ca="1" si="36"/>
        <v>#NUM!</v>
      </c>
      <c r="BC47" t="e">
        <f t="shared" ca="1" si="37"/>
        <v>#NUM!</v>
      </c>
      <c r="BD47" t="e">
        <f t="shared" ca="1" si="38"/>
        <v>#NUM!</v>
      </c>
      <c r="BE47" t="e">
        <f t="shared" ca="1" si="39"/>
        <v>#NUM!</v>
      </c>
      <c r="BF47" t="e">
        <f t="shared" ca="1" si="40"/>
        <v>#NUM!</v>
      </c>
      <c r="BG47" t="e">
        <f t="shared" ca="1" si="44"/>
        <v>#NUM!</v>
      </c>
      <c r="BH47" t="e">
        <f t="shared" ca="1" si="29"/>
        <v>#NUM!</v>
      </c>
      <c r="BI47" t="e">
        <f t="shared" ca="1" si="30"/>
        <v>#NUM!</v>
      </c>
      <c r="BJ47">
        <f>AV47</f>
        <v>0</v>
      </c>
    </row>
    <row r="48" spans="1:62" x14ac:dyDescent="0.25">
      <c r="A48">
        <f t="shared" si="42"/>
        <v>37</v>
      </c>
      <c r="B48" s="1">
        <f t="shared" si="45"/>
        <v>4.7209899999999998E-8</v>
      </c>
      <c r="C48" s="1">
        <f t="shared" si="45"/>
        <v>1.09987E-3</v>
      </c>
      <c r="D48" s="1">
        <f t="shared" si="45"/>
        <v>1.7799999999999999E-6</v>
      </c>
      <c r="E48" s="1" t="e">
        <f t="shared" ca="1" si="1"/>
        <v>#NUM!</v>
      </c>
      <c r="F48" s="1" t="e">
        <f t="shared" ca="1" si="32"/>
        <v>#NUM!</v>
      </c>
      <c r="G48" s="1" t="e">
        <f t="shared" ca="1" si="43"/>
        <v>#NUM!</v>
      </c>
      <c r="H48" s="1" t="e">
        <f t="shared" ca="1" si="2"/>
        <v>#NUM!</v>
      </c>
      <c r="I48" s="1">
        <f>I47-BJ47/$H$7</f>
        <v>2.6915348039269097E-8</v>
      </c>
      <c r="J48" s="14" t="e">
        <f t="shared" ca="1" si="3"/>
        <v>#NUM!</v>
      </c>
      <c r="K48" s="14" t="e">
        <f t="shared" ca="1" si="4"/>
        <v>#NUM!</v>
      </c>
      <c r="L48" s="1">
        <f t="shared" si="5"/>
        <v>3.7411058827205313E-7</v>
      </c>
      <c r="M48" s="1" t="e">
        <f t="shared" ca="1" si="6"/>
        <v>#NUM!</v>
      </c>
      <c r="N48" s="1" t="e">
        <f t="shared" ca="1" si="7"/>
        <v>#NUM!</v>
      </c>
      <c r="O48" s="1" t="e">
        <f t="shared" ca="1" si="8"/>
        <v>#NUM!</v>
      </c>
      <c r="P48" s="1" t="e">
        <f t="shared" ca="1" si="9"/>
        <v>#NUM!</v>
      </c>
      <c r="Q48" s="1" t="e">
        <f t="shared" ca="1" si="10"/>
        <v>#NUM!</v>
      </c>
      <c r="R48" s="1" t="e">
        <f t="shared" ca="1" si="11"/>
        <v>#NUM!</v>
      </c>
      <c r="S48" s="1" t="e">
        <f t="shared" ca="1" si="12"/>
        <v>#NUM!</v>
      </c>
      <c r="T48" s="1" t="e">
        <f t="shared" ca="1" si="46"/>
        <v>#NUM!</v>
      </c>
      <c r="U48" s="1" t="e">
        <f t="shared" ca="1" si="46"/>
        <v>#NUM!</v>
      </c>
      <c r="V48" s="1" t="e">
        <f t="shared" ca="1" si="46"/>
        <v>#NUM!</v>
      </c>
      <c r="W48" s="1" t="e">
        <f t="shared" ca="1" si="46"/>
        <v>#NUM!</v>
      </c>
      <c r="X48" s="1" t="e" cm="1">
        <f t="array" aca="1" ref="X48:AA48" ca="1">ABS(T48:W48/B48:E48)</f>
        <v>#NUM!</v>
      </c>
      <c r="Y48" s="1" t="e">
        <f ca="1"/>
        <v>#NUM!</v>
      </c>
      <c r="Z48" s="1" t="e">
        <f ca="1"/>
        <v>#NUM!</v>
      </c>
      <c r="AA48" s="1" t="e">
        <f ca="1"/>
        <v>#NUM!</v>
      </c>
      <c r="AB48" s="1" t="e" cm="1">
        <f t="array" aca="1" ref="AB48" ca="1">MAX(ABS(T48:W48/B48:E48))</f>
        <v>#NUM!</v>
      </c>
      <c r="AC48" s="1" t="e">
        <f t="shared" ca="1" si="14"/>
        <v>#NUM!</v>
      </c>
      <c r="AD48" s="1" t="e">
        <f t="shared" ca="1" si="15"/>
        <v>#NUM!</v>
      </c>
      <c r="AE48" s="1" t="e">
        <f t="shared" ca="1" si="16"/>
        <v>#NUM!</v>
      </c>
      <c r="AF48" s="2" t="e">
        <f t="shared" ca="1" si="17"/>
        <v>#NUM!</v>
      </c>
      <c r="AG48" s="2" t="e">
        <f t="shared" ca="1" si="18"/>
        <v>#NUM!</v>
      </c>
      <c r="AH48" s="2">
        <v>0</v>
      </c>
      <c r="AI48" s="14" t="e">
        <f t="shared" ca="1" si="19"/>
        <v>#NUM!</v>
      </c>
      <c r="AJ48" s="17">
        <f>0</f>
        <v>0</v>
      </c>
      <c r="AK48" s="14" t="e">
        <f t="shared" ca="1" si="20"/>
        <v>#NUM!</v>
      </c>
      <c r="AL48" s="22" t="e">
        <f t="shared" ca="1" si="21"/>
        <v>#NUM!</v>
      </c>
      <c r="AM48" s="22" t="e">
        <f t="shared" ca="1" si="22"/>
        <v>#NUM!</v>
      </c>
      <c r="AN48" s="18" t="e">
        <f t="shared" ca="1" si="23"/>
        <v>#NUM!</v>
      </c>
      <c r="AO48" s="22" t="e">
        <f t="shared" ca="1" si="24"/>
        <v>#NUM!</v>
      </c>
      <c r="AP48" s="22" t="e">
        <f t="shared" ca="1" si="25"/>
        <v>#NUM!</v>
      </c>
      <c r="AQ48" s="18">
        <f t="shared" si="26"/>
        <v>6.7608297539198143E-4</v>
      </c>
      <c r="AR48" s="18" t="e">
        <f t="shared" ca="1" si="27"/>
        <v>#NUM!</v>
      </c>
      <c r="AS48" s="1" t="e" cm="1">
        <f t="array" aca="1" ref="AS48:AU48" ca="1">TRANSPOSE(MMULT(MINVERSE(_xlfn.WRAPCOLS(AC48:AK48,3)),TRANSPOSE(T48:V48)))/$F$7:$H$7</f>
        <v>#NUM!</v>
      </c>
      <c r="AT48" s="1" t="e">
        <f ca="1"/>
        <v>#NUM!</v>
      </c>
      <c r="AU48" s="1" t="e">
        <f ca="1"/>
        <v>#NUM!</v>
      </c>
      <c r="AV48">
        <v>0</v>
      </c>
      <c r="AW48" t="e">
        <f ca="1">OR($AB48&gt;(1.3*$AB47),$BB47&gt;10)</f>
        <v>#NUM!</v>
      </c>
      <c r="AX48" t="e">
        <f t="shared" ca="1" si="33"/>
        <v>#NUM!</v>
      </c>
      <c r="AY48" t="e">
        <f ca="1">AND(($AZ47 &gt; (3 + $A48 / 3)), ($AZ47 &gt; $BD47), ($BF47 &lt; 1))</f>
        <v>#NUM!</v>
      </c>
      <c r="AZ48" t="e">
        <f t="shared" ca="1" si="34"/>
        <v>#NUM!</v>
      </c>
      <c r="BA48" t="e">
        <f t="shared" ca="1" si="35"/>
        <v>#NUM!</v>
      </c>
      <c r="BB48" t="e">
        <f t="shared" ca="1" si="36"/>
        <v>#NUM!</v>
      </c>
      <c r="BC48" t="e">
        <f t="shared" ca="1" si="37"/>
        <v>#NUM!</v>
      </c>
      <c r="BD48" t="e">
        <f t="shared" ca="1" si="38"/>
        <v>#NUM!</v>
      </c>
      <c r="BE48" t="e">
        <f t="shared" ca="1" si="39"/>
        <v>#NUM!</v>
      </c>
      <c r="BF48" t="e">
        <f t="shared" ca="1" si="40"/>
        <v>#NUM!</v>
      </c>
      <c r="BG48" t="e">
        <f t="shared" ca="1" si="44"/>
        <v>#NUM!</v>
      </c>
      <c r="BH48" t="e">
        <f t="shared" ca="1" si="29"/>
        <v>#NUM!</v>
      </c>
      <c r="BI48" t="e">
        <f t="shared" ca="1" si="30"/>
        <v>#NUM!</v>
      </c>
      <c r="BJ48">
        <f>AV48</f>
        <v>0</v>
      </c>
    </row>
    <row r="49" spans="1:62" x14ac:dyDescent="0.25">
      <c r="A49">
        <f t="shared" si="42"/>
        <v>38</v>
      </c>
      <c r="B49" s="1">
        <f t="shared" si="45"/>
        <v>4.7209899999999998E-8</v>
      </c>
      <c r="C49" s="1">
        <f t="shared" si="45"/>
        <v>1.09987E-3</v>
      </c>
      <c r="D49" s="1">
        <f t="shared" si="45"/>
        <v>1.7799999999999999E-6</v>
      </c>
      <c r="E49" s="1" t="e">
        <f t="shared" ca="1" si="1"/>
        <v>#NUM!</v>
      </c>
      <c r="F49" s="1" t="e">
        <f t="shared" ca="1" si="32"/>
        <v>#NUM!</v>
      </c>
      <c r="G49" s="1" t="e">
        <f t="shared" ca="1" si="43"/>
        <v>#NUM!</v>
      </c>
      <c r="H49" s="1" t="e">
        <f t="shared" ca="1" si="2"/>
        <v>#NUM!</v>
      </c>
      <c r="I49" s="1">
        <f>I48-BJ48/$H$7</f>
        <v>2.6915348039269097E-8</v>
      </c>
      <c r="J49" s="14" t="e">
        <f t="shared" ca="1" si="3"/>
        <v>#NUM!</v>
      </c>
      <c r="K49" s="14" t="e">
        <f t="shared" ca="1" si="4"/>
        <v>#NUM!</v>
      </c>
      <c r="L49" s="1">
        <f t="shared" si="5"/>
        <v>3.7411058827205313E-7</v>
      </c>
      <c r="M49" s="1" t="e">
        <f t="shared" ca="1" si="6"/>
        <v>#NUM!</v>
      </c>
      <c r="N49" s="1" t="e">
        <f t="shared" ca="1" si="7"/>
        <v>#NUM!</v>
      </c>
      <c r="O49" s="1" t="e">
        <f t="shared" ca="1" si="8"/>
        <v>#NUM!</v>
      </c>
      <c r="P49" s="1" t="e">
        <f t="shared" ca="1" si="9"/>
        <v>#NUM!</v>
      </c>
      <c r="Q49" s="1" t="e">
        <f t="shared" ca="1" si="10"/>
        <v>#NUM!</v>
      </c>
      <c r="R49" s="1" t="e">
        <f t="shared" ca="1" si="11"/>
        <v>#NUM!</v>
      </c>
      <c r="S49" s="1" t="e">
        <f t="shared" ca="1" si="12"/>
        <v>#NUM!</v>
      </c>
      <c r="T49" s="1" t="e">
        <f t="shared" ca="1" si="46"/>
        <v>#NUM!</v>
      </c>
      <c r="U49" s="1" t="e">
        <f t="shared" ca="1" si="46"/>
        <v>#NUM!</v>
      </c>
      <c r="V49" s="1" t="e">
        <f t="shared" ca="1" si="46"/>
        <v>#NUM!</v>
      </c>
      <c r="W49" s="1" t="e">
        <f t="shared" ca="1" si="46"/>
        <v>#NUM!</v>
      </c>
      <c r="X49" s="1" t="e" cm="1">
        <f t="array" aca="1" ref="X49:AA49" ca="1">ABS(T49:W49/B49:E49)</f>
        <v>#NUM!</v>
      </c>
      <c r="Y49" s="1" t="e">
        <f ca="1"/>
        <v>#NUM!</v>
      </c>
      <c r="Z49" s="1" t="e">
        <f ca="1"/>
        <v>#NUM!</v>
      </c>
      <c r="AA49" s="1" t="e">
        <f ca="1"/>
        <v>#NUM!</v>
      </c>
      <c r="AB49" s="1" t="e" cm="1">
        <f t="array" aca="1" ref="AB49" ca="1">MAX(ABS(T49:W49/B49:E49))</f>
        <v>#NUM!</v>
      </c>
      <c r="AC49" s="1" t="e">
        <f t="shared" ca="1" si="14"/>
        <v>#NUM!</v>
      </c>
      <c r="AD49" s="1" t="e">
        <f t="shared" ca="1" si="15"/>
        <v>#NUM!</v>
      </c>
      <c r="AE49" s="1" t="e">
        <f t="shared" ca="1" si="16"/>
        <v>#NUM!</v>
      </c>
      <c r="AF49" s="2" t="e">
        <f t="shared" ca="1" si="17"/>
        <v>#NUM!</v>
      </c>
      <c r="AG49" s="2" t="e">
        <f t="shared" ca="1" si="18"/>
        <v>#NUM!</v>
      </c>
      <c r="AH49" s="2">
        <v>0</v>
      </c>
      <c r="AI49" s="14" t="e">
        <f t="shared" ca="1" si="19"/>
        <v>#NUM!</v>
      </c>
      <c r="AJ49" s="17">
        <f>0</f>
        <v>0</v>
      </c>
      <c r="AK49" s="14" t="e">
        <f t="shared" ca="1" si="20"/>
        <v>#NUM!</v>
      </c>
      <c r="AL49" s="22" t="e">
        <f t="shared" ca="1" si="21"/>
        <v>#NUM!</v>
      </c>
      <c r="AM49" s="22" t="e">
        <f t="shared" ca="1" si="22"/>
        <v>#NUM!</v>
      </c>
      <c r="AN49" s="18" t="e">
        <f t="shared" ca="1" si="23"/>
        <v>#NUM!</v>
      </c>
      <c r="AO49" s="22" t="e">
        <f t="shared" ca="1" si="24"/>
        <v>#NUM!</v>
      </c>
      <c r="AP49" s="22" t="e">
        <f t="shared" ca="1" si="25"/>
        <v>#NUM!</v>
      </c>
      <c r="AQ49" s="18">
        <f t="shared" si="26"/>
        <v>6.7608297539198143E-4</v>
      </c>
      <c r="AR49" s="18" t="e">
        <f t="shared" ca="1" si="27"/>
        <v>#NUM!</v>
      </c>
      <c r="AS49" s="1" t="e" cm="1">
        <f t="array" aca="1" ref="AS49:AU49" ca="1">TRANSPOSE(MMULT(MINVERSE(_xlfn.WRAPCOLS(AC49:AK49,3)),TRANSPOSE(T49:V49)))/$F$7:$H$7</f>
        <v>#NUM!</v>
      </c>
      <c r="AT49" s="1" t="e">
        <f ca="1"/>
        <v>#NUM!</v>
      </c>
      <c r="AU49" s="1" t="e">
        <f ca="1"/>
        <v>#NUM!</v>
      </c>
      <c r="AV49">
        <v>0</v>
      </c>
      <c r="AW49" t="e">
        <f ca="1">OR($AB49&gt;(1.3*$AB48),$BB48&gt;10)</f>
        <v>#NUM!</v>
      </c>
      <c r="AX49" t="e">
        <f t="shared" ca="1" si="33"/>
        <v>#NUM!</v>
      </c>
      <c r="AY49" t="e">
        <f ca="1">AND(($AZ48 &gt; (3 + $A49 / 3)), ($AZ48 &gt; $BD48), ($BF48 &lt; 1))</f>
        <v>#NUM!</v>
      </c>
      <c r="AZ49" t="e">
        <f t="shared" ca="1" si="34"/>
        <v>#NUM!</v>
      </c>
      <c r="BA49" t="e">
        <f t="shared" ca="1" si="35"/>
        <v>#NUM!</v>
      </c>
      <c r="BB49" t="e">
        <f t="shared" ca="1" si="36"/>
        <v>#NUM!</v>
      </c>
      <c r="BC49" t="e">
        <f t="shared" ca="1" si="37"/>
        <v>#NUM!</v>
      </c>
      <c r="BD49" t="e">
        <f t="shared" ca="1" si="38"/>
        <v>#NUM!</v>
      </c>
      <c r="BE49" t="e">
        <f t="shared" ca="1" si="39"/>
        <v>#NUM!</v>
      </c>
      <c r="BF49" t="e">
        <f t="shared" ca="1" si="40"/>
        <v>#NUM!</v>
      </c>
      <c r="BG49" t="e">
        <f t="shared" ca="1" si="44"/>
        <v>#NUM!</v>
      </c>
      <c r="BH49" t="e">
        <f t="shared" ca="1" si="29"/>
        <v>#NUM!</v>
      </c>
      <c r="BI49" t="e">
        <f t="shared" ca="1" si="30"/>
        <v>#NUM!</v>
      </c>
      <c r="BJ49">
        <f>AV49</f>
        <v>0</v>
      </c>
    </row>
    <row r="50" spans="1:62" x14ac:dyDescent="0.25">
      <c r="A50">
        <f t="shared" si="42"/>
        <v>39</v>
      </c>
      <c r="B50" s="1">
        <f t="shared" si="45"/>
        <v>4.7209899999999998E-8</v>
      </c>
      <c r="C50" s="1">
        <f t="shared" si="45"/>
        <v>1.09987E-3</v>
      </c>
      <c r="D50" s="1">
        <f t="shared" si="45"/>
        <v>1.7799999999999999E-6</v>
      </c>
      <c r="E50" s="1" t="e">
        <f t="shared" ca="1" si="1"/>
        <v>#NUM!</v>
      </c>
      <c r="F50" s="1" t="e">
        <f t="shared" ca="1" si="32"/>
        <v>#NUM!</v>
      </c>
      <c r="G50" s="1" t="e">
        <f t="shared" ca="1" si="43"/>
        <v>#NUM!</v>
      </c>
      <c r="H50" s="1" t="e">
        <f t="shared" ca="1" si="2"/>
        <v>#NUM!</v>
      </c>
      <c r="I50" s="1">
        <f>I49-BJ49/$H$7</f>
        <v>2.6915348039269097E-8</v>
      </c>
      <c r="J50" s="14" t="e">
        <f t="shared" ca="1" si="3"/>
        <v>#NUM!</v>
      </c>
      <c r="K50" s="14" t="e">
        <f t="shared" ca="1" si="4"/>
        <v>#NUM!</v>
      </c>
      <c r="L50" s="1">
        <f t="shared" si="5"/>
        <v>3.7411058827205313E-7</v>
      </c>
      <c r="M50" s="1" t="e">
        <f t="shared" ca="1" si="6"/>
        <v>#NUM!</v>
      </c>
      <c r="N50" s="1" t="e">
        <f t="shared" ca="1" si="7"/>
        <v>#NUM!</v>
      </c>
      <c r="O50" s="1" t="e">
        <f t="shared" ca="1" si="8"/>
        <v>#NUM!</v>
      </c>
      <c r="P50" s="1" t="e">
        <f t="shared" ca="1" si="9"/>
        <v>#NUM!</v>
      </c>
      <c r="Q50" s="1" t="e">
        <f t="shared" ca="1" si="10"/>
        <v>#NUM!</v>
      </c>
      <c r="R50" s="1" t="e">
        <f t="shared" ca="1" si="11"/>
        <v>#NUM!</v>
      </c>
      <c r="S50" s="1" t="e">
        <f t="shared" ca="1" si="12"/>
        <v>#NUM!</v>
      </c>
      <c r="T50" s="1" t="e">
        <f t="shared" ca="1" si="46"/>
        <v>#NUM!</v>
      </c>
      <c r="U50" s="1" t="e">
        <f t="shared" ca="1" si="46"/>
        <v>#NUM!</v>
      </c>
      <c r="V50" s="1" t="e">
        <f t="shared" ca="1" si="46"/>
        <v>#NUM!</v>
      </c>
      <c r="W50" s="1" t="e">
        <f t="shared" ca="1" si="46"/>
        <v>#NUM!</v>
      </c>
      <c r="X50" s="1" t="e" cm="1">
        <f t="array" aca="1" ref="X50:AA50" ca="1">ABS(T50:W50/B50:E50)</f>
        <v>#NUM!</v>
      </c>
      <c r="Y50" s="1" t="e">
        <f ca="1"/>
        <v>#NUM!</v>
      </c>
      <c r="Z50" s="1" t="e">
        <f ca="1"/>
        <v>#NUM!</v>
      </c>
      <c r="AA50" s="1" t="e">
        <f ca="1"/>
        <v>#NUM!</v>
      </c>
      <c r="AB50" s="1" t="e" cm="1">
        <f t="array" aca="1" ref="AB50" ca="1">MAX(ABS(T50:W50/B50:E50))</f>
        <v>#NUM!</v>
      </c>
      <c r="AC50" s="1" t="e">
        <f t="shared" ca="1" si="14"/>
        <v>#NUM!</v>
      </c>
      <c r="AD50" s="1" t="e">
        <f t="shared" ca="1" si="15"/>
        <v>#NUM!</v>
      </c>
      <c r="AE50" s="1" t="e">
        <f t="shared" ca="1" si="16"/>
        <v>#NUM!</v>
      </c>
      <c r="AF50" s="2" t="e">
        <f t="shared" ca="1" si="17"/>
        <v>#NUM!</v>
      </c>
      <c r="AG50" s="2" t="e">
        <f t="shared" ca="1" si="18"/>
        <v>#NUM!</v>
      </c>
      <c r="AH50" s="2">
        <v>0</v>
      </c>
      <c r="AI50" s="14" t="e">
        <f t="shared" ca="1" si="19"/>
        <v>#NUM!</v>
      </c>
      <c r="AJ50" s="17">
        <f>0</f>
        <v>0</v>
      </c>
      <c r="AK50" s="14" t="e">
        <f t="shared" ca="1" si="20"/>
        <v>#NUM!</v>
      </c>
      <c r="AL50" s="22" t="e">
        <f t="shared" ca="1" si="21"/>
        <v>#NUM!</v>
      </c>
      <c r="AM50" s="22" t="e">
        <f t="shared" ca="1" si="22"/>
        <v>#NUM!</v>
      </c>
      <c r="AN50" s="18" t="e">
        <f t="shared" ca="1" si="23"/>
        <v>#NUM!</v>
      </c>
      <c r="AO50" s="22" t="e">
        <f t="shared" ca="1" si="24"/>
        <v>#NUM!</v>
      </c>
      <c r="AP50" s="22" t="e">
        <f t="shared" ca="1" si="25"/>
        <v>#NUM!</v>
      </c>
      <c r="AQ50" s="18">
        <f t="shared" si="26"/>
        <v>6.7608297539198143E-4</v>
      </c>
      <c r="AR50" s="18" t="e">
        <f t="shared" ca="1" si="27"/>
        <v>#NUM!</v>
      </c>
      <c r="AS50" s="1" t="e" cm="1">
        <f t="array" aca="1" ref="AS50:AU50" ca="1">TRANSPOSE(MMULT(MINVERSE(_xlfn.WRAPCOLS(AC50:AK50,3)),TRANSPOSE(T50:V50)))/$F$7:$H$7</f>
        <v>#NUM!</v>
      </c>
      <c r="AT50" s="1" t="e">
        <f ca="1"/>
        <v>#NUM!</v>
      </c>
      <c r="AU50" s="1" t="e">
        <f ca="1"/>
        <v>#NUM!</v>
      </c>
      <c r="AV50">
        <v>0</v>
      </c>
      <c r="AW50" t="e">
        <f ca="1">OR($AB50&gt;(1.3*$AB49),$BB49&gt;10)</f>
        <v>#NUM!</v>
      </c>
      <c r="AX50" t="e">
        <f t="shared" ca="1" si="33"/>
        <v>#NUM!</v>
      </c>
      <c r="AY50" t="e">
        <f ca="1">AND(($AZ49 &gt; (3 + $A50 / 3)), ($AZ49 &gt; $BD49), ($BF49 &lt; 1))</f>
        <v>#NUM!</v>
      </c>
      <c r="AZ50" t="e">
        <f t="shared" ca="1" si="34"/>
        <v>#NUM!</v>
      </c>
      <c r="BA50" t="e">
        <f t="shared" ca="1" si="35"/>
        <v>#NUM!</v>
      </c>
      <c r="BB50" t="e">
        <f t="shared" ca="1" si="36"/>
        <v>#NUM!</v>
      </c>
      <c r="BC50" t="e">
        <f t="shared" ca="1" si="37"/>
        <v>#NUM!</v>
      </c>
      <c r="BD50" t="e">
        <f t="shared" ca="1" si="38"/>
        <v>#NUM!</v>
      </c>
      <c r="BE50" t="e">
        <f t="shared" ca="1" si="39"/>
        <v>#NUM!</v>
      </c>
      <c r="BF50" t="e">
        <f t="shared" ca="1" si="40"/>
        <v>#NUM!</v>
      </c>
      <c r="BG50" t="e">
        <f t="shared" ca="1" si="44"/>
        <v>#NUM!</v>
      </c>
      <c r="BH50" t="e">
        <f t="shared" ca="1" si="29"/>
        <v>#NUM!</v>
      </c>
      <c r="BI50" t="e">
        <f t="shared" ca="1" si="30"/>
        <v>#NUM!</v>
      </c>
      <c r="BJ50">
        <f>AV50</f>
        <v>0</v>
      </c>
    </row>
    <row r="51" spans="1:62" x14ac:dyDescent="0.25">
      <c r="A51">
        <f t="shared" si="42"/>
        <v>40</v>
      </c>
      <c r="B51" s="1">
        <f t="shared" si="45"/>
        <v>4.7209899999999998E-8</v>
      </c>
      <c r="C51" s="1">
        <f t="shared" si="45"/>
        <v>1.09987E-3</v>
      </c>
      <c r="D51" s="1">
        <f t="shared" si="45"/>
        <v>1.7799999999999999E-6</v>
      </c>
      <c r="E51" s="1" t="e">
        <f t="shared" ca="1" si="1"/>
        <v>#NUM!</v>
      </c>
      <c r="F51" s="1" t="e">
        <f t="shared" ca="1" si="32"/>
        <v>#NUM!</v>
      </c>
      <c r="G51" s="1" t="e">
        <f t="shared" ca="1" si="43"/>
        <v>#NUM!</v>
      </c>
      <c r="H51" s="1" t="e">
        <f t="shared" ca="1" si="2"/>
        <v>#NUM!</v>
      </c>
      <c r="I51" s="1">
        <f>I50-BJ50/$H$7</f>
        <v>2.6915348039269097E-8</v>
      </c>
      <c r="J51" s="14" t="e">
        <f t="shared" ca="1" si="3"/>
        <v>#NUM!</v>
      </c>
      <c r="K51" s="14" t="e">
        <f t="shared" ca="1" si="4"/>
        <v>#NUM!</v>
      </c>
      <c r="L51" s="1">
        <f t="shared" si="5"/>
        <v>3.7411058827205313E-7</v>
      </c>
      <c r="M51" s="1" t="e">
        <f t="shared" ca="1" si="6"/>
        <v>#NUM!</v>
      </c>
      <c r="N51" s="1" t="e">
        <f t="shared" ca="1" si="7"/>
        <v>#NUM!</v>
      </c>
      <c r="O51" s="1" t="e">
        <f t="shared" ca="1" si="8"/>
        <v>#NUM!</v>
      </c>
      <c r="P51" s="1" t="e">
        <f t="shared" ca="1" si="9"/>
        <v>#NUM!</v>
      </c>
      <c r="Q51" s="1" t="e">
        <f t="shared" ca="1" si="10"/>
        <v>#NUM!</v>
      </c>
      <c r="R51" s="1" t="e">
        <f t="shared" ca="1" si="11"/>
        <v>#NUM!</v>
      </c>
      <c r="S51" s="1" t="e">
        <f t="shared" ca="1" si="12"/>
        <v>#NUM!</v>
      </c>
      <c r="T51" s="1" t="e">
        <f t="shared" ca="1" si="46"/>
        <v>#NUM!</v>
      </c>
      <c r="U51" s="1" t="e">
        <f t="shared" ca="1" si="46"/>
        <v>#NUM!</v>
      </c>
      <c r="V51" s="1" t="e">
        <f t="shared" ca="1" si="46"/>
        <v>#NUM!</v>
      </c>
      <c r="W51" s="1" t="e">
        <f t="shared" ca="1" si="46"/>
        <v>#NUM!</v>
      </c>
      <c r="X51" s="1" t="e" cm="1">
        <f t="array" aca="1" ref="X51:AA51" ca="1">ABS(T51:W51/B51:E51)</f>
        <v>#NUM!</v>
      </c>
      <c r="Y51" s="1" t="e">
        <f ca="1"/>
        <v>#NUM!</v>
      </c>
      <c r="Z51" s="1" t="e">
        <f ca="1"/>
        <v>#NUM!</v>
      </c>
      <c r="AA51" s="1" t="e">
        <f ca="1"/>
        <v>#NUM!</v>
      </c>
      <c r="AB51" s="1" t="e" cm="1">
        <f t="array" aca="1" ref="AB51" ca="1">MAX(ABS(T51:W51/B51:E51))</f>
        <v>#NUM!</v>
      </c>
      <c r="AC51" s="1" t="e">
        <f t="shared" ca="1" si="14"/>
        <v>#NUM!</v>
      </c>
      <c r="AD51" s="1" t="e">
        <f t="shared" ca="1" si="15"/>
        <v>#NUM!</v>
      </c>
      <c r="AE51" s="1" t="e">
        <f t="shared" ca="1" si="16"/>
        <v>#NUM!</v>
      </c>
      <c r="AF51" s="2" t="e">
        <f t="shared" ca="1" si="17"/>
        <v>#NUM!</v>
      </c>
      <c r="AG51" s="2" t="e">
        <f t="shared" ca="1" si="18"/>
        <v>#NUM!</v>
      </c>
      <c r="AH51" s="2">
        <v>0</v>
      </c>
      <c r="AI51" s="14" t="e">
        <f t="shared" ca="1" si="19"/>
        <v>#NUM!</v>
      </c>
      <c r="AJ51" s="17">
        <f>0</f>
        <v>0</v>
      </c>
      <c r="AK51" s="14" t="e">
        <f t="shared" ca="1" si="20"/>
        <v>#NUM!</v>
      </c>
      <c r="AL51" s="22" t="e">
        <f t="shared" ca="1" si="21"/>
        <v>#NUM!</v>
      </c>
      <c r="AM51" s="22" t="e">
        <f t="shared" ca="1" si="22"/>
        <v>#NUM!</v>
      </c>
      <c r="AN51" s="18" t="e">
        <f t="shared" ca="1" si="23"/>
        <v>#NUM!</v>
      </c>
      <c r="AO51" s="22" t="e">
        <f t="shared" ca="1" si="24"/>
        <v>#NUM!</v>
      </c>
      <c r="AP51" s="22" t="e">
        <f t="shared" ca="1" si="25"/>
        <v>#NUM!</v>
      </c>
      <c r="AQ51" s="18">
        <f t="shared" si="26"/>
        <v>6.7608297539198143E-4</v>
      </c>
      <c r="AR51" s="18" t="e">
        <f t="shared" ca="1" si="27"/>
        <v>#NUM!</v>
      </c>
      <c r="AS51" s="1" t="e" cm="1">
        <f t="array" aca="1" ref="AS51:AU51" ca="1">TRANSPOSE(MMULT(MINVERSE(_xlfn.WRAPCOLS(AC51:AK51,3)),TRANSPOSE(T51:V51)))/$F$7:$H$7</f>
        <v>#NUM!</v>
      </c>
      <c r="AT51" s="1" t="e">
        <f ca="1"/>
        <v>#NUM!</v>
      </c>
      <c r="AU51" s="1" t="e">
        <f ca="1"/>
        <v>#NUM!</v>
      </c>
      <c r="AV51">
        <v>0</v>
      </c>
      <c r="AW51" t="e">
        <f ca="1">OR($AB51&gt;(1.3*$AB50),$BB50&gt;10)</f>
        <v>#NUM!</v>
      </c>
      <c r="AX51" t="e">
        <f t="shared" ca="1" si="33"/>
        <v>#NUM!</v>
      </c>
      <c r="AY51" t="e">
        <f ca="1">AND(($AZ50 &gt; (3 + $A51 / 3)), ($AZ50 &gt; $BD50), ($BF50 &lt; 1))</f>
        <v>#NUM!</v>
      </c>
      <c r="AZ51" t="e">
        <f t="shared" ca="1" si="34"/>
        <v>#NUM!</v>
      </c>
      <c r="BA51" t="e">
        <f t="shared" ca="1" si="35"/>
        <v>#NUM!</v>
      </c>
      <c r="BB51" t="e">
        <f t="shared" ca="1" si="36"/>
        <v>#NUM!</v>
      </c>
      <c r="BC51" t="e">
        <f t="shared" ca="1" si="37"/>
        <v>#NUM!</v>
      </c>
      <c r="BD51" t="e">
        <f t="shared" ca="1" si="38"/>
        <v>#NUM!</v>
      </c>
      <c r="BE51" t="e">
        <f t="shared" ca="1" si="39"/>
        <v>#NUM!</v>
      </c>
      <c r="BF51" t="e">
        <f t="shared" ca="1" si="40"/>
        <v>#NUM!</v>
      </c>
      <c r="BG51" t="e">
        <f t="shared" ca="1" si="44"/>
        <v>#NUM!</v>
      </c>
      <c r="BH51" t="e">
        <f t="shared" ca="1" si="29"/>
        <v>#NUM!</v>
      </c>
      <c r="BI51" t="e">
        <f t="shared" ca="1" si="30"/>
        <v>#NUM!</v>
      </c>
      <c r="BJ51">
        <f>AV51</f>
        <v>0</v>
      </c>
    </row>
    <row r="52" spans="1:62" x14ac:dyDescent="0.25">
      <c r="A52">
        <f t="shared" si="42"/>
        <v>41</v>
      </c>
      <c r="B52" s="1">
        <f t="shared" si="45"/>
        <v>4.7209899999999998E-8</v>
      </c>
      <c r="C52" s="1">
        <f t="shared" si="45"/>
        <v>1.09987E-3</v>
      </c>
      <c r="D52" s="1">
        <f t="shared" si="45"/>
        <v>1.7799999999999999E-6</v>
      </c>
      <c r="E52" s="1" t="e">
        <f t="shared" ca="1" si="1"/>
        <v>#NUM!</v>
      </c>
      <c r="F52" s="1" t="e">
        <f t="shared" ca="1" si="32"/>
        <v>#NUM!</v>
      </c>
      <c r="G52" s="1" t="e">
        <f t="shared" ca="1" si="43"/>
        <v>#NUM!</v>
      </c>
      <c r="H52" s="1" t="e">
        <f t="shared" ca="1" si="2"/>
        <v>#NUM!</v>
      </c>
      <c r="I52" s="1">
        <f>I51-BJ51/$H$7</f>
        <v>2.6915348039269097E-8</v>
      </c>
      <c r="J52" s="14" t="e">
        <f t="shared" ca="1" si="3"/>
        <v>#NUM!</v>
      </c>
      <c r="K52" s="14" t="e">
        <f t="shared" ca="1" si="4"/>
        <v>#NUM!</v>
      </c>
      <c r="L52" s="1">
        <f t="shared" si="5"/>
        <v>3.7411058827205313E-7</v>
      </c>
      <c r="M52" s="1" t="e">
        <f t="shared" ca="1" si="6"/>
        <v>#NUM!</v>
      </c>
      <c r="N52" s="1" t="e">
        <f t="shared" ca="1" si="7"/>
        <v>#NUM!</v>
      </c>
      <c r="O52" s="1" t="e">
        <f t="shared" ca="1" si="8"/>
        <v>#NUM!</v>
      </c>
      <c r="P52" s="1" t="e">
        <f t="shared" ca="1" si="9"/>
        <v>#NUM!</v>
      </c>
      <c r="Q52" s="1" t="e">
        <f t="shared" ca="1" si="10"/>
        <v>#NUM!</v>
      </c>
      <c r="R52" s="1" t="e">
        <f t="shared" ca="1" si="11"/>
        <v>#NUM!</v>
      </c>
      <c r="S52" s="1" t="e">
        <f t="shared" ca="1" si="12"/>
        <v>#NUM!</v>
      </c>
      <c r="T52" s="1" t="e">
        <f t="shared" ca="1" si="46"/>
        <v>#NUM!</v>
      </c>
      <c r="U52" s="1" t="e">
        <f t="shared" ca="1" si="46"/>
        <v>#NUM!</v>
      </c>
      <c r="V52" s="1" t="e">
        <f t="shared" ca="1" si="46"/>
        <v>#NUM!</v>
      </c>
      <c r="W52" s="1" t="e">
        <f t="shared" ca="1" si="46"/>
        <v>#NUM!</v>
      </c>
      <c r="X52" s="1" t="e" cm="1">
        <f t="array" aca="1" ref="X52:AA52" ca="1">ABS(T52:W52/B52:E52)</f>
        <v>#NUM!</v>
      </c>
      <c r="Y52" s="1" t="e">
        <f ca="1"/>
        <v>#NUM!</v>
      </c>
      <c r="Z52" s="1" t="e">
        <f ca="1"/>
        <v>#NUM!</v>
      </c>
      <c r="AA52" s="1" t="e">
        <f ca="1"/>
        <v>#NUM!</v>
      </c>
      <c r="AB52" s="1" t="e" cm="1">
        <f t="array" aca="1" ref="AB52" ca="1">MAX(ABS(T52:W52/B52:E52))</f>
        <v>#NUM!</v>
      </c>
      <c r="AC52" s="1" t="e">
        <f t="shared" ca="1" si="14"/>
        <v>#NUM!</v>
      </c>
      <c r="AD52" s="1" t="e">
        <f t="shared" ca="1" si="15"/>
        <v>#NUM!</v>
      </c>
      <c r="AE52" s="1" t="e">
        <f t="shared" ca="1" si="16"/>
        <v>#NUM!</v>
      </c>
      <c r="AF52" s="2" t="e">
        <f t="shared" ca="1" si="17"/>
        <v>#NUM!</v>
      </c>
      <c r="AG52" s="2" t="e">
        <f t="shared" ca="1" si="18"/>
        <v>#NUM!</v>
      </c>
      <c r="AH52" s="2">
        <v>0</v>
      </c>
      <c r="AI52" s="14" t="e">
        <f t="shared" ca="1" si="19"/>
        <v>#NUM!</v>
      </c>
      <c r="AJ52" s="17">
        <f>0</f>
        <v>0</v>
      </c>
      <c r="AK52" s="14" t="e">
        <f t="shared" ca="1" si="20"/>
        <v>#NUM!</v>
      </c>
      <c r="AL52" s="22" t="e">
        <f t="shared" ca="1" si="21"/>
        <v>#NUM!</v>
      </c>
      <c r="AM52" s="22" t="e">
        <f t="shared" ca="1" si="22"/>
        <v>#NUM!</v>
      </c>
      <c r="AN52" s="18" t="e">
        <f t="shared" ca="1" si="23"/>
        <v>#NUM!</v>
      </c>
      <c r="AO52" s="22" t="e">
        <f t="shared" ca="1" si="24"/>
        <v>#NUM!</v>
      </c>
      <c r="AP52" s="22" t="e">
        <f t="shared" ca="1" si="25"/>
        <v>#NUM!</v>
      </c>
      <c r="AQ52" s="18">
        <f t="shared" si="26"/>
        <v>6.7608297539198143E-4</v>
      </c>
      <c r="AR52" s="18" t="e">
        <f t="shared" ca="1" si="27"/>
        <v>#NUM!</v>
      </c>
      <c r="AS52" s="1" t="e" cm="1">
        <f t="array" aca="1" ref="AS52:AU52" ca="1">TRANSPOSE(MMULT(MINVERSE(_xlfn.WRAPCOLS(AC52:AK52,3)),TRANSPOSE(T52:V52)))/$F$7:$H$7</f>
        <v>#NUM!</v>
      </c>
      <c r="AT52" s="1" t="e">
        <f ca="1"/>
        <v>#NUM!</v>
      </c>
      <c r="AU52" s="1" t="e">
        <f ca="1"/>
        <v>#NUM!</v>
      </c>
      <c r="AV52">
        <v>0</v>
      </c>
      <c r="AW52" t="e">
        <f ca="1">OR($AB52&gt;(1.3*$AB51),$BB51&gt;10)</f>
        <v>#NUM!</v>
      </c>
      <c r="AX52" t="e">
        <f t="shared" ca="1" si="33"/>
        <v>#NUM!</v>
      </c>
      <c r="AY52" t="e">
        <f ca="1">AND(($AZ51 &gt; (3 + $A52 / 3)), ($AZ51 &gt; $BD51), ($BF51 &lt; 1))</f>
        <v>#NUM!</v>
      </c>
      <c r="AZ52" t="e">
        <f t="shared" ca="1" si="34"/>
        <v>#NUM!</v>
      </c>
      <c r="BA52" t="e">
        <f t="shared" ca="1" si="35"/>
        <v>#NUM!</v>
      </c>
      <c r="BB52" t="e">
        <f t="shared" ca="1" si="36"/>
        <v>#NUM!</v>
      </c>
      <c r="BC52" t="e">
        <f t="shared" ca="1" si="37"/>
        <v>#NUM!</v>
      </c>
      <c r="BD52" t="e">
        <f t="shared" ca="1" si="38"/>
        <v>#NUM!</v>
      </c>
      <c r="BE52" t="e">
        <f t="shared" ca="1" si="39"/>
        <v>#NUM!</v>
      </c>
      <c r="BF52" t="e">
        <f t="shared" ca="1" si="40"/>
        <v>#NUM!</v>
      </c>
      <c r="BG52" t="e">
        <f t="shared" ca="1" si="44"/>
        <v>#NUM!</v>
      </c>
      <c r="BH52" t="e">
        <f t="shared" ca="1" si="29"/>
        <v>#NUM!</v>
      </c>
      <c r="BI52" t="e">
        <f t="shared" ca="1" si="30"/>
        <v>#NUM!</v>
      </c>
      <c r="BJ52">
        <f>AV52</f>
        <v>0</v>
      </c>
    </row>
    <row r="53" spans="1:62" x14ac:dyDescent="0.25">
      <c r="A53">
        <f t="shared" si="42"/>
        <v>42</v>
      </c>
      <c r="B53" s="1">
        <f t="shared" si="45"/>
        <v>4.7209899999999998E-8</v>
      </c>
      <c r="C53" s="1">
        <f t="shared" si="45"/>
        <v>1.09987E-3</v>
      </c>
      <c r="D53" s="1">
        <f t="shared" si="45"/>
        <v>1.7799999999999999E-6</v>
      </c>
      <c r="E53" s="1" t="e">
        <f t="shared" ca="1" si="1"/>
        <v>#NUM!</v>
      </c>
      <c r="F53" s="1" t="e">
        <f t="shared" ca="1" si="32"/>
        <v>#NUM!</v>
      </c>
      <c r="G53" s="1" t="e">
        <f t="shared" ca="1" si="43"/>
        <v>#NUM!</v>
      </c>
      <c r="H53" s="1" t="e">
        <f t="shared" ca="1" si="2"/>
        <v>#NUM!</v>
      </c>
      <c r="I53" s="1">
        <f>I52-BJ52/$H$7</f>
        <v>2.6915348039269097E-8</v>
      </c>
      <c r="J53" s="14" t="e">
        <f t="shared" ca="1" si="3"/>
        <v>#NUM!</v>
      </c>
      <c r="K53" s="14" t="e">
        <f t="shared" ca="1" si="4"/>
        <v>#NUM!</v>
      </c>
      <c r="L53" s="1">
        <f t="shared" si="5"/>
        <v>3.7411058827205313E-7</v>
      </c>
      <c r="M53" s="1" t="e">
        <f t="shared" ca="1" si="6"/>
        <v>#NUM!</v>
      </c>
      <c r="N53" s="1" t="e">
        <f t="shared" ca="1" si="7"/>
        <v>#NUM!</v>
      </c>
      <c r="O53" s="1" t="e">
        <f t="shared" ca="1" si="8"/>
        <v>#NUM!</v>
      </c>
      <c r="P53" s="1" t="e">
        <f t="shared" ca="1" si="9"/>
        <v>#NUM!</v>
      </c>
      <c r="Q53" s="1" t="e">
        <f t="shared" ca="1" si="10"/>
        <v>#NUM!</v>
      </c>
      <c r="R53" s="1" t="e">
        <f t="shared" ca="1" si="11"/>
        <v>#NUM!</v>
      </c>
      <c r="S53" s="1" t="e">
        <f t="shared" ca="1" si="12"/>
        <v>#NUM!</v>
      </c>
      <c r="T53" s="1" t="e">
        <f t="shared" ca="1" si="46"/>
        <v>#NUM!</v>
      </c>
      <c r="U53" s="1" t="e">
        <f t="shared" ca="1" si="46"/>
        <v>#NUM!</v>
      </c>
      <c r="V53" s="1" t="e">
        <f t="shared" ca="1" si="46"/>
        <v>#NUM!</v>
      </c>
      <c r="W53" s="1" t="e">
        <f t="shared" ca="1" si="46"/>
        <v>#NUM!</v>
      </c>
      <c r="X53" s="1" t="e" cm="1">
        <f t="array" aca="1" ref="X53:AA53" ca="1">ABS(T53:W53/B53:E53)</f>
        <v>#NUM!</v>
      </c>
      <c r="Y53" s="1" t="e">
        <f ca="1"/>
        <v>#NUM!</v>
      </c>
      <c r="Z53" s="1" t="e">
        <f ca="1"/>
        <v>#NUM!</v>
      </c>
      <c r="AA53" s="1" t="e">
        <f ca="1"/>
        <v>#NUM!</v>
      </c>
      <c r="AB53" s="1" t="e" cm="1">
        <f t="array" aca="1" ref="AB53" ca="1">MAX(ABS(T53:W53/B53:E53))</f>
        <v>#NUM!</v>
      </c>
      <c r="AC53" s="1" t="e">
        <f t="shared" ca="1" si="14"/>
        <v>#NUM!</v>
      </c>
      <c r="AD53" s="1" t="e">
        <f t="shared" ca="1" si="15"/>
        <v>#NUM!</v>
      </c>
      <c r="AE53" s="1" t="e">
        <f t="shared" ca="1" si="16"/>
        <v>#NUM!</v>
      </c>
      <c r="AF53" s="2" t="e">
        <f t="shared" ca="1" si="17"/>
        <v>#NUM!</v>
      </c>
      <c r="AG53" s="2" t="e">
        <f t="shared" ca="1" si="18"/>
        <v>#NUM!</v>
      </c>
      <c r="AH53" s="2">
        <v>0</v>
      </c>
      <c r="AI53" s="14" t="e">
        <f t="shared" ca="1" si="19"/>
        <v>#NUM!</v>
      </c>
      <c r="AJ53" s="17">
        <f>0</f>
        <v>0</v>
      </c>
      <c r="AK53" s="14" t="e">
        <f t="shared" ca="1" si="20"/>
        <v>#NUM!</v>
      </c>
      <c r="AL53" s="22" t="e">
        <f t="shared" ca="1" si="21"/>
        <v>#NUM!</v>
      </c>
      <c r="AM53" s="22" t="e">
        <f t="shared" ca="1" si="22"/>
        <v>#NUM!</v>
      </c>
      <c r="AN53" s="18" t="e">
        <f t="shared" ca="1" si="23"/>
        <v>#NUM!</v>
      </c>
      <c r="AO53" s="22" t="e">
        <f t="shared" ca="1" si="24"/>
        <v>#NUM!</v>
      </c>
      <c r="AP53" s="22" t="e">
        <f t="shared" ca="1" si="25"/>
        <v>#NUM!</v>
      </c>
      <c r="AQ53" s="18">
        <f t="shared" si="26"/>
        <v>6.7608297539198143E-4</v>
      </c>
      <c r="AR53" s="18" t="e">
        <f t="shared" ca="1" si="27"/>
        <v>#NUM!</v>
      </c>
      <c r="AS53" s="1" t="e" cm="1">
        <f t="array" aca="1" ref="AS53:AU53" ca="1">TRANSPOSE(MMULT(MINVERSE(_xlfn.WRAPCOLS(AC53:AK53,3)),TRANSPOSE(T53:V53)))/$F$7:$H$7</f>
        <v>#NUM!</v>
      </c>
      <c r="AT53" s="1" t="e">
        <f ca="1"/>
        <v>#NUM!</v>
      </c>
      <c r="AU53" s="1" t="e">
        <f ca="1"/>
        <v>#NUM!</v>
      </c>
      <c r="AV53">
        <v>0</v>
      </c>
      <c r="AW53" t="e">
        <f ca="1">OR($AB53&gt;(1.3*$AB52),$BB52&gt;10)</f>
        <v>#NUM!</v>
      </c>
      <c r="AX53" t="e">
        <f t="shared" ca="1" si="33"/>
        <v>#NUM!</v>
      </c>
      <c r="AY53" t="e">
        <f ca="1">AND(($AZ52 &gt; (3 + $A53 / 3)), ($AZ52 &gt; $BD52), ($BF52 &lt; 1))</f>
        <v>#NUM!</v>
      </c>
      <c r="AZ53" t="e">
        <f t="shared" ca="1" si="34"/>
        <v>#NUM!</v>
      </c>
      <c r="BA53" t="e">
        <f t="shared" ca="1" si="35"/>
        <v>#NUM!</v>
      </c>
      <c r="BB53" t="e">
        <f t="shared" ca="1" si="36"/>
        <v>#NUM!</v>
      </c>
      <c r="BC53" t="e">
        <f t="shared" ca="1" si="37"/>
        <v>#NUM!</v>
      </c>
      <c r="BD53" t="e">
        <f t="shared" ca="1" si="38"/>
        <v>#NUM!</v>
      </c>
      <c r="BE53" t="e">
        <f t="shared" ca="1" si="39"/>
        <v>#NUM!</v>
      </c>
      <c r="BF53" t="e">
        <f t="shared" ca="1" si="40"/>
        <v>#NUM!</v>
      </c>
      <c r="BG53" t="e">
        <f t="shared" ca="1" si="44"/>
        <v>#NUM!</v>
      </c>
      <c r="BH53" t="e">
        <f t="shared" ca="1" si="29"/>
        <v>#NUM!</v>
      </c>
      <c r="BI53" t="e">
        <f t="shared" ca="1" si="30"/>
        <v>#NUM!</v>
      </c>
      <c r="BJ53">
        <f>AV53</f>
        <v>0</v>
      </c>
    </row>
    <row r="54" spans="1:62" x14ac:dyDescent="0.25">
      <c r="A54">
        <f t="shared" si="42"/>
        <v>43</v>
      </c>
      <c r="B54" s="1">
        <f t="shared" si="45"/>
        <v>4.7209899999999998E-8</v>
      </c>
      <c r="C54" s="1">
        <f t="shared" si="45"/>
        <v>1.09987E-3</v>
      </c>
      <c r="D54" s="1">
        <f t="shared" si="45"/>
        <v>1.7799999999999999E-6</v>
      </c>
      <c r="E54" s="1" t="e">
        <f t="shared" ca="1" si="1"/>
        <v>#NUM!</v>
      </c>
      <c r="F54" s="1" t="e">
        <f t="shared" ca="1" si="32"/>
        <v>#NUM!</v>
      </c>
      <c r="G54" s="1" t="e">
        <f t="shared" ca="1" si="43"/>
        <v>#NUM!</v>
      </c>
      <c r="H54" s="1" t="e">
        <f t="shared" ca="1" si="2"/>
        <v>#NUM!</v>
      </c>
      <c r="I54" s="1">
        <f>I53-BJ53/$H$7</f>
        <v>2.6915348039269097E-8</v>
      </c>
      <c r="J54" s="14" t="e">
        <f t="shared" ca="1" si="3"/>
        <v>#NUM!</v>
      </c>
      <c r="K54" s="14" t="e">
        <f t="shared" ca="1" si="4"/>
        <v>#NUM!</v>
      </c>
      <c r="L54" s="1">
        <f t="shared" si="5"/>
        <v>3.7411058827205313E-7</v>
      </c>
      <c r="M54" s="1" t="e">
        <f t="shared" ca="1" si="6"/>
        <v>#NUM!</v>
      </c>
      <c r="N54" s="1" t="e">
        <f t="shared" ca="1" si="7"/>
        <v>#NUM!</v>
      </c>
      <c r="O54" s="1" t="e">
        <f t="shared" ca="1" si="8"/>
        <v>#NUM!</v>
      </c>
      <c r="P54" s="1" t="e">
        <f t="shared" ca="1" si="9"/>
        <v>#NUM!</v>
      </c>
      <c r="Q54" s="1" t="e">
        <f t="shared" ca="1" si="10"/>
        <v>#NUM!</v>
      </c>
      <c r="R54" s="1" t="e">
        <f t="shared" ca="1" si="11"/>
        <v>#NUM!</v>
      </c>
      <c r="S54" s="1" t="e">
        <f t="shared" ca="1" si="12"/>
        <v>#NUM!</v>
      </c>
      <c r="T54" s="1" t="e">
        <f t="shared" ca="1" si="46"/>
        <v>#NUM!</v>
      </c>
      <c r="U54" s="1" t="e">
        <f t="shared" ca="1" si="46"/>
        <v>#NUM!</v>
      </c>
      <c r="V54" s="1" t="e">
        <f t="shared" ca="1" si="46"/>
        <v>#NUM!</v>
      </c>
      <c r="W54" s="1" t="e">
        <f t="shared" ca="1" si="46"/>
        <v>#NUM!</v>
      </c>
      <c r="X54" s="1" t="e" cm="1">
        <f t="array" aca="1" ref="X54:AA54" ca="1">ABS(T54:W54/B54:E54)</f>
        <v>#NUM!</v>
      </c>
      <c r="Y54" s="1" t="e">
        <f ca="1"/>
        <v>#NUM!</v>
      </c>
      <c r="Z54" s="1" t="e">
        <f ca="1"/>
        <v>#NUM!</v>
      </c>
      <c r="AA54" s="1" t="e">
        <f ca="1"/>
        <v>#NUM!</v>
      </c>
      <c r="AB54" s="1" t="e" cm="1">
        <f t="array" aca="1" ref="AB54" ca="1">MAX(ABS(T54:W54/B54:E54))</f>
        <v>#NUM!</v>
      </c>
      <c r="AC54" s="1" t="e">
        <f t="shared" ca="1" si="14"/>
        <v>#NUM!</v>
      </c>
      <c r="AD54" s="1" t="e">
        <f t="shared" ca="1" si="15"/>
        <v>#NUM!</v>
      </c>
      <c r="AE54" s="1" t="e">
        <f t="shared" ca="1" si="16"/>
        <v>#NUM!</v>
      </c>
      <c r="AF54" s="2" t="e">
        <f t="shared" ca="1" si="17"/>
        <v>#NUM!</v>
      </c>
      <c r="AG54" s="2" t="e">
        <f t="shared" ca="1" si="18"/>
        <v>#NUM!</v>
      </c>
      <c r="AH54" s="2">
        <v>0</v>
      </c>
      <c r="AI54" s="14" t="e">
        <f t="shared" ca="1" si="19"/>
        <v>#NUM!</v>
      </c>
      <c r="AJ54" s="17">
        <f>0</f>
        <v>0</v>
      </c>
      <c r="AK54" s="14" t="e">
        <f t="shared" ca="1" si="20"/>
        <v>#NUM!</v>
      </c>
      <c r="AL54" s="22" t="e">
        <f t="shared" ca="1" si="21"/>
        <v>#NUM!</v>
      </c>
      <c r="AM54" s="22" t="e">
        <f t="shared" ca="1" si="22"/>
        <v>#NUM!</v>
      </c>
      <c r="AN54" s="18" t="e">
        <f t="shared" ca="1" si="23"/>
        <v>#NUM!</v>
      </c>
      <c r="AO54" s="22" t="e">
        <f t="shared" ca="1" si="24"/>
        <v>#NUM!</v>
      </c>
      <c r="AP54" s="22" t="e">
        <f t="shared" ca="1" si="25"/>
        <v>#NUM!</v>
      </c>
      <c r="AQ54" s="18">
        <f t="shared" si="26"/>
        <v>6.7608297539198143E-4</v>
      </c>
      <c r="AR54" s="18" t="e">
        <f t="shared" ca="1" si="27"/>
        <v>#NUM!</v>
      </c>
      <c r="AS54" s="1" t="e" cm="1">
        <f t="array" aca="1" ref="AS54:AU54" ca="1">TRANSPOSE(MMULT(MINVERSE(_xlfn.WRAPCOLS(AC54:AK54,3)),TRANSPOSE(T54:V54)))/$F$7:$H$7</f>
        <v>#NUM!</v>
      </c>
      <c r="AT54" s="1" t="e">
        <f ca="1"/>
        <v>#NUM!</v>
      </c>
      <c r="AU54" s="1" t="e">
        <f ca="1"/>
        <v>#NUM!</v>
      </c>
      <c r="AV54">
        <v>0</v>
      </c>
      <c r="AW54" t="e">
        <f ca="1">OR($AB54&gt;(1.3*$AB53),$BB53&gt;10)</f>
        <v>#NUM!</v>
      </c>
      <c r="AX54" t="e">
        <f t="shared" ca="1" si="33"/>
        <v>#NUM!</v>
      </c>
      <c r="AY54" t="e">
        <f ca="1">AND(($AZ53 &gt; (3 + $A54 / 3)), ($AZ53 &gt; $BD53), ($BF53 &lt; 1))</f>
        <v>#NUM!</v>
      </c>
      <c r="AZ54" t="e">
        <f t="shared" ca="1" si="34"/>
        <v>#NUM!</v>
      </c>
      <c r="BA54" t="e">
        <f t="shared" ca="1" si="35"/>
        <v>#NUM!</v>
      </c>
      <c r="BB54" t="e">
        <f t="shared" ca="1" si="36"/>
        <v>#NUM!</v>
      </c>
      <c r="BC54" t="e">
        <f t="shared" ca="1" si="37"/>
        <v>#NUM!</v>
      </c>
      <c r="BD54" t="e">
        <f t="shared" ca="1" si="38"/>
        <v>#NUM!</v>
      </c>
      <c r="BE54" t="e">
        <f t="shared" ca="1" si="39"/>
        <v>#NUM!</v>
      </c>
      <c r="BF54" t="e">
        <f t="shared" ca="1" si="40"/>
        <v>#NUM!</v>
      </c>
      <c r="BG54" t="e">
        <f t="shared" ca="1" si="44"/>
        <v>#NUM!</v>
      </c>
      <c r="BH54" t="e">
        <f t="shared" ca="1" si="29"/>
        <v>#NUM!</v>
      </c>
      <c r="BI54" t="e">
        <f t="shared" ca="1" si="30"/>
        <v>#NUM!</v>
      </c>
      <c r="BJ54">
        <f>AV54</f>
        <v>0</v>
      </c>
    </row>
    <row r="55" spans="1:62" x14ac:dyDescent="0.25">
      <c r="A55">
        <f t="shared" si="42"/>
        <v>44</v>
      </c>
      <c r="B55" s="1">
        <f t="shared" si="45"/>
        <v>4.7209899999999998E-8</v>
      </c>
      <c r="C55" s="1">
        <f t="shared" si="45"/>
        <v>1.09987E-3</v>
      </c>
      <c r="D55" s="1">
        <f t="shared" si="45"/>
        <v>1.7799999999999999E-6</v>
      </c>
      <c r="E55" s="1" t="e">
        <f t="shared" ca="1" si="1"/>
        <v>#NUM!</v>
      </c>
      <c r="F55" s="1" t="e">
        <f t="shared" ca="1" si="32"/>
        <v>#NUM!</v>
      </c>
      <c r="G55" s="1" t="e">
        <f t="shared" ca="1" si="43"/>
        <v>#NUM!</v>
      </c>
      <c r="H55" s="1" t="e">
        <f t="shared" ca="1" si="2"/>
        <v>#NUM!</v>
      </c>
      <c r="I55" s="1">
        <f>I54-BJ54/$H$7</f>
        <v>2.6915348039269097E-8</v>
      </c>
      <c r="J55" s="14" t="e">
        <f t="shared" ca="1" si="3"/>
        <v>#NUM!</v>
      </c>
      <c r="K55" s="14" t="e">
        <f t="shared" ca="1" si="4"/>
        <v>#NUM!</v>
      </c>
      <c r="L55" s="1">
        <f t="shared" si="5"/>
        <v>3.7411058827205313E-7</v>
      </c>
      <c r="M55" s="1" t="e">
        <f t="shared" ca="1" si="6"/>
        <v>#NUM!</v>
      </c>
      <c r="N55" s="1" t="e">
        <f t="shared" ca="1" si="7"/>
        <v>#NUM!</v>
      </c>
      <c r="O55" s="1" t="e">
        <f t="shared" ca="1" si="8"/>
        <v>#NUM!</v>
      </c>
      <c r="P55" s="1" t="e">
        <f t="shared" ca="1" si="9"/>
        <v>#NUM!</v>
      </c>
      <c r="Q55" s="1" t="e">
        <f t="shared" ca="1" si="10"/>
        <v>#NUM!</v>
      </c>
      <c r="R55" s="1" t="e">
        <f t="shared" ca="1" si="11"/>
        <v>#NUM!</v>
      </c>
      <c r="S55" s="1" t="e">
        <f t="shared" ca="1" si="12"/>
        <v>#NUM!</v>
      </c>
      <c r="T55" s="1" t="e">
        <f t="shared" ca="1" si="46"/>
        <v>#NUM!</v>
      </c>
      <c r="U55" s="1" t="e">
        <f t="shared" ca="1" si="46"/>
        <v>#NUM!</v>
      </c>
      <c r="V55" s="1" t="e">
        <f t="shared" ca="1" si="46"/>
        <v>#NUM!</v>
      </c>
      <c r="W55" s="1" t="e">
        <f t="shared" ca="1" si="46"/>
        <v>#NUM!</v>
      </c>
      <c r="X55" s="1" t="e" cm="1">
        <f t="array" aca="1" ref="X55:AA55" ca="1">ABS(T55:W55/B55:E55)</f>
        <v>#NUM!</v>
      </c>
      <c r="Y55" s="1" t="e">
        <f ca="1"/>
        <v>#NUM!</v>
      </c>
      <c r="Z55" s="1" t="e">
        <f ca="1"/>
        <v>#NUM!</v>
      </c>
      <c r="AA55" s="1" t="e">
        <f ca="1"/>
        <v>#NUM!</v>
      </c>
      <c r="AB55" s="1" t="e" cm="1">
        <f t="array" aca="1" ref="AB55" ca="1">MAX(ABS(T55:W55/B55:E55))</f>
        <v>#NUM!</v>
      </c>
      <c r="AC55" s="1" t="e">
        <f t="shared" ca="1" si="14"/>
        <v>#NUM!</v>
      </c>
      <c r="AD55" s="1" t="e">
        <f t="shared" ca="1" si="15"/>
        <v>#NUM!</v>
      </c>
      <c r="AE55" s="1" t="e">
        <f t="shared" ca="1" si="16"/>
        <v>#NUM!</v>
      </c>
      <c r="AF55" s="2" t="e">
        <f t="shared" ca="1" si="17"/>
        <v>#NUM!</v>
      </c>
      <c r="AG55" s="2" t="e">
        <f t="shared" ca="1" si="18"/>
        <v>#NUM!</v>
      </c>
      <c r="AH55" s="2">
        <v>0</v>
      </c>
      <c r="AI55" s="14" t="e">
        <f t="shared" ca="1" si="19"/>
        <v>#NUM!</v>
      </c>
      <c r="AJ55" s="17">
        <f>0</f>
        <v>0</v>
      </c>
      <c r="AK55" s="14" t="e">
        <f t="shared" ca="1" si="20"/>
        <v>#NUM!</v>
      </c>
      <c r="AL55" s="22" t="e">
        <f t="shared" ca="1" si="21"/>
        <v>#NUM!</v>
      </c>
      <c r="AM55" s="22" t="e">
        <f t="shared" ca="1" si="22"/>
        <v>#NUM!</v>
      </c>
      <c r="AN55" s="18" t="e">
        <f t="shared" ca="1" si="23"/>
        <v>#NUM!</v>
      </c>
      <c r="AO55" s="22" t="e">
        <f t="shared" ca="1" si="24"/>
        <v>#NUM!</v>
      </c>
      <c r="AP55" s="22" t="e">
        <f t="shared" ca="1" si="25"/>
        <v>#NUM!</v>
      </c>
      <c r="AQ55" s="18">
        <f t="shared" si="26"/>
        <v>6.7608297539198143E-4</v>
      </c>
      <c r="AR55" s="18" t="e">
        <f t="shared" ca="1" si="27"/>
        <v>#NUM!</v>
      </c>
      <c r="AS55" s="1" t="e" cm="1">
        <f t="array" aca="1" ref="AS55:AU55" ca="1">TRANSPOSE(MMULT(MINVERSE(_xlfn.WRAPCOLS(AC55:AK55,3)),TRANSPOSE(T55:V55)))/$F$7:$H$7</f>
        <v>#NUM!</v>
      </c>
      <c r="AT55" s="1" t="e">
        <f ca="1"/>
        <v>#NUM!</v>
      </c>
      <c r="AU55" s="1" t="e">
        <f ca="1"/>
        <v>#NUM!</v>
      </c>
      <c r="AV55">
        <v>0</v>
      </c>
      <c r="AW55" t="e">
        <f ca="1">OR($AB55&gt;(1.3*$AB54),$BB54&gt;10)</f>
        <v>#NUM!</v>
      </c>
      <c r="AX55" t="e">
        <f t="shared" ca="1" si="33"/>
        <v>#NUM!</v>
      </c>
      <c r="AY55" t="e">
        <f ca="1">AND(($AZ54 &gt; (3 + $A55 / 3)), ($AZ54 &gt; $BD54), ($BF54 &lt; 1))</f>
        <v>#NUM!</v>
      </c>
      <c r="AZ55" t="e">
        <f t="shared" ca="1" si="34"/>
        <v>#NUM!</v>
      </c>
      <c r="BA55" t="e">
        <f t="shared" ca="1" si="35"/>
        <v>#NUM!</v>
      </c>
      <c r="BB55" t="e">
        <f t="shared" ca="1" si="36"/>
        <v>#NUM!</v>
      </c>
      <c r="BC55" t="e">
        <f t="shared" ca="1" si="37"/>
        <v>#NUM!</v>
      </c>
      <c r="BD55" t="e">
        <f t="shared" ca="1" si="38"/>
        <v>#NUM!</v>
      </c>
      <c r="BE55" t="e">
        <f t="shared" ca="1" si="39"/>
        <v>#NUM!</v>
      </c>
      <c r="BF55" t="e">
        <f t="shared" ca="1" si="40"/>
        <v>#NUM!</v>
      </c>
      <c r="BG55" t="e">
        <f t="shared" ca="1" si="44"/>
        <v>#NUM!</v>
      </c>
      <c r="BH55" t="e">
        <f t="shared" ca="1" si="29"/>
        <v>#NUM!</v>
      </c>
      <c r="BI55" t="e">
        <f t="shared" ca="1" si="30"/>
        <v>#NUM!</v>
      </c>
      <c r="BJ55">
        <f>AV55</f>
        <v>0</v>
      </c>
    </row>
    <row r="56" spans="1:62" x14ac:dyDescent="0.25">
      <c r="A56">
        <f t="shared" si="42"/>
        <v>45</v>
      </c>
      <c r="B56" s="1">
        <f t="shared" si="45"/>
        <v>4.7209899999999998E-8</v>
      </c>
      <c r="C56" s="1">
        <f t="shared" si="45"/>
        <v>1.09987E-3</v>
      </c>
      <c r="D56" s="1">
        <f t="shared" si="45"/>
        <v>1.7799999999999999E-6</v>
      </c>
      <c r="E56" s="1" t="e">
        <f t="shared" ca="1" si="1"/>
        <v>#NUM!</v>
      </c>
      <c r="F56" s="1" t="e">
        <f t="shared" ca="1" si="32"/>
        <v>#NUM!</v>
      </c>
      <c r="G56" s="1" t="e">
        <f t="shared" ca="1" si="43"/>
        <v>#NUM!</v>
      </c>
      <c r="H56" s="1" t="e">
        <f t="shared" ca="1" si="2"/>
        <v>#NUM!</v>
      </c>
      <c r="I56" s="1">
        <f>I55-BJ55/$H$7</f>
        <v>2.6915348039269097E-8</v>
      </c>
      <c r="J56" s="14" t="e">
        <f t="shared" ca="1" si="3"/>
        <v>#NUM!</v>
      </c>
      <c r="K56" s="14" t="e">
        <f t="shared" ca="1" si="4"/>
        <v>#NUM!</v>
      </c>
      <c r="L56" s="1">
        <f t="shared" si="5"/>
        <v>3.7411058827205313E-7</v>
      </c>
      <c r="M56" s="1" t="e">
        <f t="shared" ca="1" si="6"/>
        <v>#NUM!</v>
      </c>
      <c r="N56" s="1" t="e">
        <f t="shared" ca="1" si="7"/>
        <v>#NUM!</v>
      </c>
      <c r="O56" s="1" t="e">
        <f t="shared" ca="1" si="8"/>
        <v>#NUM!</v>
      </c>
      <c r="P56" s="1" t="e">
        <f t="shared" ca="1" si="9"/>
        <v>#NUM!</v>
      </c>
      <c r="Q56" s="1" t="e">
        <f t="shared" ca="1" si="10"/>
        <v>#NUM!</v>
      </c>
      <c r="R56" s="1" t="e">
        <f t="shared" ca="1" si="11"/>
        <v>#NUM!</v>
      </c>
      <c r="S56" s="1" t="e">
        <f t="shared" ca="1" si="12"/>
        <v>#NUM!</v>
      </c>
      <c r="T56" s="1" t="e">
        <f t="shared" ca="1" si="46"/>
        <v>#NUM!</v>
      </c>
      <c r="U56" s="1" t="e">
        <f t="shared" ca="1" si="46"/>
        <v>#NUM!</v>
      </c>
      <c r="V56" s="1" t="e">
        <f t="shared" ca="1" si="46"/>
        <v>#NUM!</v>
      </c>
      <c r="W56" s="1" t="e">
        <f t="shared" ca="1" si="46"/>
        <v>#NUM!</v>
      </c>
      <c r="X56" s="1" t="e" cm="1">
        <f t="array" aca="1" ref="X56:AA56" ca="1">ABS(T56:W56/B56:E56)</f>
        <v>#NUM!</v>
      </c>
      <c r="Y56" s="1" t="e">
        <f ca="1"/>
        <v>#NUM!</v>
      </c>
      <c r="Z56" s="1" t="e">
        <f ca="1"/>
        <v>#NUM!</v>
      </c>
      <c r="AA56" s="1" t="e">
        <f ca="1"/>
        <v>#NUM!</v>
      </c>
      <c r="AB56" s="1" t="e" cm="1">
        <f t="array" aca="1" ref="AB56" ca="1">MAX(ABS(T56:W56/B56:E56))</f>
        <v>#NUM!</v>
      </c>
      <c r="AC56" s="1" t="e">
        <f t="shared" ca="1" si="14"/>
        <v>#NUM!</v>
      </c>
      <c r="AD56" s="1" t="e">
        <f t="shared" ca="1" si="15"/>
        <v>#NUM!</v>
      </c>
      <c r="AE56" s="1" t="e">
        <f t="shared" ca="1" si="16"/>
        <v>#NUM!</v>
      </c>
      <c r="AF56" s="2" t="e">
        <f t="shared" ca="1" si="17"/>
        <v>#NUM!</v>
      </c>
      <c r="AG56" s="2" t="e">
        <f t="shared" ca="1" si="18"/>
        <v>#NUM!</v>
      </c>
      <c r="AH56" s="2">
        <v>0</v>
      </c>
      <c r="AI56" s="14" t="e">
        <f t="shared" ca="1" si="19"/>
        <v>#NUM!</v>
      </c>
      <c r="AJ56" s="17">
        <f>0</f>
        <v>0</v>
      </c>
      <c r="AK56" s="14" t="e">
        <f t="shared" ca="1" si="20"/>
        <v>#NUM!</v>
      </c>
      <c r="AL56" s="22" t="e">
        <f t="shared" ca="1" si="21"/>
        <v>#NUM!</v>
      </c>
      <c r="AM56" s="22" t="e">
        <f t="shared" ca="1" si="22"/>
        <v>#NUM!</v>
      </c>
      <c r="AN56" s="18" t="e">
        <f t="shared" ca="1" si="23"/>
        <v>#NUM!</v>
      </c>
      <c r="AO56" s="22" t="e">
        <f t="shared" ca="1" si="24"/>
        <v>#NUM!</v>
      </c>
      <c r="AP56" s="22" t="e">
        <f t="shared" ca="1" si="25"/>
        <v>#NUM!</v>
      </c>
      <c r="AQ56" s="18">
        <f t="shared" si="26"/>
        <v>6.7608297539198143E-4</v>
      </c>
      <c r="AR56" s="18" t="e">
        <f t="shared" ca="1" si="27"/>
        <v>#NUM!</v>
      </c>
      <c r="AS56" s="1" t="e" cm="1">
        <f t="array" aca="1" ref="AS56:AU56" ca="1">TRANSPOSE(MMULT(MINVERSE(_xlfn.WRAPCOLS(AC56:AK56,3)),TRANSPOSE(T56:V56)))/$F$7:$H$7</f>
        <v>#NUM!</v>
      </c>
      <c r="AT56" s="1" t="e">
        <f ca="1"/>
        <v>#NUM!</v>
      </c>
      <c r="AU56" s="1" t="e">
        <f ca="1"/>
        <v>#NUM!</v>
      </c>
      <c r="AV56">
        <v>0</v>
      </c>
      <c r="AW56" t="e">
        <f ca="1">OR($AB56&gt;(1.3*$AB55),$BB55&gt;10)</f>
        <v>#NUM!</v>
      </c>
      <c r="AX56" t="e">
        <f t="shared" ca="1" si="33"/>
        <v>#NUM!</v>
      </c>
      <c r="AY56" t="e">
        <f ca="1">AND(($AZ55 &gt; (3 + $A56 / 3)), ($AZ55 &gt; $BD55), ($BF55 &lt; 1))</f>
        <v>#NUM!</v>
      </c>
      <c r="AZ56" t="e">
        <f t="shared" ca="1" si="34"/>
        <v>#NUM!</v>
      </c>
      <c r="BA56" t="e">
        <f t="shared" ca="1" si="35"/>
        <v>#NUM!</v>
      </c>
      <c r="BB56" t="e">
        <f t="shared" ca="1" si="36"/>
        <v>#NUM!</v>
      </c>
      <c r="BC56" t="e">
        <f t="shared" ca="1" si="37"/>
        <v>#NUM!</v>
      </c>
      <c r="BD56" t="e">
        <f t="shared" ca="1" si="38"/>
        <v>#NUM!</v>
      </c>
      <c r="BE56" t="e">
        <f t="shared" ca="1" si="39"/>
        <v>#NUM!</v>
      </c>
      <c r="BF56" t="e">
        <f t="shared" ca="1" si="40"/>
        <v>#NUM!</v>
      </c>
      <c r="BG56" t="e">
        <f t="shared" ca="1" si="44"/>
        <v>#NUM!</v>
      </c>
      <c r="BH56" t="e">
        <f t="shared" ca="1" si="29"/>
        <v>#NUM!</v>
      </c>
      <c r="BI56" t="e">
        <f t="shared" ca="1" si="30"/>
        <v>#NUM!</v>
      </c>
      <c r="BJ56">
        <f>AV56</f>
        <v>0</v>
      </c>
    </row>
    <row r="57" spans="1:62" x14ac:dyDescent="0.25">
      <c r="A57">
        <f t="shared" si="42"/>
        <v>46</v>
      </c>
      <c r="B57" s="1">
        <f t="shared" si="45"/>
        <v>4.7209899999999998E-8</v>
      </c>
      <c r="C57" s="1">
        <f t="shared" si="45"/>
        <v>1.09987E-3</v>
      </c>
      <c r="D57" s="1">
        <f t="shared" si="45"/>
        <v>1.7799999999999999E-6</v>
      </c>
      <c r="E57" s="1" t="e">
        <f t="shared" ca="1" si="1"/>
        <v>#NUM!</v>
      </c>
      <c r="F57" s="1" t="e">
        <f t="shared" ca="1" si="32"/>
        <v>#NUM!</v>
      </c>
      <c r="G57" s="1" t="e">
        <f t="shared" ca="1" si="43"/>
        <v>#NUM!</v>
      </c>
      <c r="H57" s="1" t="e">
        <f t="shared" ca="1" si="2"/>
        <v>#NUM!</v>
      </c>
      <c r="I57" s="1">
        <f>I56-BJ56/$H$7</f>
        <v>2.6915348039269097E-8</v>
      </c>
      <c r="J57" s="14" t="e">
        <f t="shared" ca="1" si="3"/>
        <v>#NUM!</v>
      </c>
      <c r="K57" s="14" t="e">
        <f t="shared" ca="1" si="4"/>
        <v>#NUM!</v>
      </c>
      <c r="L57" s="1">
        <f t="shared" si="5"/>
        <v>3.7411058827205313E-7</v>
      </c>
      <c r="M57" s="1" t="e">
        <f t="shared" ca="1" si="6"/>
        <v>#NUM!</v>
      </c>
      <c r="N57" s="1" t="e">
        <f t="shared" ca="1" si="7"/>
        <v>#NUM!</v>
      </c>
      <c r="O57" s="1" t="e">
        <f t="shared" ca="1" si="8"/>
        <v>#NUM!</v>
      </c>
      <c r="P57" s="1" t="e">
        <f t="shared" ca="1" si="9"/>
        <v>#NUM!</v>
      </c>
      <c r="Q57" s="1" t="e">
        <f t="shared" ca="1" si="10"/>
        <v>#NUM!</v>
      </c>
      <c r="R57" s="1" t="e">
        <f t="shared" ca="1" si="11"/>
        <v>#NUM!</v>
      </c>
      <c r="S57" s="1" t="e">
        <f t="shared" ca="1" si="12"/>
        <v>#NUM!</v>
      </c>
      <c r="T57" s="1" t="e">
        <f t="shared" ca="1" si="46"/>
        <v>#NUM!</v>
      </c>
      <c r="U57" s="1" t="e">
        <f t="shared" ca="1" si="46"/>
        <v>#NUM!</v>
      </c>
      <c r="V57" s="1" t="e">
        <f t="shared" ca="1" si="46"/>
        <v>#NUM!</v>
      </c>
      <c r="W57" s="1" t="e">
        <f t="shared" ca="1" si="46"/>
        <v>#NUM!</v>
      </c>
      <c r="X57" s="1" t="e" cm="1">
        <f t="array" aca="1" ref="X57:AA57" ca="1">ABS(T57:W57/B57:E57)</f>
        <v>#NUM!</v>
      </c>
      <c r="Y57" s="1" t="e">
        <f ca="1"/>
        <v>#NUM!</v>
      </c>
      <c r="Z57" s="1" t="e">
        <f ca="1"/>
        <v>#NUM!</v>
      </c>
      <c r="AA57" s="1" t="e">
        <f ca="1"/>
        <v>#NUM!</v>
      </c>
      <c r="AB57" s="1" t="e" cm="1">
        <f t="array" aca="1" ref="AB57" ca="1">MAX(ABS(T57:W57/B57:E57))</f>
        <v>#NUM!</v>
      </c>
      <c r="AC57" s="1" t="e">
        <f t="shared" ca="1" si="14"/>
        <v>#NUM!</v>
      </c>
      <c r="AD57" s="1" t="e">
        <f t="shared" ca="1" si="15"/>
        <v>#NUM!</v>
      </c>
      <c r="AE57" s="1" t="e">
        <f t="shared" ca="1" si="16"/>
        <v>#NUM!</v>
      </c>
      <c r="AF57" s="2" t="e">
        <f t="shared" ca="1" si="17"/>
        <v>#NUM!</v>
      </c>
      <c r="AG57" s="2" t="e">
        <f t="shared" ca="1" si="18"/>
        <v>#NUM!</v>
      </c>
      <c r="AH57" s="2">
        <v>0</v>
      </c>
      <c r="AI57" s="14" t="e">
        <f t="shared" ca="1" si="19"/>
        <v>#NUM!</v>
      </c>
      <c r="AJ57" s="17">
        <f>0</f>
        <v>0</v>
      </c>
      <c r="AK57" s="14" t="e">
        <f t="shared" ca="1" si="20"/>
        <v>#NUM!</v>
      </c>
      <c r="AL57" s="22" t="e">
        <f t="shared" ca="1" si="21"/>
        <v>#NUM!</v>
      </c>
      <c r="AM57" s="22" t="e">
        <f t="shared" ca="1" si="22"/>
        <v>#NUM!</v>
      </c>
      <c r="AN57" s="18" t="e">
        <f t="shared" ca="1" si="23"/>
        <v>#NUM!</v>
      </c>
      <c r="AO57" s="22" t="e">
        <f t="shared" ca="1" si="24"/>
        <v>#NUM!</v>
      </c>
      <c r="AP57" s="22" t="e">
        <f t="shared" ca="1" si="25"/>
        <v>#NUM!</v>
      </c>
      <c r="AQ57" s="18">
        <f t="shared" si="26"/>
        <v>6.7608297539198143E-4</v>
      </c>
      <c r="AR57" s="18" t="e">
        <f t="shared" ca="1" si="27"/>
        <v>#NUM!</v>
      </c>
      <c r="AS57" s="1" t="e" cm="1">
        <f t="array" aca="1" ref="AS57:AU57" ca="1">TRANSPOSE(MMULT(MINVERSE(_xlfn.WRAPCOLS(AC57:AK57,3)),TRANSPOSE(T57:V57)))/$F$7:$H$7</f>
        <v>#NUM!</v>
      </c>
      <c r="AT57" s="1" t="e">
        <f ca="1"/>
        <v>#NUM!</v>
      </c>
      <c r="AU57" s="1" t="e">
        <f ca="1"/>
        <v>#NUM!</v>
      </c>
      <c r="AV57">
        <v>0</v>
      </c>
      <c r="AW57" t="e">
        <f ca="1">OR($AB57&gt;(1.3*$AB56),$BB56&gt;10)</f>
        <v>#NUM!</v>
      </c>
      <c r="AX57" t="e">
        <f t="shared" ca="1" si="33"/>
        <v>#NUM!</v>
      </c>
      <c r="AY57" t="e">
        <f ca="1">AND(($AZ56 &gt; (3 + $A57 / 3)), ($AZ56 &gt; $BD56), ($BF56 &lt; 1))</f>
        <v>#NUM!</v>
      </c>
      <c r="AZ57" t="e">
        <f t="shared" ca="1" si="34"/>
        <v>#NUM!</v>
      </c>
      <c r="BA57" t="e">
        <f t="shared" ca="1" si="35"/>
        <v>#NUM!</v>
      </c>
      <c r="BB57" t="e">
        <f t="shared" ca="1" si="36"/>
        <v>#NUM!</v>
      </c>
      <c r="BC57" t="e">
        <f t="shared" ca="1" si="37"/>
        <v>#NUM!</v>
      </c>
      <c r="BD57" t="e">
        <f t="shared" ca="1" si="38"/>
        <v>#NUM!</v>
      </c>
      <c r="BE57" t="e">
        <f t="shared" ca="1" si="39"/>
        <v>#NUM!</v>
      </c>
      <c r="BF57" t="e">
        <f t="shared" ca="1" si="40"/>
        <v>#NUM!</v>
      </c>
      <c r="BG57" t="e">
        <f t="shared" ca="1" si="44"/>
        <v>#NUM!</v>
      </c>
      <c r="BH57" t="e">
        <f t="shared" ca="1" si="29"/>
        <v>#NUM!</v>
      </c>
      <c r="BI57" t="e">
        <f t="shared" ca="1" si="30"/>
        <v>#NUM!</v>
      </c>
      <c r="BJ57">
        <f>AV57</f>
        <v>0</v>
      </c>
    </row>
    <row r="58" spans="1:62" x14ac:dyDescent="0.25">
      <c r="A58">
        <f t="shared" si="42"/>
        <v>47</v>
      </c>
      <c r="B58" s="1">
        <f t="shared" si="45"/>
        <v>4.7209899999999998E-8</v>
      </c>
      <c r="C58" s="1">
        <f t="shared" si="45"/>
        <v>1.09987E-3</v>
      </c>
      <c r="D58" s="1">
        <f t="shared" si="45"/>
        <v>1.7799999999999999E-6</v>
      </c>
      <c r="E58" s="1" t="e">
        <f t="shared" ca="1" si="1"/>
        <v>#NUM!</v>
      </c>
      <c r="F58" s="1" t="e">
        <f t="shared" ca="1" si="32"/>
        <v>#NUM!</v>
      </c>
      <c r="G58" s="1" t="e">
        <f t="shared" ca="1" si="43"/>
        <v>#NUM!</v>
      </c>
      <c r="H58" s="1" t="e">
        <f t="shared" ca="1" si="2"/>
        <v>#NUM!</v>
      </c>
      <c r="I58" s="1">
        <f>I57-BJ57/$H$7</f>
        <v>2.6915348039269097E-8</v>
      </c>
      <c r="J58" s="14" t="e">
        <f t="shared" ca="1" si="3"/>
        <v>#NUM!</v>
      </c>
      <c r="K58" s="14" t="e">
        <f t="shared" ca="1" si="4"/>
        <v>#NUM!</v>
      </c>
      <c r="L58" s="1">
        <f t="shared" si="5"/>
        <v>3.7411058827205313E-7</v>
      </c>
      <c r="M58" s="1" t="e">
        <f t="shared" ca="1" si="6"/>
        <v>#NUM!</v>
      </c>
      <c r="N58" s="1" t="e">
        <f t="shared" ca="1" si="7"/>
        <v>#NUM!</v>
      </c>
      <c r="O58" s="1" t="e">
        <f t="shared" ca="1" si="8"/>
        <v>#NUM!</v>
      </c>
      <c r="P58" s="1" t="e">
        <f t="shared" ca="1" si="9"/>
        <v>#NUM!</v>
      </c>
      <c r="Q58" s="1" t="e">
        <f t="shared" ca="1" si="10"/>
        <v>#NUM!</v>
      </c>
      <c r="R58" s="1" t="e">
        <f t="shared" ca="1" si="11"/>
        <v>#NUM!</v>
      </c>
      <c r="S58" s="1" t="e">
        <f t="shared" ca="1" si="12"/>
        <v>#NUM!</v>
      </c>
      <c r="T58" s="1" t="e">
        <f t="shared" ca="1" si="46"/>
        <v>#NUM!</v>
      </c>
      <c r="U58" s="1" t="e">
        <f t="shared" ca="1" si="46"/>
        <v>#NUM!</v>
      </c>
      <c r="V58" s="1" t="e">
        <f t="shared" ca="1" si="46"/>
        <v>#NUM!</v>
      </c>
      <c r="W58" s="1" t="e">
        <f t="shared" ca="1" si="46"/>
        <v>#NUM!</v>
      </c>
      <c r="X58" s="1" t="e" cm="1">
        <f t="array" aca="1" ref="X58:AA58" ca="1">ABS(T58:W58/B58:E58)</f>
        <v>#NUM!</v>
      </c>
      <c r="Y58" s="1" t="e">
        <f ca="1"/>
        <v>#NUM!</v>
      </c>
      <c r="Z58" s="1" t="e">
        <f ca="1"/>
        <v>#NUM!</v>
      </c>
      <c r="AA58" s="1" t="e">
        <f ca="1"/>
        <v>#NUM!</v>
      </c>
      <c r="AB58" s="1" t="e" cm="1">
        <f t="array" aca="1" ref="AB58" ca="1">MAX(ABS(T58:W58/B58:E58))</f>
        <v>#NUM!</v>
      </c>
      <c r="AC58" s="1" t="e">
        <f t="shared" ca="1" si="14"/>
        <v>#NUM!</v>
      </c>
      <c r="AD58" s="1" t="e">
        <f t="shared" ca="1" si="15"/>
        <v>#NUM!</v>
      </c>
      <c r="AE58" s="1" t="e">
        <f t="shared" ca="1" si="16"/>
        <v>#NUM!</v>
      </c>
      <c r="AF58" s="2" t="e">
        <f t="shared" ca="1" si="17"/>
        <v>#NUM!</v>
      </c>
      <c r="AG58" s="2" t="e">
        <f t="shared" ca="1" si="18"/>
        <v>#NUM!</v>
      </c>
      <c r="AH58" s="2">
        <v>0</v>
      </c>
      <c r="AI58" s="14" t="e">
        <f t="shared" ca="1" si="19"/>
        <v>#NUM!</v>
      </c>
      <c r="AJ58" s="17">
        <f>0</f>
        <v>0</v>
      </c>
      <c r="AK58" s="14" t="e">
        <f t="shared" ca="1" si="20"/>
        <v>#NUM!</v>
      </c>
      <c r="AL58" s="22" t="e">
        <f t="shared" ca="1" si="21"/>
        <v>#NUM!</v>
      </c>
      <c r="AM58" s="22" t="e">
        <f t="shared" ca="1" si="22"/>
        <v>#NUM!</v>
      </c>
      <c r="AN58" s="18" t="e">
        <f t="shared" ca="1" si="23"/>
        <v>#NUM!</v>
      </c>
      <c r="AO58" s="22" t="e">
        <f t="shared" ca="1" si="24"/>
        <v>#NUM!</v>
      </c>
      <c r="AP58" s="22" t="e">
        <f t="shared" ca="1" si="25"/>
        <v>#NUM!</v>
      </c>
      <c r="AQ58" s="18">
        <f t="shared" si="26"/>
        <v>6.7608297539198143E-4</v>
      </c>
      <c r="AR58" s="18" t="e">
        <f t="shared" ca="1" si="27"/>
        <v>#NUM!</v>
      </c>
      <c r="AS58" s="1" t="e" cm="1">
        <f t="array" aca="1" ref="AS58:AU58" ca="1">TRANSPOSE(MMULT(MINVERSE(_xlfn.WRAPCOLS(AC58:AK58,3)),TRANSPOSE(T58:V58)))/$F$7:$H$7</f>
        <v>#NUM!</v>
      </c>
      <c r="AT58" s="1" t="e">
        <f ca="1"/>
        <v>#NUM!</v>
      </c>
      <c r="AU58" s="1" t="e">
        <f ca="1"/>
        <v>#NUM!</v>
      </c>
      <c r="AV58">
        <v>0</v>
      </c>
      <c r="AW58" t="e">
        <f ca="1">OR($AB58&gt;(1.3*$AB57),$BB57&gt;10)</f>
        <v>#NUM!</v>
      </c>
      <c r="AX58" t="e">
        <f t="shared" ca="1" si="33"/>
        <v>#NUM!</v>
      </c>
      <c r="AY58" t="e">
        <f ca="1">AND(($AZ57 &gt; (3 + $A58 / 3)), ($AZ57 &gt; $BD57), ($BF57 &lt; 1))</f>
        <v>#NUM!</v>
      </c>
      <c r="AZ58" t="e">
        <f t="shared" ca="1" si="34"/>
        <v>#NUM!</v>
      </c>
      <c r="BA58" t="e">
        <f t="shared" ca="1" si="35"/>
        <v>#NUM!</v>
      </c>
      <c r="BB58" t="e">
        <f t="shared" ca="1" si="36"/>
        <v>#NUM!</v>
      </c>
      <c r="BC58" t="e">
        <f t="shared" ca="1" si="37"/>
        <v>#NUM!</v>
      </c>
      <c r="BD58" t="e">
        <f t="shared" ca="1" si="38"/>
        <v>#NUM!</v>
      </c>
      <c r="BE58" t="e">
        <f t="shared" ca="1" si="39"/>
        <v>#NUM!</v>
      </c>
      <c r="BF58" t="e">
        <f t="shared" ca="1" si="40"/>
        <v>#NUM!</v>
      </c>
      <c r="BG58" t="e">
        <f t="shared" ca="1" si="44"/>
        <v>#NUM!</v>
      </c>
      <c r="BH58" t="e">
        <f t="shared" ca="1" si="29"/>
        <v>#NUM!</v>
      </c>
      <c r="BI58" t="e">
        <f t="shared" ca="1" si="30"/>
        <v>#NUM!</v>
      </c>
      <c r="BJ58">
        <f>AV58</f>
        <v>0</v>
      </c>
    </row>
    <row r="59" spans="1:62" x14ac:dyDescent="0.25">
      <c r="A59">
        <f t="shared" si="42"/>
        <v>48</v>
      </c>
      <c r="B59" s="1">
        <f t="shared" si="45"/>
        <v>4.7209899999999998E-8</v>
      </c>
      <c r="C59" s="1">
        <f t="shared" si="45"/>
        <v>1.09987E-3</v>
      </c>
      <c r="D59" s="1">
        <f t="shared" si="45"/>
        <v>1.7799999999999999E-6</v>
      </c>
      <c r="E59" s="1" t="e">
        <f t="shared" ca="1" si="1"/>
        <v>#NUM!</v>
      </c>
      <c r="F59" s="1" t="e">
        <f t="shared" ca="1" si="32"/>
        <v>#NUM!</v>
      </c>
      <c r="G59" s="1" t="e">
        <f t="shared" ca="1" si="43"/>
        <v>#NUM!</v>
      </c>
      <c r="H59" s="1" t="e">
        <f t="shared" ca="1" si="2"/>
        <v>#NUM!</v>
      </c>
      <c r="I59" s="1">
        <f>I58-BJ58/$H$7</f>
        <v>2.6915348039269097E-8</v>
      </c>
      <c r="J59" s="14" t="e">
        <f t="shared" ca="1" si="3"/>
        <v>#NUM!</v>
      </c>
      <c r="K59" s="14" t="e">
        <f t="shared" ca="1" si="4"/>
        <v>#NUM!</v>
      </c>
      <c r="L59" s="1">
        <f t="shared" si="5"/>
        <v>3.7411058827205313E-7</v>
      </c>
      <c r="M59" s="1" t="e">
        <f t="shared" ca="1" si="6"/>
        <v>#NUM!</v>
      </c>
      <c r="N59" s="1" t="e">
        <f t="shared" ca="1" si="7"/>
        <v>#NUM!</v>
      </c>
      <c r="O59" s="1" t="e">
        <f t="shared" ca="1" si="8"/>
        <v>#NUM!</v>
      </c>
      <c r="P59" s="1" t="e">
        <f t="shared" ca="1" si="9"/>
        <v>#NUM!</v>
      </c>
      <c r="Q59" s="1" t="e">
        <f t="shared" ca="1" si="10"/>
        <v>#NUM!</v>
      </c>
      <c r="R59" s="1" t="e">
        <f t="shared" ca="1" si="11"/>
        <v>#NUM!</v>
      </c>
      <c r="S59" s="1" t="e">
        <f t="shared" ca="1" si="12"/>
        <v>#NUM!</v>
      </c>
      <c r="T59" s="1" t="e">
        <f t="shared" ca="1" si="46"/>
        <v>#NUM!</v>
      </c>
      <c r="U59" s="1" t="e">
        <f t="shared" ca="1" si="46"/>
        <v>#NUM!</v>
      </c>
      <c r="V59" s="1" t="e">
        <f t="shared" ca="1" si="46"/>
        <v>#NUM!</v>
      </c>
      <c r="W59" s="1" t="e">
        <f t="shared" ca="1" si="46"/>
        <v>#NUM!</v>
      </c>
      <c r="X59" s="1" t="e" cm="1">
        <f t="array" aca="1" ref="X59:AA59" ca="1">ABS(T59:W59/B59:E59)</f>
        <v>#NUM!</v>
      </c>
      <c r="Y59" s="1" t="e">
        <f ca="1"/>
        <v>#NUM!</v>
      </c>
      <c r="Z59" s="1" t="e">
        <f ca="1"/>
        <v>#NUM!</v>
      </c>
      <c r="AA59" s="1" t="e">
        <f ca="1"/>
        <v>#NUM!</v>
      </c>
      <c r="AB59" s="1" t="e" cm="1">
        <f t="array" aca="1" ref="AB59" ca="1">MAX(ABS(T59:W59/B59:E59))</f>
        <v>#NUM!</v>
      </c>
      <c r="AC59" s="1" t="e">
        <f t="shared" ca="1" si="14"/>
        <v>#NUM!</v>
      </c>
      <c r="AD59" s="1" t="e">
        <f t="shared" ca="1" si="15"/>
        <v>#NUM!</v>
      </c>
      <c r="AE59" s="1" t="e">
        <f t="shared" ca="1" si="16"/>
        <v>#NUM!</v>
      </c>
      <c r="AF59" s="2" t="e">
        <f t="shared" ca="1" si="17"/>
        <v>#NUM!</v>
      </c>
      <c r="AG59" s="2" t="e">
        <f t="shared" ca="1" si="18"/>
        <v>#NUM!</v>
      </c>
      <c r="AH59" s="2">
        <v>0</v>
      </c>
      <c r="AI59" s="14" t="e">
        <f t="shared" ca="1" si="19"/>
        <v>#NUM!</v>
      </c>
      <c r="AJ59" s="17">
        <f>0</f>
        <v>0</v>
      </c>
      <c r="AK59" s="14" t="e">
        <f t="shared" ca="1" si="20"/>
        <v>#NUM!</v>
      </c>
      <c r="AL59" s="22" t="e">
        <f t="shared" ca="1" si="21"/>
        <v>#NUM!</v>
      </c>
      <c r="AM59" s="22" t="e">
        <f t="shared" ca="1" si="22"/>
        <v>#NUM!</v>
      </c>
      <c r="AN59" s="18" t="e">
        <f t="shared" ca="1" si="23"/>
        <v>#NUM!</v>
      </c>
      <c r="AO59" s="22" t="e">
        <f t="shared" ca="1" si="24"/>
        <v>#NUM!</v>
      </c>
      <c r="AP59" s="22" t="e">
        <f t="shared" ca="1" si="25"/>
        <v>#NUM!</v>
      </c>
      <c r="AQ59" s="18">
        <f t="shared" si="26"/>
        <v>6.7608297539198143E-4</v>
      </c>
      <c r="AR59" s="18" t="e">
        <f t="shared" ca="1" si="27"/>
        <v>#NUM!</v>
      </c>
      <c r="AS59" s="1" t="e" cm="1">
        <f t="array" aca="1" ref="AS59:AU59" ca="1">TRANSPOSE(MMULT(MINVERSE(_xlfn.WRAPCOLS(AC59:AK59,3)),TRANSPOSE(T59:V59)))/$F$7:$H$7</f>
        <v>#NUM!</v>
      </c>
      <c r="AT59" s="1" t="e">
        <f ca="1"/>
        <v>#NUM!</v>
      </c>
      <c r="AU59" s="1" t="e">
        <f ca="1"/>
        <v>#NUM!</v>
      </c>
      <c r="AV59">
        <v>0</v>
      </c>
      <c r="AW59" t="e">
        <f ca="1">OR($AB59&gt;(1.3*$AB58),$BB58&gt;10)</f>
        <v>#NUM!</v>
      </c>
      <c r="AX59" t="e">
        <f t="shared" ca="1" si="33"/>
        <v>#NUM!</v>
      </c>
      <c r="AY59" t="e">
        <f ca="1">AND(($AZ58 &gt; (3 + $A59 / 3)), ($AZ58 &gt; $BD58), ($BF58 &lt; 1))</f>
        <v>#NUM!</v>
      </c>
      <c r="AZ59" t="e">
        <f t="shared" ca="1" si="34"/>
        <v>#NUM!</v>
      </c>
      <c r="BA59" t="e">
        <f t="shared" ca="1" si="35"/>
        <v>#NUM!</v>
      </c>
      <c r="BB59" t="e">
        <f t="shared" ca="1" si="36"/>
        <v>#NUM!</v>
      </c>
      <c r="BC59" t="e">
        <f t="shared" ca="1" si="37"/>
        <v>#NUM!</v>
      </c>
      <c r="BD59" t="e">
        <f t="shared" ca="1" si="38"/>
        <v>#NUM!</v>
      </c>
      <c r="BE59" t="e">
        <f t="shared" ca="1" si="39"/>
        <v>#NUM!</v>
      </c>
      <c r="BF59" t="e">
        <f t="shared" ca="1" si="40"/>
        <v>#NUM!</v>
      </c>
      <c r="BG59" t="e">
        <f t="shared" ca="1" si="44"/>
        <v>#NUM!</v>
      </c>
      <c r="BH59" t="e">
        <f t="shared" ca="1" si="29"/>
        <v>#NUM!</v>
      </c>
      <c r="BI59" t="e">
        <f t="shared" ca="1" si="30"/>
        <v>#NUM!</v>
      </c>
      <c r="BJ59">
        <f>AV59</f>
        <v>0</v>
      </c>
    </row>
    <row r="60" spans="1:62" x14ac:dyDescent="0.25">
      <c r="A60">
        <f t="shared" si="42"/>
        <v>49</v>
      </c>
      <c r="B60" s="1">
        <f t="shared" si="45"/>
        <v>4.7209899999999998E-8</v>
      </c>
      <c r="C60" s="1">
        <f t="shared" si="45"/>
        <v>1.09987E-3</v>
      </c>
      <c r="D60" s="1">
        <f t="shared" si="45"/>
        <v>1.7799999999999999E-6</v>
      </c>
      <c r="E60" s="1" t="e">
        <f t="shared" ca="1" si="1"/>
        <v>#NUM!</v>
      </c>
      <c r="F60" s="1" t="e">
        <f t="shared" ca="1" si="32"/>
        <v>#NUM!</v>
      </c>
      <c r="G60" s="1" t="e">
        <f t="shared" ca="1" si="43"/>
        <v>#NUM!</v>
      </c>
      <c r="H60" s="1" t="e">
        <f t="shared" ca="1" si="2"/>
        <v>#NUM!</v>
      </c>
      <c r="I60" s="1">
        <f>I59-BJ59/$H$7</f>
        <v>2.6915348039269097E-8</v>
      </c>
      <c r="J60" s="14" t="e">
        <f t="shared" ca="1" si="3"/>
        <v>#NUM!</v>
      </c>
      <c r="K60" s="14" t="e">
        <f t="shared" ca="1" si="4"/>
        <v>#NUM!</v>
      </c>
      <c r="L60" s="1">
        <f t="shared" si="5"/>
        <v>3.7411058827205313E-7</v>
      </c>
      <c r="M60" s="1" t="e">
        <f t="shared" ca="1" si="6"/>
        <v>#NUM!</v>
      </c>
      <c r="N60" s="1" t="e">
        <f t="shared" ca="1" si="7"/>
        <v>#NUM!</v>
      </c>
      <c r="O60" s="1" t="e">
        <f t="shared" ca="1" si="8"/>
        <v>#NUM!</v>
      </c>
      <c r="P60" s="1" t="e">
        <f t="shared" ca="1" si="9"/>
        <v>#NUM!</v>
      </c>
      <c r="Q60" s="1" t="e">
        <f t="shared" ca="1" si="10"/>
        <v>#NUM!</v>
      </c>
      <c r="R60" s="1" t="e">
        <f t="shared" ca="1" si="11"/>
        <v>#NUM!</v>
      </c>
      <c r="S60" s="1" t="e">
        <f t="shared" ca="1" si="12"/>
        <v>#NUM!</v>
      </c>
      <c r="T60" s="1" t="e">
        <f t="shared" ca="1" si="46"/>
        <v>#NUM!</v>
      </c>
      <c r="U60" s="1" t="e">
        <f t="shared" ca="1" si="46"/>
        <v>#NUM!</v>
      </c>
      <c r="V60" s="1" t="e">
        <f t="shared" ca="1" si="46"/>
        <v>#NUM!</v>
      </c>
      <c r="W60" s="1" t="e">
        <f t="shared" ca="1" si="46"/>
        <v>#NUM!</v>
      </c>
      <c r="X60" s="1" t="e" cm="1">
        <f t="array" aca="1" ref="X60:AA60" ca="1">ABS(T60:W60/B60:E60)</f>
        <v>#NUM!</v>
      </c>
      <c r="Y60" s="1" t="e">
        <f ca="1"/>
        <v>#NUM!</v>
      </c>
      <c r="Z60" s="1" t="e">
        <f ca="1"/>
        <v>#NUM!</v>
      </c>
      <c r="AA60" s="1" t="e">
        <f ca="1"/>
        <v>#NUM!</v>
      </c>
      <c r="AB60" s="1" t="e" cm="1">
        <f t="array" aca="1" ref="AB60" ca="1">MAX(ABS(T60:W60/B60:E60))</f>
        <v>#NUM!</v>
      </c>
      <c r="AC60" s="1" t="e">
        <f t="shared" ca="1" si="14"/>
        <v>#NUM!</v>
      </c>
      <c r="AD60" s="1" t="e">
        <f t="shared" ca="1" si="15"/>
        <v>#NUM!</v>
      </c>
      <c r="AE60" s="1" t="e">
        <f t="shared" ca="1" si="16"/>
        <v>#NUM!</v>
      </c>
      <c r="AF60" s="2" t="e">
        <f t="shared" ca="1" si="17"/>
        <v>#NUM!</v>
      </c>
      <c r="AG60" s="2" t="e">
        <f t="shared" ca="1" si="18"/>
        <v>#NUM!</v>
      </c>
      <c r="AH60" s="2">
        <v>0</v>
      </c>
      <c r="AI60" s="14" t="e">
        <f t="shared" ca="1" si="19"/>
        <v>#NUM!</v>
      </c>
      <c r="AJ60" s="17">
        <f>0</f>
        <v>0</v>
      </c>
      <c r="AK60" s="14" t="e">
        <f t="shared" ca="1" si="20"/>
        <v>#NUM!</v>
      </c>
      <c r="AL60" s="22" t="e">
        <f t="shared" ca="1" si="21"/>
        <v>#NUM!</v>
      </c>
      <c r="AM60" s="22" t="e">
        <f t="shared" ca="1" si="22"/>
        <v>#NUM!</v>
      </c>
      <c r="AN60" s="18" t="e">
        <f t="shared" ca="1" si="23"/>
        <v>#NUM!</v>
      </c>
      <c r="AO60" s="22" t="e">
        <f t="shared" ca="1" si="24"/>
        <v>#NUM!</v>
      </c>
      <c r="AP60" s="22" t="e">
        <f t="shared" ca="1" si="25"/>
        <v>#NUM!</v>
      </c>
      <c r="AQ60" s="18">
        <f t="shared" si="26"/>
        <v>6.7608297539198143E-4</v>
      </c>
      <c r="AR60" s="18" t="e">
        <f t="shared" ca="1" si="27"/>
        <v>#NUM!</v>
      </c>
      <c r="AS60" s="1" t="e" cm="1">
        <f t="array" aca="1" ref="AS60:AU60" ca="1">TRANSPOSE(MMULT(MINVERSE(_xlfn.WRAPCOLS(AC60:AK60,3)),TRANSPOSE(T60:V60)))/$F$7:$H$7</f>
        <v>#NUM!</v>
      </c>
      <c r="AT60" s="1" t="e">
        <f ca="1"/>
        <v>#NUM!</v>
      </c>
      <c r="AU60" s="1" t="e">
        <f ca="1"/>
        <v>#NUM!</v>
      </c>
      <c r="AV60">
        <v>0</v>
      </c>
      <c r="AW60" t="e">
        <f ca="1">OR($AB60&gt;(1.3*$AB59),$BB59&gt;10)</f>
        <v>#NUM!</v>
      </c>
      <c r="AX60" t="e">
        <f t="shared" ca="1" si="33"/>
        <v>#NUM!</v>
      </c>
      <c r="AY60" t="e">
        <f ca="1">AND(($AZ59 &gt; (3 + $A60 / 3)), ($AZ59 &gt; $BD59), ($BF59 &lt; 1))</f>
        <v>#NUM!</v>
      </c>
      <c r="AZ60" t="e">
        <f t="shared" ca="1" si="34"/>
        <v>#NUM!</v>
      </c>
      <c r="BA60" t="e">
        <f t="shared" ca="1" si="35"/>
        <v>#NUM!</v>
      </c>
      <c r="BB60" t="e">
        <f t="shared" ca="1" si="36"/>
        <v>#NUM!</v>
      </c>
      <c r="BC60" t="e">
        <f t="shared" ca="1" si="37"/>
        <v>#NUM!</v>
      </c>
      <c r="BD60" t="e">
        <f t="shared" ca="1" si="38"/>
        <v>#NUM!</v>
      </c>
      <c r="BE60" t="e">
        <f t="shared" ca="1" si="39"/>
        <v>#NUM!</v>
      </c>
      <c r="BF60" t="e">
        <f t="shared" ca="1" si="40"/>
        <v>#NUM!</v>
      </c>
      <c r="BG60" t="e">
        <f t="shared" ca="1" si="44"/>
        <v>#NUM!</v>
      </c>
      <c r="BH60" t="e">
        <f t="shared" ca="1" si="29"/>
        <v>#NUM!</v>
      </c>
      <c r="BI60" t="e">
        <f t="shared" ca="1" si="30"/>
        <v>#NUM!</v>
      </c>
      <c r="BJ60">
        <f>AV60</f>
        <v>0</v>
      </c>
    </row>
    <row r="61" spans="1:62" x14ac:dyDescent="0.25">
      <c r="A61">
        <f t="shared" si="42"/>
        <v>50</v>
      </c>
      <c r="B61" s="1">
        <f t="shared" si="45"/>
        <v>4.7209899999999998E-8</v>
      </c>
      <c r="C61" s="1">
        <f t="shared" si="45"/>
        <v>1.09987E-3</v>
      </c>
      <c r="D61" s="1">
        <f t="shared" si="45"/>
        <v>1.7799999999999999E-6</v>
      </c>
      <c r="E61" s="1" t="e">
        <f t="shared" ca="1" si="1"/>
        <v>#NUM!</v>
      </c>
      <c r="F61" s="1" t="e">
        <f t="shared" ca="1" si="32"/>
        <v>#NUM!</v>
      </c>
      <c r="G61" s="1" t="e">
        <f t="shared" ca="1" si="43"/>
        <v>#NUM!</v>
      </c>
      <c r="H61" s="1" t="e">
        <f t="shared" ca="1" si="2"/>
        <v>#NUM!</v>
      </c>
      <c r="I61" s="1">
        <f>I60-BJ60/$H$7</f>
        <v>2.6915348039269097E-8</v>
      </c>
      <c r="J61" s="14" t="e">
        <f t="shared" ca="1" si="3"/>
        <v>#NUM!</v>
      </c>
      <c r="K61" s="14" t="e">
        <f t="shared" ca="1" si="4"/>
        <v>#NUM!</v>
      </c>
      <c r="L61" s="1">
        <f t="shared" si="5"/>
        <v>3.7411058827205313E-7</v>
      </c>
      <c r="M61" s="1" t="e">
        <f t="shared" ca="1" si="6"/>
        <v>#NUM!</v>
      </c>
      <c r="N61" s="1" t="e">
        <f t="shared" ca="1" si="7"/>
        <v>#NUM!</v>
      </c>
      <c r="O61" s="1" t="e">
        <f t="shared" ca="1" si="8"/>
        <v>#NUM!</v>
      </c>
      <c r="P61" s="1" t="e">
        <f t="shared" ca="1" si="9"/>
        <v>#NUM!</v>
      </c>
      <c r="Q61" s="1" t="e">
        <f t="shared" ca="1" si="10"/>
        <v>#NUM!</v>
      </c>
      <c r="R61" s="1" t="e">
        <f t="shared" ca="1" si="11"/>
        <v>#NUM!</v>
      </c>
      <c r="S61" s="1" t="e">
        <f t="shared" ca="1" si="12"/>
        <v>#NUM!</v>
      </c>
      <c r="T61" s="1" t="e">
        <f t="shared" ca="1" si="46"/>
        <v>#NUM!</v>
      </c>
      <c r="U61" s="1" t="e">
        <f t="shared" ca="1" si="46"/>
        <v>#NUM!</v>
      </c>
      <c r="V61" s="1" t="e">
        <f t="shared" ca="1" si="46"/>
        <v>#NUM!</v>
      </c>
      <c r="W61" s="1" t="e">
        <f t="shared" ca="1" si="46"/>
        <v>#NUM!</v>
      </c>
      <c r="X61" s="1" t="e" cm="1">
        <f t="array" aca="1" ref="X61:AA61" ca="1">ABS(T61:W61/B61:E61)</f>
        <v>#NUM!</v>
      </c>
      <c r="Y61" s="1" t="e">
        <f ca="1"/>
        <v>#NUM!</v>
      </c>
      <c r="Z61" s="1" t="e">
        <f ca="1"/>
        <v>#NUM!</v>
      </c>
      <c r="AA61" s="1" t="e">
        <f ca="1"/>
        <v>#NUM!</v>
      </c>
      <c r="AB61" s="1" t="e" cm="1">
        <f t="array" aca="1" ref="AB61" ca="1">MAX(ABS(T61:W61/B61:E61))</f>
        <v>#NUM!</v>
      </c>
      <c r="AC61" s="1" t="e">
        <f t="shared" ca="1" si="14"/>
        <v>#NUM!</v>
      </c>
      <c r="AD61" s="1" t="e">
        <f t="shared" ca="1" si="15"/>
        <v>#NUM!</v>
      </c>
      <c r="AE61" s="1" t="e">
        <f t="shared" ca="1" si="16"/>
        <v>#NUM!</v>
      </c>
      <c r="AF61" s="2" t="e">
        <f t="shared" ca="1" si="17"/>
        <v>#NUM!</v>
      </c>
      <c r="AG61" s="2" t="e">
        <f t="shared" ca="1" si="18"/>
        <v>#NUM!</v>
      </c>
      <c r="AH61" s="2">
        <v>0</v>
      </c>
      <c r="AI61" s="14" t="e">
        <f t="shared" ca="1" si="19"/>
        <v>#NUM!</v>
      </c>
      <c r="AJ61" s="17">
        <f>0</f>
        <v>0</v>
      </c>
      <c r="AK61" s="14" t="e">
        <f t="shared" ca="1" si="20"/>
        <v>#NUM!</v>
      </c>
      <c r="AL61" s="22" t="e">
        <f t="shared" ca="1" si="21"/>
        <v>#NUM!</v>
      </c>
      <c r="AM61" s="22" t="e">
        <f t="shared" ca="1" si="22"/>
        <v>#NUM!</v>
      </c>
      <c r="AN61" s="18" t="e">
        <f t="shared" ca="1" si="23"/>
        <v>#NUM!</v>
      </c>
      <c r="AO61" s="22" t="e">
        <f t="shared" ca="1" si="24"/>
        <v>#NUM!</v>
      </c>
      <c r="AP61" s="22" t="e">
        <f t="shared" ca="1" si="25"/>
        <v>#NUM!</v>
      </c>
      <c r="AQ61" s="18">
        <f t="shared" si="26"/>
        <v>6.7608297539198143E-4</v>
      </c>
      <c r="AR61" s="18" t="e">
        <f t="shared" ca="1" si="27"/>
        <v>#NUM!</v>
      </c>
      <c r="AS61" s="1" t="e" cm="1">
        <f t="array" aca="1" ref="AS61:AU61" ca="1">TRANSPOSE(MMULT(MINVERSE(_xlfn.WRAPCOLS(AC61:AK61,3)),TRANSPOSE(T61:V61)))/$F$7:$H$7</f>
        <v>#NUM!</v>
      </c>
      <c r="AT61" s="1" t="e">
        <f ca="1"/>
        <v>#NUM!</v>
      </c>
      <c r="AU61" s="1" t="e">
        <f ca="1"/>
        <v>#NUM!</v>
      </c>
      <c r="AV61">
        <v>0</v>
      </c>
      <c r="AW61" t="e">
        <f ca="1">OR($AB61&gt;(1.3*$AB60),$BB60&gt;10)</f>
        <v>#NUM!</v>
      </c>
      <c r="AX61" t="e">
        <f t="shared" ca="1" si="33"/>
        <v>#NUM!</v>
      </c>
      <c r="AY61" t="e">
        <f ca="1">AND(($AZ60 &gt; (3 + $A61 / 3)), ($AZ60 &gt; $BD60), ($BF60 &lt; 1))</f>
        <v>#NUM!</v>
      </c>
      <c r="AZ61" t="e">
        <f t="shared" ca="1" si="34"/>
        <v>#NUM!</v>
      </c>
      <c r="BA61" t="e">
        <f t="shared" ca="1" si="35"/>
        <v>#NUM!</v>
      </c>
      <c r="BB61" t="e">
        <f t="shared" ca="1" si="36"/>
        <v>#NUM!</v>
      </c>
      <c r="BC61" t="e">
        <f t="shared" ca="1" si="37"/>
        <v>#NUM!</v>
      </c>
      <c r="BD61" t="e">
        <f t="shared" ca="1" si="38"/>
        <v>#NUM!</v>
      </c>
      <c r="BE61" t="e">
        <f t="shared" ca="1" si="39"/>
        <v>#NUM!</v>
      </c>
      <c r="BF61" t="e">
        <f t="shared" ca="1" si="40"/>
        <v>#NUM!</v>
      </c>
      <c r="BG61" t="e">
        <f t="shared" ca="1" si="44"/>
        <v>#NUM!</v>
      </c>
      <c r="BH61" t="e">
        <f t="shared" ca="1" si="29"/>
        <v>#NUM!</v>
      </c>
      <c r="BI61" t="e">
        <f t="shared" ca="1" si="30"/>
        <v>#NUM!</v>
      </c>
      <c r="BJ61">
        <f>AV61</f>
        <v>0</v>
      </c>
    </row>
    <row r="62" spans="1:62" x14ac:dyDescent="0.25">
      <c r="A62">
        <f t="shared" si="42"/>
        <v>51</v>
      </c>
      <c r="B62" s="1">
        <f t="shared" si="45"/>
        <v>4.7209899999999998E-8</v>
      </c>
      <c r="C62" s="1">
        <f t="shared" si="45"/>
        <v>1.09987E-3</v>
      </c>
      <c r="D62" s="1">
        <f t="shared" si="45"/>
        <v>1.7799999999999999E-6</v>
      </c>
      <c r="E62" s="1" t="e">
        <f t="shared" ca="1" si="1"/>
        <v>#NUM!</v>
      </c>
      <c r="F62" s="1" t="e">
        <f t="shared" ca="1" si="32"/>
        <v>#NUM!</v>
      </c>
      <c r="G62" s="1" t="e">
        <f t="shared" ca="1" si="43"/>
        <v>#NUM!</v>
      </c>
      <c r="H62" s="1" t="e">
        <f t="shared" ca="1" si="2"/>
        <v>#NUM!</v>
      </c>
      <c r="I62" s="1">
        <f>I61-BJ61/$H$7</f>
        <v>2.6915348039269097E-8</v>
      </c>
      <c r="J62" s="14" t="e">
        <f t="shared" ca="1" si="3"/>
        <v>#NUM!</v>
      </c>
      <c r="K62" s="14" t="e">
        <f t="shared" ca="1" si="4"/>
        <v>#NUM!</v>
      </c>
      <c r="L62" s="1">
        <f t="shared" si="5"/>
        <v>3.7411058827205313E-7</v>
      </c>
      <c r="M62" s="1" t="e">
        <f t="shared" ca="1" si="6"/>
        <v>#NUM!</v>
      </c>
      <c r="N62" s="1" t="e">
        <f t="shared" ca="1" si="7"/>
        <v>#NUM!</v>
      </c>
      <c r="O62" s="1" t="e">
        <f t="shared" ca="1" si="8"/>
        <v>#NUM!</v>
      </c>
      <c r="P62" s="1" t="e">
        <f t="shared" ca="1" si="9"/>
        <v>#NUM!</v>
      </c>
      <c r="Q62" s="1" t="e">
        <f t="shared" ca="1" si="10"/>
        <v>#NUM!</v>
      </c>
      <c r="R62" s="1" t="e">
        <f t="shared" ca="1" si="11"/>
        <v>#NUM!</v>
      </c>
      <c r="S62" s="1" t="e">
        <f t="shared" ca="1" si="12"/>
        <v>#NUM!</v>
      </c>
      <c r="T62" s="1" t="e">
        <f t="shared" ca="1" si="46"/>
        <v>#NUM!</v>
      </c>
      <c r="U62" s="1" t="e">
        <f t="shared" ca="1" si="46"/>
        <v>#NUM!</v>
      </c>
      <c r="V62" s="1" t="e">
        <f t="shared" ca="1" si="46"/>
        <v>#NUM!</v>
      </c>
      <c r="W62" s="1" t="e">
        <f t="shared" ca="1" si="46"/>
        <v>#NUM!</v>
      </c>
      <c r="X62" s="1" t="e" cm="1">
        <f t="array" aca="1" ref="X62:AA62" ca="1">ABS(T62:W62/B62:E62)</f>
        <v>#NUM!</v>
      </c>
      <c r="Y62" s="1" t="e">
        <f ca="1"/>
        <v>#NUM!</v>
      </c>
      <c r="Z62" s="1" t="e">
        <f ca="1"/>
        <v>#NUM!</v>
      </c>
      <c r="AA62" s="1" t="e">
        <f ca="1"/>
        <v>#NUM!</v>
      </c>
      <c r="AB62" s="1" t="e" cm="1">
        <f t="array" aca="1" ref="AB62" ca="1">MAX(ABS(T62:W62/B62:E62))</f>
        <v>#NUM!</v>
      </c>
      <c r="AC62" s="1" t="e">
        <f t="shared" ca="1" si="14"/>
        <v>#NUM!</v>
      </c>
      <c r="AD62" s="1" t="e">
        <f t="shared" ca="1" si="15"/>
        <v>#NUM!</v>
      </c>
      <c r="AE62" s="1" t="e">
        <f t="shared" ca="1" si="16"/>
        <v>#NUM!</v>
      </c>
      <c r="AF62" s="2" t="e">
        <f t="shared" ca="1" si="17"/>
        <v>#NUM!</v>
      </c>
      <c r="AG62" s="2" t="e">
        <f t="shared" ca="1" si="18"/>
        <v>#NUM!</v>
      </c>
      <c r="AH62" s="2">
        <v>0</v>
      </c>
      <c r="AI62" s="14" t="e">
        <f t="shared" ca="1" si="19"/>
        <v>#NUM!</v>
      </c>
      <c r="AJ62" s="17">
        <f>0</f>
        <v>0</v>
      </c>
      <c r="AK62" s="14" t="e">
        <f t="shared" ca="1" si="20"/>
        <v>#NUM!</v>
      </c>
      <c r="AL62" s="22" t="e">
        <f t="shared" ca="1" si="21"/>
        <v>#NUM!</v>
      </c>
      <c r="AM62" s="22" t="e">
        <f t="shared" ca="1" si="22"/>
        <v>#NUM!</v>
      </c>
      <c r="AN62" s="18" t="e">
        <f t="shared" ca="1" si="23"/>
        <v>#NUM!</v>
      </c>
      <c r="AO62" s="22" t="e">
        <f t="shared" ca="1" si="24"/>
        <v>#NUM!</v>
      </c>
      <c r="AP62" s="22" t="e">
        <f t="shared" ca="1" si="25"/>
        <v>#NUM!</v>
      </c>
      <c r="AQ62" s="18">
        <f t="shared" si="26"/>
        <v>6.7608297539198143E-4</v>
      </c>
      <c r="AR62" s="18" t="e">
        <f t="shared" ca="1" si="27"/>
        <v>#NUM!</v>
      </c>
      <c r="AS62" s="1" t="e" cm="1">
        <f t="array" aca="1" ref="AS62:AU62" ca="1">TRANSPOSE(MMULT(MINVERSE(_xlfn.WRAPCOLS(AC62:AK62,3)),TRANSPOSE(T62:V62)))/$F$7:$H$7</f>
        <v>#NUM!</v>
      </c>
      <c r="AT62" s="1" t="e">
        <f ca="1"/>
        <v>#NUM!</v>
      </c>
      <c r="AU62" s="1" t="e">
        <f ca="1"/>
        <v>#NUM!</v>
      </c>
      <c r="AV62">
        <v>0</v>
      </c>
      <c r="AW62" t="e">
        <f ca="1">OR($AB62&gt;(1.3*$AB61),$BB61&gt;10)</f>
        <v>#NUM!</v>
      </c>
      <c r="AX62" t="e">
        <f t="shared" ca="1" si="33"/>
        <v>#NUM!</v>
      </c>
      <c r="AY62" t="e">
        <f ca="1">AND(($AZ61 &gt; (3 + $A62 / 3)), ($AZ61 &gt; $BD61), ($BF61 &lt; 1))</f>
        <v>#NUM!</v>
      </c>
      <c r="AZ62" t="e">
        <f t="shared" ca="1" si="34"/>
        <v>#NUM!</v>
      </c>
      <c r="BA62" t="e">
        <f t="shared" ca="1" si="35"/>
        <v>#NUM!</v>
      </c>
      <c r="BB62" t="e">
        <f t="shared" ca="1" si="36"/>
        <v>#NUM!</v>
      </c>
      <c r="BC62" t="e">
        <f t="shared" ca="1" si="37"/>
        <v>#NUM!</v>
      </c>
      <c r="BD62" t="e">
        <f t="shared" ca="1" si="38"/>
        <v>#NUM!</v>
      </c>
      <c r="BE62" t="e">
        <f t="shared" ca="1" si="39"/>
        <v>#NUM!</v>
      </c>
      <c r="BF62" t="e">
        <f t="shared" ca="1" si="40"/>
        <v>#NUM!</v>
      </c>
      <c r="BG62" t="e">
        <f t="shared" ca="1" si="44"/>
        <v>#NUM!</v>
      </c>
      <c r="BH62" t="e">
        <f t="shared" ca="1" si="29"/>
        <v>#NUM!</v>
      </c>
      <c r="BI62" t="e">
        <f t="shared" ca="1" si="30"/>
        <v>#NUM!</v>
      </c>
      <c r="BJ62">
        <f>AV62</f>
        <v>0</v>
      </c>
    </row>
    <row r="63" spans="1:62" x14ac:dyDescent="0.25">
      <c r="A63">
        <f t="shared" si="42"/>
        <v>52</v>
      </c>
      <c r="B63" s="1">
        <f t="shared" si="45"/>
        <v>4.7209899999999998E-8</v>
      </c>
      <c r="C63" s="1">
        <f t="shared" si="45"/>
        <v>1.09987E-3</v>
      </c>
      <c r="D63" s="1">
        <f t="shared" si="45"/>
        <v>1.7799999999999999E-6</v>
      </c>
      <c r="E63" s="1" t="e">
        <f t="shared" ca="1" si="1"/>
        <v>#NUM!</v>
      </c>
      <c r="F63" s="1" t="e">
        <f t="shared" ca="1" si="32"/>
        <v>#NUM!</v>
      </c>
      <c r="G63" s="1" t="e">
        <f t="shared" ca="1" si="43"/>
        <v>#NUM!</v>
      </c>
      <c r="H63" s="1" t="e">
        <f t="shared" ca="1" si="2"/>
        <v>#NUM!</v>
      </c>
      <c r="I63" s="1">
        <f>I62-BJ62/$H$7</f>
        <v>2.6915348039269097E-8</v>
      </c>
      <c r="J63" s="14" t="e">
        <f t="shared" ca="1" si="3"/>
        <v>#NUM!</v>
      </c>
      <c r="K63" s="14" t="e">
        <f t="shared" ca="1" si="4"/>
        <v>#NUM!</v>
      </c>
      <c r="L63" s="1">
        <f t="shared" si="5"/>
        <v>3.7411058827205313E-7</v>
      </c>
      <c r="M63" s="1" t="e">
        <f t="shared" ca="1" si="6"/>
        <v>#NUM!</v>
      </c>
      <c r="N63" s="1" t="e">
        <f t="shared" ca="1" si="7"/>
        <v>#NUM!</v>
      </c>
      <c r="O63" s="1" t="e">
        <f t="shared" ca="1" si="8"/>
        <v>#NUM!</v>
      </c>
      <c r="P63" s="1" t="e">
        <f t="shared" ca="1" si="9"/>
        <v>#NUM!</v>
      </c>
      <c r="Q63" s="1" t="e">
        <f t="shared" ca="1" si="10"/>
        <v>#NUM!</v>
      </c>
      <c r="R63" s="1" t="e">
        <f t="shared" ca="1" si="11"/>
        <v>#NUM!</v>
      </c>
      <c r="S63" s="1" t="e">
        <f t="shared" ca="1" si="12"/>
        <v>#NUM!</v>
      </c>
      <c r="T63" s="1" t="e">
        <f t="shared" ca="1" si="46"/>
        <v>#NUM!</v>
      </c>
      <c r="U63" s="1" t="e">
        <f t="shared" ca="1" si="46"/>
        <v>#NUM!</v>
      </c>
      <c r="V63" s="1" t="e">
        <f t="shared" ca="1" si="46"/>
        <v>#NUM!</v>
      </c>
      <c r="W63" s="1" t="e">
        <f t="shared" ca="1" si="46"/>
        <v>#NUM!</v>
      </c>
      <c r="X63" s="1" t="e" cm="1">
        <f t="array" aca="1" ref="X63:AA63" ca="1">ABS(T63:W63/B63:E63)</f>
        <v>#NUM!</v>
      </c>
      <c r="Y63" s="1" t="e">
        <f ca="1"/>
        <v>#NUM!</v>
      </c>
      <c r="Z63" s="1" t="e">
        <f ca="1"/>
        <v>#NUM!</v>
      </c>
      <c r="AA63" s="1" t="e">
        <f ca="1"/>
        <v>#NUM!</v>
      </c>
      <c r="AB63" s="1" t="e" cm="1">
        <f t="array" aca="1" ref="AB63" ca="1">MAX(ABS(T63:W63/B63:E63))</f>
        <v>#NUM!</v>
      </c>
      <c r="AC63" s="1" t="e">
        <f t="shared" ca="1" si="14"/>
        <v>#NUM!</v>
      </c>
      <c r="AD63" s="1" t="e">
        <f t="shared" ca="1" si="15"/>
        <v>#NUM!</v>
      </c>
      <c r="AE63" s="1" t="e">
        <f t="shared" ca="1" si="16"/>
        <v>#NUM!</v>
      </c>
      <c r="AF63" s="2" t="e">
        <f t="shared" ca="1" si="17"/>
        <v>#NUM!</v>
      </c>
      <c r="AG63" s="2" t="e">
        <f t="shared" ca="1" si="18"/>
        <v>#NUM!</v>
      </c>
      <c r="AH63" s="2">
        <v>0</v>
      </c>
      <c r="AI63" s="14" t="e">
        <f t="shared" ca="1" si="19"/>
        <v>#NUM!</v>
      </c>
      <c r="AJ63" s="17">
        <f>0</f>
        <v>0</v>
      </c>
      <c r="AK63" s="14" t="e">
        <f t="shared" ca="1" si="20"/>
        <v>#NUM!</v>
      </c>
      <c r="AL63" s="22" t="e">
        <f t="shared" ca="1" si="21"/>
        <v>#NUM!</v>
      </c>
      <c r="AM63" s="22" t="e">
        <f t="shared" ca="1" si="22"/>
        <v>#NUM!</v>
      </c>
      <c r="AN63" s="18" t="e">
        <f t="shared" ca="1" si="23"/>
        <v>#NUM!</v>
      </c>
      <c r="AO63" s="22" t="e">
        <f t="shared" ca="1" si="24"/>
        <v>#NUM!</v>
      </c>
      <c r="AP63" s="22" t="e">
        <f t="shared" ca="1" si="25"/>
        <v>#NUM!</v>
      </c>
      <c r="AQ63" s="18">
        <f t="shared" si="26"/>
        <v>6.7608297539198143E-4</v>
      </c>
      <c r="AR63" s="18" t="e">
        <f t="shared" ca="1" si="27"/>
        <v>#NUM!</v>
      </c>
      <c r="AS63" s="1" t="e" cm="1">
        <f t="array" aca="1" ref="AS63:AU63" ca="1">TRANSPOSE(MMULT(MINVERSE(_xlfn.WRAPCOLS(AC63:AK63,3)),TRANSPOSE(T63:V63)))/$F$7:$H$7</f>
        <v>#NUM!</v>
      </c>
      <c r="AT63" s="1" t="e">
        <f ca="1"/>
        <v>#NUM!</v>
      </c>
      <c r="AU63" s="1" t="e">
        <f ca="1"/>
        <v>#NUM!</v>
      </c>
      <c r="AV63">
        <v>0</v>
      </c>
      <c r="AW63" t="e">
        <f ca="1">OR($AB63&gt;(1.3*$AB62),$BB62&gt;10)</f>
        <v>#NUM!</v>
      </c>
      <c r="AX63" t="e">
        <f t="shared" ca="1" si="33"/>
        <v>#NUM!</v>
      </c>
      <c r="AY63" t="e">
        <f ca="1">AND(($AZ62 &gt; (3 + $A63 / 3)), ($AZ62 &gt; $BD62), ($BF62 &lt; 1))</f>
        <v>#NUM!</v>
      </c>
      <c r="AZ63" t="e">
        <f t="shared" ca="1" si="34"/>
        <v>#NUM!</v>
      </c>
      <c r="BA63" t="e">
        <f t="shared" ca="1" si="35"/>
        <v>#NUM!</v>
      </c>
      <c r="BB63" t="e">
        <f t="shared" ca="1" si="36"/>
        <v>#NUM!</v>
      </c>
      <c r="BC63" t="e">
        <f t="shared" ca="1" si="37"/>
        <v>#NUM!</v>
      </c>
      <c r="BD63" t="e">
        <f t="shared" ca="1" si="38"/>
        <v>#NUM!</v>
      </c>
      <c r="BE63" t="e">
        <f t="shared" ca="1" si="39"/>
        <v>#NUM!</v>
      </c>
      <c r="BF63" t="e">
        <f t="shared" ca="1" si="40"/>
        <v>#NUM!</v>
      </c>
      <c r="BG63" t="e">
        <f t="shared" ca="1" si="44"/>
        <v>#NUM!</v>
      </c>
      <c r="BH63" t="e">
        <f t="shared" ca="1" si="29"/>
        <v>#NUM!</v>
      </c>
      <c r="BI63" t="e">
        <f t="shared" ca="1" si="30"/>
        <v>#NUM!</v>
      </c>
      <c r="BJ63">
        <f>AV63</f>
        <v>0</v>
      </c>
    </row>
    <row r="64" spans="1:62" x14ac:dyDescent="0.25">
      <c r="A64">
        <f t="shared" si="42"/>
        <v>53</v>
      </c>
      <c r="B64" s="1">
        <f t="shared" si="45"/>
        <v>4.7209899999999998E-8</v>
      </c>
      <c r="C64" s="1">
        <f t="shared" si="45"/>
        <v>1.09987E-3</v>
      </c>
      <c r="D64" s="1">
        <f t="shared" si="45"/>
        <v>1.7799999999999999E-6</v>
      </c>
      <c r="E64" s="1" t="e">
        <f t="shared" ca="1" si="1"/>
        <v>#NUM!</v>
      </c>
      <c r="F64" s="1" t="e">
        <f t="shared" ca="1" si="32"/>
        <v>#NUM!</v>
      </c>
      <c r="G64" s="1" t="e">
        <f t="shared" ca="1" si="43"/>
        <v>#NUM!</v>
      </c>
      <c r="H64" s="1" t="e">
        <f t="shared" ca="1" si="2"/>
        <v>#NUM!</v>
      </c>
      <c r="I64" s="1">
        <f>I63-BJ63/$H$7</f>
        <v>2.6915348039269097E-8</v>
      </c>
      <c r="J64" s="14" t="e">
        <f t="shared" ca="1" si="3"/>
        <v>#NUM!</v>
      </c>
      <c r="K64" s="14" t="e">
        <f t="shared" ca="1" si="4"/>
        <v>#NUM!</v>
      </c>
      <c r="L64" s="1">
        <f t="shared" si="5"/>
        <v>3.7411058827205313E-7</v>
      </c>
      <c r="M64" s="1" t="e">
        <f t="shared" ca="1" si="6"/>
        <v>#NUM!</v>
      </c>
      <c r="N64" s="1" t="e">
        <f t="shared" ca="1" si="7"/>
        <v>#NUM!</v>
      </c>
      <c r="O64" s="1" t="e">
        <f t="shared" ca="1" si="8"/>
        <v>#NUM!</v>
      </c>
      <c r="P64" s="1" t="e">
        <f t="shared" ca="1" si="9"/>
        <v>#NUM!</v>
      </c>
      <c r="Q64" s="1" t="e">
        <f t="shared" ca="1" si="10"/>
        <v>#NUM!</v>
      </c>
      <c r="R64" s="1" t="e">
        <f t="shared" ca="1" si="11"/>
        <v>#NUM!</v>
      </c>
      <c r="S64" s="1" t="e">
        <f t="shared" ca="1" si="12"/>
        <v>#NUM!</v>
      </c>
      <c r="T64" s="1" t="e">
        <f t="shared" ca="1" si="46"/>
        <v>#NUM!</v>
      </c>
      <c r="U64" s="1" t="e">
        <f t="shared" ca="1" si="46"/>
        <v>#NUM!</v>
      </c>
      <c r="V64" s="1" t="e">
        <f t="shared" ca="1" si="46"/>
        <v>#NUM!</v>
      </c>
      <c r="W64" s="1" t="e">
        <f t="shared" ca="1" si="46"/>
        <v>#NUM!</v>
      </c>
      <c r="X64" s="1" t="e" cm="1">
        <f t="array" aca="1" ref="X64:AA64" ca="1">ABS(T64:W64/B64:E64)</f>
        <v>#NUM!</v>
      </c>
      <c r="Y64" s="1" t="e">
        <f ca="1"/>
        <v>#NUM!</v>
      </c>
      <c r="Z64" s="1" t="e">
        <f ca="1"/>
        <v>#NUM!</v>
      </c>
      <c r="AA64" s="1" t="e">
        <f ca="1"/>
        <v>#NUM!</v>
      </c>
      <c r="AB64" s="1" t="e" cm="1">
        <f t="array" aca="1" ref="AB64" ca="1">MAX(ABS(T64:W64/B64:E64))</f>
        <v>#NUM!</v>
      </c>
      <c r="AC64" s="1" t="e">
        <f t="shared" ca="1" si="14"/>
        <v>#NUM!</v>
      </c>
      <c r="AD64" s="1" t="e">
        <f t="shared" ca="1" si="15"/>
        <v>#NUM!</v>
      </c>
      <c r="AE64" s="1" t="e">
        <f t="shared" ca="1" si="16"/>
        <v>#NUM!</v>
      </c>
      <c r="AF64" s="2" t="e">
        <f t="shared" ca="1" si="17"/>
        <v>#NUM!</v>
      </c>
      <c r="AG64" s="2" t="e">
        <f t="shared" ca="1" si="18"/>
        <v>#NUM!</v>
      </c>
      <c r="AH64" s="2">
        <v>0</v>
      </c>
      <c r="AI64" s="14" t="e">
        <f t="shared" ca="1" si="19"/>
        <v>#NUM!</v>
      </c>
      <c r="AJ64" s="17">
        <f>0</f>
        <v>0</v>
      </c>
      <c r="AK64" s="14" t="e">
        <f t="shared" ca="1" si="20"/>
        <v>#NUM!</v>
      </c>
      <c r="AL64" s="22" t="e">
        <f t="shared" ca="1" si="21"/>
        <v>#NUM!</v>
      </c>
      <c r="AM64" s="22" t="e">
        <f t="shared" ca="1" si="22"/>
        <v>#NUM!</v>
      </c>
      <c r="AN64" s="18" t="e">
        <f t="shared" ca="1" si="23"/>
        <v>#NUM!</v>
      </c>
      <c r="AO64" s="22" t="e">
        <f t="shared" ca="1" si="24"/>
        <v>#NUM!</v>
      </c>
      <c r="AP64" s="22" t="e">
        <f t="shared" ca="1" si="25"/>
        <v>#NUM!</v>
      </c>
      <c r="AQ64" s="18">
        <f t="shared" si="26"/>
        <v>6.7608297539198143E-4</v>
      </c>
      <c r="AR64" s="18" t="e">
        <f t="shared" ca="1" si="27"/>
        <v>#NUM!</v>
      </c>
      <c r="AS64" s="1" t="e" cm="1">
        <f t="array" aca="1" ref="AS64:AU64" ca="1">TRANSPOSE(MMULT(MINVERSE(_xlfn.WRAPCOLS(AC64:AK64,3)),TRANSPOSE(T64:V64)))/$F$7:$H$7</f>
        <v>#NUM!</v>
      </c>
      <c r="AT64" s="1" t="e">
        <f ca="1"/>
        <v>#NUM!</v>
      </c>
      <c r="AU64" s="1" t="e">
        <f ca="1"/>
        <v>#NUM!</v>
      </c>
      <c r="AV64">
        <v>0</v>
      </c>
      <c r="AW64" t="e">
        <f ca="1">OR($AB64&gt;(1.3*$AB63),$BB63&gt;10)</f>
        <v>#NUM!</v>
      </c>
      <c r="AX64" t="e">
        <f t="shared" ca="1" si="33"/>
        <v>#NUM!</v>
      </c>
      <c r="AY64" t="e">
        <f ca="1">AND(($AZ63 &gt; (3 + $A64 / 3)), ($AZ63 &gt; $BD63), ($BF63 &lt; 1))</f>
        <v>#NUM!</v>
      </c>
      <c r="AZ64" t="e">
        <f t="shared" ca="1" si="34"/>
        <v>#NUM!</v>
      </c>
      <c r="BA64" t="e">
        <f t="shared" ca="1" si="35"/>
        <v>#NUM!</v>
      </c>
      <c r="BB64" t="e">
        <f t="shared" ca="1" si="36"/>
        <v>#NUM!</v>
      </c>
      <c r="BC64" t="e">
        <f t="shared" ca="1" si="37"/>
        <v>#NUM!</v>
      </c>
      <c r="BD64" t="e">
        <f t="shared" ca="1" si="38"/>
        <v>#NUM!</v>
      </c>
      <c r="BE64" t="e">
        <f t="shared" ca="1" si="39"/>
        <v>#NUM!</v>
      </c>
      <c r="BF64" t="e">
        <f t="shared" ca="1" si="40"/>
        <v>#NUM!</v>
      </c>
      <c r="BG64" t="e">
        <f t="shared" ca="1" si="44"/>
        <v>#NUM!</v>
      </c>
      <c r="BH64" t="e">
        <f t="shared" ca="1" si="29"/>
        <v>#NUM!</v>
      </c>
      <c r="BI64" t="e">
        <f t="shared" ca="1" si="30"/>
        <v>#NUM!</v>
      </c>
      <c r="BJ64">
        <f>AV64</f>
        <v>0</v>
      </c>
    </row>
    <row r="65" spans="1:62" x14ac:dyDescent="0.25">
      <c r="A65">
        <f t="shared" si="42"/>
        <v>54</v>
      </c>
      <c r="B65" s="1">
        <f t="shared" si="45"/>
        <v>4.7209899999999998E-8</v>
      </c>
      <c r="C65" s="1">
        <f t="shared" si="45"/>
        <v>1.09987E-3</v>
      </c>
      <c r="D65" s="1">
        <f t="shared" si="45"/>
        <v>1.7799999999999999E-6</v>
      </c>
      <c r="E65" s="1" t="e">
        <f t="shared" ca="1" si="1"/>
        <v>#NUM!</v>
      </c>
      <c r="F65" s="1" t="e">
        <f t="shared" ca="1" si="32"/>
        <v>#NUM!</v>
      </c>
      <c r="G65" s="1" t="e">
        <f t="shared" ca="1" si="43"/>
        <v>#NUM!</v>
      </c>
      <c r="H65" s="1" t="e">
        <f t="shared" ca="1" si="2"/>
        <v>#NUM!</v>
      </c>
      <c r="I65" s="1">
        <f>I64-BJ64/$H$7</f>
        <v>2.6915348039269097E-8</v>
      </c>
      <c r="J65" s="14" t="e">
        <f t="shared" ca="1" si="3"/>
        <v>#NUM!</v>
      </c>
      <c r="K65" s="14" t="e">
        <f t="shared" ca="1" si="4"/>
        <v>#NUM!</v>
      </c>
      <c r="L65" s="1">
        <f t="shared" si="5"/>
        <v>3.7411058827205313E-7</v>
      </c>
      <c r="M65" s="1" t="e">
        <f t="shared" ca="1" si="6"/>
        <v>#NUM!</v>
      </c>
      <c r="N65" s="1" t="e">
        <f t="shared" ca="1" si="7"/>
        <v>#NUM!</v>
      </c>
      <c r="O65" s="1" t="e">
        <f t="shared" ca="1" si="8"/>
        <v>#NUM!</v>
      </c>
      <c r="P65" s="1" t="e">
        <f t="shared" ca="1" si="9"/>
        <v>#NUM!</v>
      </c>
      <c r="Q65" s="1" t="e">
        <f t="shared" ca="1" si="10"/>
        <v>#NUM!</v>
      </c>
      <c r="R65" s="1" t="e">
        <f t="shared" ca="1" si="11"/>
        <v>#NUM!</v>
      </c>
      <c r="S65" s="1" t="e">
        <f t="shared" ca="1" si="12"/>
        <v>#NUM!</v>
      </c>
      <c r="T65" s="1" t="e">
        <f t="shared" ca="1" si="46"/>
        <v>#NUM!</v>
      </c>
      <c r="U65" s="1" t="e">
        <f t="shared" ca="1" si="46"/>
        <v>#NUM!</v>
      </c>
      <c r="V65" s="1" t="e">
        <f t="shared" ca="1" si="46"/>
        <v>#NUM!</v>
      </c>
      <c r="W65" s="1" t="e">
        <f t="shared" ca="1" si="46"/>
        <v>#NUM!</v>
      </c>
      <c r="X65" s="1" t="e" cm="1">
        <f t="array" aca="1" ref="X65:AA65" ca="1">ABS(T65:W65/B65:E65)</f>
        <v>#NUM!</v>
      </c>
      <c r="Y65" s="1" t="e">
        <f ca="1"/>
        <v>#NUM!</v>
      </c>
      <c r="Z65" s="1" t="e">
        <f ca="1"/>
        <v>#NUM!</v>
      </c>
      <c r="AA65" s="1" t="e">
        <f ca="1"/>
        <v>#NUM!</v>
      </c>
      <c r="AB65" s="1" t="e" cm="1">
        <f t="array" aca="1" ref="AB65" ca="1">MAX(ABS(T65:W65/B65:E65))</f>
        <v>#NUM!</v>
      </c>
      <c r="AC65" s="1" t="e">
        <f t="shared" ca="1" si="14"/>
        <v>#NUM!</v>
      </c>
      <c r="AD65" s="1" t="e">
        <f t="shared" ca="1" si="15"/>
        <v>#NUM!</v>
      </c>
      <c r="AE65" s="1" t="e">
        <f t="shared" ca="1" si="16"/>
        <v>#NUM!</v>
      </c>
      <c r="AF65" s="2" t="e">
        <f t="shared" ca="1" si="17"/>
        <v>#NUM!</v>
      </c>
      <c r="AG65" s="2" t="e">
        <f t="shared" ca="1" si="18"/>
        <v>#NUM!</v>
      </c>
      <c r="AH65" s="2">
        <v>0</v>
      </c>
      <c r="AI65" s="14" t="e">
        <f t="shared" ca="1" si="19"/>
        <v>#NUM!</v>
      </c>
      <c r="AJ65" s="17">
        <f>0</f>
        <v>0</v>
      </c>
      <c r="AK65" s="14" t="e">
        <f t="shared" ca="1" si="20"/>
        <v>#NUM!</v>
      </c>
      <c r="AL65" s="22" t="e">
        <f t="shared" ca="1" si="21"/>
        <v>#NUM!</v>
      </c>
      <c r="AM65" s="22" t="e">
        <f t="shared" ca="1" si="22"/>
        <v>#NUM!</v>
      </c>
      <c r="AN65" s="18" t="e">
        <f t="shared" ca="1" si="23"/>
        <v>#NUM!</v>
      </c>
      <c r="AO65" s="22" t="e">
        <f t="shared" ca="1" si="24"/>
        <v>#NUM!</v>
      </c>
      <c r="AP65" s="22" t="e">
        <f t="shared" ca="1" si="25"/>
        <v>#NUM!</v>
      </c>
      <c r="AQ65" s="18">
        <f t="shared" si="26"/>
        <v>6.7608297539198143E-4</v>
      </c>
      <c r="AR65" s="18" t="e">
        <f t="shared" ca="1" si="27"/>
        <v>#NUM!</v>
      </c>
      <c r="AS65" s="1" t="e" cm="1">
        <f t="array" aca="1" ref="AS65:AU65" ca="1">TRANSPOSE(MMULT(MINVERSE(_xlfn.WRAPCOLS(AC65:AK65,3)),TRANSPOSE(T65:V65)))/$F$7:$H$7</f>
        <v>#NUM!</v>
      </c>
      <c r="AT65" s="1" t="e">
        <f ca="1"/>
        <v>#NUM!</v>
      </c>
      <c r="AU65" s="1" t="e">
        <f ca="1"/>
        <v>#NUM!</v>
      </c>
      <c r="AV65">
        <v>0</v>
      </c>
      <c r="AW65" t="e">
        <f ca="1">OR($AB65&gt;(1.3*$AB64),$BB64&gt;10)</f>
        <v>#NUM!</v>
      </c>
      <c r="AX65" t="e">
        <f t="shared" ca="1" si="33"/>
        <v>#NUM!</v>
      </c>
      <c r="AY65" t="e">
        <f ca="1">AND(($AZ64 &gt; (3 + $A65 / 3)), ($AZ64 &gt; $BD64), ($BF64 &lt; 1))</f>
        <v>#NUM!</v>
      </c>
      <c r="AZ65" t="e">
        <f t="shared" ca="1" si="34"/>
        <v>#NUM!</v>
      </c>
      <c r="BA65" t="e">
        <f t="shared" ca="1" si="35"/>
        <v>#NUM!</v>
      </c>
      <c r="BB65" t="e">
        <f t="shared" ca="1" si="36"/>
        <v>#NUM!</v>
      </c>
      <c r="BC65" t="e">
        <f t="shared" ca="1" si="37"/>
        <v>#NUM!</v>
      </c>
      <c r="BD65" t="e">
        <f t="shared" ca="1" si="38"/>
        <v>#NUM!</v>
      </c>
      <c r="BE65" t="e">
        <f t="shared" ca="1" si="39"/>
        <v>#NUM!</v>
      </c>
      <c r="BF65" t="e">
        <f t="shared" ca="1" si="40"/>
        <v>#NUM!</v>
      </c>
      <c r="BG65" t="e">
        <f t="shared" ca="1" si="44"/>
        <v>#NUM!</v>
      </c>
      <c r="BH65" t="e">
        <f t="shared" ca="1" si="29"/>
        <v>#NUM!</v>
      </c>
      <c r="BI65" t="e">
        <f t="shared" ca="1" si="30"/>
        <v>#NUM!</v>
      </c>
      <c r="BJ65">
        <f>AV65</f>
        <v>0</v>
      </c>
    </row>
    <row r="66" spans="1:62" x14ac:dyDescent="0.25">
      <c r="A66">
        <f t="shared" si="42"/>
        <v>55</v>
      </c>
      <c r="B66" s="1">
        <f t="shared" si="45"/>
        <v>4.7209899999999998E-8</v>
      </c>
      <c r="C66" s="1">
        <f t="shared" si="45"/>
        <v>1.09987E-3</v>
      </c>
      <c r="D66" s="1">
        <f t="shared" si="45"/>
        <v>1.7799999999999999E-6</v>
      </c>
      <c r="E66" s="1" t="e">
        <f t="shared" ca="1" si="1"/>
        <v>#NUM!</v>
      </c>
      <c r="F66" s="1" t="e">
        <f t="shared" ca="1" si="32"/>
        <v>#NUM!</v>
      </c>
      <c r="G66" s="1" t="e">
        <f t="shared" ca="1" si="43"/>
        <v>#NUM!</v>
      </c>
      <c r="H66" s="1" t="e">
        <f t="shared" ca="1" si="2"/>
        <v>#NUM!</v>
      </c>
      <c r="I66" s="1">
        <f>I65-BJ65/$H$7</f>
        <v>2.6915348039269097E-8</v>
      </c>
      <c r="J66" s="14" t="e">
        <f t="shared" ca="1" si="3"/>
        <v>#NUM!</v>
      </c>
      <c r="K66" s="14" t="e">
        <f t="shared" ca="1" si="4"/>
        <v>#NUM!</v>
      </c>
      <c r="L66" s="1">
        <f t="shared" si="5"/>
        <v>3.7411058827205313E-7</v>
      </c>
      <c r="M66" s="1" t="e">
        <f t="shared" ca="1" si="6"/>
        <v>#NUM!</v>
      </c>
      <c r="N66" s="1" t="e">
        <f t="shared" ca="1" si="7"/>
        <v>#NUM!</v>
      </c>
      <c r="O66" s="1" t="e">
        <f t="shared" ca="1" si="8"/>
        <v>#NUM!</v>
      </c>
      <c r="P66" s="1" t="e">
        <f t="shared" ca="1" si="9"/>
        <v>#NUM!</v>
      </c>
      <c r="Q66" s="1" t="e">
        <f t="shared" ca="1" si="10"/>
        <v>#NUM!</v>
      </c>
      <c r="R66" s="1" t="e">
        <f t="shared" ca="1" si="11"/>
        <v>#NUM!</v>
      </c>
      <c r="S66" s="1" t="e">
        <f t="shared" ca="1" si="12"/>
        <v>#NUM!</v>
      </c>
      <c r="T66" s="1" t="e">
        <f t="shared" ca="1" si="46"/>
        <v>#NUM!</v>
      </c>
      <c r="U66" s="1" t="e">
        <f t="shared" ca="1" si="46"/>
        <v>#NUM!</v>
      </c>
      <c r="V66" s="1" t="e">
        <f t="shared" ca="1" si="46"/>
        <v>#NUM!</v>
      </c>
      <c r="W66" s="1" t="e">
        <f t="shared" ca="1" si="46"/>
        <v>#NUM!</v>
      </c>
      <c r="X66" s="1" t="e" cm="1">
        <f t="array" aca="1" ref="X66:AA66" ca="1">ABS(T66:W66/B66:E66)</f>
        <v>#NUM!</v>
      </c>
      <c r="Y66" s="1" t="e">
        <f ca="1"/>
        <v>#NUM!</v>
      </c>
      <c r="Z66" s="1" t="e">
        <f ca="1"/>
        <v>#NUM!</v>
      </c>
      <c r="AA66" s="1" t="e">
        <f ca="1"/>
        <v>#NUM!</v>
      </c>
      <c r="AB66" s="1" t="e" cm="1">
        <f t="array" aca="1" ref="AB66" ca="1">MAX(ABS(T66:W66/B66:E66))</f>
        <v>#NUM!</v>
      </c>
      <c r="AC66" s="1" t="e">
        <f t="shared" ca="1" si="14"/>
        <v>#NUM!</v>
      </c>
      <c r="AD66" s="1" t="e">
        <f t="shared" ca="1" si="15"/>
        <v>#NUM!</v>
      </c>
      <c r="AE66" s="1" t="e">
        <f t="shared" ca="1" si="16"/>
        <v>#NUM!</v>
      </c>
      <c r="AF66" s="2" t="e">
        <f t="shared" ca="1" si="17"/>
        <v>#NUM!</v>
      </c>
      <c r="AG66" s="2" t="e">
        <f t="shared" ca="1" si="18"/>
        <v>#NUM!</v>
      </c>
      <c r="AH66" s="2">
        <v>0</v>
      </c>
      <c r="AI66" s="14" t="e">
        <f t="shared" ca="1" si="19"/>
        <v>#NUM!</v>
      </c>
      <c r="AJ66" s="17">
        <f>0</f>
        <v>0</v>
      </c>
      <c r="AK66" s="14" t="e">
        <f t="shared" ca="1" si="20"/>
        <v>#NUM!</v>
      </c>
      <c r="AL66" s="22" t="e">
        <f t="shared" ca="1" si="21"/>
        <v>#NUM!</v>
      </c>
      <c r="AM66" s="22" t="e">
        <f t="shared" ca="1" si="22"/>
        <v>#NUM!</v>
      </c>
      <c r="AN66" s="18" t="e">
        <f t="shared" ca="1" si="23"/>
        <v>#NUM!</v>
      </c>
      <c r="AO66" s="22" t="e">
        <f t="shared" ca="1" si="24"/>
        <v>#NUM!</v>
      </c>
      <c r="AP66" s="22" t="e">
        <f t="shared" ca="1" si="25"/>
        <v>#NUM!</v>
      </c>
      <c r="AQ66" s="18">
        <f t="shared" si="26"/>
        <v>6.7608297539198143E-4</v>
      </c>
      <c r="AR66" s="18" t="e">
        <f t="shared" ca="1" si="27"/>
        <v>#NUM!</v>
      </c>
      <c r="AS66" s="1" t="e" cm="1">
        <f t="array" aca="1" ref="AS66:AU66" ca="1">TRANSPOSE(MMULT(MINVERSE(_xlfn.WRAPCOLS(AC66:AK66,3)),TRANSPOSE(T66:V66)))/$F$7:$H$7</f>
        <v>#NUM!</v>
      </c>
      <c r="AT66" s="1" t="e">
        <f ca="1"/>
        <v>#NUM!</v>
      </c>
      <c r="AU66" s="1" t="e">
        <f ca="1"/>
        <v>#NUM!</v>
      </c>
      <c r="AV66">
        <v>0</v>
      </c>
      <c r="AW66" t="e">
        <f ca="1">OR($AB66&gt;(1.3*$AB65),$BB65&gt;10)</f>
        <v>#NUM!</v>
      </c>
      <c r="AX66" t="e">
        <f t="shared" ca="1" si="33"/>
        <v>#NUM!</v>
      </c>
      <c r="AY66" t="e">
        <f ca="1">AND(($AZ65 &gt; (3 + $A66 / 3)), ($AZ65 &gt; $BD65), ($BF65 &lt; 1))</f>
        <v>#NUM!</v>
      </c>
      <c r="AZ66" t="e">
        <f t="shared" ca="1" si="34"/>
        <v>#NUM!</v>
      </c>
      <c r="BA66" t="e">
        <f t="shared" ca="1" si="35"/>
        <v>#NUM!</v>
      </c>
      <c r="BB66" t="e">
        <f t="shared" ca="1" si="36"/>
        <v>#NUM!</v>
      </c>
      <c r="BC66" t="e">
        <f t="shared" ca="1" si="37"/>
        <v>#NUM!</v>
      </c>
      <c r="BD66" t="e">
        <f t="shared" ca="1" si="38"/>
        <v>#NUM!</v>
      </c>
      <c r="BE66" t="e">
        <f t="shared" ca="1" si="39"/>
        <v>#NUM!</v>
      </c>
      <c r="BF66" t="e">
        <f t="shared" ca="1" si="40"/>
        <v>#NUM!</v>
      </c>
      <c r="BG66" t="e">
        <f t="shared" ca="1" si="44"/>
        <v>#NUM!</v>
      </c>
      <c r="BH66" t="e">
        <f t="shared" ca="1" si="29"/>
        <v>#NUM!</v>
      </c>
      <c r="BI66" t="e">
        <f t="shared" ca="1" si="30"/>
        <v>#NUM!</v>
      </c>
      <c r="BJ66">
        <f>AV66</f>
        <v>0</v>
      </c>
    </row>
    <row r="67" spans="1:62" x14ac:dyDescent="0.25">
      <c r="A67">
        <f t="shared" si="42"/>
        <v>56</v>
      </c>
      <c r="B67" s="1">
        <f t="shared" si="45"/>
        <v>4.7209899999999998E-8</v>
      </c>
      <c r="C67" s="1">
        <f t="shared" si="45"/>
        <v>1.09987E-3</v>
      </c>
      <c r="D67" s="1">
        <f t="shared" si="45"/>
        <v>1.7799999999999999E-6</v>
      </c>
      <c r="E67" s="1" t="e">
        <f t="shared" ca="1" si="1"/>
        <v>#NUM!</v>
      </c>
      <c r="F67" s="1" t="e">
        <f t="shared" ca="1" si="32"/>
        <v>#NUM!</v>
      </c>
      <c r="G67" s="1" t="e">
        <f t="shared" ca="1" si="43"/>
        <v>#NUM!</v>
      </c>
      <c r="H67" s="1" t="e">
        <f t="shared" ca="1" si="2"/>
        <v>#NUM!</v>
      </c>
      <c r="I67" s="1">
        <f>I66-BJ66/$H$7</f>
        <v>2.6915348039269097E-8</v>
      </c>
      <c r="J67" s="14" t="e">
        <f t="shared" ca="1" si="3"/>
        <v>#NUM!</v>
      </c>
      <c r="K67" s="14" t="e">
        <f t="shared" ca="1" si="4"/>
        <v>#NUM!</v>
      </c>
      <c r="L67" s="1">
        <f t="shared" si="5"/>
        <v>3.7411058827205313E-7</v>
      </c>
      <c r="M67" s="1" t="e">
        <f t="shared" ca="1" si="6"/>
        <v>#NUM!</v>
      </c>
      <c r="N67" s="1" t="e">
        <f t="shared" ca="1" si="7"/>
        <v>#NUM!</v>
      </c>
      <c r="O67" s="1" t="e">
        <f t="shared" ca="1" si="8"/>
        <v>#NUM!</v>
      </c>
      <c r="P67" s="1" t="e">
        <f t="shared" ca="1" si="9"/>
        <v>#NUM!</v>
      </c>
      <c r="Q67" s="1" t="e">
        <f t="shared" ca="1" si="10"/>
        <v>#NUM!</v>
      </c>
      <c r="R67" s="1" t="e">
        <f t="shared" ca="1" si="11"/>
        <v>#NUM!</v>
      </c>
      <c r="S67" s="1" t="e">
        <f t="shared" ca="1" si="12"/>
        <v>#NUM!</v>
      </c>
      <c r="T67" s="1" t="e">
        <f t="shared" ca="1" si="46"/>
        <v>#NUM!</v>
      </c>
      <c r="U67" s="1" t="e">
        <f t="shared" ca="1" si="46"/>
        <v>#NUM!</v>
      </c>
      <c r="V67" s="1" t="e">
        <f t="shared" ca="1" si="46"/>
        <v>#NUM!</v>
      </c>
      <c r="W67" s="1" t="e">
        <f t="shared" ca="1" si="46"/>
        <v>#NUM!</v>
      </c>
      <c r="X67" s="1" t="e" cm="1">
        <f t="array" aca="1" ref="X67:AA67" ca="1">ABS(T67:W67/B67:E67)</f>
        <v>#NUM!</v>
      </c>
      <c r="Y67" s="1" t="e">
        <f ca="1"/>
        <v>#NUM!</v>
      </c>
      <c r="Z67" s="1" t="e">
        <f ca="1"/>
        <v>#NUM!</v>
      </c>
      <c r="AA67" s="1" t="e">
        <f ca="1"/>
        <v>#NUM!</v>
      </c>
      <c r="AB67" s="1" t="e" cm="1">
        <f t="array" aca="1" ref="AB67" ca="1">MAX(ABS(T67:W67/B67:E67))</f>
        <v>#NUM!</v>
      </c>
      <c r="AC67" s="1" t="e">
        <f t="shared" ca="1" si="14"/>
        <v>#NUM!</v>
      </c>
      <c r="AD67" s="1" t="e">
        <f t="shared" ca="1" si="15"/>
        <v>#NUM!</v>
      </c>
      <c r="AE67" s="1" t="e">
        <f t="shared" ca="1" si="16"/>
        <v>#NUM!</v>
      </c>
      <c r="AF67" s="2" t="e">
        <f t="shared" ca="1" si="17"/>
        <v>#NUM!</v>
      </c>
      <c r="AG67" s="2" t="e">
        <f t="shared" ca="1" si="18"/>
        <v>#NUM!</v>
      </c>
      <c r="AH67" s="2">
        <v>0</v>
      </c>
      <c r="AI67" s="14" t="e">
        <f t="shared" ca="1" si="19"/>
        <v>#NUM!</v>
      </c>
      <c r="AJ67" s="17">
        <f>0</f>
        <v>0</v>
      </c>
      <c r="AK67" s="14" t="e">
        <f t="shared" ca="1" si="20"/>
        <v>#NUM!</v>
      </c>
      <c r="AL67" s="22" t="e">
        <f t="shared" ca="1" si="21"/>
        <v>#NUM!</v>
      </c>
      <c r="AM67" s="22" t="e">
        <f t="shared" ca="1" si="22"/>
        <v>#NUM!</v>
      </c>
      <c r="AN67" s="18" t="e">
        <f t="shared" ca="1" si="23"/>
        <v>#NUM!</v>
      </c>
      <c r="AO67" s="22" t="e">
        <f t="shared" ca="1" si="24"/>
        <v>#NUM!</v>
      </c>
      <c r="AP67" s="22" t="e">
        <f t="shared" ca="1" si="25"/>
        <v>#NUM!</v>
      </c>
      <c r="AQ67" s="18">
        <f t="shared" si="26"/>
        <v>6.7608297539198143E-4</v>
      </c>
      <c r="AR67" s="18" t="e">
        <f t="shared" ca="1" si="27"/>
        <v>#NUM!</v>
      </c>
      <c r="AS67" s="1" t="e" cm="1">
        <f t="array" aca="1" ref="AS67:AU67" ca="1">TRANSPOSE(MMULT(MINVERSE(_xlfn.WRAPCOLS(AC67:AK67,3)),TRANSPOSE(T67:V67)))/$F$7:$H$7</f>
        <v>#NUM!</v>
      </c>
      <c r="AT67" s="1" t="e">
        <f ca="1"/>
        <v>#NUM!</v>
      </c>
      <c r="AU67" s="1" t="e">
        <f ca="1"/>
        <v>#NUM!</v>
      </c>
      <c r="AV67">
        <v>0</v>
      </c>
      <c r="AW67" t="e">
        <f ca="1">OR($AB67&gt;(1.3*$AB66),$BB66&gt;10)</f>
        <v>#NUM!</v>
      </c>
      <c r="AX67" t="e">
        <f t="shared" ca="1" si="33"/>
        <v>#NUM!</v>
      </c>
      <c r="AY67" t="e">
        <f ca="1">AND(($AZ66 &gt; (3 + $A67 / 3)), ($AZ66 &gt; $BD66), ($BF66 &lt; 1))</f>
        <v>#NUM!</v>
      </c>
      <c r="AZ67" t="e">
        <f t="shared" ca="1" si="34"/>
        <v>#NUM!</v>
      </c>
      <c r="BA67" t="e">
        <f t="shared" ca="1" si="35"/>
        <v>#NUM!</v>
      </c>
      <c r="BB67" t="e">
        <f t="shared" ca="1" si="36"/>
        <v>#NUM!</v>
      </c>
      <c r="BC67" t="e">
        <f t="shared" ca="1" si="37"/>
        <v>#NUM!</v>
      </c>
      <c r="BD67" t="e">
        <f t="shared" ca="1" si="38"/>
        <v>#NUM!</v>
      </c>
      <c r="BE67" t="e">
        <f t="shared" ca="1" si="39"/>
        <v>#NUM!</v>
      </c>
      <c r="BF67" t="e">
        <f t="shared" ca="1" si="40"/>
        <v>#NUM!</v>
      </c>
      <c r="BG67" t="e">
        <f t="shared" ca="1" si="44"/>
        <v>#NUM!</v>
      </c>
      <c r="BH67" t="e">
        <f t="shared" ca="1" si="29"/>
        <v>#NUM!</v>
      </c>
      <c r="BI67" t="e">
        <f t="shared" ca="1" si="30"/>
        <v>#NUM!</v>
      </c>
      <c r="BJ67">
        <f>AV67</f>
        <v>0</v>
      </c>
    </row>
    <row r="68" spans="1:62" x14ac:dyDescent="0.25">
      <c r="A68">
        <f t="shared" si="42"/>
        <v>57</v>
      </c>
      <c r="B68" s="1">
        <f t="shared" si="45"/>
        <v>4.7209899999999998E-8</v>
      </c>
      <c r="C68" s="1">
        <f t="shared" si="45"/>
        <v>1.09987E-3</v>
      </c>
      <c r="D68" s="1">
        <f t="shared" si="45"/>
        <v>1.7799999999999999E-6</v>
      </c>
      <c r="E68" s="1" t="e">
        <f t="shared" ca="1" si="1"/>
        <v>#NUM!</v>
      </c>
      <c r="F68" s="1" t="e">
        <f t="shared" ca="1" si="32"/>
        <v>#NUM!</v>
      </c>
      <c r="G68" s="1" t="e">
        <f t="shared" ca="1" si="43"/>
        <v>#NUM!</v>
      </c>
      <c r="H68" s="1" t="e">
        <f t="shared" ca="1" si="2"/>
        <v>#NUM!</v>
      </c>
      <c r="I68" s="1">
        <f>I67-BJ67/$H$7</f>
        <v>2.6915348039269097E-8</v>
      </c>
      <c r="J68" s="14" t="e">
        <f t="shared" ca="1" si="3"/>
        <v>#NUM!</v>
      </c>
      <c r="K68" s="14" t="e">
        <f t="shared" ca="1" si="4"/>
        <v>#NUM!</v>
      </c>
      <c r="L68" s="1">
        <f t="shared" si="5"/>
        <v>3.7411058827205313E-7</v>
      </c>
      <c r="M68" s="1" t="e">
        <f t="shared" ca="1" si="6"/>
        <v>#NUM!</v>
      </c>
      <c r="N68" s="1" t="e">
        <f t="shared" ca="1" si="7"/>
        <v>#NUM!</v>
      </c>
      <c r="O68" s="1" t="e">
        <f t="shared" ca="1" si="8"/>
        <v>#NUM!</v>
      </c>
      <c r="P68" s="1" t="e">
        <f t="shared" ca="1" si="9"/>
        <v>#NUM!</v>
      </c>
      <c r="Q68" s="1" t="e">
        <f t="shared" ca="1" si="10"/>
        <v>#NUM!</v>
      </c>
      <c r="R68" s="1" t="e">
        <f t="shared" ca="1" si="11"/>
        <v>#NUM!</v>
      </c>
      <c r="S68" s="1" t="e">
        <f t="shared" ca="1" si="12"/>
        <v>#NUM!</v>
      </c>
      <c r="T68" s="1" t="e">
        <f t="shared" ca="1" si="46"/>
        <v>#NUM!</v>
      </c>
      <c r="U68" s="1" t="e">
        <f t="shared" ca="1" si="46"/>
        <v>#NUM!</v>
      </c>
      <c r="V68" s="1" t="e">
        <f t="shared" ca="1" si="46"/>
        <v>#NUM!</v>
      </c>
      <c r="W68" s="1" t="e">
        <f t="shared" ca="1" si="46"/>
        <v>#NUM!</v>
      </c>
      <c r="X68" s="1" t="e" cm="1">
        <f t="array" aca="1" ref="X68:AA68" ca="1">ABS(T68:W68/B68:E68)</f>
        <v>#NUM!</v>
      </c>
      <c r="Y68" s="1" t="e">
        <f ca="1"/>
        <v>#NUM!</v>
      </c>
      <c r="Z68" s="1" t="e">
        <f ca="1"/>
        <v>#NUM!</v>
      </c>
      <c r="AA68" s="1" t="e">
        <f ca="1"/>
        <v>#NUM!</v>
      </c>
      <c r="AB68" s="1" t="e" cm="1">
        <f t="array" aca="1" ref="AB68" ca="1">MAX(ABS(T68:W68/B68:E68))</f>
        <v>#NUM!</v>
      </c>
      <c r="AC68" s="1" t="e">
        <f t="shared" ca="1" si="14"/>
        <v>#NUM!</v>
      </c>
      <c r="AD68" s="1" t="e">
        <f t="shared" ca="1" si="15"/>
        <v>#NUM!</v>
      </c>
      <c r="AE68" s="1" t="e">
        <f t="shared" ca="1" si="16"/>
        <v>#NUM!</v>
      </c>
      <c r="AF68" s="2" t="e">
        <f t="shared" ca="1" si="17"/>
        <v>#NUM!</v>
      </c>
      <c r="AG68" s="2" t="e">
        <f t="shared" ca="1" si="18"/>
        <v>#NUM!</v>
      </c>
      <c r="AH68" s="2">
        <v>0</v>
      </c>
      <c r="AI68" s="14" t="e">
        <f t="shared" ca="1" si="19"/>
        <v>#NUM!</v>
      </c>
      <c r="AJ68" s="17">
        <f>0</f>
        <v>0</v>
      </c>
      <c r="AK68" s="14" t="e">
        <f t="shared" ca="1" si="20"/>
        <v>#NUM!</v>
      </c>
      <c r="AL68" s="22" t="e">
        <f t="shared" ca="1" si="21"/>
        <v>#NUM!</v>
      </c>
      <c r="AM68" s="22" t="e">
        <f t="shared" ca="1" si="22"/>
        <v>#NUM!</v>
      </c>
      <c r="AN68" s="18" t="e">
        <f t="shared" ca="1" si="23"/>
        <v>#NUM!</v>
      </c>
      <c r="AO68" s="22" t="e">
        <f t="shared" ca="1" si="24"/>
        <v>#NUM!</v>
      </c>
      <c r="AP68" s="22" t="e">
        <f t="shared" ca="1" si="25"/>
        <v>#NUM!</v>
      </c>
      <c r="AQ68" s="18">
        <f t="shared" si="26"/>
        <v>6.7608297539198143E-4</v>
      </c>
      <c r="AR68" s="18" t="e">
        <f t="shared" ca="1" si="27"/>
        <v>#NUM!</v>
      </c>
      <c r="AS68" s="1" t="e" cm="1">
        <f t="array" aca="1" ref="AS68:AU68" ca="1">TRANSPOSE(MMULT(MINVERSE(_xlfn.WRAPCOLS(AC68:AK68,3)),TRANSPOSE(T68:V68)))/$F$7:$H$7</f>
        <v>#NUM!</v>
      </c>
      <c r="AT68" s="1" t="e">
        <f ca="1"/>
        <v>#NUM!</v>
      </c>
      <c r="AU68" s="1" t="e">
        <f ca="1"/>
        <v>#NUM!</v>
      </c>
      <c r="AV68">
        <v>0</v>
      </c>
      <c r="AW68" t="e">
        <f ca="1">OR($AB68&gt;(1.3*$AB67),$BB67&gt;10)</f>
        <v>#NUM!</v>
      </c>
      <c r="AX68" t="e">
        <f t="shared" ca="1" si="33"/>
        <v>#NUM!</v>
      </c>
      <c r="AY68" t="e">
        <f ca="1">AND(($AZ67 &gt; (3 + $A68 / 3)), ($AZ67 &gt; $BD67), ($BF67 &lt; 1))</f>
        <v>#NUM!</v>
      </c>
      <c r="AZ68" t="e">
        <f t="shared" ca="1" si="34"/>
        <v>#NUM!</v>
      </c>
      <c r="BA68" t="e">
        <f t="shared" ca="1" si="35"/>
        <v>#NUM!</v>
      </c>
      <c r="BB68" t="e">
        <f t="shared" ca="1" si="36"/>
        <v>#NUM!</v>
      </c>
      <c r="BC68" t="e">
        <f t="shared" ca="1" si="37"/>
        <v>#NUM!</v>
      </c>
      <c r="BD68" t="e">
        <f t="shared" ca="1" si="38"/>
        <v>#NUM!</v>
      </c>
      <c r="BE68" t="e">
        <f t="shared" ca="1" si="39"/>
        <v>#NUM!</v>
      </c>
      <c r="BF68" t="e">
        <f t="shared" ca="1" si="40"/>
        <v>#NUM!</v>
      </c>
      <c r="BG68" t="e">
        <f t="shared" ca="1" si="44"/>
        <v>#NUM!</v>
      </c>
      <c r="BH68" t="e">
        <f t="shared" ca="1" si="29"/>
        <v>#NUM!</v>
      </c>
      <c r="BI68" t="e">
        <f t="shared" ca="1" si="30"/>
        <v>#NUM!</v>
      </c>
      <c r="BJ68">
        <f>AV68</f>
        <v>0</v>
      </c>
    </row>
    <row r="69" spans="1:62" x14ac:dyDescent="0.25">
      <c r="A69">
        <f t="shared" si="42"/>
        <v>58</v>
      </c>
      <c r="B69" s="1">
        <f t="shared" si="45"/>
        <v>4.7209899999999998E-8</v>
      </c>
      <c r="C69" s="1">
        <f t="shared" si="45"/>
        <v>1.09987E-3</v>
      </c>
      <c r="D69" s="1">
        <f t="shared" si="45"/>
        <v>1.7799999999999999E-6</v>
      </c>
      <c r="E69" s="1" t="e">
        <f t="shared" ca="1" si="1"/>
        <v>#NUM!</v>
      </c>
      <c r="F69" s="1" t="e">
        <f t="shared" ca="1" si="32"/>
        <v>#NUM!</v>
      </c>
      <c r="G69" s="1" t="e">
        <f t="shared" ca="1" si="43"/>
        <v>#NUM!</v>
      </c>
      <c r="H69" s="1" t="e">
        <f t="shared" ca="1" si="2"/>
        <v>#NUM!</v>
      </c>
      <c r="I69" s="1">
        <f>I68-BJ68/$H$7</f>
        <v>2.6915348039269097E-8</v>
      </c>
      <c r="J69" s="14" t="e">
        <f t="shared" ca="1" si="3"/>
        <v>#NUM!</v>
      </c>
      <c r="K69" s="14" t="e">
        <f t="shared" ca="1" si="4"/>
        <v>#NUM!</v>
      </c>
      <c r="L69" s="1">
        <f t="shared" si="5"/>
        <v>3.7411058827205313E-7</v>
      </c>
      <c r="M69" s="1" t="e">
        <f t="shared" ca="1" si="6"/>
        <v>#NUM!</v>
      </c>
      <c r="N69" s="1" t="e">
        <f t="shared" ca="1" si="7"/>
        <v>#NUM!</v>
      </c>
      <c r="O69" s="1" t="e">
        <f t="shared" ca="1" si="8"/>
        <v>#NUM!</v>
      </c>
      <c r="P69" s="1" t="e">
        <f t="shared" ca="1" si="9"/>
        <v>#NUM!</v>
      </c>
      <c r="Q69" s="1" t="e">
        <f t="shared" ca="1" si="10"/>
        <v>#NUM!</v>
      </c>
      <c r="R69" s="1" t="e">
        <f t="shared" ca="1" si="11"/>
        <v>#NUM!</v>
      </c>
      <c r="S69" s="1" t="e">
        <f t="shared" ca="1" si="12"/>
        <v>#NUM!</v>
      </c>
      <c r="T69" s="1" t="e">
        <f t="shared" ca="1" si="46"/>
        <v>#NUM!</v>
      </c>
      <c r="U69" s="1" t="e">
        <f t="shared" ca="1" si="46"/>
        <v>#NUM!</v>
      </c>
      <c r="V69" s="1" t="e">
        <f t="shared" ca="1" si="46"/>
        <v>#NUM!</v>
      </c>
      <c r="W69" s="1" t="e">
        <f t="shared" ca="1" si="46"/>
        <v>#NUM!</v>
      </c>
      <c r="X69" s="1" t="e" cm="1">
        <f t="array" aca="1" ref="X69:AA69" ca="1">ABS(T69:W69/B69:E69)</f>
        <v>#NUM!</v>
      </c>
      <c r="Y69" s="1" t="e">
        <f ca="1"/>
        <v>#NUM!</v>
      </c>
      <c r="Z69" s="1" t="e">
        <f ca="1"/>
        <v>#NUM!</v>
      </c>
      <c r="AA69" s="1" t="e">
        <f ca="1"/>
        <v>#NUM!</v>
      </c>
      <c r="AB69" s="1" t="e" cm="1">
        <f t="array" aca="1" ref="AB69" ca="1">MAX(ABS(T69:W69/B69:E69))</f>
        <v>#NUM!</v>
      </c>
      <c r="AC69" s="1" t="e">
        <f t="shared" ca="1" si="14"/>
        <v>#NUM!</v>
      </c>
      <c r="AD69" s="1" t="e">
        <f t="shared" ca="1" si="15"/>
        <v>#NUM!</v>
      </c>
      <c r="AE69" s="1" t="e">
        <f t="shared" ca="1" si="16"/>
        <v>#NUM!</v>
      </c>
      <c r="AF69" s="2" t="e">
        <f t="shared" ca="1" si="17"/>
        <v>#NUM!</v>
      </c>
      <c r="AG69" s="2" t="e">
        <f t="shared" ca="1" si="18"/>
        <v>#NUM!</v>
      </c>
      <c r="AH69" s="2">
        <v>0</v>
      </c>
      <c r="AI69" s="14" t="e">
        <f t="shared" ca="1" si="19"/>
        <v>#NUM!</v>
      </c>
      <c r="AJ69" s="17">
        <f>0</f>
        <v>0</v>
      </c>
      <c r="AK69" s="14" t="e">
        <f t="shared" ca="1" si="20"/>
        <v>#NUM!</v>
      </c>
      <c r="AL69" s="22" t="e">
        <f t="shared" ca="1" si="21"/>
        <v>#NUM!</v>
      </c>
      <c r="AM69" s="22" t="e">
        <f t="shared" ca="1" si="22"/>
        <v>#NUM!</v>
      </c>
      <c r="AN69" s="18" t="e">
        <f t="shared" ca="1" si="23"/>
        <v>#NUM!</v>
      </c>
      <c r="AO69" s="22" t="e">
        <f t="shared" ca="1" si="24"/>
        <v>#NUM!</v>
      </c>
      <c r="AP69" s="22" t="e">
        <f t="shared" ca="1" si="25"/>
        <v>#NUM!</v>
      </c>
      <c r="AQ69" s="18">
        <f t="shared" si="26"/>
        <v>6.7608297539198143E-4</v>
      </c>
      <c r="AR69" s="18" t="e">
        <f t="shared" ca="1" si="27"/>
        <v>#NUM!</v>
      </c>
      <c r="AS69" s="1" t="e" cm="1">
        <f t="array" aca="1" ref="AS69:AU69" ca="1">TRANSPOSE(MMULT(MINVERSE(_xlfn.WRAPCOLS(AC69:AK69,3)),TRANSPOSE(T69:V69)))/$F$7:$H$7</f>
        <v>#NUM!</v>
      </c>
      <c r="AT69" s="1" t="e">
        <f ca="1"/>
        <v>#NUM!</v>
      </c>
      <c r="AU69" s="1" t="e">
        <f ca="1"/>
        <v>#NUM!</v>
      </c>
      <c r="AV69">
        <v>0</v>
      </c>
      <c r="AW69" t="e">
        <f ca="1">OR($AB69&gt;(1.3*$AB68),$BB68&gt;10)</f>
        <v>#NUM!</v>
      </c>
      <c r="AX69" t="e">
        <f t="shared" ca="1" si="33"/>
        <v>#NUM!</v>
      </c>
      <c r="AY69" t="e">
        <f ca="1">AND(($AZ68 &gt; (3 + $A69 / 3)), ($AZ68 &gt; $BD68), ($BF68 &lt; 1))</f>
        <v>#NUM!</v>
      </c>
      <c r="AZ69" t="e">
        <f t="shared" ca="1" si="34"/>
        <v>#NUM!</v>
      </c>
      <c r="BA69" t="e">
        <f t="shared" ca="1" si="35"/>
        <v>#NUM!</v>
      </c>
      <c r="BB69" t="e">
        <f t="shared" ca="1" si="36"/>
        <v>#NUM!</v>
      </c>
      <c r="BC69" t="e">
        <f t="shared" ca="1" si="37"/>
        <v>#NUM!</v>
      </c>
      <c r="BD69" t="e">
        <f t="shared" ca="1" si="38"/>
        <v>#NUM!</v>
      </c>
      <c r="BE69" t="e">
        <f t="shared" ca="1" si="39"/>
        <v>#NUM!</v>
      </c>
      <c r="BF69" t="e">
        <f t="shared" ca="1" si="40"/>
        <v>#NUM!</v>
      </c>
      <c r="BG69" t="e">
        <f t="shared" ca="1" si="44"/>
        <v>#NUM!</v>
      </c>
      <c r="BH69" t="e">
        <f t="shared" ca="1" si="29"/>
        <v>#NUM!</v>
      </c>
      <c r="BI69" t="e">
        <f t="shared" ca="1" si="30"/>
        <v>#NUM!</v>
      </c>
      <c r="BJ69">
        <f>AV69</f>
        <v>0</v>
      </c>
    </row>
    <row r="70" spans="1:62" x14ac:dyDescent="0.25">
      <c r="A70">
        <f t="shared" si="42"/>
        <v>59</v>
      </c>
      <c r="B70" s="1">
        <f t="shared" si="45"/>
        <v>4.7209899999999998E-8</v>
      </c>
      <c r="C70" s="1">
        <f t="shared" si="45"/>
        <v>1.09987E-3</v>
      </c>
      <c r="D70" s="1">
        <f t="shared" si="45"/>
        <v>1.7799999999999999E-6</v>
      </c>
      <c r="E70" s="1" t="e">
        <f t="shared" ca="1" si="1"/>
        <v>#NUM!</v>
      </c>
      <c r="F70" s="1" t="e">
        <f t="shared" ca="1" si="32"/>
        <v>#NUM!</v>
      </c>
      <c r="G70" s="1" t="e">
        <f t="shared" ca="1" si="43"/>
        <v>#NUM!</v>
      </c>
      <c r="H70" s="1" t="e">
        <f t="shared" ca="1" si="2"/>
        <v>#NUM!</v>
      </c>
      <c r="I70" s="1">
        <f>I69-BJ69/$H$7</f>
        <v>2.6915348039269097E-8</v>
      </c>
      <c r="J70" s="14" t="e">
        <f t="shared" ca="1" si="3"/>
        <v>#NUM!</v>
      </c>
      <c r="K70" s="14" t="e">
        <f t="shared" ca="1" si="4"/>
        <v>#NUM!</v>
      </c>
      <c r="L70" s="1">
        <f t="shared" si="5"/>
        <v>3.7411058827205313E-7</v>
      </c>
      <c r="M70" s="1" t="e">
        <f t="shared" ca="1" si="6"/>
        <v>#NUM!</v>
      </c>
      <c r="N70" s="1" t="e">
        <f t="shared" ca="1" si="7"/>
        <v>#NUM!</v>
      </c>
      <c r="O70" s="1" t="e">
        <f t="shared" ca="1" si="8"/>
        <v>#NUM!</v>
      </c>
      <c r="P70" s="1" t="e">
        <f t="shared" ca="1" si="9"/>
        <v>#NUM!</v>
      </c>
      <c r="Q70" s="1" t="e">
        <f t="shared" ca="1" si="10"/>
        <v>#NUM!</v>
      </c>
      <c r="R70" s="1" t="e">
        <f t="shared" ca="1" si="11"/>
        <v>#NUM!</v>
      </c>
      <c r="S70" s="1" t="e">
        <f t="shared" ca="1" si="12"/>
        <v>#NUM!</v>
      </c>
      <c r="T70" s="1" t="e">
        <f t="shared" ca="1" si="46"/>
        <v>#NUM!</v>
      </c>
      <c r="U70" s="1" t="e">
        <f t="shared" ca="1" si="46"/>
        <v>#NUM!</v>
      </c>
      <c r="V70" s="1" t="e">
        <f t="shared" ca="1" si="46"/>
        <v>#NUM!</v>
      </c>
      <c r="W70" s="1" t="e">
        <f t="shared" ca="1" si="46"/>
        <v>#NUM!</v>
      </c>
      <c r="X70" s="1" t="e" cm="1">
        <f t="array" aca="1" ref="X70:AA70" ca="1">ABS(T70:W70/B70:E70)</f>
        <v>#NUM!</v>
      </c>
      <c r="Y70" s="1" t="e">
        <f ca="1"/>
        <v>#NUM!</v>
      </c>
      <c r="Z70" s="1" t="e">
        <f ca="1"/>
        <v>#NUM!</v>
      </c>
      <c r="AA70" s="1" t="e">
        <f ca="1"/>
        <v>#NUM!</v>
      </c>
      <c r="AB70" s="1" t="e" cm="1">
        <f t="array" aca="1" ref="AB70" ca="1">MAX(ABS(T70:W70/B70:E70))</f>
        <v>#NUM!</v>
      </c>
      <c r="AC70" s="1" t="e">
        <f t="shared" ca="1" si="14"/>
        <v>#NUM!</v>
      </c>
      <c r="AD70" s="1" t="e">
        <f t="shared" ca="1" si="15"/>
        <v>#NUM!</v>
      </c>
      <c r="AE70" s="1" t="e">
        <f t="shared" ca="1" si="16"/>
        <v>#NUM!</v>
      </c>
      <c r="AF70" s="2" t="e">
        <f t="shared" ca="1" si="17"/>
        <v>#NUM!</v>
      </c>
      <c r="AG70" s="2" t="e">
        <f t="shared" ca="1" si="18"/>
        <v>#NUM!</v>
      </c>
      <c r="AH70" s="2">
        <v>0</v>
      </c>
      <c r="AI70" s="14" t="e">
        <f t="shared" ca="1" si="19"/>
        <v>#NUM!</v>
      </c>
      <c r="AJ70" s="17">
        <f>0</f>
        <v>0</v>
      </c>
      <c r="AK70" s="14" t="e">
        <f t="shared" ca="1" si="20"/>
        <v>#NUM!</v>
      </c>
      <c r="AL70" s="22" t="e">
        <f t="shared" ca="1" si="21"/>
        <v>#NUM!</v>
      </c>
      <c r="AM70" s="22" t="e">
        <f t="shared" ca="1" si="22"/>
        <v>#NUM!</v>
      </c>
      <c r="AN70" s="18" t="e">
        <f t="shared" ca="1" si="23"/>
        <v>#NUM!</v>
      </c>
      <c r="AO70" s="22" t="e">
        <f t="shared" ca="1" si="24"/>
        <v>#NUM!</v>
      </c>
      <c r="AP70" s="22" t="e">
        <f t="shared" ca="1" si="25"/>
        <v>#NUM!</v>
      </c>
      <c r="AQ70" s="18">
        <f t="shared" si="26"/>
        <v>6.7608297539198143E-4</v>
      </c>
      <c r="AR70" s="18" t="e">
        <f t="shared" ca="1" si="27"/>
        <v>#NUM!</v>
      </c>
      <c r="AS70" s="1" t="e" cm="1">
        <f t="array" aca="1" ref="AS70:AU70" ca="1">TRANSPOSE(MMULT(MINVERSE(_xlfn.WRAPCOLS(AC70:AK70,3)),TRANSPOSE(T70:V70)))/$F$7:$H$7</f>
        <v>#NUM!</v>
      </c>
      <c r="AT70" s="1" t="e">
        <f ca="1"/>
        <v>#NUM!</v>
      </c>
      <c r="AU70" s="1" t="e">
        <f ca="1"/>
        <v>#NUM!</v>
      </c>
      <c r="AV70">
        <v>0</v>
      </c>
      <c r="AW70" t="e">
        <f ca="1">OR($AB70&gt;(1.3*$AB69),$BB69&gt;10)</f>
        <v>#NUM!</v>
      </c>
      <c r="AX70" t="e">
        <f t="shared" ca="1" si="33"/>
        <v>#NUM!</v>
      </c>
      <c r="AY70" t="e">
        <f ca="1">AND(($AZ69 &gt; (3 + $A70 / 3)), ($AZ69 &gt; $BD69), ($BF69 &lt; 1))</f>
        <v>#NUM!</v>
      </c>
      <c r="AZ70" t="e">
        <f t="shared" ca="1" si="34"/>
        <v>#NUM!</v>
      </c>
      <c r="BA70" t="e">
        <f t="shared" ca="1" si="35"/>
        <v>#NUM!</v>
      </c>
      <c r="BB70" t="e">
        <f t="shared" ca="1" si="36"/>
        <v>#NUM!</v>
      </c>
      <c r="BC70" t="e">
        <f t="shared" ca="1" si="37"/>
        <v>#NUM!</v>
      </c>
      <c r="BD70" t="e">
        <f t="shared" ca="1" si="38"/>
        <v>#NUM!</v>
      </c>
      <c r="BE70" t="e">
        <f t="shared" ca="1" si="39"/>
        <v>#NUM!</v>
      </c>
      <c r="BF70" t="e">
        <f t="shared" ca="1" si="40"/>
        <v>#NUM!</v>
      </c>
      <c r="BG70" t="e">
        <f t="shared" ca="1" si="44"/>
        <v>#NUM!</v>
      </c>
      <c r="BH70" t="e">
        <f t="shared" ca="1" si="29"/>
        <v>#NUM!</v>
      </c>
      <c r="BI70" t="e">
        <f t="shared" ca="1" si="30"/>
        <v>#NUM!</v>
      </c>
      <c r="BJ70">
        <f>AV70</f>
        <v>0</v>
      </c>
    </row>
    <row r="71" spans="1:62" x14ac:dyDescent="0.25">
      <c r="A71">
        <f t="shared" si="42"/>
        <v>60</v>
      </c>
      <c r="B71" s="1">
        <f t="shared" si="45"/>
        <v>4.7209899999999998E-8</v>
      </c>
      <c r="C71" s="1">
        <f t="shared" si="45"/>
        <v>1.09987E-3</v>
      </c>
      <c r="D71" s="1">
        <f t="shared" si="45"/>
        <v>1.7799999999999999E-6</v>
      </c>
      <c r="E71" s="1" t="e">
        <f t="shared" ca="1" si="1"/>
        <v>#NUM!</v>
      </c>
      <c r="F71" s="1" t="e">
        <f t="shared" ca="1" si="32"/>
        <v>#NUM!</v>
      </c>
      <c r="G71" s="1" t="e">
        <f t="shared" ca="1" si="43"/>
        <v>#NUM!</v>
      </c>
      <c r="H71" s="1" t="e">
        <f t="shared" ca="1" si="2"/>
        <v>#NUM!</v>
      </c>
      <c r="I71" s="1">
        <f>I70-BJ70/$H$7</f>
        <v>2.6915348039269097E-8</v>
      </c>
      <c r="J71" s="14" t="e">
        <f t="shared" ca="1" si="3"/>
        <v>#NUM!</v>
      </c>
      <c r="K71" s="14" t="e">
        <f t="shared" ca="1" si="4"/>
        <v>#NUM!</v>
      </c>
      <c r="L71" s="1">
        <f t="shared" si="5"/>
        <v>3.7411058827205313E-7</v>
      </c>
      <c r="M71" s="1" t="e">
        <f t="shared" ca="1" si="6"/>
        <v>#NUM!</v>
      </c>
      <c r="N71" s="1" t="e">
        <f t="shared" ca="1" si="7"/>
        <v>#NUM!</v>
      </c>
      <c r="O71" s="1" t="e">
        <f t="shared" ca="1" si="8"/>
        <v>#NUM!</v>
      </c>
      <c r="P71" s="1" t="e">
        <f t="shared" ca="1" si="9"/>
        <v>#NUM!</v>
      </c>
      <c r="Q71" s="1" t="e">
        <f t="shared" ca="1" si="10"/>
        <v>#NUM!</v>
      </c>
      <c r="R71" s="1" t="e">
        <f t="shared" ca="1" si="11"/>
        <v>#NUM!</v>
      </c>
      <c r="S71" s="1" t="e">
        <f t="shared" ca="1" si="12"/>
        <v>#NUM!</v>
      </c>
      <c r="T71" s="1" t="e">
        <f t="shared" ca="1" si="46"/>
        <v>#NUM!</v>
      </c>
      <c r="U71" s="1" t="e">
        <f t="shared" ca="1" si="46"/>
        <v>#NUM!</v>
      </c>
      <c r="V71" s="1" t="e">
        <f t="shared" ca="1" si="46"/>
        <v>#NUM!</v>
      </c>
      <c r="W71" s="1" t="e">
        <f t="shared" ca="1" si="46"/>
        <v>#NUM!</v>
      </c>
      <c r="X71" s="1" t="e" cm="1">
        <f t="array" aca="1" ref="X71:AA71" ca="1">ABS(T71:W71/B71:E71)</f>
        <v>#NUM!</v>
      </c>
      <c r="Y71" s="1" t="e">
        <f ca="1"/>
        <v>#NUM!</v>
      </c>
      <c r="Z71" s="1" t="e">
        <f ca="1"/>
        <v>#NUM!</v>
      </c>
      <c r="AA71" s="1" t="e">
        <f ca="1"/>
        <v>#NUM!</v>
      </c>
      <c r="AB71" s="1" t="e" cm="1">
        <f t="array" aca="1" ref="AB71" ca="1">MAX(ABS(T71:W71/B71:E71))</f>
        <v>#NUM!</v>
      </c>
      <c r="AC71" s="1" t="e">
        <f t="shared" ca="1" si="14"/>
        <v>#NUM!</v>
      </c>
      <c r="AD71" s="1" t="e">
        <f t="shared" ca="1" si="15"/>
        <v>#NUM!</v>
      </c>
      <c r="AE71" s="1" t="e">
        <f t="shared" ca="1" si="16"/>
        <v>#NUM!</v>
      </c>
      <c r="AF71" s="2" t="e">
        <f t="shared" ca="1" si="17"/>
        <v>#NUM!</v>
      </c>
      <c r="AG71" s="2" t="e">
        <f t="shared" ca="1" si="18"/>
        <v>#NUM!</v>
      </c>
      <c r="AH71" s="2">
        <v>0</v>
      </c>
      <c r="AI71" s="14" t="e">
        <f t="shared" ca="1" si="19"/>
        <v>#NUM!</v>
      </c>
      <c r="AJ71" s="17">
        <f>0</f>
        <v>0</v>
      </c>
      <c r="AK71" s="14" t="e">
        <f t="shared" ca="1" si="20"/>
        <v>#NUM!</v>
      </c>
      <c r="AL71" s="22" t="e">
        <f t="shared" ca="1" si="21"/>
        <v>#NUM!</v>
      </c>
      <c r="AM71" s="22" t="e">
        <f t="shared" ca="1" si="22"/>
        <v>#NUM!</v>
      </c>
      <c r="AN71" s="18" t="e">
        <f t="shared" ca="1" si="23"/>
        <v>#NUM!</v>
      </c>
      <c r="AO71" s="22" t="e">
        <f t="shared" ca="1" si="24"/>
        <v>#NUM!</v>
      </c>
      <c r="AP71" s="22" t="e">
        <f t="shared" ca="1" si="25"/>
        <v>#NUM!</v>
      </c>
      <c r="AQ71" s="18">
        <f t="shared" si="26"/>
        <v>6.7608297539198143E-4</v>
      </c>
      <c r="AR71" s="18" t="e">
        <f t="shared" ca="1" si="27"/>
        <v>#NUM!</v>
      </c>
      <c r="AS71" s="1" t="e" cm="1">
        <f t="array" aca="1" ref="AS71:AU71" ca="1">TRANSPOSE(MMULT(MINVERSE(_xlfn.WRAPCOLS(AC71:AK71,3)),TRANSPOSE(T71:V71)))/$F$7:$H$7</f>
        <v>#NUM!</v>
      </c>
      <c r="AT71" s="1" t="e">
        <f ca="1"/>
        <v>#NUM!</v>
      </c>
      <c r="AU71" s="1" t="e">
        <f ca="1"/>
        <v>#NUM!</v>
      </c>
      <c r="AV71">
        <v>0</v>
      </c>
      <c r="AW71" t="e">
        <f ca="1">OR($AB71&gt;(1.3*$AB70),$BB70&gt;10)</f>
        <v>#NUM!</v>
      </c>
      <c r="AX71" t="e">
        <f t="shared" ca="1" si="33"/>
        <v>#NUM!</v>
      </c>
      <c r="AY71" t="e">
        <f ca="1">AND(($AZ70 &gt; (3 + $A71 / 3)), ($AZ70 &gt; $BD70), ($BF70 &lt; 1))</f>
        <v>#NUM!</v>
      </c>
      <c r="AZ71" t="e">
        <f t="shared" ca="1" si="34"/>
        <v>#NUM!</v>
      </c>
      <c r="BA71" t="e">
        <f t="shared" ca="1" si="35"/>
        <v>#NUM!</v>
      </c>
      <c r="BB71" t="e">
        <f t="shared" ca="1" si="36"/>
        <v>#NUM!</v>
      </c>
      <c r="BC71" t="e">
        <f t="shared" ca="1" si="37"/>
        <v>#NUM!</v>
      </c>
      <c r="BD71" t="e">
        <f t="shared" ca="1" si="38"/>
        <v>#NUM!</v>
      </c>
      <c r="BE71" t="e">
        <f t="shared" ca="1" si="39"/>
        <v>#NUM!</v>
      </c>
      <c r="BF71" t="e">
        <f t="shared" ca="1" si="40"/>
        <v>#NUM!</v>
      </c>
      <c r="BG71" t="e">
        <f t="shared" ca="1" si="44"/>
        <v>#NUM!</v>
      </c>
      <c r="BH71" t="e">
        <f t="shared" ca="1" si="29"/>
        <v>#NUM!</v>
      </c>
      <c r="BI71" t="e">
        <f t="shared" ca="1" si="30"/>
        <v>#NUM!</v>
      </c>
      <c r="BJ71">
        <f>AV71</f>
        <v>0</v>
      </c>
    </row>
    <row r="72" spans="1:62" x14ac:dyDescent="0.25">
      <c r="A72">
        <f t="shared" si="42"/>
        <v>61</v>
      </c>
      <c r="B72" s="1">
        <f t="shared" si="45"/>
        <v>4.7209899999999998E-8</v>
      </c>
      <c r="C72" s="1">
        <f t="shared" si="45"/>
        <v>1.09987E-3</v>
      </c>
      <c r="D72" s="1">
        <f t="shared" si="45"/>
        <v>1.7799999999999999E-6</v>
      </c>
      <c r="E72" s="1" t="e">
        <f t="shared" ca="1" si="1"/>
        <v>#NUM!</v>
      </c>
      <c r="F72" s="1" t="e">
        <f t="shared" ca="1" si="32"/>
        <v>#NUM!</v>
      </c>
      <c r="G72" s="1" t="e">
        <f t="shared" ca="1" si="43"/>
        <v>#NUM!</v>
      </c>
      <c r="H72" s="1" t="e">
        <f t="shared" ca="1" si="2"/>
        <v>#NUM!</v>
      </c>
      <c r="I72" s="1">
        <f>I71-BJ71/$H$7</f>
        <v>2.6915348039269097E-8</v>
      </c>
      <c r="J72" s="14" t="e">
        <f t="shared" ca="1" si="3"/>
        <v>#NUM!</v>
      </c>
      <c r="K72" s="14" t="e">
        <f t="shared" ca="1" si="4"/>
        <v>#NUM!</v>
      </c>
      <c r="L72" s="1">
        <f t="shared" si="5"/>
        <v>3.7411058827205313E-7</v>
      </c>
      <c r="M72" s="1" t="e">
        <f t="shared" ca="1" si="6"/>
        <v>#NUM!</v>
      </c>
      <c r="N72" s="1" t="e">
        <f t="shared" ca="1" si="7"/>
        <v>#NUM!</v>
      </c>
      <c r="O72" s="1" t="e">
        <f t="shared" ca="1" si="8"/>
        <v>#NUM!</v>
      </c>
      <c r="P72" s="1" t="e">
        <f t="shared" ca="1" si="9"/>
        <v>#NUM!</v>
      </c>
      <c r="Q72" s="1" t="e">
        <f t="shared" ca="1" si="10"/>
        <v>#NUM!</v>
      </c>
      <c r="R72" s="1" t="e">
        <f t="shared" ca="1" si="11"/>
        <v>#NUM!</v>
      </c>
      <c r="S72" s="1" t="e">
        <f t="shared" ca="1" si="12"/>
        <v>#NUM!</v>
      </c>
      <c r="T72" s="1" t="e">
        <f t="shared" ca="1" si="46"/>
        <v>#NUM!</v>
      </c>
      <c r="U72" s="1" t="e">
        <f t="shared" ca="1" si="46"/>
        <v>#NUM!</v>
      </c>
      <c r="V72" s="1" t="e">
        <f t="shared" ca="1" si="46"/>
        <v>#NUM!</v>
      </c>
      <c r="W72" s="1" t="e">
        <f t="shared" ca="1" si="46"/>
        <v>#NUM!</v>
      </c>
      <c r="X72" s="1" t="e" cm="1">
        <f t="array" aca="1" ref="X72:AA72" ca="1">ABS(T72:W72/B72:E72)</f>
        <v>#NUM!</v>
      </c>
      <c r="Y72" s="1" t="e">
        <f ca="1"/>
        <v>#NUM!</v>
      </c>
      <c r="Z72" s="1" t="e">
        <f ca="1"/>
        <v>#NUM!</v>
      </c>
      <c r="AA72" s="1" t="e">
        <f ca="1"/>
        <v>#NUM!</v>
      </c>
      <c r="AB72" s="1" t="e" cm="1">
        <f t="array" aca="1" ref="AB72" ca="1">MAX(ABS(T72:W72/B72:E72))</f>
        <v>#NUM!</v>
      </c>
      <c r="AC72" s="1" t="e">
        <f t="shared" ca="1" si="14"/>
        <v>#NUM!</v>
      </c>
      <c r="AD72" s="1" t="e">
        <f t="shared" ca="1" si="15"/>
        <v>#NUM!</v>
      </c>
      <c r="AE72" s="1" t="e">
        <f t="shared" ca="1" si="16"/>
        <v>#NUM!</v>
      </c>
      <c r="AF72" s="2" t="e">
        <f t="shared" ca="1" si="17"/>
        <v>#NUM!</v>
      </c>
      <c r="AG72" s="2" t="e">
        <f t="shared" ca="1" si="18"/>
        <v>#NUM!</v>
      </c>
      <c r="AH72" s="2">
        <v>0</v>
      </c>
      <c r="AI72" s="14" t="e">
        <f t="shared" ca="1" si="19"/>
        <v>#NUM!</v>
      </c>
      <c r="AJ72" s="17">
        <f>0</f>
        <v>0</v>
      </c>
      <c r="AK72" s="14" t="e">
        <f t="shared" ca="1" si="20"/>
        <v>#NUM!</v>
      </c>
      <c r="AL72" s="22" t="e">
        <f t="shared" ca="1" si="21"/>
        <v>#NUM!</v>
      </c>
      <c r="AM72" s="22" t="e">
        <f t="shared" ca="1" si="22"/>
        <v>#NUM!</v>
      </c>
      <c r="AN72" s="18" t="e">
        <f t="shared" ca="1" si="23"/>
        <v>#NUM!</v>
      </c>
      <c r="AO72" s="22" t="e">
        <f t="shared" ca="1" si="24"/>
        <v>#NUM!</v>
      </c>
      <c r="AP72" s="22" t="e">
        <f t="shared" ca="1" si="25"/>
        <v>#NUM!</v>
      </c>
      <c r="AQ72" s="18">
        <f t="shared" si="26"/>
        <v>6.7608297539198143E-4</v>
      </c>
      <c r="AR72" s="18" t="e">
        <f t="shared" ca="1" si="27"/>
        <v>#NUM!</v>
      </c>
      <c r="AS72" s="1" t="e" cm="1">
        <f t="array" aca="1" ref="AS72:AU72" ca="1">TRANSPOSE(MMULT(MINVERSE(_xlfn.WRAPCOLS(AC72:AK72,3)),TRANSPOSE(T72:V72)))/$F$7:$H$7</f>
        <v>#NUM!</v>
      </c>
      <c r="AT72" s="1" t="e">
        <f ca="1"/>
        <v>#NUM!</v>
      </c>
      <c r="AU72" s="1" t="e">
        <f ca="1"/>
        <v>#NUM!</v>
      </c>
      <c r="AV72">
        <v>0</v>
      </c>
      <c r="AW72" t="e">
        <f ca="1">OR($AB72&gt;(1.3*$AB71),$BB71&gt;10)</f>
        <v>#NUM!</v>
      </c>
      <c r="AX72" t="e">
        <f t="shared" ca="1" si="33"/>
        <v>#NUM!</v>
      </c>
      <c r="AY72" t="e">
        <f ca="1">AND(($AZ71 &gt; (3 + $A72 / 3)), ($AZ71 &gt; $BD71), ($BF71 &lt; 1))</f>
        <v>#NUM!</v>
      </c>
      <c r="AZ72" t="e">
        <f t="shared" ca="1" si="34"/>
        <v>#NUM!</v>
      </c>
      <c r="BA72" t="e">
        <f t="shared" ca="1" si="35"/>
        <v>#NUM!</v>
      </c>
      <c r="BB72" t="e">
        <f t="shared" ca="1" si="36"/>
        <v>#NUM!</v>
      </c>
      <c r="BC72" t="e">
        <f t="shared" ca="1" si="37"/>
        <v>#NUM!</v>
      </c>
      <c r="BD72" t="e">
        <f t="shared" ca="1" si="38"/>
        <v>#NUM!</v>
      </c>
      <c r="BE72" t="e">
        <f t="shared" ca="1" si="39"/>
        <v>#NUM!</v>
      </c>
      <c r="BF72" t="e">
        <f t="shared" ca="1" si="40"/>
        <v>#NUM!</v>
      </c>
      <c r="BG72" t="e">
        <f t="shared" ca="1" si="44"/>
        <v>#NUM!</v>
      </c>
      <c r="BH72" t="e">
        <f t="shared" ca="1" si="29"/>
        <v>#NUM!</v>
      </c>
      <c r="BI72" t="e">
        <f t="shared" ca="1" si="30"/>
        <v>#NUM!</v>
      </c>
      <c r="BJ72">
        <f>AV72</f>
        <v>0</v>
      </c>
    </row>
    <row r="73" spans="1:62" x14ac:dyDescent="0.25">
      <c r="A73">
        <f t="shared" si="42"/>
        <v>62</v>
      </c>
      <c r="B73" s="1">
        <f t="shared" si="45"/>
        <v>4.7209899999999998E-8</v>
      </c>
      <c r="C73" s="1">
        <f t="shared" si="45"/>
        <v>1.09987E-3</v>
      </c>
      <c r="D73" s="1">
        <f t="shared" si="45"/>
        <v>1.7799999999999999E-6</v>
      </c>
      <c r="E73" s="1" t="e">
        <f t="shared" ca="1" si="1"/>
        <v>#NUM!</v>
      </c>
      <c r="F73" s="1" t="e">
        <f t="shared" ca="1" si="32"/>
        <v>#NUM!</v>
      </c>
      <c r="G73" s="1" t="e">
        <f t="shared" ca="1" si="43"/>
        <v>#NUM!</v>
      </c>
      <c r="H73" s="1" t="e">
        <f t="shared" ca="1" si="2"/>
        <v>#NUM!</v>
      </c>
      <c r="I73" s="1">
        <f>I72-BJ72/$H$7</f>
        <v>2.6915348039269097E-8</v>
      </c>
      <c r="J73" s="14" t="e">
        <f t="shared" ca="1" si="3"/>
        <v>#NUM!</v>
      </c>
      <c r="K73" s="14" t="e">
        <f t="shared" ca="1" si="4"/>
        <v>#NUM!</v>
      </c>
      <c r="L73" s="1">
        <f t="shared" si="5"/>
        <v>3.7411058827205313E-7</v>
      </c>
      <c r="M73" s="1" t="e">
        <f t="shared" ca="1" si="6"/>
        <v>#NUM!</v>
      </c>
      <c r="N73" s="1" t="e">
        <f t="shared" ca="1" si="7"/>
        <v>#NUM!</v>
      </c>
      <c r="O73" s="1" t="e">
        <f t="shared" ca="1" si="8"/>
        <v>#NUM!</v>
      </c>
      <c r="P73" s="1" t="e">
        <f t="shared" ca="1" si="9"/>
        <v>#NUM!</v>
      </c>
      <c r="Q73" s="1" t="e">
        <f t="shared" ca="1" si="10"/>
        <v>#NUM!</v>
      </c>
      <c r="R73" s="1" t="e">
        <f t="shared" ca="1" si="11"/>
        <v>#NUM!</v>
      </c>
      <c r="S73" s="1" t="e">
        <f t="shared" ca="1" si="12"/>
        <v>#NUM!</v>
      </c>
      <c r="T73" s="1" t="e">
        <f t="shared" ca="1" si="46"/>
        <v>#NUM!</v>
      </c>
      <c r="U73" s="1" t="e">
        <f t="shared" ca="1" si="46"/>
        <v>#NUM!</v>
      </c>
      <c r="V73" s="1" t="e">
        <f t="shared" ca="1" si="46"/>
        <v>#NUM!</v>
      </c>
      <c r="W73" s="1" t="e">
        <f t="shared" ca="1" si="46"/>
        <v>#NUM!</v>
      </c>
      <c r="X73" s="1" t="e" cm="1">
        <f t="array" aca="1" ref="X73:AA73" ca="1">ABS(T73:W73/B73:E73)</f>
        <v>#NUM!</v>
      </c>
      <c r="Y73" s="1" t="e">
        <f ca="1"/>
        <v>#NUM!</v>
      </c>
      <c r="Z73" s="1" t="e">
        <f ca="1"/>
        <v>#NUM!</v>
      </c>
      <c r="AA73" s="1" t="e">
        <f ca="1"/>
        <v>#NUM!</v>
      </c>
      <c r="AB73" s="1" t="e" cm="1">
        <f t="array" aca="1" ref="AB73" ca="1">MAX(ABS(T73:W73/B73:E73))</f>
        <v>#NUM!</v>
      </c>
      <c r="AC73" s="1" t="e">
        <f t="shared" ca="1" si="14"/>
        <v>#NUM!</v>
      </c>
      <c r="AD73" s="1" t="e">
        <f t="shared" ca="1" si="15"/>
        <v>#NUM!</v>
      </c>
      <c r="AE73" s="1" t="e">
        <f t="shared" ca="1" si="16"/>
        <v>#NUM!</v>
      </c>
      <c r="AF73" s="2" t="e">
        <f t="shared" ca="1" si="17"/>
        <v>#NUM!</v>
      </c>
      <c r="AG73" s="2" t="e">
        <f t="shared" ca="1" si="18"/>
        <v>#NUM!</v>
      </c>
      <c r="AH73" s="2">
        <v>0</v>
      </c>
      <c r="AI73" s="14" t="e">
        <f t="shared" ca="1" si="19"/>
        <v>#NUM!</v>
      </c>
      <c r="AJ73" s="17">
        <f>0</f>
        <v>0</v>
      </c>
      <c r="AK73" s="14" t="e">
        <f t="shared" ca="1" si="20"/>
        <v>#NUM!</v>
      </c>
      <c r="AL73" s="22" t="e">
        <f t="shared" ca="1" si="21"/>
        <v>#NUM!</v>
      </c>
      <c r="AM73" s="22" t="e">
        <f t="shared" ca="1" si="22"/>
        <v>#NUM!</v>
      </c>
      <c r="AN73" s="18" t="e">
        <f t="shared" ca="1" si="23"/>
        <v>#NUM!</v>
      </c>
      <c r="AO73" s="22" t="e">
        <f t="shared" ca="1" si="24"/>
        <v>#NUM!</v>
      </c>
      <c r="AP73" s="22" t="e">
        <f t="shared" ca="1" si="25"/>
        <v>#NUM!</v>
      </c>
      <c r="AQ73" s="18">
        <f t="shared" si="26"/>
        <v>6.7608297539198143E-4</v>
      </c>
      <c r="AR73" s="18" t="e">
        <f t="shared" ca="1" si="27"/>
        <v>#NUM!</v>
      </c>
      <c r="AS73" s="1" t="e" cm="1">
        <f t="array" aca="1" ref="AS73:AU73" ca="1">TRANSPOSE(MMULT(MINVERSE(_xlfn.WRAPCOLS(AC73:AK73,3)),TRANSPOSE(T73:V73)))/$F$7:$H$7</f>
        <v>#NUM!</v>
      </c>
      <c r="AT73" s="1" t="e">
        <f ca="1"/>
        <v>#NUM!</v>
      </c>
      <c r="AU73" s="1" t="e">
        <f ca="1"/>
        <v>#NUM!</v>
      </c>
      <c r="AV73">
        <v>0</v>
      </c>
      <c r="AW73" t="e">
        <f ca="1">OR($AB73&gt;(1.3*$AB72),$BB72&gt;10)</f>
        <v>#NUM!</v>
      </c>
      <c r="AX73" t="e">
        <f t="shared" ca="1" si="33"/>
        <v>#NUM!</v>
      </c>
      <c r="AY73" t="e">
        <f ca="1">AND(($AZ72 &gt; (3 + $A73 / 3)), ($AZ72 &gt; $BD72), ($BF72 &lt; 1))</f>
        <v>#NUM!</v>
      </c>
      <c r="AZ73" t="e">
        <f t="shared" ca="1" si="34"/>
        <v>#NUM!</v>
      </c>
      <c r="BA73" t="e">
        <f t="shared" ca="1" si="35"/>
        <v>#NUM!</v>
      </c>
      <c r="BB73" t="e">
        <f t="shared" ca="1" si="36"/>
        <v>#NUM!</v>
      </c>
      <c r="BC73" t="e">
        <f t="shared" ca="1" si="37"/>
        <v>#NUM!</v>
      </c>
      <c r="BD73" t="e">
        <f t="shared" ca="1" si="38"/>
        <v>#NUM!</v>
      </c>
      <c r="BE73" t="e">
        <f t="shared" ca="1" si="39"/>
        <v>#NUM!</v>
      </c>
      <c r="BF73" t="e">
        <f t="shared" ca="1" si="40"/>
        <v>#NUM!</v>
      </c>
      <c r="BG73" t="e">
        <f t="shared" ca="1" si="44"/>
        <v>#NUM!</v>
      </c>
      <c r="BH73" t="e">
        <f t="shared" ca="1" si="29"/>
        <v>#NUM!</v>
      </c>
      <c r="BI73" t="e">
        <f t="shared" ca="1" si="30"/>
        <v>#NUM!</v>
      </c>
      <c r="BJ73">
        <f>AV73</f>
        <v>0</v>
      </c>
    </row>
  </sheetData>
  <conditionalFormatting sqref="X11:AA11">
    <cfRule type="top10" dxfId="62" priority="63" rank="1"/>
  </conditionalFormatting>
  <conditionalFormatting sqref="X12:AA12">
    <cfRule type="top10" dxfId="61" priority="62" rank="1"/>
  </conditionalFormatting>
  <conditionalFormatting sqref="X13:AA13">
    <cfRule type="top10" dxfId="60" priority="61" rank="1"/>
  </conditionalFormatting>
  <conditionalFormatting sqref="X14:AA14">
    <cfRule type="top10" dxfId="59" priority="60" rank="1"/>
  </conditionalFormatting>
  <conditionalFormatting sqref="X15:AA15">
    <cfRule type="top10" dxfId="58" priority="59" rank="1"/>
  </conditionalFormatting>
  <conditionalFormatting sqref="X16:AA16">
    <cfRule type="top10" dxfId="57" priority="58" rank="1"/>
  </conditionalFormatting>
  <conditionalFormatting sqref="X17:AA17">
    <cfRule type="top10" dxfId="56" priority="57" rank="1"/>
  </conditionalFormatting>
  <conditionalFormatting sqref="X18:AA18">
    <cfRule type="top10" dxfId="55" priority="56" rank="1"/>
  </conditionalFormatting>
  <conditionalFormatting sqref="X19:AA19">
    <cfRule type="top10" dxfId="54" priority="55" rank="1"/>
  </conditionalFormatting>
  <conditionalFormatting sqref="X20:AA20">
    <cfRule type="top10" dxfId="53" priority="54" rank="1"/>
  </conditionalFormatting>
  <conditionalFormatting sqref="X21:AA21">
    <cfRule type="top10" dxfId="52" priority="53" rank="1"/>
  </conditionalFormatting>
  <conditionalFormatting sqref="X22:AA22">
    <cfRule type="top10" dxfId="51" priority="52" rank="1"/>
  </conditionalFormatting>
  <conditionalFormatting sqref="X23:AA23">
    <cfRule type="top10" dxfId="50" priority="51" rank="1"/>
  </conditionalFormatting>
  <conditionalFormatting sqref="X24:AA24">
    <cfRule type="top10" dxfId="49" priority="50" rank="1"/>
  </conditionalFormatting>
  <conditionalFormatting sqref="X25:AA25">
    <cfRule type="top10" dxfId="48" priority="49" rank="1"/>
  </conditionalFormatting>
  <conditionalFormatting sqref="X26:AA26">
    <cfRule type="top10" dxfId="47" priority="48" rank="1"/>
  </conditionalFormatting>
  <conditionalFormatting sqref="X27:AA27">
    <cfRule type="top10" dxfId="46" priority="47" rank="1"/>
  </conditionalFormatting>
  <conditionalFormatting sqref="X28:AA28">
    <cfRule type="top10" dxfId="45" priority="46" rank="1"/>
  </conditionalFormatting>
  <conditionalFormatting sqref="X29:AA29">
    <cfRule type="top10" dxfId="44" priority="45" rank="1"/>
  </conditionalFormatting>
  <conditionalFormatting sqref="X30:AA30">
    <cfRule type="top10" dxfId="43" priority="44" rank="1"/>
  </conditionalFormatting>
  <conditionalFormatting sqref="X31:AA31">
    <cfRule type="top10" dxfId="42" priority="43" rank="1"/>
  </conditionalFormatting>
  <conditionalFormatting sqref="X32:AA32">
    <cfRule type="top10" dxfId="41" priority="42" rank="1"/>
  </conditionalFormatting>
  <conditionalFormatting sqref="X33:AA33">
    <cfRule type="top10" dxfId="40" priority="41" rank="1"/>
  </conditionalFormatting>
  <conditionalFormatting sqref="X34:AA34">
    <cfRule type="top10" dxfId="39" priority="40" rank="1"/>
  </conditionalFormatting>
  <conditionalFormatting sqref="X35:AA35">
    <cfRule type="top10" dxfId="38" priority="39" rank="1"/>
  </conditionalFormatting>
  <conditionalFormatting sqref="X36:AA36">
    <cfRule type="top10" dxfId="37" priority="38" rank="1"/>
  </conditionalFormatting>
  <conditionalFormatting sqref="X37:AA37">
    <cfRule type="top10" dxfId="36" priority="37" rank="1"/>
  </conditionalFormatting>
  <conditionalFormatting sqref="X38:AA38">
    <cfRule type="top10" dxfId="35" priority="36" rank="1"/>
  </conditionalFormatting>
  <conditionalFormatting sqref="X39:AA39">
    <cfRule type="top10" dxfId="34" priority="35" rank="1"/>
  </conditionalFormatting>
  <conditionalFormatting sqref="X40:AA40">
    <cfRule type="top10" dxfId="33" priority="34" rank="1"/>
  </conditionalFormatting>
  <conditionalFormatting sqref="X41:AA41">
    <cfRule type="top10" dxfId="32" priority="33" rank="1"/>
  </conditionalFormatting>
  <conditionalFormatting sqref="X42:AA42">
    <cfRule type="top10" dxfId="31" priority="32" rank="1"/>
  </conditionalFormatting>
  <conditionalFormatting sqref="X43:AA43">
    <cfRule type="top10" dxfId="30" priority="31" rank="1"/>
  </conditionalFormatting>
  <conditionalFormatting sqref="X44:AA44">
    <cfRule type="top10" dxfId="29" priority="30" rank="1"/>
  </conditionalFormatting>
  <conditionalFormatting sqref="X45:AA45">
    <cfRule type="top10" dxfId="28" priority="29" rank="1"/>
  </conditionalFormatting>
  <conditionalFormatting sqref="X46:AA46">
    <cfRule type="top10" dxfId="27" priority="28" rank="1"/>
  </conditionalFormatting>
  <conditionalFormatting sqref="X47:AA47">
    <cfRule type="top10" dxfId="26" priority="27" rank="1"/>
  </conditionalFormatting>
  <conditionalFormatting sqref="X48:AA48">
    <cfRule type="top10" dxfId="25" priority="26" rank="1"/>
  </conditionalFormatting>
  <conditionalFormatting sqref="X49:AA49">
    <cfRule type="top10" dxfId="24" priority="25" rank="1"/>
  </conditionalFormatting>
  <conditionalFormatting sqref="X50:AA50">
    <cfRule type="top10" dxfId="23" priority="24" rank="1"/>
  </conditionalFormatting>
  <conditionalFormatting sqref="X51:AA51">
    <cfRule type="top10" dxfId="22" priority="23" rank="1"/>
  </conditionalFormatting>
  <conditionalFormatting sqref="X52:AA52">
    <cfRule type="top10" dxfId="21" priority="22" rank="1"/>
  </conditionalFormatting>
  <conditionalFormatting sqref="X53:AA53">
    <cfRule type="top10" dxfId="20" priority="21" rank="1"/>
  </conditionalFormatting>
  <conditionalFormatting sqref="X54:AA54">
    <cfRule type="top10" dxfId="19" priority="20" rank="1"/>
  </conditionalFormatting>
  <conditionalFormatting sqref="X55:AA55">
    <cfRule type="top10" dxfId="18" priority="19" rank="1"/>
  </conditionalFormatting>
  <conditionalFormatting sqref="X56:AA56">
    <cfRule type="top10" dxfId="17" priority="18" rank="1"/>
  </conditionalFormatting>
  <conditionalFormatting sqref="X57:AA57">
    <cfRule type="top10" dxfId="16" priority="17" rank="1"/>
  </conditionalFormatting>
  <conditionalFormatting sqref="X58:AA58">
    <cfRule type="top10" dxfId="15" priority="16" rank="1"/>
  </conditionalFormatting>
  <conditionalFormatting sqref="X59:AA59">
    <cfRule type="top10" dxfId="14" priority="15" rank="1"/>
  </conditionalFormatting>
  <conditionalFormatting sqref="X60:AA60">
    <cfRule type="top10" dxfId="13" priority="14" rank="1"/>
  </conditionalFormatting>
  <conditionalFormatting sqref="X61:AA61">
    <cfRule type="top10" dxfId="12" priority="13" rank="1"/>
  </conditionalFormatting>
  <conditionalFormatting sqref="X62:AA62">
    <cfRule type="top10" dxfId="11" priority="12" rank="1"/>
  </conditionalFormatting>
  <conditionalFormatting sqref="X63:AA63">
    <cfRule type="top10" dxfId="10" priority="11" rank="1"/>
  </conditionalFormatting>
  <conditionalFormatting sqref="X64:AA64">
    <cfRule type="top10" dxfId="9" priority="10" rank="1"/>
  </conditionalFormatting>
  <conditionalFormatting sqref="X65:AA65">
    <cfRule type="top10" dxfId="8" priority="9" rank="1"/>
  </conditionalFormatting>
  <conditionalFormatting sqref="X66:AA66">
    <cfRule type="top10" dxfId="7" priority="8" rank="1"/>
  </conditionalFormatting>
  <conditionalFormatting sqref="X67:AA67">
    <cfRule type="top10" dxfId="6" priority="7" rank="1"/>
  </conditionalFormatting>
  <conditionalFormatting sqref="X68:AA68">
    <cfRule type="top10" dxfId="5" priority="6" rank="1"/>
  </conditionalFormatting>
  <conditionalFormatting sqref="X69:AA69">
    <cfRule type="top10" dxfId="4" priority="5" rank="1"/>
  </conditionalFormatting>
  <conditionalFormatting sqref="X70:AA70">
    <cfRule type="top10" dxfId="3" priority="4" rank="1"/>
  </conditionalFormatting>
  <conditionalFormatting sqref="X71:AA71">
    <cfRule type="top10" dxfId="2" priority="3" rank="1"/>
  </conditionalFormatting>
  <conditionalFormatting sqref="X72:AA72">
    <cfRule type="top10" dxfId="1" priority="2" rank="1"/>
  </conditionalFormatting>
  <conditionalFormatting sqref="X73:AA73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abbrev_inorg</vt:lpstr>
      <vt:lpstr>abbrev_inorg_wBL</vt:lpstr>
      <vt:lpstr>abbrev_inorg_wBL (DBH)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2023-11-14T14:16:32Z</dcterms:created>
  <dcterms:modified xsi:type="dcterms:W3CDTF">2023-11-14T19:50:41Z</dcterms:modified>
</cp:coreProperties>
</file>