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parameter file format\"/>
    </mc:Choice>
  </mc:AlternateContent>
  <xr:revisionPtr revIDLastSave="0" documentId="13_ncr:1_{844F7AB7-8705-4524-BB48-F9995E77F66C}" xr6:coauthVersionLast="47" xr6:coauthVersionMax="47" xr10:uidLastSave="{00000000-0000-0000-0000-000000000000}"/>
  <bookViews>
    <workbookView xWindow="-120" yWindow="-120" windowWidth="29040" windowHeight="15840" xr2:uid="{71041F83-8FF4-4FEF-83B7-07B1884E8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1" l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T47" i="1"/>
  <c r="T48" i="1"/>
  <c r="T49" i="1"/>
  <c r="T50" i="1"/>
  <c r="T51" i="1"/>
  <c r="T52" i="1"/>
  <c r="T53" i="1"/>
  <c r="T46" i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57" i="1" a="1"/>
  <c r="T57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42" i="1"/>
  <c r="T41" i="1"/>
  <c r="T40" i="1"/>
  <c r="T39" i="1"/>
  <c r="T38" i="1"/>
  <c r="T37" i="1"/>
  <c r="T34" i="1"/>
  <c r="T23" i="1"/>
  <c r="T1" i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 s="1"/>
  <c r="M88" i="1" a="1"/>
  <c r="M88" i="1" s="1"/>
  <c r="M87" i="1" a="1"/>
  <c r="M87" i="1" s="1"/>
  <c r="M85" i="1" a="1"/>
  <c r="M85" i="1" s="1"/>
  <c r="M84" i="1" a="1"/>
  <c r="M84" i="1" s="1"/>
  <c r="M83" i="1" a="1"/>
  <c r="M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44" i="1"/>
  <c r="M43" i="1"/>
  <c r="M42" i="1"/>
  <c r="M86" i="1" a="1"/>
  <c r="M86" i="1" s="1"/>
  <c r="M41" i="1"/>
  <c r="M40" i="1"/>
  <c r="M39" i="1"/>
  <c r="M38" i="1"/>
  <c r="M37" i="1"/>
  <c r="M22" i="1"/>
  <c r="M1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3" i="1"/>
  <c r="F32" i="1"/>
  <c r="F31" i="1"/>
  <c r="F30" i="1"/>
  <c r="F29" i="1"/>
  <c r="F28" i="1"/>
  <c r="F27" i="1"/>
  <c r="F26" i="1"/>
  <c r="F25" i="1"/>
  <c r="F53" i="1"/>
  <c r="F52" i="1"/>
  <c r="F50" i="1"/>
  <c r="F49" i="1"/>
  <c r="F35" i="1"/>
  <c r="F34" i="1"/>
  <c r="F24" i="1"/>
  <c r="F23" i="1"/>
  <c r="F9" i="1"/>
  <c r="F2" i="1"/>
  <c r="F1" i="1"/>
  <c r="F8" i="1"/>
  <c r="F7" i="1"/>
  <c r="F6" i="1"/>
  <c r="F4" i="1"/>
  <c r="F3" i="1"/>
  <c r="F104" i="1" a="1"/>
  <c r="F104" i="1" s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21" i="1" a="1"/>
  <c r="F21" i="1" s="1"/>
  <c r="F11" i="1" a="1"/>
  <c r="F11" i="1" s="1"/>
  <c r="F10" i="1"/>
  <c r="F20" i="1"/>
  <c r="F22" i="1"/>
  <c r="F51" i="1"/>
  <c r="F54" i="1"/>
  <c r="P5" i="1"/>
  <c r="T5" i="1" s="1"/>
  <c r="I5" i="1"/>
  <c r="H5" i="1"/>
  <c r="O5" i="1" s="1"/>
  <c r="B5" i="1"/>
  <c r="F5" i="1" s="1"/>
  <c r="D19" i="1"/>
  <c r="C19" i="1"/>
  <c r="D18" i="1"/>
  <c r="K19" i="1"/>
  <c r="J19" i="1"/>
  <c r="K18" i="1"/>
  <c r="J18" i="1"/>
  <c r="H19" i="1"/>
  <c r="O19" i="1" s="1"/>
  <c r="T19" i="1" s="1" a="1"/>
  <c r="T19" i="1" s="1"/>
  <c r="B19" i="1"/>
  <c r="I19" i="1" s="1"/>
  <c r="P19" i="1" s="1"/>
  <c r="C18" i="1"/>
  <c r="B18" i="1"/>
  <c r="I18" i="1" s="1"/>
  <c r="P18" i="1" s="1"/>
  <c r="H8" i="1"/>
  <c r="O8" i="1" s="1"/>
  <c r="T8" i="1" s="1"/>
  <c r="H18" i="1"/>
  <c r="O18" i="1" s="1"/>
  <c r="K66" i="1"/>
  <c r="R56" i="1" s="1"/>
  <c r="J66" i="1"/>
  <c r="Q56" i="1" s="1"/>
  <c r="I66" i="1"/>
  <c r="P56" i="1" s="1"/>
  <c r="I33" i="1"/>
  <c r="P33" i="1" s="1"/>
  <c r="H33" i="1"/>
  <c r="O33" i="1" s="1"/>
  <c r="I32" i="1"/>
  <c r="P32" i="1" s="1"/>
  <c r="H32" i="1"/>
  <c r="O32" i="1" s="1"/>
  <c r="I31" i="1"/>
  <c r="P31" i="1" s="1"/>
  <c r="H31" i="1"/>
  <c r="O31" i="1" s="1"/>
  <c r="I30" i="1"/>
  <c r="P30" i="1" s="1"/>
  <c r="H30" i="1"/>
  <c r="O30" i="1" s="1"/>
  <c r="T30" i="1" s="1"/>
  <c r="I29" i="1"/>
  <c r="P29" i="1" s="1"/>
  <c r="H29" i="1"/>
  <c r="O29" i="1" s="1"/>
  <c r="I28" i="1"/>
  <c r="P28" i="1" s="1"/>
  <c r="H28" i="1"/>
  <c r="O28" i="1" s="1"/>
  <c r="I27" i="1"/>
  <c r="P27" i="1" s="1"/>
  <c r="H27" i="1"/>
  <c r="O27" i="1" s="1"/>
  <c r="I26" i="1"/>
  <c r="P26" i="1" s="1"/>
  <c r="H26" i="1"/>
  <c r="O26" i="1" s="1"/>
  <c r="T26" i="1" s="1"/>
  <c r="I25" i="1"/>
  <c r="P25" i="1" s="1"/>
  <c r="H25" i="1"/>
  <c r="O25" i="1" s="1"/>
  <c r="H24" i="1"/>
  <c r="O24" i="1" s="1"/>
  <c r="T24" i="1" s="1"/>
  <c r="H23" i="1"/>
  <c r="M23" i="1" s="1"/>
  <c r="H66" i="1"/>
  <c r="O56" i="1" s="1"/>
  <c r="H65" i="1"/>
  <c r="O55" i="1" s="1"/>
  <c r="T55" i="1" s="1"/>
  <c r="H64" i="1"/>
  <c r="O54" i="1" s="1"/>
  <c r="T54" i="1" s="1"/>
  <c r="K47" i="1"/>
  <c r="R45" i="1" s="1"/>
  <c r="J47" i="1"/>
  <c r="Q45" i="1" s="1"/>
  <c r="I47" i="1"/>
  <c r="P45" i="1" s="1"/>
  <c r="H47" i="1"/>
  <c r="O45" i="1" s="1"/>
  <c r="T45" i="1" s="1" a="1"/>
  <c r="T45" i="1" s="1"/>
  <c r="H46" i="1"/>
  <c r="O44" i="1" s="1"/>
  <c r="T44" i="1" s="1"/>
  <c r="H45" i="1"/>
  <c r="O43" i="1" s="1"/>
  <c r="T43" i="1" s="1"/>
  <c r="H34" i="1"/>
  <c r="M34" i="1" s="1"/>
  <c r="J36" i="1"/>
  <c r="Q36" i="1" s="1"/>
  <c r="I36" i="1"/>
  <c r="P36" i="1" s="1"/>
  <c r="H36" i="1"/>
  <c r="O36" i="1" s="1"/>
  <c r="T36" i="1" s="1"/>
  <c r="H35" i="1"/>
  <c r="O35" i="1" s="1"/>
  <c r="T35" i="1" s="1"/>
  <c r="H2" i="1"/>
  <c r="O2" i="1" s="1"/>
  <c r="T2" i="1" s="1"/>
  <c r="H9" i="1"/>
  <c r="O9" i="1" s="1"/>
  <c r="T9" i="1" s="1"/>
  <c r="K10" i="1"/>
  <c r="R10" i="1" s="1"/>
  <c r="I22" i="1"/>
  <c r="P22" i="1" s="1"/>
  <c r="H22" i="1"/>
  <c r="O22" i="1" s="1"/>
  <c r="T22" i="1" s="1"/>
  <c r="I21" i="1"/>
  <c r="P21" i="1" s="1"/>
  <c r="T21" i="1" s="1" a="1"/>
  <c r="T21" i="1" s="1"/>
  <c r="H21" i="1"/>
  <c r="O21" i="1" s="1"/>
  <c r="I17" i="1"/>
  <c r="P17" i="1" s="1"/>
  <c r="H17" i="1"/>
  <c r="O17" i="1" s="1"/>
  <c r="T17" i="1" s="1" a="1"/>
  <c r="T17" i="1" s="1"/>
  <c r="I16" i="1"/>
  <c r="P16" i="1" s="1"/>
  <c r="H16" i="1"/>
  <c r="O16" i="1" s="1"/>
  <c r="I20" i="1"/>
  <c r="P20" i="1" s="1"/>
  <c r="H20" i="1"/>
  <c r="O20" i="1" s="1"/>
  <c r="T20" i="1" s="1"/>
  <c r="I15" i="1"/>
  <c r="P15" i="1" s="1"/>
  <c r="H15" i="1"/>
  <c r="O15" i="1" s="1"/>
  <c r="I14" i="1"/>
  <c r="P14" i="1" s="1"/>
  <c r="H14" i="1"/>
  <c r="O14" i="1" s="1"/>
  <c r="T14" i="1" s="1" a="1"/>
  <c r="T14" i="1" s="1"/>
  <c r="I13" i="1"/>
  <c r="P13" i="1" s="1"/>
  <c r="H13" i="1"/>
  <c r="O13" i="1" s="1"/>
  <c r="I12" i="1"/>
  <c r="P12" i="1" s="1"/>
  <c r="H12" i="1"/>
  <c r="O12" i="1" s="1"/>
  <c r="T12" i="1" s="1" a="1"/>
  <c r="T12" i="1" s="1"/>
  <c r="I11" i="1"/>
  <c r="P11" i="1" s="1"/>
  <c r="H11" i="1"/>
  <c r="O11" i="1" s="1"/>
  <c r="I10" i="1"/>
  <c r="P10" i="1" s="1"/>
  <c r="H10" i="1"/>
  <c r="O10" i="1" s="1"/>
  <c r="J10" i="1"/>
  <c r="Q10" i="1" s="1"/>
  <c r="H7" i="1"/>
  <c r="O7" i="1" s="1"/>
  <c r="T7" i="1" s="1"/>
  <c r="H6" i="1"/>
  <c r="O6" i="1" s="1"/>
  <c r="T6" i="1" s="1"/>
  <c r="H4" i="1"/>
  <c r="O4" i="1" s="1"/>
  <c r="T4" i="1" s="1"/>
  <c r="H3" i="1"/>
  <c r="O3" i="1" s="1"/>
  <c r="T3" i="1" s="1"/>
  <c r="T13" i="1" l="1" a="1"/>
  <c r="T13" i="1" s="1"/>
  <c r="T16" i="1" a="1"/>
  <c r="T16" i="1" s="1"/>
  <c r="T56" i="1" a="1"/>
  <c r="T56" i="1" s="1"/>
  <c r="T18" i="1" a="1"/>
  <c r="T18" i="1" s="1"/>
  <c r="M6" i="1"/>
  <c r="M13" i="1" a="1"/>
  <c r="M13" i="1" s="1"/>
  <c r="T10" i="1"/>
  <c r="T25" i="1"/>
  <c r="T29" i="1"/>
  <c r="T33" i="1"/>
  <c r="T11" i="1" a="1"/>
  <c r="T11" i="1" s="1"/>
  <c r="T15" i="1" a="1"/>
  <c r="T15" i="1" s="1"/>
  <c r="M46" i="1"/>
  <c r="M5" i="1"/>
  <c r="M2" i="1"/>
  <c r="M10" i="1"/>
  <c r="M17" i="1" a="1"/>
  <c r="M17" i="1" s="1"/>
  <c r="M36" i="1"/>
  <c r="M3" i="1"/>
  <c r="M11" i="1" a="1"/>
  <c r="M11" i="1" s="1"/>
  <c r="T32" i="1"/>
  <c r="M4" i="1"/>
  <c r="M12" i="1" a="1"/>
  <c r="M12" i="1" s="1"/>
  <c r="M21" i="1" a="1"/>
  <c r="M21" i="1" s="1"/>
  <c r="M45" i="1"/>
  <c r="M47" i="1" a="1"/>
  <c r="M47" i="1" s="1"/>
  <c r="M7" i="1"/>
  <c r="M15" i="1" a="1"/>
  <c r="M15" i="1" s="1"/>
  <c r="M18" i="1" a="1"/>
  <c r="M18" i="1" s="1"/>
  <c r="M64" i="1"/>
  <c r="M8" i="1"/>
  <c r="M20" i="1"/>
  <c r="M19" i="1" a="1"/>
  <c r="M19" i="1" s="1"/>
  <c r="M66" i="1" a="1"/>
  <c r="M66" i="1" s="1"/>
  <c r="M14" i="1" a="1"/>
  <c r="M14" i="1" s="1"/>
  <c r="M9" i="1"/>
  <c r="M16" i="1" a="1"/>
  <c r="M16" i="1" s="1"/>
  <c r="M33" i="1"/>
  <c r="M65" i="1"/>
  <c r="T28" i="1"/>
  <c r="M32" i="1"/>
  <c r="M35" i="1"/>
  <c r="T27" i="1"/>
  <c r="T31" i="1"/>
  <c r="M24" i="1"/>
  <c r="M25" i="1"/>
  <c r="M26" i="1"/>
  <c r="M27" i="1"/>
  <c r="M28" i="1"/>
  <c r="M29" i="1"/>
  <c r="M30" i="1"/>
  <c r="M31" i="1"/>
  <c r="F18" i="1" a="1"/>
  <c r="F18" i="1" s="1"/>
  <c r="F19" i="1" a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<sst xmlns="http://schemas.openxmlformats.org/spreadsheetml/2006/main" count="235" uniqueCount="134">
  <si>
    <t>Param</t>
  </si>
  <si>
    <t>nA</t>
  </si>
  <si>
    <t>pKA</t>
  </si>
  <si>
    <t>pKB</t>
  </si>
  <si>
    <t>P</t>
  </si>
  <si>
    <t>fprB</t>
  </si>
  <si>
    <t>fprT</t>
  </si>
  <si>
    <t>radius</t>
  </si>
  <si>
    <t>MolWt</t>
  </si>
  <si>
    <t>FA</t>
  </si>
  <si>
    <t>units</t>
  </si>
  <si>
    <t>HA</t>
  </si>
  <si>
    <t>n/a</t>
  </si>
  <si>
    <t>fraction</t>
  </si>
  <si>
    <t>eq/g OM</t>
  </si>
  <si>
    <t>S1</t>
  </si>
  <si>
    <t>S2</t>
  </si>
  <si>
    <t>AbundDenom</t>
  </si>
  <si>
    <t>number of bidentate pairs</t>
  </si>
  <si>
    <t>number of tridentate groups</t>
  </si>
  <si>
    <t>S3</t>
  </si>
  <si>
    <t>--------------------------------------------------------</t>
  </si>
  <si>
    <t>...WHAM VI...</t>
  </si>
  <si>
    <t>...WHAM V...</t>
  </si>
  <si>
    <t>...WHAM VII...</t>
  </si>
  <si>
    <t>Metals Parameters</t>
  </si>
  <si>
    <t>Double layer overlap factor</t>
  </si>
  <si>
    <t>Constant to control DDL at low ZED</t>
  </si>
  <si>
    <t>Monodentate Sites</t>
  </si>
  <si>
    <t>S</t>
  </si>
  <si>
    <t>Metal</t>
  </si>
  <si>
    <t>Be</t>
  </si>
  <si>
    <t>Mg</t>
  </si>
  <si>
    <t>Al</t>
  </si>
  <si>
    <t>Ca</t>
  </si>
  <si>
    <t>Mn</t>
  </si>
  <si>
    <t>Co</t>
  </si>
  <si>
    <t>Ni</t>
  </si>
  <si>
    <t>Cu</t>
  </si>
  <si>
    <t>Zn</t>
  </si>
  <si>
    <t>Sr</t>
  </si>
  <si>
    <t>Cd</t>
  </si>
  <si>
    <t>Ba</t>
  </si>
  <si>
    <t>Hg</t>
  </si>
  <si>
    <t>Pb</t>
  </si>
  <si>
    <t>UO2</t>
  </si>
  <si>
    <t>PuO2</t>
  </si>
  <si>
    <t>Th</t>
  </si>
  <si>
    <t>Am</t>
  </si>
  <si>
    <t>Cm</t>
  </si>
  <si>
    <t>Eu</t>
  </si>
  <si>
    <t>Ag</t>
  </si>
  <si>
    <t>Sc</t>
  </si>
  <si>
    <t>VO</t>
  </si>
  <si>
    <t>Cr(III)</t>
  </si>
  <si>
    <t>Fe(II)</t>
  </si>
  <si>
    <t>Fe(III)</t>
  </si>
  <si>
    <t>Pd(II)</t>
  </si>
  <si>
    <t>Y</t>
  </si>
  <si>
    <t>Sn(II)</t>
  </si>
  <si>
    <t>La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</si>
  <si>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</si>
  <si>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</si>
  <si>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</si>
  <si>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</si>
  <si>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</si>
  <si>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</si>
  <si>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</si>
  <si>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</si>
  <si>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</si>
  <si>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</si>
  <si>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</si>
  <si>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CH3Hg</t>
  </si>
  <si>
    <t>U(IV)</t>
  </si>
  <si>
    <t>NpO2</t>
  </si>
  <si>
    <t>Pu(IV)</t>
  </si>
  <si>
    <t>BeOH</t>
  </si>
  <si>
    <t>AlOH</t>
  </si>
  <si>
    <t>ScOH</t>
  </si>
  <si>
    <t>VOOH</t>
  </si>
  <si>
    <t>Cr(III)OH</t>
  </si>
  <si>
    <t>MnOH</t>
  </si>
  <si>
    <t>Fe(II)OH</t>
  </si>
  <si>
    <t>Fe(III)OH</t>
  </si>
  <si>
    <t>CoOH</t>
  </si>
  <si>
    <t>NiOH</t>
  </si>
  <si>
    <t>CuOH</t>
  </si>
  <si>
    <t>ZnOH</t>
  </si>
  <si>
    <t>Pd(II)OH</t>
  </si>
  <si>
    <t>YOH</t>
  </si>
  <si>
    <t>AgOH</t>
  </si>
  <si>
    <t>CdOH</t>
  </si>
  <si>
    <t>Sn(II)OH</t>
  </si>
  <si>
    <t>LaOH</t>
  </si>
  <si>
    <t>PrOH</t>
  </si>
  <si>
    <t>NdOH</t>
  </si>
  <si>
    <t>SmOH</t>
  </si>
  <si>
    <t>EuOH</t>
  </si>
  <si>
    <t>GdOH</t>
  </si>
  <si>
    <t>TbOH</t>
  </si>
  <si>
    <t>DyOH</t>
  </si>
  <si>
    <t>HoOH</t>
  </si>
  <si>
    <t>ErOH</t>
  </si>
  <si>
    <t>TmOH</t>
  </si>
  <si>
    <t>YbOH</t>
  </si>
  <si>
    <t>LuOH</t>
  </si>
  <si>
    <t>HgOH</t>
  </si>
  <si>
    <t>CH3HgOH</t>
  </si>
  <si>
    <t>PbOH</t>
  </si>
  <si>
    <t>ThOH</t>
  </si>
  <si>
    <t>U(IV)OH</t>
  </si>
  <si>
    <t>UO2OH</t>
  </si>
  <si>
    <t>NpO2OH</t>
  </si>
  <si>
    <t>Pu(IV)OH</t>
  </si>
  <si>
    <t>PuO2OH</t>
  </si>
  <si>
    <t>AmOH</t>
  </si>
  <si>
    <t>CmOH</t>
  </si>
  <si>
    <t>Pu(III)OH</t>
  </si>
  <si>
    <t>Ce(III)OH</t>
  </si>
  <si>
    <t>Pu(III)</t>
  </si>
  <si>
    <t>Ce(III)</t>
  </si>
  <si>
    <t>m</t>
  </si>
  <si>
    <t>daltons</t>
  </si>
  <si>
    <t>dpKA</t>
  </si>
  <si>
    <t>dpKB</t>
  </si>
  <si>
    <t>dLK1A</t>
  </si>
  <si>
    <t>dLK1B</t>
  </si>
  <si>
    <t>dLK2</t>
  </si>
  <si>
    <t>number of metals-OM parameters</t>
  </si>
  <si>
    <t>Selectivity coefficient Ksel</t>
  </si>
  <si>
    <t>pKMAHA</t>
  </si>
  <si>
    <t>pKMAFA</t>
  </si>
  <si>
    <t>Tridentate Sites</t>
  </si>
  <si>
    <t>Bidentate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</si>
</sst>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04A7-98A3-4B87-91E3-A907B05F6453}">
  <dimension ref="A1:T144"/>
  <sheetViews>
    <sheetView tabSelected="1" workbookViewId="0">
      <selection activeCell="D19" sqref="D19"/>
    </sheetView>
  </sheetViews>
  <sheetFormatPr defaultRowHeight="15" x14ac:dyDescent="0.25"/>
  <cols>
    <col min="1" max="1" width="45.140625" style="2" customWidth="1"/>
    <col min="2" max="2" width="11.5703125" style="2" bestFit="1" customWidth="1"/>
    <col min="3" max="3" width="13.5703125" style="2" bestFit="1" customWidth="1"/>
    <col min="4" max="4" width="14.28515625" style="2" bestFit="1" customWidth="1"/>
    <col min="5" max="5" width="11.5703125" style="2" customWidth="1"/>
    <col min="6" max="6" width="75.5703125" style="2" bestFit="1" customWidth="1"/>
    <col min="7" max="7" width="9.140625" style="2"/>
    <col min="8" max="8" width="13.140625" style="2" customWidth="1"/>
    <col min="9" max="9" width="12" style="2" customWidth="1"/>
    <col min="10" max="11" width="14.28515625" style="2" bestFit="1" customWidth="1"/>
    <col min="12" max="12" width="14.28515625" style="2" customWidth="1"/>
    <col min="13" max="13" width="75.5703125" style="2" bestFit="1" customWidth="1"/>
    <col min="14" max="14" width="9.140625" style="2"/>
    <col min="15" max="15" width="13.140625" style="2" customWidth="1"/>
    <col min="16" max="16" width="12" style="2" customWidth="1"/>
    <col min="17" max="18" width="14.28515625" style="2" bestFit="1" customWidth="1"/>
    <col min="19" max="19" width="9.140625" style="2"/>
    <col min="20" max="20" width="95.42578125" style="2" bestFit="1" customWidth="1"/>
    <col min="21" max="16384" width="9.140625" style="2"/>
  </cols>
  <sheetData>
    <row r="1" spans="1:20" ht="15.75" x14ac:dyDescent="0.3">
      <c r="A1" s="1" t="s">
        <v>23</v>
      </c>
      <c r="F1" s="2" t="str">
        <f>A1</f>
        <v>...WHAM V...</v>
      </c>
      <c r="H1" s="1" t="s">
        <v>22</v>
      </c>
      <c r="I1" s="1"/>
      <c r="M1" s="2" t="str">
        <f>H1</f>
        <v>...WHAM VI...</v>
      </c>
      <c r="O1" s="1" t="s">
        <v>24</v>
      </c>
      <c r="P1" s="1"/>
      <c r="T1" s="2" t="str">
        <f>O1</f>
        <v>...WHAM VII...</v>
      </c>
    </row>
    <row r="2" spans="1:20" x14ac:dyDescent="0.25">
      <c r="A2" s="4" t="s">
        <v>21</v>
      </c>
      <c r="F2" s="2" t="str">
        <f>A2</f>
        <v>--------------------------------------------------------</v>
      </c>
      <c r="H2" s="2" t="str">
        <f>A2</f>
        <v>--------------------------------------------------------</v>
      </c>
      <c r="M2" s="2" t="str">
        <f>H2</f>
        <v>--------------------------------------------------------</v>
      </c>
      <c r="O2" s="2" t="str">
        <f>H2</f>
        <v>--------------------------------------------------------</v>
      </c>
      <c r="T2" s="2" t="str">
        <f>O2</f>
        <v>--------------------------------------------------------</v>
      </c>
    </row>
    <row r="3" spans="1:20" x14ac:dyDescent="0.25">
      <c r="A3" s="2" t="s">
        <v>18</v>
      </c>
      <c r="B3" s="2">
        <v>12</v>
      </c>
      <c r="F3" s="2" t="str">
        <f>_xlfn.TEXTJOIN(",",TRUE(),A3:B3)</f>
        <v>number of bidentate pairs,12</v>
      </c>
      <c r="H3" s="2" t="str">
        <f t="shared" ref="H3:H8" si="0">$A3</f>
        <v>number of bidentate pairs</v>
      </c>
      <c r="I3" s="2">
        <v>8</v>
      </c>
      <c r="M3" s="2" t="str">
        <f>_xlfn.TEXTJOIN(",",TRUE(),H3:I3)</f>
        <v>number of bidentate pairs,8</v>
      </c>
      <c r="O3" s="2" t="str">
        <f t="shared" ref="O3:O22" si="1">H3</f>
        <v>number of bidentate pairs</v>
      </c>
      <c r="P3" s="2">
        <v>6</v>
      </c>
      <c r="T3" s="2" t="str">
        <f>_xlfn.TEXTJOIN(",",TRUE(),O3:P3)</f>
        <v>number of bidentate pairs,6</v>
      </c>
    </row>
    <row r="4" spans="1:20" x14ac:dyDescent="0.25">
      <c r="A4" s="2" t="s">
        <v>19</v>
      </c>
      <c r="B4" s="2">
        <v>0</v>
      </c>
      <c r="F4" s="2" t="str">
        <f t="shared" ref="F4:F8" si="2">_xlfn.TEXTJOIN(",",TRUE(),A4:B4)</f>
        <v>number of tridentate groups,0</v>
      </c>
      <c r="H4" s="2" t="str">
        <f t="shared" si="0"/>
        <v>number of tridentate groups</v>
      </c>
      <c r="I4" s="2">
        <v>16</v>
      </c>
      <c r="M4" s="2" t="str">
        <f t="shared" ref="M4:M8" si="3">_xlfn.TEXTJOIN(",",TRUE(),H4:I4)</f>
        <v>number of tridentate groups,16</v>
      </c>
      <c r="O4" s="2" t="str">
        <f t="shared" si="1"/>
        <v>number of tridentate groups</v>
      </c>
      <c r="P4" s="2">
        <v>8</v>
      </c>
      <c r="T4" s="2" t="str">
        <f t="shared" ref="T4:T8" si="4">_xlfn.TEXTJOIN(",",TRUE(),O4:P4)</f>
        <v>number of tridentate groups,8</v>
      </c>
    </row>
    <row r="5" spans="1:20" x14ac:dyDescent="0.25">
      <c r="A5" s="2" t="s">
        <v>128</v>
      </c>
      <c r="B5" s="2">
        <f>COUNTA(A55:A1048576)</f>
        <v>50</v>
      </c>
      <c r="F5" s="2" t="str">
        <f t="shared" si="2"/>
        <v>number of metals-OM parameters,50</v>
      </c>
      <c r="H5" s="2" t="str">
        <f t="shared" si="0"/>
        <v>number of metals-OM parameters</v>
      </c>
      <c r="I5" s="2">
        <f>COUNTA(H67:H1048576)</f>
        <v>37</v>
      </c>
      <c r="M5" s="2" t="str">
        <f t="shared" si="3"/>
        <v>number of metals-OM parameters,37</v>
      </c>
      <c r="O5" s="2" t="str">
        <f t="shared" si="1"/>
        <v>number of metals-OM parameters</v>
      </c>
      <c r="P5" s="2">
        <f>COUNTA(O57:O1048576)</f>
        <v>88</v>
      </c>
      <c r="T5" s="2" t="str">
        <f t="shared" si="4"/>
        <v>number of metals-OM parameters,88</v>
      </c>
    </row>
    <row r="6" spans="1:20" x14ac:dyDescent="0.25">
      <c r="A6" s="2" t="s">
        <v>26</v>
      </c>
      <c r="B6" s="2">
        <v>0.25</v>
      </c>
      <c r="F6" s="2" t="str">
        <f t="shared" si="2"/>
        <v>Double layer overlap factor,0.25</v>
      </c>
      <c r="H6" s="2" t="str">
        <f t="shared" si="0"/>
        <v>Double layer overlap factor</v>
      </c>
      <c r="I6" s="2">
        <v>0.25</v>
      </c>
      <c r="M6" s="2" t="str">
        <f t="shared" si="3"/>
        <v>Double layer overlap factor,0.25</v>
      </c>
      <c r="O6" s="2" t="str">
        <f t="shared" si="1"/>
        <v>Double layer overlap factor</v>
      </c>
      <c r="P6" s="2">
        <v>0.25</v>
      </c>
      <c r="T6" s="2" t="str">
        <f t="shared" si="4"/>
        <v>Double layer overlap factor,0.25</v>
      </c>
    </row>
    <row r="7" spans="1:20" x14ac:dyDescent="0.25">
      <c r="A7" s="2" t="s">
        <v>27</v>
      </c>
      <c r="B7" s="2">
        <v>1000</v>
      </c>
      <c r="F7" s="2" t="str">
        <f t="shared" si="2"/>
        <v>Constant to control DDL at low ZED,1000</v>
      </c>
      <c r="H7" s="2" t="str">
        <f t="shared" si="0"/>
        <v>Constant to control DDL at low ZED</v>
      </c>
      <c r="I7" s="2">
        <v>1000</v>
      </c>
      <c r="M7" s="2" t="str">
        <f t="shared" si="3"/>
        <v>Constant to control DDL at low ZED,1000</v>
      </c>
      <c r="O7" s="2" t="str">
        <f t="shared" si="1"/>
        <v>Constant to control DDL at low ZED</v>
      </c>
      <c r="P7" s="2">
        <v>1000</v>
      </c>
      <c r="T7" s="2" t="str">
        <f t="shared" si="4"/>
        <v>Constant to control DDL at low ZED,1000</v>
      </c>
    </row>
    <row r="8" spans="1:20" x14ac:dyDescent="0.25">
      <c r="A8" s="2" t="s">
        <v>129</v>
      </c>
      <c r="B8" s="2">
        <v>1</v>
      </c>
      <c r="F8" s="2" t="str">
        <f t="shared" si="2"/>
        <v>Selectivity coefficient Ksel,1</v>
      </c>
      <c r="H8" s="2" t="str">
        <f t="shared" si="0"/>
        <v>Selectivity coefficient Ksel</v>
      </c>
      <c r="I8" s="2">
        <v>1</v>
      </c>
      <c r="M8" s="2" t="str">
        <f t="shared" si="3"/>
        <v>Selectivity coefficient Ksel,1</v>
      </c>
      <c r="O8" s="2" t="str">
        <f t="shared" si="1"/>
        <v>Selectivity coefficient Ksel</v>
      </c>
      <c r="P8" s="2">
        <v>1</v>
      </c>
      <c r="T8" s="2" t="str">
        <f t="shared" si="4"/>
        <v>Selectivity coefficient Ksel,1</v>
      </c>
    </row>
    <row r="9" spans="1:20" x14ac:dyDescent="0.25">
      <c r="A9" s="4" t="s">
        <v>21</v>
      </c>
      <c r="F9" s="2" t="str">
        <f>A9</f>
        <v>--------------------------------------------------------</v>
      </c>
      <c r="H9" s="2" t="str">
        <f t="shared" ref="H9:H22" si="5">A9</f>
        <v>--------------------------------------------------------</v>
      </c>
      <c r="M9" s="2" t="str">
        <f>H9</f>
        <v>--------------------------------------------------------</v>
      </c>
      <c r="O9" s="2" t="str">
        <f t="shared" si="1"/>
        <v>--------------------------------------------------------</v>
      </c>
      <c r="T9" s="2" t="str">
        <f>O9</f>
        <v>--------------------------------------------------------</v>
      </c>
    </row>
    <row r="10" spans="1:20" x14ac:dyDescent="0.25">
      <c r="A10" s="2" t="s">
        <v>0</v>
      </c>
      <c r="B10" s="2" t="s">
        <v>10</v>
      </c>
      <c r="C10" s="2" t="s">
        <v>11</v>
      </c>
      <c r="D10" s="2" t="s">
        <v>9</v>
      </c>
      <c r="F10" s="2" t="str">
        <f>_xlfn.TEXTJOIN(",",TRUE(),A10:D10)</f>
        <v>Param,units,HA,FA</v>
      </c>
      <c r="H10" s="2" t="str">
        <f t="shared" si="5"/>
        <v>Param</v>
      </c>
      <c r="I10" s="2" t="str">
        <f>B10</f>
        <v>units</v>
      </c>
      <c r="J10" s="2" t="str">
        <f>C10</f>
        <v>HA</v>
      </c>
      <c r="K10" s="2" t="str">
        <f>D10</f>
        <v>FA</v>
      </c>
      <c r="M10" s="2" t="str">
        <f>_xlfn.TEXTJOIN(",",TRUE(),H10:K10)</f>
        <v>Param,units,HA,FA</v>
      </c>
      <c r="O10" s="2" t="str">
        <f t="shared" si="1"/>
        <v>Param</v>
      </c>
      <c r="P10" s="2" t="str">
        <f t="shared" ref="P10:R22" si="6">I10</f>
        <v>units</v>
      </c>
      <c r="Q10" s="2" t="str">
        <f t="shared" si="6"/>
        <v>HA</v>
      </c>
      <c r="R10" s="2" t="str">
        <f t="shared" si="6"/>
        <v>FA</v>
      </c>
      <c r="T10" s="2" t="str">
        <f>_xlfn.TEXTJOIN(",",TRUE(),O10:R10)</f>
        <v>Param,units,HA,FA</v>
      </c>
    </row>
    <row r="11" spans="1:20" x14ac:dyDescent="0.25">
      <c r="A11" s="2" t="s">
        <v>1</v>
      </c>
      <c r="B11" s="2" t="s">
        <v>14</v>
      </c>
      <c r="C11" s="3">
        <v>3.29E-3</v>
      </c>
      <c r="D11" s="3">
        <v>4.7299999999999998E-3</v>
      </c>
      <c r="E11" s="3"/>
      <c r="F11" s="2" t="str" cm="1">
        <f t="array" ref="F11">_xlfn.TEXTJOIN(",",TRUE(),TEXT(A11:D11,"0.00E+00"))</f>
        <v>nA,eq/g OM,3.29E-03,4.73E-03</v>
      </c>
      <c r="H11" s="2" t="str">
        <f t="shared" si="5"/>
        <v>nA</v>
      </c>
      <c r="I11" s="2" t="str">
        <f t="shared" ref="I11:I22" si="7">B11</f>
        <v>eq/g OM</v>
      </c>
      <c r="J11" s="3">
        <v>3.3E-3</v>
      </c>
      <c r="K11" s="3">
        <v>4.7999999999999996E-3</v>
      </c>
      <c r="L11" s="3"/>
      <c r="M11" s="2" t="str" cm="1">
        <f t="array" ref="M11">_xlfn.TEXTJOIN(",",TRUE(),TEXT(H11:K11,"0.00E+00"))</f>
        <v>nA,eq/g OM,3.30E-03,4.80E-03</v>
      </c>
      <c r="N11" s="3"/>
      <c r="O11" s="2" t="str">
        <f t="shared" si="1"/>
        <v>nA</v>
      </c>
      <c r="P11" s="2" t="str">
        <f t="shared" si="6"/>
        <v>eq/g OM</v>
      </c>
      <c r="Q11" s="3">
        <v>3.3999999999999998E-3</v>
      </c>
      <c r="R11" s="3">
        <v>5.1999999999999998E-3</v>
      </c>
      <c r="T11" s="2" t="str" cm="1">
        <f t="array" ref="T11">_xlfn.TEXTJOIN(",",TRUE(),TEXT(O11:R11,"0.00E+00"))</f>
        <v>nA,eq/g OM,3.40E-03,5.20E-03</v>
      </c>
    </row>
    <row r="12" spans="1:20" x14ac:dyDescent="0.25">
      <c r="A12" s="2" t="s">
        <v>2</v>
      </c>
      <c r="B12" s="2" t="s">
        <v>12</v>
      </c>
      <c r="C12" s="2">
        <v>4.0199999999999996</v>
      </c>
      <c r="D12" s="2">
        <v>3.26</v>
      </c>
      <c r="F12" s="2" t="str" cm="1">
        <f t="array" ref="F12">_xlfn.TEXTJOIN(",",TRUE(),TEXT(A12:D12,"0.00"))</f>
        <v>pKA,n/a,4.02,3.26</v>
      </c>
      <c r="H12" s="2" t="str">
        <f t="shared" si="5"/>
        <v>pKA</v>
      </c>
      <c r="I12" s="2" t="str">
        <f t="shared" si="7"/>
        <v>n/a</v>
      </c>
      <c r="J12" s="2">
        <v>4.0999999999999996</v>
      </c>
      <c r="K12" s="2">
        <v>3.2</v>
      </c>
      <c r="M12" s="2" t="str" cm="1">
        <f t="array" ref="M12">_xlfn.TEXTJOIN(",",TRUE(),TEXT(H12:K12,"0.00"))</f>
        <v>pKA,n/a,4.10,3.20</v>
      </c>
      <c r="O12" s="2" t="str">
        <f t="shared" si="1"/>
        <v>pKA</v>
      </c>
      <c r="P12" s="2" t="str">
        <f t="shared" si="6"/>
        <v>n/a</v>
      </c>
      <c r="Q12" s="2">
        <v>4.0999999999999996</v>
      </c>
      <c r="R12" s="2">
        <v>3.7</v>
      </c>
      <c r="T12" s="2" t="str" cm="1">
        <f t="array" ref="T12">_xlfn.TEXTJOIN(",",TRUE(),TEXT(O12:R12,"0.00"))</f>
        <v>pKA,n/a,4.10,3.70</v>
      </c>
    </row>
    <row r="13" spans="1:20" x14ac:dyDescent="0.25">
      <c r="A13" s="2" t="s">
        <v>3</v>
      </c>
      <c r="B13" s="2" t="s">
        <v>12</v>
      </c>
      <c r="C13" s="2">
        <v>8.5500000000000007</v>
      </c>
      <c r="D13" s="2">
        <v>9.64</v>
      </c>
      <c r="F13" s="2" t="str" cm="1">
        <f t="array" ref="F13">_xlfn.TEXTJOIN(",",TRUE(),TEXT(A13:D13,"0.00"))</f>
        <v>pKB,n/a,8.55,9.64</v>
      </c>
      <c r="H13" s="2" t="str">
        <f t="shared" si="5"/>
        <v>pKB</v>
      </c>
      <c r="I13" s="2" t="str">
        <f t="shared" si="7"/>
        <v>n/a</v>
      </c>
      <c r="J13" s="2">
        <v>8.8000000000000007</v>
      </c>
      <c r="K13" s="2">
        <v>9.4</v>
      </c>
      <c r="M13" s="2" t="str" cm="1">
        <f t="array" ref="M13">_xlfn.TEXTJOIN(",",TRUE(),TEXT(H13:K13,"0.00"))</f>
        <v>pKB,n/a,8.80,9.40</v>
      </c>
      <c r="O13" s="2" t="str">
        <f t="shared" si="1"/>
        <v>pKB</v>
      </c>
      <c r="P13" s="2" t="str">
        <f t="shared" si="6"/>
        <v>n/a</v>
      </c>
      <c r="Q13" s="2">
        <v>8.3000000000000007</v>
      </c>
      <c r="R13" s="2">
        <v>9.6</v>
      </c>
      <c r="T13" s="2" t="str" cm="1">
        <f t="array" ref="T13">_xlfn.TEXTJOIN(",",TRUE(),TEXT(O13:R13,"0.00"))</f>
        <v>pKB,n/a,8.30,9.60</v>
      </c>
    </row>
    <row r="14" spans="1:20" x14ac:dyDescent="0.25">
      <c r="A14" s="2" t="s">
        <v>123</v>
      </c>
      <c r="B14" s="2" t="s">
        <v>12</v>
      </c>
      <c r="C14" s="2">
        <v>1.78</v>
      </c>
      <c r="D14" s="2">
        <v>3.34</v>
      </c>
      <c r="F14" s="2" t="str" cm="1">
        <f t="array" ref="F14">_xlfn.TEXTJOIN(",",TRUE(),TEXT(A14:D14,"0.00"))</f>
        <v>dpKA,n/a,1.78,3.34</v>
      </c>
      <c r="H14" s="2" t="str">
        <f t="shared" si="5"/>
        <v>dpKA</v>
      </c>
      <c r="I14" s="2" t="str">
        <f t="shared" si="7"/>
        <v>n/a</v>
      </c>
      <c r="J14" s="2">
        <v>2.1</v>
      </c>
      <c r="K14" s="2">
        <v>3.3</v>
      </c>
      <c r="M14" s="2" t="str" cm="1">
        <f t="array" ref="M14">_xlfn.TEXTJOIN(",",TRUE(),TEXT(H14:K14,"0.00"))</f>
        <v>dpKA,n/a,2.10,3.30</v>
      </c>
      <c r="O14" s="2" t="str">
        <f t="shared" si="1"/>
        <v>dpKA</v>
      </c>
      <c r="P14" s="2" t="str">
        <f t="shared" si="6"/>
        <v>n/a</v>
      </c>
      <c r="Q14" s="2">
        <v>2.6</v>
      </c>
      <c r="R14" s="2">
        <v>3.1</v>
      </c>
      <c r="T14" s="2" t="str" cm="1">
        <f t="array" ref="T14">_xlfn.TEXTJOIN(",",TRUE(),TEXT(O14:R14,"0.00"))</f>
        <v>dpKA,n/a,2.60,3.10</v>
      </c>
    </row>
    <row r="15" spans="1:20" x14ac:dyDescent="0.25">
      <c r="A15" s="2" t="s">
        <v>124</v>
      </c>
      <c r="B15" s="2" t="s">
        <v>12</v>
      </c>
      <c r="C15" s="2">
        <v>3.43</v>
      </c>
      <c r="D15" s="2">
        <v>5.52</v>
      </c>
      <c r="F15" s="2" t="str" cm="1">
        <f t="array" ref="F15">_xlfn.TEXTJOIN(",",TRUE(),TEXT(A15:D15,"0.00"))</f>
        <v>dpKB,n/a,3.43,5.52</v>
      </c>
      <c r="H15" s="2" t="str">
        <f t="shared" si="5"/>
        <v>dpKB</v>
      </c>
      <c r="I15" s="2" t="str">
        <f t="shared" si="7"/>
        <v>n/a</v>
      </c>
      <c r="J15" s="2">
        <v>3.6</v>
      </c>
      <c r="K15" s="2">
        <v>4.9000000000000004</v>
      </c>
      <c r="M15" s="2" t="str" cm="1">
        <f t="array" ref="M15">_xlfn.TEXTJOIN(",",TRUE(),TEXT(H15:K15,"0.00"))</f>
        <v>dpKB,n/a,3.60,4.90</v>
      </c>
      <c r="O15" s="2" t="str">
        <f t="shared" si="1"/>
        <v>dpKB</v>
      </c>
      <c r="P15" s="2" t="str">
        <f t="shared" si="6"/>
        <v>n/a</v>
      </c>
      <c r="Q15" s="2">
        <v>3.1</v>
      </c>
      <c r="R15" s="2">
        <v>4.4000000000000004</v>
      </c>
      <c r="T15" s="2" t="str" cm="1">
        <f t="array" ref="T15">_xlfn.TEXTJOIN(",",TRUE(),TEXT(O15:R15,"0.00"))</f>
        <v>dpKB,n/a,3.10,4.40</v>
      </c>
    </row>
    <row r="16" spans="1:20" x14ac:dyDescent="0.25">
      <c r="A16" s="2" t="s">
        <v>5</v>
      </c>
      <c r="B16" s="2" t="s">
        <v>13</v>
      </c>
      <c r="C16" s="2">
        <v>0.5</v>
      </c>
      <c r="D16" s="2">
        <v>0.4</v>
      </c>
      <c r="F16" s="2" t="str" cm="1">
        <f t="array" ref="F16">_xlfn.TEXTJOIN(",",TRUE(),TEXT(A16:D16,"0.00"))</f>
        <v>fprB,fraction,0.50,0.40</v>
      </c>
      <c r="H16" s="2" t="str">
        <f t="shared" si="5"/>
        <v>fprB</v>
      </c>
      <c r="I16" s="2" t="str">
        <f t="shared" si="7"/>
        <v>fraction</v>
      </c>
      <c r="J16" s="2">
        <v>0.5</v>
      </c>
      <c r="K16" s="2">
        <v>0.42</v>
      </c>
      <c r="M16" s="2" t="str" cm="1">
        <f t="array" ref="M16">_xlfn.TEXTJOIN(",",TRUE(),TEXT(H16:K16,"0.00"))</f>
        <v>fprB,fraction,0.50,0.42</v>
      </c>
      <c r="O16" s="2" t="str">
        <f t="shared" si="1"/>
        <v>fprB</v>
      </c>
      <c r="P16" s="2" t="str">
        <f t="shared" si="6"/>
        <v>fraction</v>
      </c>
      <c r="Q16" s="2">
        <v>0.5</v>
      </c>
      <c r="R16" s="2">
        <v>0.42</v>
      </c>
      <c r="T16" s="2" t="str" cm="1">
        <f t="array" ref="T16">_xlfn.TEXTJOIN(",",TRUE(),TEXT(O16:R16,"0.00"))</f>
        <v>fprB,fraction,0.50,0.42</v>
      </c>
    </row>
    <row r="17" spans="1:20" x14ac:dyDescent="0.25">
      <c r="A17" s="2" t="s">
        <v>6</v>
      </c>
      <c r="B17" s="2" t="s">
        <v>13</v>
      </c>
      <c r="C17" s="2">
        <v>0</v>
      </c>
      <c r="D17" s="2">
        <v>0</v>
      </c>
      <c r="F17" s="2" t="str" cm="1">
        <f t="array" ref="F17">_xlfn.TEXTJOIN(",",TRUE(),TEXT(A17:D17,"0.00"))</f>
        <v>fprT,fraction,0.00,0.00</v>
      </c>
      <c r="H17" s="2" t="str">
        <f t="shared" si="5"/>
        <v>fprT</v>
      </c>
      <c r="I17" s="2" t="str">
        <f t="shared" si="7"/>
        <v>fraction</v>
      </c>
      <c r="J17" s="2">
        <v>6.5000000000000002E-2</v>
      </c>
      <c r="K17" s="2">
        <v>0.03</v>
      </c>
      <c r="M17" s="2" t="str" cm="1">
        <f t="array" ref="M17">_xlfn.TEXTJOIN(",",TRUE(),TEXT(H17:K17,"0.00"))</f>
        <v>fprT,fraction,0.07,0.03</v>
      </c>
      <c r="O17" s="2" t="str">
        <f t="shared" si="1"/>
        <v>fprT</v>
      </c>
      <c r="P17" s="2" t="str">
        <f t="shared" si="6"/>
        <v>fraction</v>
      </c>
      <c r="Q17" s="2">
        <v>6.5000000000000002E-2</v>
      </c>
      <c r="R17" s="2">
        <v>0.03</v>
      </c>
      <c r="T17" s="2" t="str" cm="1">
        <f t="array" ref="T17">_xlfn.TEXTJOIN(",",TRUE(),TEXT(O17:R17,"0.00"))</f>
        <v>fprT,fraction,0.07,0.03</v>
      </c>
    </row>
    <row r="18" spans="1:20" x14ac:dyDescent="0.25">
      <c r="A18" s="2" t="s">
        <v>125</v>
      </c>
      <c r="B18" s="2" t="str">
        <f>B14</f>
        <v>n/a</v>
      </c>
      <c r="C18" s="2">
        <f>C14</f>
        <v>1.78</v>
      </c>
      <c r="D18" s="2">
        <f>D14</f>
        <v>3.34</v>
      </c>
      <c r="F18" s="2" t="str" cm="1">
        <f t="array" ref="F18">_xlfn.TEXTJOIN(",",TRUE(),TEXT(A18:D18,"0.00"))</f>
        <v>dLK1A,n/a,1.78,3.34</v>
      </c>
      <c r="H18" s="2" t="str">
        <f>$A18</f>
        <v>dLK1A</v>
      </c>
      <c r="I18" s="2" t="str">
        <f>B18</f>
        <v>n/a</v>
      </c>
      <c r="J18" s="2">
        <f>J14-2.8</f>
        <v>-0.69999999999999973</v>
      </c>
      <c r="K18" s="2">
        <f>K14-2.8</f>
        <v>0.5</v>
      </c>
      <c r="M18" s="2" t="str" cm="1">
        <f t="array" ref="M18">_xlfn.TEXTJOIN(",",TRUE(),TEXT(H18:K18,"0.00"))</f>
        <v>dLK1A,n/a,-0.70,0.50</v>
      </c>
      <c r="O18" s="2" t="str">
        <f>H18</f>
        <v>dLK1A</v>
      </c>
      <c r="P18" s="2" t="str">
        <f>I18</f>
        <v>n/a</v>
      </c>
      <c r="Q18" s="2">
        <v>0</v>
      </c>
      <c r="R18" s="2">
        <v>0</v>
      </c>
      <c r="T18" s="2" t="str" cm="1">
        <f t="array" ref="T18">_xlfn.TEXTJOIN(",",TRUE(),TEXT(O18:R18,"0.00"))</f>
        <v>dLK1A,n/a,0.00,0.00</v>
      </c>
    </row>
    <row r="19" spans="1:20" x14ac:dyDescent="0.25">
      <c r="A19" s="2" t="s">
        <v>126</v>
      </c>
      <c r="B19" s="2" t="str">
        <f>B15</f>
        <v>n/a</v>
      </c>
      <c r="C19" s="2">
        <f>C15</f>
        <v>3.43</v>
      </c>
      <c r="D19" s="2">
        <f>D15</f>
        <v>5.52</v>
      </c>
      <c r="F19" s="2" t="str" cm="1">
        <f t="array" ref="F19">_xlfn.TEXTJOIN(",",TRUE(),TEXT(A19:D19,"0.00"))</f>
        <v>dLK1B,n/a,3.43,5.52</v>
      </c>
      <c r="H19" s="2" t="str">
        <f>$A19</f>
        <v>dLK1B</v>
      </c>
      <c r="I19" s="2" t="str">
        <f>B19</f>
        <v>n/a</v>
      </c>
      <c r="J19" s="2">
        <f>J15-2.8</f>
        <v>0.80000000000000027</v>
      </c>
      <c r="K19" s="2">
        <f>K15-2.8</f>
        <v>2.1000000000000005</v>
      </c>
      <c r="M19" s="2" t="str" cm="1">
        <f t="array" ref="M19">_xlfn.TEXTJOIN(",",TRUE(),TEXT(H19:K19,"0.00"))</f>
        <v>dLK1B,n/a,0.80,2.10</v>
      </c>
      <c r="O19" s="2" t="str">
        <f>H19</f>
        <v>dLK1B</v>
      </c>
      <c r="P19" s="2" t="str">
        <f>I19</f>
        <v>n/a</v>
      </c>
      <c r="Q19" s="2">
        <v>0</v>
      </c>
      <c r="R19" s="2">
        <v>0</v>
      </c>
      <c r="T19" s="2" t="str" cm="1">
        <f t="array" ref="T19">_xlfn.TEXTJOIN(",",TRUE(),TEXT(O19:R19,"0.00"))</f>
        <v>dLK1B,n/a,0.00,0.00</v>
      </c>
    </row>
    <row r="20" spans="1:20" x14ac:dyDescent="0.25">
      <c r="A20" s="2" t="s">
        <v>4</v>
      </c>
      <c r="B20" s="2" t="s">
        <v>12</v>
      </c>
      <c r="C20" s="2">
        <v>-374</v>
      </c>
      <c r="D20" s="2">
        <v>-103</v>
      </c>
      <c r="F20" s="2" t="str">
        <f>_xlfn.TEXTJOIN(",",TRUE(),A20:D20)</f>
        <v>P,n/a,-374,-103</v>
      </c>
      <c r="H20" s="2" t="str">
        <f>A20</f>
        <v>P</v>
      </c>
      <c r="I20" s="2" t="str">
        <f>B20</f>
        <v>n/a</v>
      </c>
      <c r="J20" s="2">
        <v>-330</v>
      </c>
      <c r="K20" s="2">
        <v>-115</v>
      </c>
      <c r="M20" s="2" t="str">
        <f>_xlfn.TEXTJOIN(",",TRUE(),H20:K20)</f>
        <v>P,n/a,-330,-115</v>
      </c>
      <c r="O20" s="2" t="str">
        <f>H20</f>
        <v>P</v>
      </c>
      <c r="P20" s="2" t="str">
        <f>I20</f>
        <v>n/a</v>
      </c>
      <c r="Q20" s="2">
        <v>-196</v>
      </c>
      <c r="R20" s="2">
        <v>-119</v>
      </c>
      <c r="T20" s="2" t="str">
        <f>_xlfn.TEXTJOIN(",",TRUE(),O20:R20)</f>
        <v>P,n/a,-196,-119</v>
      </c>
    </row>
    <row r="21" spans="1:20" x14ac:dyDescent="0.25">
      <c r="A21" s="2" t="s">
        <v>7</v>
      </c>
      <c r="B21" s="2" t="s">
        <v>121</v>
      </c>
      <c r="C21" s="3">
        <v>1.7200000000000001E-9</v>
      </c>
      <c r="D21" s="3">
        <v>8.0000000000000003E-10</v>
      </c>
      <c r="E21" s="3"/>
      <c r="F21" s="2" t="str" cm="1">
        <f t="array" ref="F21">_xlfn.TEXTJOIN(",",TRUE(),TEXT(A21:D21,"0.00E+00"))</f>
        <v>radius,m,1.72E-09,8.00E-10</v>
      </c>
      <c r="H21" s="2" t="str">
        <f t="shared" si="5"/>
        <v>radius</v>
      </c>
      <c r="I21" s="2" t="str">
        <f t="shared" si="7"/>
        <v>m</v>
      </c>
      <c r="J21" s="3">
        <v>1.7200000000000001E-9</v>
      </c>
      <c r="K21" s="3">
        <v>8.0000000000000003E-10</v>
      </c>
      <c r="L21" s="3"/>
      <c r="M21" s="2" t="str" cm="1">
        <f t="array" ref="M21">_xlfn.TEXTJOIN(",",TRUE(),TEXT(H21:K21,"0.00E+00"))</f>
        <v>radius,m,1.72E-09,8.00E-10</v>
      </c>
      <c r="N21" s="3"/>
      <c r="O21" s="2" t="str">
        <f t="shared" si="1"/>
        <v>radius</v>
      </c>
      <c r="P21" s="2" t="str">
        <f t="shared" si="6"/>
        <v>m</v>
      </c>
      <c r="Q21" s="3">
        <v>1.7200000000000001E-9</v>
      </c>
      <c r="R21" s="3">
        <v>8.0000000000000003E-10</v>
      </c>
      <c r="T21" s="2" t="str" cm="1">
        <f t="array" ref="T21">_xlfn.TEXTJOIN(",",TRUE(),TEXT(O21:R21,"0.00E+00"))</f>
        <v>radius,m,1.72E-09,8.00E-10</v>
      </c>
    </row>
    <row r="22" spans="1:20" x14ac:dyDescent="0.25">
      <c r="A22" s="2" t="s">
        <v>8</v>
      </c>
      <c r="B22" s="2" t="s">
        <v>122</v>
      </c>
      <c r="C22" s="2">
        <v>15000</v>
      </c>
      <c r="D22" s="2">
        <v>1500</v>
      </c>
      <c r="F22" s="2" t="str">
        <f>_xlfn.TEXTJOIN(",",TRUE(),A22:D22)</f>
        <v>MolWt,daltons,15000,1500</v>
      </c>
      <c r="H22" s="2" t="str">
        <f t="shared" si="5"/>
        <v>MolWt</v>
      </c>
      <c r="I22" s="2" t="str">
        <f t="shared" si="7"/>
        <v>daltons</v>
      </c>
      <c r="J22" s="2">
        <v>15000</v>
      </c>
      <c r="K22" s="2">
        <v>1500</v>
      </c>
      <c r="M22" s="2" t="str">
        <f>_xlfn.TEXTJOIN(",",TRUE(),H22:K22)</f>
        <v>MolWt,daltons,15000,1500</v>
      </c>
      <c r="O22" s="2" t="str">
        <f t="shared" si="1"/>
        <v>MolWt</v>
      </c>
      <c r="P22" s="2" t="str">
        <f t="shared" si="6"/>
        <v>daltons</v>
      </c>
      <c r="Q22" s="2">
        <v>15000</v>
      </c>
      <c r="R22" s="2">
        <v>1500</v>
      </c>
      <c r="T22" s="2" t="str">
        <f>_xlfn.TEXTJOIN(",",TRUE(),O22:R22)</f>
        <v>MolWt,daltons,15000,1500</v>
      </c>
    </row>
    <row r="23" spans="1:20" x14ac:dyDescent="0.25">
      <c r="A23" s="4" t="s">
        <v>21</v>
      </c>
      <c r="F23" s="2" t="str">
        <f>A23</f>
        <v>--------------------------------------------------------</v>
      </c>
      <c r="H23" s="4" t="str">
        <f t="shared" ref="H23:H36" si="8">A23</f>
        <v>--------------------------------------------------------</v>
      </c>
      <c r="M23" s="2" t="str">
        <f>H23</f>
        <v>--------------------------------------------------------</v>
      </c>
      <c r="O23" s="4" t="s">
        <v>21</v>
      </c>
      <c r="T23" s="2" t="str">
        <f>O23</f>
        <v>--------------------------------------------------------</v>
      </c>
    </row>
    <row r="24" spans="1:20" x14ac:dyDescent="0.25">
      <c r="A24" s="4" t="s">
        <v>28</v>
      </c>
      <c r="F24" s="2" t="str">
        <f>A24</f>
        <v>Monodentate Sites</v>
      </c>
      <c r="H24" s="2" t="str">
        <f t="shared" si="8"/>
        <v>Monodentate Sites</v>
      </c>
      <c r="M24" s="2" t="str">
        <f>H24</f>
        <v>Monodentate Sites</v>
      </c>
      <c r="O24" s="2" t="str">
        <f>H24</f>
        <v>Monodentate Sites</v>
      </c>
      <c r="T24" s="2" t="str">
        <f>O24</f>
        <v>Monodentate Sites</v>
      </c>
    </row>
    <row r="25" spans="1:20" x14ac:dyDescent="0.25">
      <c r="A25" s="4" t="s">
        <v>29</v>
      </c>
      <c r="B25" s="2" t="s">
        <v>17</v>
      </c>
      <c r="F25" s="2" t="str">
        <f>_xlfn.TEXTJOIN(",",TRUE(),A25:B25)</f>
        <v>S,AbundDenom</v>
      </c>
      <c r="H25" s="2" t="str">
        <f t="shared" si="8"/>
        <v>S</v>
      </c>
      <c r="I25" s="2" t="str">
        <f t="shared" ref="I25:I33" si="9">B25</f>
        <v>AbundDenom</v>
      </c>
      <c r="M25" s="2" t="str">
        <f>_xlfn.TEXTJOIN(",",TRUE(),H25:I25)</f>
        <v>S,AbundDenom</v>
      </c>
      <c r="O25" s="2" t="str">
        <f>H25</f>
        <v>S</v>
      </c>
      <c r="P25" s="2" t="str">
        <f t="shared" ref="P25:P33" si="10">I25</f>
        <v>AbundDenom</v>
      </c>
      <c r="T25" s="2" t="str">
        <f>_xlfn.TEXTJOIN(",",TRUE(),O25:P25)</f>
        <v>S,AbundDenom</v>
      </c>
    </row>
    <row r="26" spans="1:20" x14ac:dyDescent="0.25">
      <c r="A26" s="4">
        <v>1</v>
      </c>
      <c r="B26" s="2">
        <v>4</v>
      </c>
      <c r="F26" s="2" t="str">
        <f t="shared" ref="F26:F33" si="11">_xlfn.TEXTJOIN(",",TRUE(),A26:B26)</f>
        <v>1,4</v>
      </c>
      <c r="H26" s="2">
        <f t="shared" si="8"/>
        <v>1</v>
      </c>
      <c r="I26" s="2">
        <f t="shared" si="9"/>
        <v>4</v>
      </c>
      <c r="M26" s="2" t="str">
        <f t="shared" ref="M26:M33" si="12">_xlfn.TEXTJOIN(",",TRUE(),H26:I26)</f>
        <v>1,4</v>
      </c>
      <c r="O26" s="2">
        <f t="shared" ref="O26:O33" si="13">H26</f>
        <v>1</v>
      </c>
      <c r="P26" s="2">
        <f t="shared" si="10"/>
        <v>4</v>
      </c>
      <c r="T26" s="2" t="str">
        <f t="shared" ref="T26:T33" si="14">_xlfn.TEXTJOIN(",",TRUE(),O26:P26)</f>
        <v>1,4</v>
      </c>
    </row>
    <row r="27" spans="1:20" x14ac:dyDescent="0.25">
      <c r="A27" s="4">
        <v>2</v>
      </c>
      <c r="B27" s="2">
        <v>4</v>
      </c>
      <c r="F27" s="2" t="str">
        <f t="shared" si="11"/>
        <v>2,4</v>
      </c>
      <c r="H27" s="2">
        <f t="shared" si="8"/>
        <v>2</v>
      </c>
      <c r="I27" s="2">
        <f t="shared" si="9"/>
        <v>4</v>
      </c>
      <c r="M27" s="2" t="str">
        <f t="shared" si="12"/>
        <v>2,4</v>
      </c>
      <c r="O27" s="2">
        <f t="shared" si="13"/>
        <v>2</v>
      </c>
      <c r="P27" s="2">
        <f t="shared" si="10"/>
        <v>4</v>
      </c>
      <c r="T27" s="2" t="str">
        <f t="shared" si="14"/>
        <v>2,4</v>
      </c>
    </row>
    <row r="28" spans="1:20" x14ac:dyDescent="0.25">
      <c r="A28" s="4">
        <v>3</v>
      </c>
      <c r="B28" s="2">
        <v>4</v>
      </c>
      <c r="F28" s="2" t="str">
        <f t="shared" si="11"/>
        <v>3,4</v>
      </c>
      <c r="H28" s="2">
        <f t="shared" si="8"/>
        <v>3</v>
      </c>
      <c r="I28" s="2">
        <f t="shared" si="9"/>
        <v>4</v>
      </c>
      <c r="M28" s="2" t="str">
        <f t="shared" si="12"/>
        <v>3,4</v>
      </c>
      <c r="O28" s="2">
        <f t="shared" si="13"/>
        <v>3</v>
      </c>
      <c r="P28" s="2">
        <f t="shared" si="10"/>
        <v>4</v>
      </c>
      <c r="T28" s="2" t="str">
        <f t="shared" si="14"/>
        <v>3,4</v>
      </c>
    </row>
    <row r="29" spans="1:20" x14ac:dyDescent="0.25">
      <c r="A29" s="4">
        <v>4</v>
      </c>
      <c r="B29" s="2">
        <v>4</v>
      </c>
      <c r="F29" s="2" t="str">
        <f t="shared" si="11"/>
        <v>4,4</v>
      </c>
      <c r="H29" s="2">
        <f t="shared" si="8"/>
        <v>4</v>
      </c>
      <c r="I29" s="2">
        <f t="shared" si="9"/>
        <v>4</v>
      </c>
      <c r="M29" s="2" t="str">
        <f t="shared" si="12"/>
        <v>4,4</v>
      </c>
      <c r="O29" s="2">
        <f t="shared" si="13"/>
        <v>4</v>
      </c>
      <c r="P29" s="2">
        <f t="shared" si="10"/>
        <v>4</v>
      </c>
      <c r="T29" s="2" t="str">
        <f t="shared" si="14"/>
        <v>4,4</v>
      </c>
    </row>
    <row r="30" spans="1:20" x14ac:dyDescent="0.25">
      <c r="A30" s="4">
        <v>5</v>
      </c>
      <c r="B30" s="2">
        <v>8</v>
      </c>
      <c r="F30" s="2" t="str">
        <f t="shared" si="11"/>
        <v>5,8</v>
      </c>
      <c r="H30" s="2">
        <f t="shared" si="8"/>
        <v>5</v>
      </c>
      <c r="I30" s="2">
        <f t="shared" si="9"/>
        <v>8</v>
      </c>
      <c r="M30" s="2" t="str">
        <f t="shared" si="12"/>
        <v>5,8</v>
      </c>
      <c r="O30" s="2">
        <f t="shared" si="13"/>
        <v>5</v>
      </c>
      <c r="P30" s="2">
        <f t="shared" si="10"/>
        <v>8</v>
      </c>
      <c r="T30" s="2" t="str">
        <f t="shared" si="14"/>
        <v>5,8</v>
      </c>
    </row>
    <row r="31" spans="1:20" x14ac:dyDescent="0.25">
      <c r="A31" s="4">
        <v>6</v>
      </c>
      <c r="B31" s="2">
        <v>8</v>
      </c>
      <c r="F31" s="2" t="str">
        <f t="shared" si="11"/>
        <v>6,8</v>
      </c>
      <c r="H31" s="2">
        <f t="shared" si="8"/>
        <v>6</v>
      </c>
      <c r="I31" s="2">
        <f t="shared" si="9"/>
        <v>8</v>
      </c>
      <c r="M31" s="2" t="str">
        <f t="shared" si="12"/>
        <v>6,8</v>
      </c>
      <c r="O31" s="2">
        <f t="shared" si="13"/>
        <v>6</v>
      </c>
      <c r="P31" s="2">
        <f t="shared" si="10"/>
        <v>8</v>
      </c>
      <c r="T31" s="2" t="str">
        <f t="shared" si="14"/>
        <v>6,8</v>
      </c>
    </row>
    <row r="32" spans="1:20" x14ac:dyDescent="0.25">
      <c r="A32" s="4">
        <v>7</v>
      </c>
      <c r="B32" s="2">
        <v>8</v>
      </c>
      <c r="F32" s="2" t="str">
        <f t="shared" si="11"/>
        <v>7,8</v>
      </c>
      <c r="H32" s="2">
        <f t="shared" si="8"/>
        <v>7</v>
      </c>
      <c r="I32" s="2">
        <f t="shared" si="9"/>
        <v>8</v>
      </c>
      <c r="M32" s="2" t="str">
        <f t="shared" si="12"/>
        <v>7,8</v>
      </c>
      <c r="O32" s="2">
        <f t="shared" si="13"/>
        <v>7</v>
      </c>
      <c r="P32" s="2">
        <f t="shared" si="10"/>
        <v>8</v>
      </c>
      <c r="T32" s="2" t="str">
        <f t="shared" si="14"/>
        <v>7,8</v>
      </c>
    </row>
    <row r="33" spans="1:20" x14ac:dyDescent="0.25">
      <c r="A33" s="4">
        <v>8</v>
      </c>
      <c r="B33" s="2">
        <v>8</v>
      </c>
      <c r="F33" s="2" t="str">
        <f t="shared" si="11"/>
        <v>8,8</v>
      </c>
      <c r="H33" s="2">
        <f t="shared" si="8"/>
        <v>8</v>
      </c>
      <c r="I33" s="2">
        <f t="shared" si="9"/>
        <v>8</v>
      </c>
      <c r="M33" s="2" t="str">
        <f t="shared" si="12"/>
        <v>8,8</v>
      </c>
      <c r="O33" s="2">
        <f t="shared" si="13"/>
        <v>8</v>
      </c>
      <c r="P33" s="2">
        <f t="shared" si="10"/>
        <v>8</v>
      </c>
      <c r="T33" s="2" t="str">
        <f t="shared" si="14"/>
        <v>8,8</v>
      </c>
    </row>
    <row r="34" spans="1:20" x14ac:dyDescent="0.25">
      <c r="A34" s="4" t="s">
        <v>21</v>
      </c>
      <c r="F34" s="2" t="str">
        <f>A34</f>
        <v>--------------------------------------------------------</v>
      </c>
      <c r="H34" s="4" t="str">
        <f t="shared" si="8"/>
        <v>--------------------------------------------------------</v>
      </c>
      <c r="M34" s="2" t="str">
        <f>H34</f>
        <v>--------------------------------------------------------</v>
      </c>
      <c r="O34" s="4" t="s">
        <v>21</v>
      </c>
      <c r="T34" s="2" t="str">
        <f>O34</f>
        <v>--------------------------------------------------------</v>
      </c>
    </row>
    <row r="35" spans="1:20" x14ac:dyDescent="0.25">
      <c r="A35" s="2" t="s">
        <v>133</v>
      </c>
      <c r="F35" s="2" t="str">
        <f>A35</f>
        <v>Bidentate Sites</v>
      </c>
      <c r="H35" s="2" t="str">
        <f t="shared" si="8"/>
        <v>Bidentate Sites</v>
      </c>
      <c r="M35" s="2" t="str">
        <f>H35</f>
        <v>Bidentate Sites</v>
      </c>
      <c r="O35" s="2" t="str">
        <f>H35</f>
        <v>Bidentate Sites</v>
      </c>
      <c r="T35" s="2" t="str">
        <f>O35</f>
        <v>Bidentate Sites</v>
      </c>
    </row>
    <row r="36" spans="1:20" x14ac:dyDescent="0.25">
      <c r="A36" s="2" t="s">
        <v>15</v>
      </c>
      <c r="B36" s="2" t="s">
        <v>16</v>
      </c>
      <c r="C36" s="2" t="s">
        <v>17</v>
      </c>
      <c r="F36" s="2" t="str">
        <f>_xlfn.TEXTJOIN(",",TRUE(),A36:C36)</f>
        <v>S1,S2,AbundDenom</v>
      </c>
      <c r="H36" s="2" t="str">
        <f t="shared" si="8"/>
        <v>S1</v>
      </c>
      <c r="I36" s="2" t="str">
        <f>B36</f>
        <v>S2</v>
      </c>
      <c r="J36" s="2" t="str">
        <f>C36</f>
        <v>AbundDenom</v>
      </c>
      <c r="M36" s="2" t="str">
        <f>_xlfn.TEXTJOIN(",",TRUE(),H36:J36)</f>
        <v>S1,S2,AbundDenom</v>
      </c>
      <c r="O36" s="2" t="str">
        <f t="shared" ref="O36:Q36" si="15">H36</f>
        <v>S1</v>
      </c>
      <c r="P36" s="2" t="str">
        <f t="shared" si="15"/>
        <v>S2</v>
      </c>
      <c r="Q36" s="2" t="str">
        <f t="shared" si="15"/>
        <v>AbundDenom</v>
      </c>
      <c r="T36" s="2" t="str">
        <f>_xlfn.TEXTJOIN(",",TRUE(),O36:Q36)</f>
        <v>S1,S2,AbundDenom</v>
      </c>
    </row>
    <row r="37" spans="1:20" x14ac:dyDescent="0.25">
      <c r="A37" s="2">
        <v>1</v>
      </c>
      <c r="B37" s="2">
        <v>2</v>
      </c>
      <c r="C37" s="2">
        <v>16</v>
      </c>
      <c r="F37" s="2" t="str">
        <f t="shared" ref="F37:F48" si="16">_xlfn.TEXTJOIN(",",TRUE(),A37:C37)</f>
        <v>1,2,16</v>
      </c>
      <c r="H37" s="2">
        <v>1</v>
      </c>
      <c r="I37" s="2">
        <v>2</v>
      </c>
      <c r="J37" s="2">
        <v>6</v>
      </c>
      <c r="M37" s="2" t="str">
        <f t="shared" ref="M37:M41" si="17">_xlfn.TEXTJOIN(",",TRUE(),H37:J37)</f>
        <v>1,2,6</v>
      </c>
      <c r="O37" s="2">
        <v>1</v>
      </c>
      <c r="P37" s="2">
        <v>2</v>
      </c>
      <c r="Q37" s="2">
        <v>8</v>
      </c>
      <c r="T37" s="2" t="str">
        <f t="shared" ref="T37:T41" si="18">_xlfn.TEXTJOIN(",",TRUE(),O37:Q37)</f>
        <v>1,2,8</v>
      </c>
    </row>
    <row r="38" spans="1:20" x14ac:dyDescent="0.25">
      <c r="A38" s="2">
        <v>1</v>
      </c>
      <c r="B38" s="2">
        <v>4</v>
      </c>
      <c r="C38" s="2">
        <v>16</v>
      </c>
      <c r="F38" s="2" t="str">
        <f t="shared" si="16"/>
        <v>1,4,16</v>
      </c>
      <c r="H38" s="2">
        <v>3</v>
      </c>
      <c r="I38" s="2">
        <v>4</v>
      </c>
      <c r="J38" s="2">
        <v>6</v>
      </c>
      <c r="M38" s="2" t="str">
        <f t="shared" si="17"/>
        <v>3,4,6</v>
      </c>
      <c r="O38" s="2">
        <v>3</v>
      </c>
      <c r="P38" s="2">
        <v>4</v>
      </c>
      <c r="Q38" s="2">
        <v>8</v>
      </c>
      <c r="T38" s="2" t="str">
        <f t="shared" si="18"/>
        <v>3,4,8</v>
      </c>
    </row>
    <row r="39" spans="1:20" x14ac:dyDescent="0.25">
      <c r="A39" s="2">
        <v>1</v>
      </c>
      <c r="B39" s="2">
        <v>6</v>
      </c>
      <c r="C39" s="2">
        <v>16</v>
      </c>
      <c r="F39" s="2" t="str">
        <f t="shared" si="16"/>
        <v>1,6,16</v>
      </c>
      <c r="H39" s="2">
        <v>1</v>
      </c>
      <c r="I39" s="2">
        <v>5</v>
      </c>
      <c r="J39" s="2">
        <v>12</v>
      </c>
      <c r="M39" s="2" t="str">
        <f t="shared" si="17"/>
        <v>1,5,12</v>
      </c>
      <c r="O39" s="2">
        <v>1</v>
      </c>
      <c r="P39" s="2">
        <v>5</v>
      </c>
      <c r="Q39" s="2">
        <v>8</v>
      </c>
      <c r="T39" s="2" t="str">
        <f t="shared" si="18"/>
        <v>1,5,8</v>
      </c>
    </row>
    <row r="40" spans="1:20" x14ac:dyDescent="0.25">
      <c r="A40" s="2">
        <v>1</v>
      </c>
      <c r="B40" s="2">
        <v>8</v>
      </c>
      <c r="C40" s="2">
        <v>16</v>
      </c>
      <c r="F40" s="2" t="str">
        <f t="shared" si="16"/>
        <v>1,8,16</v>
      </c>
      <c r="H40" s="2">
        <v>2</v>
      </c>
      <c r="I40" s="2">
        <v>6</v>
      </c>
      <c r="J40" s="2">
        <v>12</v>
      </c>
      <c r="M40" s="2" t="str">
        <f t="shared" si="17"/>
        <v>2,6,12</v>
      </c>
      <c r="O40" s="2">
        <v>2</v>
      </c>
      <c r="P40" s="2">
        <v>6</v>
      </c>
      <c r="Q40" s="2">
        <v>8</v>
      </c>
      <c r="T40" s="2" t="str">
        <f t="shared" si="18"/>
        <v>2,6,8</v>
      </c>
    </row>
    <row r="41" spans="1:20" x14ac:dyDescent="0.25">
      <c r="A41" s="2">
        <v>2</v>
      </c>
      <c r="B41" s="2">
        <v>3</v>
      </c>
      <c r="C41" s="2">
        <v>16</v>
      </c>
      <c r="F41" s="2" t="str">
        <f t="shared" si="16"/>
        <v>2,3,16</v>
      </c>
      <c r="H41" s="2">
        <v>3</v>
      </c>
      <c r="I41" s="2">
        <v>7</v>
      </c>
      <c r="J41" s="2">
        <v>12</v>
      </c>
      <c r="M41" s="2" t="str">
        <f t="shared" si="17"/>
        <v>3,7,12</v>
      </c>
      <c r="O41" s="2">
        <v>3</v>
      </c>
      <c r="P41" s="2">
        <v>7</v>
      </c>
      <c r="Q41" s="2">
        <v>8</v>
      </c>
      <c r="T41" s="2" t="str">
        <f t="shared" si="18"/>
        <v>3,7,8</v>
      </c>
    </row>
    <row r="42" spans="1:20" x14ac:dyDescent="0.25">
      <c r="A42" s="2">
        <v>2</v>
      </c>
      <c r="B42" s="2">
        <v>5</v>
      </c>
      <c r="C42" s="2">
        <v>16</v>
      </c>
      <c r="F42" s="2" t="str">
        <f t="shared" si="16"/>
        <v>2,5,16</v>
      </c>
      <c r="H42" s="2">
        <v>4</v>
      </c>
      <c r="I42" s="2">
        <v>8</v>
      </c>
      <c r="J42" s="2">
        <v>12</v>
      </c>
      <c r="M42" s="2" t="str">
        <f>_xlfn.TEXTJOIN(",",TRUE(),H42:J42)</f>
        <v>4,8,12</v>
      </c>
      <c r="O42" s="2">
        <v>4</v>
      </c>
      <c r="P42" s="2">
        <v>8</v>
      </c>
      <c r="Q42" s="2">
        <v>8</v>
      </c>
      <c r="T42" s="2" t="str">
        <f>_xlfn.TEXTJOIN(",",TRUE(),O42:Q42)</f>
        <v>4,8,8</v>
      </c>
    </row>
    <row r="43" spans="1:20" x14ac:dyDescent="0.25">
      <c r="A43" s="2">
        <v>2</v>
      </c>
      <c r="B43" s="2">
        <v>7</v>
      </c>
      <c r="C43" s="2">
        <v>16</v>
      </c>
      <c r="F43" s="2" t="str">
        <f t="shared" si="16"/>
        <v>2,7,16</v>
      </c>
      <c r="H43" s="2">
        <v>5</v>
      </c>
      <c r="I43" s="2">
        <v>6</v>
      </c>
      <c r="J43" s="2">
        <v>24</v>
      </c>
      <c r="M43" s="2" t="str">
        <f>_xlfn.TEXTJOIN(",",TRUE(),H43:J43)</f>
        <v>5,6,24</v>
      </c>
      <c r="O43" s="2" t="str">
        <f>H45</f>
        <v>--------------------------------------------------------</v>
      </c>
      <c r="T43" s="2" t="str">
        <f>O43</f>
        <v>--------------------------------------------------------</v>
      </c>
    </row>
    <row r="44" spans="1:20" x14ac:dyDescent="0.25">
      <c r="A44" s="2">
        <v>3</v>
      </c>
      <c r="B44" s="2">
        <v>4</v>
      </c>
      <c r="C44" s="2">
        <v>16</v>
      </c>
      <c r="F44" s="2" t="str">
        <f t="shared" si="16"/>
        <v>3,4,16</v>
      </c>
      <c r="H44" s="2">
        <v>7</v>
      </c>
      <c r="I44" s="2">
        <v>8</v>
      </c>
      <c r="J44" s="2">
        <v>24</v>
      </c>
      <c r="M44" s="2" t="str">
        <f>_xlfn.TEXTJOIN(",",TRUE(),H44:J44)</f>
        <v>7,8,24</v>
      </c>
      <c r="O44" s="2" t="str">
        <f t="shared" ref="O44:O45" si="19">H46</f>
        <v>Tridentate Sites</v>
      </c>
      <c r="T44" s="2" t="str">
        <f>O44</f>
        <v>Tridentate Sites</v>
      </c>
    </row>
    <row r="45" spans="1:20" x14ac:dyDescent="0.25">
      <c r="A45" s="2">
        <v>3</v>
      </c>
      <c r="B45" s="2">
        <v>6</v>
      </c>
      <c r="C45" s="2">
        <v>16</v>
      </c>
      <c r="F45" s="2" t="str">
        <f t="shared" si="16"/>
        <v>3,6,16</v>
      </c>
      <c r="H45" s="2" t="str">
        <f>A49</f>
        <v>--------------------------------------------------------</v>
      </c>
      <c r="M45" s="2" t="str">
        <f>H45</f>
        <v>--------------------------------------------------------</v>
      </c>
      <c r="O45" s="2" t="str">
        <f t="shared" si="19"/>
        <v>S1</v>
      </c>
      <c r="P45" s="2" t="str">
        <f t="shared" ref="P45:R45" si="20">I47</f>
        <v>S2</v>
      </c>
      <c r="Q45" s="2" t="str">
        <f t="shared" si="20"/>
        <v>S3</v>
      </c>
      <c r="R45" s="2" t="str">
        <f t="shared" si="20"/>
        <v>AbundDenom</v>
      </c>
      <c r="T45" s="2" t="str" cm="1">
        <f t="array" ref="T45">_xlfn.TEXTJOIN(",",TRUE(),TEXT(O45:R45,"0.00"))</f>
        <v>S1,S2,S3,AbundDenom</v>
      </c>
    </row>
    <row r="46" spans="1:20" x14ac:dyDescent="0.25">
      <c r="A46" s="2">
        <v>3</v>
      </c>
      <c r="B46" s="2">
        <v>8</v>
      </c>
      <c r="C46" s="2">
        <v>16</v>
      </c>
      <c r="F46" s="2" t="str">
        <f t="shared" si="16"/>
        <v>3,8,16</v>
      </c>
      <c r="H46" s="2" t="str">
        <f>A50</f>
        <v>Tridentate Sites</v>
      </c>
      <c r="M46" s="2" t="str">
        <f>H46</f>
        <v>Tridentate Sites</v>
      </c>
      <c r="O46" s="2">
        <v>1</v>
      </c>
      <c r="P46" s="2">
        <v>2</v>
      </c>
      <c r="Q46" s="2">
        <v>5</v>
      </c>
      <c r="R46" s="2">
        <v>16</v>
      </c>
      <c r="T46" s="2" t="str">
        <f>_xlfn.TEXTJOIN(",",TRUE(),O46:R46)</f>
        <v>1,2,5,16</v>
      </c>
    </row>
    <row r="47" spans="1:20" x14ac:dyDescent="0.25">
      <c r="A47" s="2">
        <v>4</v>
      </c>
      <c r="B47" s="2">
        <v>5</v>
      </c>
      <c r="C47" s="2">
        <v>16</v>
      </c>
      <c r="F47" s="2" t="str">
        <f t="shared" si="16"/>
        <v>4,5,16</v>
      </c>
      <c r="H47" s="2" t="str">
        <f>A51</f>
        <v>S1</v>
      </c>
      <c r="I47" s="2" t="str">
        <f>B51</f>
        <v>S2</v>
      </c>
      <c r="J47" s="2" t="str">
        <f>C51</f>
        <v>S3</v>
      </c>
      <c r="K47" s="2" t="str">
        <f>D51</f>
        <v>AbundDenom</v>
      </c>
      <c r="M47" s="2" t="str" cm="1">
        <f t="array" ref="M47">_xlfn.TEXTJOIN(",",TRUE(),TEXT(H47:K47,"0.00"))</f>
        <v>S1,S2,S3,AbundDenom</v>
      </c>
      <c r="O47" s="2">
        <v>1</v>
      </c>
      <c r="P47" s="2">
        <v>2</v>
      </c>
      <c r="Q47" s="2">
        <v>6</v>
      </c>
      <c r="R47" s="2">
        <v>16</v>
      </c>
      <c r="T47" s="2" t="str">
        <f t="shared" ref="T47:T53" si="21">_xlfn.TEXTJOIN(",",TRUE(),O47:R47)</f>
        <v>1,2,6,16</v>
      </c>
    </row>
    <row r="48" spans="1:20" x14ac:dyDescent="0.25">
      <c r="A48" s="2">
        <v>4</v>
      </c>
      <c r="B48" s="2">
        <v>7</v>
      </c>
      <c r="C48" s="2">
        <v>16</v>
      </c>
      <c r="F48" s="2" t="str">
        <f t="shared" si="16"/>
        <v>4,7,16</v>
      </c>
      <c r="H48" s="2">
        <v>1</v>
      </c>
      <c r="I48" s="2">
        <v>2</v>
      </c>
      <c r="J48" s="2">
        <v>3</v>
      </c>
      <c r="K48" s="2">
        <v>27</v>
      </c>
      <c r="M48" s="2" t="str">
        <f t="shared" ref="M48:M63" si="22">_xlfn.TEXTJOIN(",",TRUE(),H48:K48)</f>
        <v>1,2,3,27</v>
      </c>
      <c r="O48" s="2">
        <v>1</v>
      </c>
      <c r="P48" s="2">
        <v>2</v>
      </c>
      <c r="Q48" s="2">
        <v>7</v>
      </c>
      <c r="R48" s="2">
        <v>16</v>
      </c>
      <c r="T48" s="2" t="str">
        <f t="shared" si="21"/>
        <v>1,2,7,16</v>
      </c>
    </row>
    <row r="49" spans="1:20" x14ac:dyDescent="0.25">
      <c r="A49" s="4" t="s">
        <v>21</v>
      </c>
      <c r="F49" s="2" t="str">
        <f>A49</f>
        <v>--------------------------------------------------------</v>
      </c>
      <c r="H49" s="2">
        <v>1</v>
      </c>
      <c r="I49" s="2">
        <v>2</v>
      </c>
      <c r="J49" s="2">
        <v>4</v>
      </c>
      <c r="K49" s="2">
        <v>27</v>
      </c>
      <c r="M49" s="2" t="str">
        <f t="shared" si="22"/>
        <v>1,2,4,27</v>
      </c>
      <c r="O49" s="2">
        <v>1</v>
      </c>
      <c r="P49" s="2">
        <v>2</v>
      </c>
      <c r="Q49" s="2">
        <v>8</v>
      </c>
      <c r="R49" s="2">
        <v>16</v>
      </c>
      <c r="T49" s="2" t="str">
        <f t="shared" si="21"/>
        <v>1,2,8,16</v>
      </c>
    </row>
    <row r="50" spans="1:20" x14ac:dyDescent="0.25">
      <c r="A50" s="2" t="s">
        <v>132</v>
      </c>
      <c r="F50" s="2" t="str">
        <f>A50</f>
        <v>Tridentate Sites</v>
      </c>
      <c r="H50" s="2">
        <v>1</v>
      </c>
      <c r="I50" s="2">
        <v>3</v>
      </c>
      <c r="J50" s="2">
        <v>4</v>
      </c>
      <c r="K50" s="2">
        <v>27</v>
      </c>
      <c r="M50" s="2" t="str">
        <f t="shared" si="22"/>
        <v>1,3,4,27</v>
      </c>
      <c r="O50" s="2">
        <v>3</v>
      </c>
      <c r="P50" s="2">
        <v>4</v>
      </c>
      <c r="Q50" s="2">
        <v>5</v>
      </c>
      <c r="R50" s="2">
        <v>16</v>
      </c>
      <c r="T50" s="2" t="str">
        <f t="shared" si="21"/>
        <v>3,4,5,16</v>
      </c>
    </row>
    <row r="51" spans="1:20" x14ac:dyDescent="0.25">
      <c r="A51" s="2" t="s">
        <v>15</v>
      </c>
      <c r="B51" s="2" t="s">
        <v>16</v>
      </c>
      <c r="C51" s="2" t="s">
        <v>20</v>
      </c>
      <c r="D51" s="2" t="s">
        <v>17</v>
      </c>
      <c r="F51" s="2" t="str">
        <f>_xlfn.TEXTJOIN(",",TRUE(),A51:D51)</f>
        <v>S1,S2,S3,AbundDenom</v>
      </c>
      <c r="H51" s="2">
        <v>2</v>
      </c>
      <c r="I51" s="2">
        <v>3</v>
      </c>
      <c r="J51" s="2">
        <v>4</v>
      </c>
      <c r="K51" s="2">
        <v>27</v>
      </c>
      <c r="M51" s="2" t="str">
        <f t="shared" si="22"/>
        <v>2,3,4,27</v>
      </c>
      <c r="O51" s="2">
        <v>3</v>
      </c>
      <c r="P51" s="2">
        <v>4</v>
      </c>
      <c r="Q51" s="2">
        <v>6</v>
      </c>
      <c r="R51" s="2">
        <v>16</v>
      </c>
      <c r="T51" s="2" t="str">
        <f t="shared" si="21"/>
        <v>3,4,6,16</v>
      </c>
    </row>
    <row r="52" spans="1:20" x14ac:dyDescent="0.25">
      <c r="A52" s="4" t="s">
        <v>21</v>
      </c>
      <c r="F52" s="2" t="str">
        <f>A52</f>
        <v>--------------------------------------------------------</v>
      </c>
      <c r="H52" s="2">
        <v>5</v>
      </c>
      <c r="I52" s="2">
        <v>6</v>
      </c>
      <c r="J52" s="2">
        <v>7</v>
      </c>
      <c r="K52" s="2">
        <v>216</v>
      </c>
      <c r="M52" s="2" t="str">
        <f t="shared" si="22"/>
        <v>5,6,7,216</v>
      </c>
      <c r="O52" s="2">
        <v>3</v>
      </c>
      <c r="P52" s="2">
        <v>4</v>
      </c>
      <c r="Q52" s="2">
        <v>7</v>
      </c>
      <c r="R52" s="2">
        <v>16</v>
      </c>
      <c r="T52" s="2" t="str">
        <f t="shared" si="21"/>
        <v>3,4,7,16</v>
      </c>
    </row>
    <row r="53" spans="1:20" x14ac:dyDescent="0.25">
      <c r="A53" s="2" t="s">
        <v>25</v>
      </c>
      <c r="F53" s="2" t="str">
        <f>A53</f>
        <v>Metals Parameters</v>
      </c>
      <c r="H53" s="2">
        <v>5</v>
      </c>
      <c r="I53" s="2">
        <v>6</v>
      </c>
      <c r="J53" s="2">
        <v>8</v>
      </c>
      <c r="K53" s="2">
        <v>216</v>
      </c>
      <c r="M53" s="2" t="str">
        <f t="shared" si="22"/>
        <v>5,6,8,216</v>
      </c>
      <c r="O53" s="2">
        <v>3</v>
      </c>
      <c r="P53" s="2">
        <v>4</v>
      </c>
      <c r="Q53" s="2">
        <v>8</v>
      </c>
      <c r="R53" s="2">
        <v>16</v>
      </c>
      <c r="T53" s="2" t="str">
        <f t="shared" si="21"/>
        <v>3,4,8,16</v>
      </c>
    </row>
    <row r="54" spans="1:20" x14ac:dyDescent="0.25">
      <c r="A54" s="2" t="s">
        <v>30</v>
      </c>
      <c r="B54" s="2" t="s">
        <v>130</v>
      </c>
      <c r="C54" s="2" t="s">
        <v>131</v>
      </c>
      <c r="D54" s="2" t="s">
        <v>127</v>
      </c>
      <c r="F54" s="2" t="str">
        <f>_xlfn.TEXTJOIN(",",TRUE(),A54:D54)</f>
        <v>Metal,pKMAHA,pKMAFA,dLK2</v>
      </c>
      <c r="H54" s="2">
        <v>5</v>
      </c>
      <c r="I54" s="2">
        <v>7</v>
      </c>
      <c r="J54" s="2">
        <v>8</v>
      </c>
      <c r="K54" s="2">
        <v>216</v>
      </c>
      <c r="M54" s="2" t="str">
        <f t="shared" si="22"/>
        <v>5,7,8,216</v>
      </c>
      <c r="O54" s="2" t="str">
        <f>H64</f>
        <v>--------------------------------------------------------</v>
      </c>
      <c r="T54" s="2" t="str">
        <f>O54</f>
        <v>--------------------------------------------------------</v>
      </c>
    </row>
    <row r="55" spans="1:20" x14ac:dyDescent="0.25">
      <c r="A55" s="2" t="s">
        <v>51</v>
      </c>
      <c r="B55" s="2">
        <v>2.4</v>
      </c>
      <c r="C55" s="2">
        <v>1.7</v>
      </c>
      <c r="D55" s="2">
        <v>0.13</v>
      </c>
      <c r="F55" s="2" t="str" cm="1">
        <f t="array" ref="F55">_xlfn.TEXTJOIN(",",TRUE(),TEXT(A55:D55,"0.00"))</f>
        <v>Ag,2.40,1.70,0.13</v>
      </c>
      <c r="H55" s="2">
        <v>6</v>
      </c>
      <c r="I55" s="2">
        <v>7</v>
      </c>
      <c r="J55" s="2">
        <v>8</v>
      </c>
      <c r="K55" s="2">
        <v>216</v>
      </c>
      <c r="M55" s="2" t="str">
        <f t="shared" si="22"/>
        <v>6,7,8,216</v>
      </c>
      <c r="O55" s="2" t="str">
        <f>H65</f>
        <v>Metals Parameters</v>
      </c>
      <c r="T55" s="2" t="str">
        <f>O55</f>
        <v>Metals Parameters</v>
      </c>
    </row>
    <row r="56" spans="1:20" x14ac:dyDescent="0.25">
      <c r="A56" s="2" t="s">
        <v>33</v>
      </c>
      <c r="B56" s="2">
        <v>1.3</v>
      </c>
      <c r="C56" s="2">
        <v>0.4</v>
      </c>
      <c r="D56" s="2">
        <v>0.13</v>
      </c>
      <c r="F56" s="2" t="str" cm="1">
        <f t="array" ref="F56">_xlfn.TEXTJOIN(",",TRUE(),TEXT(A56:D56,"0.00"))</f>
        <v>Al,1.30,0.40,0.13</v>
      </c>
      <c r="H56" s="2">
        <v>1</v>
      </c>
      <c r="I56" s="2">
        <v>2</v>
      </c>
      <c r="J56" s="2">
        <v>5</v>
      </c>
      <c r="K56" s="2">
        <v>18</v>
      </c>
      <c r="M56" s="2" t="str">
        <f t="shared" si="22"/>
        <v>1,2,5,18</v>
      </c>
      <c r="O56" s="2" t="str">
        <f>H66</f>
        <v>Metal</v>
      </c>
      <c r="P56" s="2" t="str">
        <f>I66</f>
        <v>pKMAHA</v>
      </c>
      <c r="Q56" s="2" t="str">
        <f t="shared" ref="Q56" si="23">J66</f>
        <v>pKMAFA</v>
      </c>
      <c r="R56" s="2" t="str">
        <f t="shared" ref="R56" si="24">K66</f>
        <v>dLK2</v>
      </c>
      <c r="T56" s="2" t="str" cm="1">
        <f t="array" ref="T56">_xlfn.TEXTJOIN(",",TRUE(),TEXT(O56:R56,"0.00"))</f>
        <v>Metal,pKMAHA,pKMAFA,dLK2</v>
      </c>
    </row>
    <row r="57" spans="1:20" x14ac:dyDescent="0.25">
      <c r="A57" s="2" t="s">
        <v>77</v>
      </c>
      <c r="B57" s="2">
        <v>1.3</v>
      </c>
      <c r="C57" s="2">
        <v>0.4</v>
      </c>
      <c r="D57" s="2">
        <v>0.13</v>
      </c>
      <c r="F57" s="2" t="str" cm="1">
        <f t="array" ref="F57">_xlfn.TEXTJOIN(",",TRUE(),TEXT(A57:D57,"0.00"))</f>
        <v>AlOH,1.30,0.40,0.13</v>
      </c>
      <c r="H57" s="2">
        <v>3</v>
      </c>
      <c r="I57" s="2">
        <v>4</v>
      </c>
      <c r="J57" s="2">
        <v>6</v>
      </c>
      <c r="K57" s="2">
        <v>18</v>
      </c>
      <c r="M57" s="2" t="str">
        <f t="shared" si="22"/>
        <v>3,4,6,18</v>
      </c>
      <c r="O57" s="2" t="s">
        <v>51</v>
      </c>
      <c r="P57" s="2">
        <v>1.44</v>
      </c>
      <c r="Q57" s="2">
        <v>1.27</v>
      </c>
      <c r="R57" s="2">
        <v>1.91</v>
      </c>
      <c r="T57" s="2" t="str" cm="1">
        <f t="array" ref="T57">_xlfn.TEXTJOIN(",",TRUE(),TEXT(O57:R57,"0.00"))</f>
        <v>Ag,1.44,1.27,1.91</v>
      </c>
    </row>
    <row r="58" spans="1:20" x14ac:dyDescent="0.25">
      <c r="A58" s="2" t="s">
        <v>48</v>
      </c>
      <c r="B58" s="2">
        <v>1.2</v>
      </c>
      <c r="C58" s="2">
        <v>0.3</v>
      </c>
      <c r="D58" s="2">
        <v>0.13</v>
      </c>
      <c r="F58" s="2" t="str" cm="1">
        <f t="array" ref="F58">_xlfn.TEXTJOIN(",",TRUE(),TEXT(A58:D58,"0.00"))</f>
        <v>Am,1.20,0.30,0.13</v>
      </c>
      <c r="H58" s="2">
        <v>1</v>
      </c>
      <c r="I58" s="2">
        <v>3</v>
      </c>
      <c r="J58" s="2">
        <v>7</v>
      </c>
      <c r="K58" s="2">
        <v>18</v>
      </c>
      <c r="M58" s="2" t="str">
        <f t="shared" si="22"/>
        <v>1,3,7,18</v>
      </c>
      <c r="O58" s="2" t="s">
        <v>90</v>
      </c>
      <c r="P58" s="2">
        <v>1.44</v>
      </c>
      <c r="Q58" s="2">
        <v>1.27</v>
      </c>
      <c r="R58" s="2">
        <v>1.91</v>
      </c>
      <c r="T58" s="2" t="str" cm="1">
        <f t="array" ref="T58">_xlfn.TEXTJOIN(",",TRUE(),TEXT(O58:R58,"0.00"))</f>
        <v>AgOH,1.44,1.27,1.91</v>
      </c>
    </row>
    <row r="59" spans="1:20" x14ac:dyDescent="0.25">
      <c r="A59" s="2" t="s">
        <v>115</v>
      </c>
      <c r="B59" s="2">
        <v>1.2</v>
      </c>
      <c r="C59" s="2">
        <v>0.3</v>
      </c>
      <c r="D59" s="2">
        <v>0.13</v>
      </c>
      <c r="F59" s="2" t="str" cm="1">
        <f t="array" ref="F59">_xlfn.TEXTJOIN(",",TRUE(),TEXT(A59:D59,"0.00"))</f>
        <v>AmOH,1.20,0.30,0.13</v>
      </c>
      <c r="H59" s="2">
        <v>2</v>
      </c>
      <c r="I59" s="2">
        <v>4</v>
      </c>
      <c r="J59" s="2">
        <v>8</v>
      </c>
      <c r="K59" s="2">
        <v>18</v>
      </c>
      <c r="M59" s="2" t="str">
        <f t="shared" si="22"/>
        <v>2,4,8,18</v>
      </c>
      <c r="O59" s="2" t="s">
        <v>33</v>
      </c>
      <c r="P59" s="2">
        <v>2.82</v>
      </c>
      <c r="Q59" s="2">
        <v>2.57</v>
      </c>
      <c r="R59" s="2">
        <v>0.46</v>
      </c>
      <c r="T59" s="2" t="str" cm="1">
        <f t="array" ref="T59">_xlfn.TEXTJOIN(",",TRUE(),TEXT(O59:R59,"0.00"))</f>
        <v>Al,2.82,2.57,0.46</v>
      </c>
    </row>
    <row r="60" spans="1:20" x14ac:dyDescent="0.25">
      <c r="A60" s="2" t="s">
        <v>42</v>
      </c>
      <c r="B60" s="2">
        <v>3.6</v>
      </c>
      <c r="C60" s="2">
        <v>2.6</v>
      </c>
      <c r="D60" s="2">
        <v>0.13</v>
      </c>
      <c r="F60" s="2" t="str" cm="1">
        <f t="array" ref="F60">_xlfn.TEXTJOIN(",",TRUE(),TEXT(A60:D60,"0.00"))</f>
        <v>Ba,3.60,2.60,0.13</v>
      </c>
      <c r="H60" s="2">
        <v>1</v>
      </c>
      <c r="I60" s="2">
        <v>5</v>
      </c>
      <c r="J60" s="2">
        <v>6</v>
      </c>
      <c r="K60" s="2">
        <v>36</v>
      </c>
      <c r="M60" s="2" t="str">
        <f t="shared" si="22"/>
        <v>1,5,6,36</v>
      </c>
      <c r="O60" s="2" t="s">
        <v>77</v>
      </c>
      <c r="P60" s="2">
        <v>2.82</v>
      </c>
      <c r="Q60" s="2">
        <v>2.57</v>
      </c>
      <c r="R60" s="2">
        <v>0.46</v>
      </c>
      <c r="T60" s="2" t="str" cm="1">
        <f t="array" ref="T60">_xlfn.TEXTJOIN(",",TRUE(),TEXT(O60:R60,"0.00"))</f>
        <v>AlOH,2.82,2.57,0.46</v>
      </c>
    </row>
    <row r="61" spans="1:20" x14ac:dyDescent="0.25">
      <c r="A61" s="2" t="s">
        <v>31</v>
      </c>
      <c r="B61" s="2">
        <v>1.7</v>
      </c>
      <c r="C61" s="2">
        <v>0.4</v>
      </c>
      <c r="D61" s="2">
        <v>0.13</v>
      </c>
      <c r="F61" s="2" t="str" cm="1">
        <f t="array" ref="F61">_xlfn.TEXTJOIN(",",TRUE(),TEXT(A61:D61,"0.00"))</f>
        <v>Be,1.70,0.40,0.13</v>
      </c>
      <c r="H61" s="2">
        <v>2</v>
      </c>
      <c r="I61" s="2">
        <v>7</v>
      </c>
      <c r="J61" s="2">
        <v>8</v>
      </c>
      <c r="K61" s="2">
        <v>36</v>
      </c>
      <c r="M61" s="2" t="str">
        <f t="shared" si="22"/>
        <v>2,7,8,36</v>
      </c>
      <c r="O61" s="2" t="s">
        <v>48</v>
      </c>
      <c r="P61" s="2">
        <v>2.94</v>
      </c>
      <c r="Q61" s="2">
        <v>2.68</v>
      </c>
      <c r="R61" s="2">
        <v>1.57</v>
      </c>
      <c r="T61" s="2" t="str" cm="1">
        <f t="array" ref="T61">_xlfn.TEXTJOIN(",",TRUE(),TEXT(O61:R61,"0.00"))</f>
        <v>Am,2.94,2.68,1.57</v>
      </c>
    </row>
    <row r="62" spans="1:20" x14ac:dyDescent="0.25">
      <c r="A62" s="2" t="s">
        <v>76</v>
      </c>
      <c r="B62" s="2">
        <v>1.7</v>
      </c>
      <c r="C62" s="2">
        <v>0.4</v>
      </c>
      <c r="D62" s="2">
        <v>0.13</v>
      </c>
      <c r="F62" s="2" t="str" cm="1">
        <f t="array" ref="F62">_xlfn.TEXTJOIN(",",TRUE(),TEXT(A62:D62,"0.00"))</f>
        <v>BeOH,1.70,0.40,0.13</v>
      </c>
      <c r="H62" s="2">
        <v>3</v>
      </c>
      <c r="I62" s="2">
        <v>5</v>
      </c>
      <c r="J62" s="2">
        <v>7</v>
      </c>
      <c r="K62" s="2">
        <v>36</v>
      </c>
      <c r="M62" s="2" t="str">
        <f t="shared" si="22"/>
        <v>3,5,7,36</v>
      </c>
      <c r="O62" s="2" t="s">
        <v>115</v>
      </c>
      <c r="P62" s="2">
        <v>2.94</v>
      </c>
      <c r="Q62" s="2">
        <v>2.68</v>
      </c>
      <c r="R62" s="2">
        <v>1.57</v>
      </c>
      <c r="T62" s="2" t="str" cm="1">
        <f t="array" ref="T62">_xlfn.TEXTJOIN(",",TRUE(),TEXT(O62:R62,"0.00"))</f>
        <v>AmOH,2.94,2.68,1.57</v>
      </c>
    </row>
    <row r="63" spans="1:20" x14ac:dyDescent="0.25">
      <c r="A63" s="2" t="s">
        <v>34</v>
      </c>
      <c r="B63" s="2">
        <v>3.2</v>
      </c>
      <c r="C63" s="2">
        <v>2.2000000000000002</v>
      </c>
      <c r="D63" s="2">
        <v>0.13</v>
      </c>
      <c r="F63" s="2" t="str" cm="1">
        <f t="array" ref="F63">_xlfn.TEXTJOIN(",",TRUE(),TEXT(A63:D63,"0.00"))</f>
        <v>Ca,3.20,2.20,0.13</v>
      </c>
      <c r="H63" s="2">
        <v>4</v>
      </c>
      <c r="I63" s="2">
        <v>6</v>
      </c>
      <c r="J63" s="2">
        <v>8</v>
      </c>
      <c r="K63" s="2">
        <v>36</v>
      </c>
      <c r="M63" s="2" t="str">
        <f t="shared" si="22"/>
        <v>4,6,8,36</v>
      </c>
      <c r="O63" s="2" t="s">
        <v>42</v>
      </c>
      <c r="P63" s="2">
        <v>1.3</v>
      </c>
      <c r="Q63" s="2">
        <v>0.97</v>
      </c>
      <c r="R63" s="2">
        <v>0</v>
      </c>
      <c r="T63" s="2" t="str" cm="1">
        <f t="array" ref="T63">_xlfn.TEXTJOIN(",",TRUE(),TEXT(O63:R63,"0.00"))</f>
        <v>Ba,1.30,0.97,0.00</v>
      </c>
    </row>
    <row r="64" spans="1:20" x14ac:dyDescent="0.25">
      <c r="A64" s="2" t="s">
        <v>41</v>
      </c>
      <c r="B64" s="2">
        <v>2.7</v>
      </c>
      <c r="C64" s="2">
        <v>1.5</v>
      </c>
      <c r="D64" s="2">
        <v>0.13</v>
      </c>
      <c r="F64" s="2" t="str" cm="1">
        <f t="array" ref="F64">_xlfn.TEXTJOIN(",",TRUE(),TEXT(A64:D64,"0.00"))</f>
        <v>Cd,2.70,1.50,0.13</v>
      </c>
      <c r="H64" s="2" t="str">
        <f>A52</f>
        <v>--------------------------------------------------------</v>
      </c>
      <c r="M64" s="2" t="str">
        <f>H64</f>
        <v>--------------------------------------------------------</v>
      </c>
      <c r="O64" s="2" t="s">
        <v>31</v>
      </c>
      <c r="P64" s="2">
        <v>2.27</v>
      </c>
      <c r="Q64" s="2">
        <v>2.02</v>
      </c>
      <c r="R64" s="2">
        <v>0.99</v>
      </c>
      <c r="T64" s="2" t="str" cm="1">
        <f t="array" ref="T64">_xlfn.TEXTJOIN(",",TRUE(),TEXT(O64:R64,"0.00"))</f>
        <v>Be,2.27,2.02,0.99</v>
      </c>
    </row>
    <row r="65" spans="1:20" x14ac:dyDescent="0.25">
      <c r="A65" s="2" t="s">
        <v>91</v>
      </c>
      <c r="B65" s="2">
        <v>2.7</v>
      </c>
      <c r="C65" s="2">
        <v>1.5</v>
      </c>
      <c r="D65" s="2">
        <v>0.13</v>
      </c>
      <c r="F65" s="2" t="str" cm="1">
        <f t="array" ref="F65">_xlfn.TEXTJOIN(",",TRUE(),TEXT(A65:D65,"0.00"))</f>
        <v>CdOH,2.70,1.50,0.13</v>
      </c>
      <c r="H65" s="2" t="str">
        <f>A53</f>
        <v>Metals Parameters</v>
      </c>
      <c r="M65" s="2" t="str">
        <f>H65</f>
        <v>Metals Parameters</v>
      </c>
      <c r="O65" s="2" t="s">
        <v>76</v>
      </c>
      <c r="P65" s="2">
        <v>2.27</v>
      </c>
      <c r="Q65" s="2">
        <v>2.02</v>
      </c>
      <c r="R65" s="2">
        <v>0.99</v>
      </c>
      <c r="T65" s="2" t="str" cm="1">
        <f t="array" ref="T65">_xlfn.TEXTJOIN(",",TRUE(),TEXT(O65:R65,"0.00"))</f>
        <v>BeOH,2.27,2.02,0.99</v>
      </c>
    </row>
    <row r="66" spans="1:20" x14ac:dyDescent="0.25">
      <c r="A66" s="2" t="s">
        <v>120</v>
      </c>
      <c r="B66" s="2">
        <v>1.8</v>
      </c>
      <c r="C66" s="2">
        <v>0.8</v>
      </c>
      <c r="D66" s="2">
        <v>0.13</v>
      </c>
      <c r="F66" s="2" t="str" cm="1">
        <f t="array" ref="F66">_xlfn.TEXTJOIN(",",TRUE(),TEXT(A66:D66,"0.00"))</f>
        <v>Ce(III),1.80,0.80,0.13</v>
      </c>
      <c r="H66" s="2" t="str">
        <f>A54</f>
        <v>Metal</v>
      </c>
      <c r="I66" s="2" t="str">
        <f t="shared" ref="I66:K66" si="25">B54</f>
        <v>pKMAHA</v>
      </c>
      <c r="J66" s="2" t="str">
        <f t="shared" si="25"/>
        <v>pKMAFA</v>
      </c>
      <c r="K66" s="2" t="str">
        <f t="shared" si="25"/>
        <v>dLK2</v>
      </c>
      <c r="M66" s="2" t="str" cm="1">
        <f t="array" ref="M66">_xlfn.TEXTJOIN(",",TRUE(),TEXT(H66:K66,"0.00"))</f>
        <v>Metal,pKMAHA,pKMAFA,dLK2</v>
      </c>
      <c r="O66" s="2" t="s">
        <v>34</v>
      </c>
      <c r="P66" s="2">
        <v>1.26</v>
      </c>
      <c r="Q66" s="2">
        <v>1.1299999999999999</v>
      </c>
      <c r="R66" s="2">
        <v>0</v>
      </c>
      <c r="T66" s="2" t="str" cm="1">
        <f t="array" ref="T66">_xlfn.TEXTJOIN(",",TRUE(),TEXT(O66:R66,"0.00"))</f>
        <v>Ca,1.26,1.13,0.00</v>
      </c>
    </row>
    <row r="67" spans="1:20" x14ac:dyDescent="0.25">
      <c r="A67" s="2" t="s">
        <v>118</v>
      </c>
      <c r="B67" s="2">
        <v>1.8</v>
      </c>
      <c r="C67" s="2">
        <v>0.8</v>
      </c>
      <c r="D67" s="2">
        <v>0.13</v>
      </c>
      <c r="F67" s="2" t="str" cm="1">
        <f t="array" ref="F67">_xlfn.TEXTJOIN(",",TRUE(),TEXT(A67:D67,"0.00"))</f>
        <v>Ce(III)OH,1.80,0.80,0.13</v>
      </c>
      <c r="H67" s="2" t="s">
        <v>33</v>
      </c>
      <c r="I67" s="2">
        <v>2.6</v>
      </c>
      <c r="J67" s="2">
        <v>2.5</v>
      </c>
      <c r="K67" s="2">
        <v>0.46</v>
      </c>
      <c r="M67" s="2" t="str" cm="1">
        <f t="array" ref="M67">_xlfn.TEXTJOIN(",",TRUE(),TEXT(H67:K67,"0.00"))</f>
        <v>Al,2.60,2.50,0.46</v>
      </c>
      <c r="O67" s="2" t="s">
        <v>41</v>
      </c>
      <c r="P67" s="2">
        <v>1.67</v>
      </c>
      <c r="Q67" s="2">
        <v>1.51</v>
      </c>
      <c r="R67" s="2">
        <v>1.48</v>
      </c>
      <c r="T67" s="2" t="str" cm="1">
        <f t="array" ref="T67">_xlfn.TEXTJOIN(",",TRUE(),TEXT(O67:R67,"0.00"))</f>
        <v>Cd,1.67,1.51,1.48</v>
      </c>
    </row>
    <row r="68" spans="1:20" x14ac:dyDescent="0.25">
      <c r="A68" s="2" t="s">
        <v>49</v>
      </c>
      <c r="B68" s="2">
        <v>2</v>
      </c>
      <c r="C68" s="2">
        <v>1.6</v>
      </c>
      <c r="D68" s="2">
        <v>0.13</v>
      </c>
      <c r="F68" s="2" t="str" cm="1">
        <f t="array" ref="F68">_xlfn.TEXTJOIN(",",TRUE(),TEXT(A68:D68,"0.00"))</f>
        <v>Cm,2.00,1.60,0.13</v>
      </c>
      <c r="H68" s="2" t="s">
        <v>77</v>
      </c>
      <c r="I68" s="2">
        <v>2.6</v>
      </c>
      <c r="J68" s="2">
        <v>2.5</v>
      </c>
      <c r="K68" s="2">
        <v>0.46</v>
      </c>
      <c r="M68" s="2" t="str" cm="1">
        <f t="array" ref="M68">_xlfn.TEXTJOIN(",",TRUE(),TEXT(H68:K68,"0.00"))</f>
        <v>AlOH,2.60,2.50,0.46</v>
      </c>
      <c r="O68" s="2" t="s">
        <v>91</v>
      </c>
      <c r="P68" s="2">
        <v>1.67</v>
      </c>
      <c r="Q68" s="2">
        <v>1.51</v>
      </c>
      <c r="R68" s="2">
        <v>1.48</v>
      </c>
      <c r="T68" s="2" t="str" cm="1">
        <f t="array" ref="T68">_xlfn.TEXTJOIN(",",TRUE(),TEXT(O68:R68,"0.00"))</f>
        <v>CdOH,1.67,1.51,1.48</v>
      </c>
    </row>
    <row r="69" spans="1:20" x14ac:dyDescent="0.25">
      <c r="A69" s="2" t="s">
        <v>36</v>
      </c>
      <c r="B69" s="2">
        <v>2.7</v>
      </c>
      <c r="C69" s="2">
        <v>1.7</v>
      </c>
      <c r="D69" s="2">
        <v>0.13</v>
      </c>
      <c r="F69" s="2" t="str" cm="1">
        <f t="array" ref="F69">_xlfn.TEXTJOIN(",",TRUE(),TEXT(A69:D69,"0.00"))</f>
        <v>Co,2.70,1.70,0.13</v>
      </c>
      <c r="H69" s="2" t="s">
        <v>48</v>
      </c>
      <c r="I69" s="2">
        <v>2.5</v>
      </c>
      <c r="J69" s="2">
        <v>2.6</v>
      </c>
      <c r="K69" s="2">
        <v>1.57</v>
      </c>
      <c r="M69" s="2" t="str" cm="1">
        <f t="array" ref="M69">_xlfn.TEXTJOIN(",",TRUE(),TEXT(H69:K69,"0.00"))</f>
        <v>Am,2.50,2.60,1.57</v>
      </c>
      <c r="O69" s="2" t="s">
        <v>120</v>
      </c>
      <c r="P69" s="2">
        <v>2.66</v>
      </c>
      <c r="Q69" s="2">
        <v>2.41</v>
      </c>
      <c r="R69" s="2">
        <v>0.13</v>
      </c>
      <c r="T69" s="2" t="str" cm="1">
        <f t="array" ref="T69">_xlfn.TEXTJOIN(",",TRUE(),TEXT(O69:R69,"0.00"))</f>
        <v>Ce(III),2.66,2.41,0.13</v>
      </c>
    </row>
    <row r="70" spans="1:20" x14ac:dyDescent="0.25">
      <c r="A70" s="2" t="s">
        <v>84</v>
      </c>
      <c r="B70" s="2">
        <v>2.7</v>
      </c>
      <c r="C70" s="2">
        <v>1.7</v>
      </c>
      <c r="D70" s="2">
        <v>0.13</v>
      </c>
      <c r="F70" s="2" t="str" cm="1">
        <f t="array" ref="F70">_xlfn.TEXTJOIN(",",TRUE(),TEXT(A70:D70,"0.00"))</f>
        <v>CoOH,2.70,1.70,0.13</v>
      </c>
      <c r="H70" s="2" t="s">
        <v>115</v>
      </c>
      <c r="I70" s="2">
        <v>2.5</v>
      </c>
      <c r="J70" s="2">
        <v>2.6</v>
      </c>
      <c r="K70" s="2">
        <v>1.57</v>
      </c>
      <c r="M70" s="2" t="str" cm="1">
        <f t="array" ref="M70">_xlfn.TEXTJOIN(",",TRUE(),TEXT(H70:K70,"0.00"))</f>
        <v>AmOH,2.50,2.60,1.57</v>
      </c>
      <c r="O70" s="2" t="s">
        <v>118</v>
      </c>
      <c r="P70" s="2">
        <v>2.66</v>
      </c>
      <c r="Q70" s="2">
        <v>2.41</v>
      </c>
      <c r="R70" s="2">
        <v>0.13</v>
      </c>
      <c r="T70" s="2" t="str" cm="1">
        <f t="array" ref="T70">_xlfn.TEXTJOIN(",",TRUE(),TEXT(O70:R70,"0.00"))</f>
        <v>Ce(III)OH,2.66,2.41,0.13</v>
      </c>
    </row>
    <row r="71" spans="1:20" x14ac:dyDescent="0.25">
      <c r="A71" s="2" t="s">
        <v>54</v>
      </c>
      <c r="B71" s="2">
        <v>0.5</v>
      </c>
      <c r="C71" s="2">
        <v>0.1</v>
      </c>
      <c r="D71" s="2">
        <v>0.13</v>
      </c>
      <c r="F71" s="2" t="str" cm="1">
        <f t="array" ref="F71">_xlfn.TEXTJOIN(",",TRUE(),TEXT(A71:D71,"0.00"))</f>
        <v>Cr(III),0.50,0.10,0.13</v>
      </c>
      <c r="H71" s="2" t="s">
        <v>42</v>
      </c>
      <c r="I71" s="2">
        <v>-0.2</v>
      </c>
      <c r="J71" s="2">
        <v>0.6</v>
      </c>
      <c r="K71" s="2">
        <v>0</v>
      </c>
      <c r="M71" s="2" t="str" cm="1">
        <f t="array" ref="M71">_xlfn.TEXTJOIN(",",TRUE(),TEXT(H71:K71,"0.00"))</f>
        <v>Ba,-0.20,0.60,0.00</v>
      </c>
      <c r="O71" s="2" t="s">
        <v>72</v>
      </c>
      <c r="P71" s="2">
        <v>0.51</v>
      </c>
      <c r="Q71" s="2">
        <v>0.46</v>
      </c>
      <c r="R71" s="2">
        <v>3.6</v>
      </c>
      <c r="T71" s="2" t="str" cm="1">
        <f t="array" ref="T71">_xlfn.TEXTJOIN(",",TRUE(),TEXT(O71:R71,"0.00"))</f>
        <v>CH3Hg,0.51,0.46,3.60</v>
      </c>
    </row>
    <row r="72" spans="1:20" x14ac:dyDescent="0.25">
      <c r="A72" s="2" t="s">
        <v>80</v>
      </c>
      <c r="B72" s="2">
        <v>0.5</v>
      </c>
      <c r="C72" s="2">
        <v>0.1</v>
      </c>
      <c r="D72" s="2">
        <v>0.13</v>
      </c>
      <c r="F72" s="2" t="str" cm="1">
        <f t="array" ref="F72">_xlfn.TEXTJOIN(",",TRUE(),TEXT(A72:D72,"0.00"))</f>
        <v>Cr(III)OH,0.50,0.10,0.13</v>
      </c>
      <c r="H72" s="2" t="s">
        <v>34</v>
      </c>
      <c r="I72" s="2">
        <v>0.7</v>
      </c>
      <c r="J72" s="2">
        <v>1.3</v>
      </c>
      <c r="K72" s="2">
        <v>0</v>
      </c>
      <c r="M72" s="2" t="str" cm="1">
        <f t="array" ref="M72">_xlfn.TEXTJOIN(",",TRUE(),TEXT(H72:K72,"0.00"))</f>
        <v>Ca,0.70,1.30,0.00</v>
      </c>
      <c r="O72" s="2" t="s">
        <v>107</v>
      </c>
      <c r="P72" s="2">
        <v>0.51</v>
      </c>
      <c r="Q72" s="2">
        <v>0.46</v>
      </c>
      <c r="R72" s="2">
        <v>3.6</v>
      </c>
      <c r="T72" s="2" t="str" cm="1">
        <f t="array" ref="T72">_xlfn.TEXTJOIN(",",TRUE(),TEXT(O72:R72,"0.00"))</f>
        <v>CH3HgOH,0.51,0.46,3.60</v>
      </c>
    </row>
    <row r="73" spans="1:20" x14ac:dyDescent="0.25">
      <c r="A73" s="2" t="s">
        <v>38</v>
      </c>
      <c r="B73" s="2">
        <v>1.5</v>
      </c>
      <c r="C73" s="2">
        <v>0.8</v>
      </c>
      <c r="D73" s="2">
        <v>0.13</v>
      </c>
      <c r="F73" s="2" t="str" cm="1">
        <f t="array" ref="F73">_xlfn.TEXTJOIN(",",TRUE(),TEXT(A73:D73,"0.00"))</f>
        <v>Cu,1.50,0.80,0.13</v>
      </c>
      <c r="H73" s="2" t="s">
        <v>41</v>
      </c>
      <c r="I73" s="2">
        <v>1.3</v>
      </c>
      <c r="J73" s="2">
        <v>1.6</v>
      </c>
      <c r="K73" s="2">
        <v>1.48</v>
      </c>
      <c r="M73" s="2" t="str" cm="1">
        <f t="array" ref="M73">_xlfn.TEXTJOIN(",",TRUE(),TEXT(H73:K73,"0.00"))</f>
        <v>Cd,1.30,1.60,1.48</v>
      </c>
      <c r="O73" s="2" t="s">
        <v>49</v>
      </c>
      <c r="P73" s="2">
        <v>2.5</v>
      </c>
      <c r="Q73" s="2">
        <v>2.27</v>
      </c>
      <c r="R73" s="2">
        <v>1.57</v>
      </c>
      <c r="T73" s="2" t="str" cm="1">
        <f t="array" ref="T73">_xlfn.TEXTJOIN(",",TRUE(),TEXT(O73:R73,"0.00"))</f>
        <v>Cm,2.50,2.27,1.57</v>
      </c>
    </row>
    <row r="74" spans="1:20" x14ac:dyDescent="0.25">
      <c r="A74" s="2" t="s">
        <v>86</v>
      </c>
      <c r="B74" s="2">
        <v>1.5</v>
      </c>
      <c r="C74" s="2">
        <v>0.8</v>
      </c>
      <c r="D74" s="2">
        <v>0.13</v>
      </c>
      <c r="F74" s="2" t="str" cm="1">
        <f t="array" ref="F74">_xlfn.TEXTJOIN(",",TRUE(),TEXT(A74:D74,"0.00"))</f>
        <v>CuOH,1.50,0.80,0.13</v>
      </c>
      <c r="H74" s="2" t="s">
        <v>91</v>
      </c>
      <c r="I74" s="2">
        <v>1.3</v>
      </c>
      <c r="J74" s="2">
        <v>1.6</v>
      </c>
      <c r="K74" s="2">
        <v>1.48</v>
      </c>
      <c r="M74" s="2" t="str" cm="1">
        <f t="array" ref="M74">_xlfn.TEXTJOIN(",",TRUE(),TEXT(H74:K74,"0.00"))</f>
        <v>CdOH,1.30,1.60,1.48</v>
      </c>
      <c r="O74" s="2" t="s">
        <v>116</v>
      </c>
      <c r="P74" s="2">
        <v>2.5</v>
      </c>
      <c r="Q74" s="2">
        <v>2.27</v>
      </c>
      <c r="R74" s="2">
        <v>1.57</v>
      </c>
      <c r="T74" s="2" t="str" cm="1">
        <f t="array" ref="T74">_xlfn.TEXTJOIN(",",TRUE(),TEXT(O74:R74,"0.00"))</f>
        <v>CmOH,2.50,2.27,1.57</v>
      </c>
    </row>
    <row r="75" spans="1:20" x14ac:dyDescent="0.25">
      <c r="A75" s="2" t="s">
        <v>50</v>
      </c>
      <c r="B75" s="2">
        <v>1.3</v>
      </c>
      <c r="C75" s="2">
        <v>0.2</v>
      </c>
      <c r="D75" s="2">
        <v>0.13</v>
      </c>
      <c r="F75" s="2" t="str" cm="1">
        <f t="array" ref="F75">_xlfn.TEXTJOIN(",",TRUE(),TEXT(A75:D75,"0.00"))</f>
        <v>Eu,1.30,0.20,0.13</v>
      </c>
      <c r="H75" s="2" t="s">
        <v>49</v>
      </c>
      <c r="I75" s="2">
        <v>2.2000000000000002</v>
      </c>
      <c r="J75" s="2">
        <v>2.2000000000000002</v>
      </c>
      <c r="K75" s="2">
        <v>1.57</v>
      </c>
      <c r="M75" s="2" t="str" cm="1">
        <f t="array" ref="M75">_xlfn.TEXTJOIN(",",TRUE(),TEXT(H75:K75,"0.00"))</f>
        <v>Cm,2.20,2.20,1.57</v>
      </c>
      <c r="O75" s="2" t="s">
        <v>36</v>
      </c>
      <c r="P75" s="2">
        <v>1.5</v>
      </c>
      <c r="Q75" s="2">
        <v>1.35</v>
      </c>
      <c r="R75" s="2">
        <v>1.22</v>
      </c>
      <c r="T75" s="2" t="str" cm="1">
        <f t="array" ref="T75">_xlfn.TEXTJOIN(",",TRUE(),TEXT(O75:R75,"0.00"))</f>
        <v>Co,1.50,1.35,1.22</v>
      </c>
    </row>
    <row r="76" spans="1:20" x14ac:dyDescent="0.25">
      <c r="A76" s="2" t="s">
        <v>97</v>
      </c>
      <c r="B76" s="2">
        <v>1.3</v>
      </c>
      <c r="C76" s="2">
        <v>0.2</v>
      </c>
      <c r="D76" s="2">
        <v>0.13</v>
      </c>
      <c r="F76" s="2" t="str" cm="1">
        <f t="array" ref="F76">_xlfn.TEXTJOIN(",",TRUE(),TEXT(A76:D76,"0.00"))</f>
        <v>EuOH,1.30,0.20,0.13</v>
      </c>
      <c r="H76" s="2" t="s">
        <v>116</v>
      </c>
      <c r="I76" s="2">
        <v>2.2000000000000002</v>
      </c>
      <c r="J76" s="2">
        <v>2.2000000000000002</v>
      </c>
      <c r="K76" s="2">
        <v>1.57</v>
      </c>
      <c r="M76" s="2" t="str" cm="1">
        <f t="array" ref="M76">_xlfn.TEXTJOIN(",",TRUE(),TEXT(H76:K76,"0.00"))</f>
        <v>CmOH,2.20,2.20,1.57</v>
      </c>
      <c r="O76" s="2" t="s">
        <v>84</v>
      </c>
      <c r="P76" s="2">
        <v>1.5</v>
      </c>
      <c r="Q76" s="2">
        <v>1.35</v>
      </c>
      <c r="R76" s="2">
        <v>1.22</v>
      </c>
      <c r="T76" s="2" t="str" cm="1">
        <f t="array" ref="T76">_xlfn.TEXTJOIN(",",TRUE(),TEXT(O76:R76,"0.00"))</f>
        <v>CoOH,1.50,1.35,1.22</v>
      </c>
    </row>
    <row r="77" spans="1:20" x14ac:dyDescent="0.25">
      <c r="A77" s="2" t="s">
        <v>55</v>
      </c>
      <c r="B77" s="2">
        <v>2.1</v>
      </c>
      <c r="C77" s="2">
        <v>1.3</v>
      </c>
      <c r="D77" s="2">
        <v>0.13</v>
      </c>
      <c r="F77" s="2" t="str" cm="1">
        <f t="array" ref="F77">_xlfn.TEXTJOIN(",",TRUE(),TEXT(A77:D77,"0.00"))</f>
        <v>Fe(II),2.10,1.30,0.13</v>
      </c>
      <c r="H77" s="2" t="s">
        <v>36</v>
      </c>
      <c r="I77" s="2">
        <v>1.1000000000000001</v>
      </c>
      <c r="J77" s="2">
        <v>1.4</v>
      </c>
      <c r="K77" s="2">
        <v>1.22</v>
      </c>
      <c r="M77" s="2" t="str" cm="1">
        <f t="array" ref="M77">_xlfn.TEXTJOIN(",",TRUE(),TEXT(H77:K77,"0.00"))</f>
        <v>Co,1.10,1.40,1.22</v>
      </c>
      <c r="O77" s="2" t="s">
        <v>54</v>
      </c>
      <c r="P77" s="2">
        <v>3.07</v>
      </c>
      <c r="Q77" s="2">
        <v>2.89</v>
      </c>
      <c r="R77" s="2">
        <v>1.97</v>
      </c>
      <c r="T77" s="2" t="str" cm="1">
        <f t="array" ref="T77">_xlfn.TEXTJOIN(",",TRUE(),TEXT(O77:R77,"0.00"))</f>
        <v>Cr(III),3.07,2.89,1.97</v>
      </c>
    </row>
    <row r="78" spans="1:20" x14ac:dyDescent="0.25">
      <c r="A78" s="2" t="s">
        <v>82</v>
      </c>
      <c r="B78" s="2">
        <v>2.1</v>
      </c>
      <c r="C78" s="2">
        <v>1.3</v>
      </c>
      <c r="D78" s="2">
        <v>0.13</v>
      </c>
      <c r="F78" s="2" t="str" cm="1">
        <f t="array" ref="F78">_xlfn.TEXTJOIN(",",TRUE(),TEXT(A78:D78,"0.00"))</f>
        <v>Fe(II)OH,2.10,1.30,0.13</v>
      </c>
      <c r="H78" s="2" t="s">
        <v>84</v>
      </c>
      <c r="I78" s="2">
        <v>1.1000000000000001</v>
      </c>
      <c r="J78" s="2">
        <v>1.4</v>
      </c>
      <c r="K78" s="2">
        <v>1.22</v>
      </c>
      <c r="M78" s="2" t="str" cm="1">
        <f t="array" ref="M78">_xlfn.TEXTJOIN(",",TRUE(),TEXT(H78:K78,"0.00"))</f>
        <v>CoOH,1.10,1.40,1.22</v>
      </c>
      <c r="O78" s="2" t="s">
        <v>80</v>
      </c>
      <c r="P78" s="2">
        <v>3.07</v>
      </c>
      <c r="Q78" s="2">
        <v>2.89</v>
      </c>
      <c r="R78" s="2">
        <v>1.97</v>
      </c>
      <c r="T78" s="2" t="str" cm="1">
        <f t="array" ref="T78">_xlfn.TEXTJOIN(",",TRUE(),TEXT(O78:R78,"0.00"))</f>
        <v>Cr(III)OH,3.07,2.89,1.97</v>
      </c>
    </row>
    <row r="79" spans="1:20" x14ac:dyDescent="0.25">
      <c r="A79" s="2" t="s">
        <v>56</v>
      </c>
      <c r="B79" s="2">
        <v>0.8</v>
      </c>
      <c r="C79" s="2">
        <v>-0.2</v>
      </c>
      <c r="D79" s="2">
        <v>0.13</v>
      </c>
      <c r="F79" s="2" t="str" cm="1">
        <f t="array" ref="F79">_xlfn.TEXTJOIN(",",TRUE(),TEXT(A79:D79,"0.00"))</f>
        <v>Fe(III),0.80,-0.20,0.13</v>
      </c>
      <c r="H79" s="2" t="s">
        <v>54</v>
      </c>
      <c r="I79" s="2">
        <v>2.2000000000000002</v>
      </c>
      <c r="J79" s="2">
        <v>2.2000000000000002</v>
      </c>
      <c r="K79" s="2">
        <v>1.97</v>
      </c>
      <c r="M79" s="2" t="str" cm="1">
        <f t="array" ref="M79">_xlfn.TEXTJOIN(",",TRUE(),TEXT(H79:K79,"0.00"))</f>
        <v>Cr(III),2.20,2.20,1.97</v>
      </c>
      <c r="O79" s="2" t="s">
        <v>38</v>
      </c>
      <c r="P79" s="2">
        <v>2.38</v>
      </c>
      <c r="Q79" s="2">
        <v>2.3199999999999998</v>
      </c>
      <c r="R79" s="2">
        <v>2.34</v>
      </c>
      <c r="T79" s="2" t="str" cm="1">
        <f t="array" ref="T79">_xlfn.TEXTJOIN(",",TRUE(),TEXT(O79:R79,"0.00"))</f>
        <v>Cu,2.38,2.32,2.34</v>
      </c>
    </row>
    <row r="80" spans="1:20" x14ac:dyDescent="0.25">
      <c r="A80" s="2" t="s">
        <v>83</v>
      </c>
      <c r="B80" s="2">
        <v>0.8</v>
      </c>
      <c r="C80" s="2">
        <v>-0.2</v>
      </c>
      <c r="D80" s="2">
        <v>0.13</v>
      </c>
      <c r="F80" s="2" t="str" cm="1">
        <f t="array" ref="F80">_xlfn.TEXTJOIN(",",TRUE(),TEXT(A80:D80,"0.00"))</f>
        <v>Fe(III)OH,0.80,-0.20,0.13</v>
      </c>
      <c r="H80" s="2" t="s">
        <v>38</v>
      </c>
      <c r="I80" s="2">
        <v>2</v>
      </c>
      <c r="J80" s="2">
        <v>2.1</v>
      </c>
      <c r="K80" s="2">
        <v>2.34</v>
      </c>
      <c r="M80" s="2" t="str" cm="1">
        <f t="array" ref="M80">_xlfn.TEXTJOIN(",",TRUE(),TEXT(H80:K80,"0.00"))</f>
        <v>Cu,2.00,2.10,2.34</v>
      </c>
      <c r="O80" s="2" t="s">
        <v>86</v>
      </c>
      <c r="P80" s="2">
        <v>2.38</v>
      </c>
      <c r="Q80" s="2">
        <v>2.3199999999999998</v>
      </c>
      <c r="R80" s="2">
        <v>2.34</v>
      </c>
      <c r="T80" s="2" t="str" cm="1">
        <f t="array" ref="T80">_xlfn.TEXTJOIN(",",TRUE(),TEXT(O80:R80,"0.00"))</f>
        <v>CuOH,2.38,2.32,2.34</v>
      </c>
    </row>
    <row r="81" spans="1:20" x14ac:dyDescent="0.25">
      <c r="A81" s="2" t="s">
        <v>43</v>
      </c>
      <c r="B81" s="2">
        <v>0.2</v>
      </c>
      <c r="C81" s="2">
        <v>-0.3</v>
      </c>
      <c r="D81" s="2">
        <v>0.13</v>
      </c>
      <c r="F81" s="2" t="str" cm="1">
        <f t="array" ref="F81">_xlfn.TEXTJOIN(",",TRUE(),TEXT(A81:D81,"0.00"))</f>
        <v>Hg,0.20,-0.30,0.13</v>
      </c>
      <c r="H81" s="2" t="s">
        <v>86</v>
      </c>
      <c r="I81" s="2">
        <v>2</v>
      </c>
      <c r="J81" s="2">
        <v>2.1</v>
      </c>
      <c r="K81" s="2">
        <v>2.34</v>
      </c>
      <c r="M81" s="2" t="str" cm="1">
        <f t="array" ref="M81">_xlfn.TEXTJOIN(",",TRUE(),TEXT(H81:K81,"0.00"))</f>
        <v>CuOH,2.00,2.10,2.34</v>
      </c>
      <c r="O81" s="2" t="s">
        <v>66</v>
      </c>
      <c r="P81" s="2">
        <v>3.2</v>
      </c>
      <c r="Q81" s="2">
        <v>2.91</v>
      </c>
      <c r="R81" s="2">
        <v>0.28000000000000003</v>
      </c>
      <c r="T81" s="2" t="str" cm="1">
        <f t="array" ref="T81">_xlfn.TEXTJOIN(",",TRUE(),TEXT(O81:R81,"0.00"))</f>
        <v>Dy,3.20,2.91,0.28</v>
      </c>
    </row>
    <row r="82" spans="1:20" x14ac:dyDescent="0.25">
      <c r="A82" s="2" t="s">
        <v>106</v>
      </c>
      <c r="B82" s="2">
        <v>0.2</v>
      </c>
      <c r="C82" s="2">
        <v>-0.3</v>
      </c>
      <c r="D82" s="2">
        <v>0.13</v>
      </c>
      <c r="F82" s="2" t="str" cm="1">
        <f t="array" ref="F82">_xlfn.TEXTJOIN(",",TRUE(),TEXT(A82:D82,"0.00"))</f>
        <v>HgOH,0.20,-0.30,0.13</v>
      </c>
      <c r="H82" s="2" t="s">
        <v>50</v>
      </c>
      <c r="I82" s="2">
        <v>2.1</v>
      </c>
      <c r="J82" s="2">
        <v>2.4</v>
      </c>
      <c r="K82" s="2">
        <v>0.28999999999999998</v>
      </c>
      <c r="M82" s="2" t="str" cm="1">
        <f t="array" ref="M82">_xlfn.TEXTJOIN(",",TRUE(),TEXT(H82:K82,"0.00"))</f>
        <v>Eu,2.10,2.40,0.29</v>
      </c>
      <c r="O82" s="2" t="s">
        <v>100</v>
      </c>
      <c r="P82" s="2">
        <v>3.2</v>
      </c>
      <c r="Q82" s="2">
        <v>2.91</v>
      </c>
      <c r="R82" s="2">
        <v>0.28000000000000003</v>
      </c>
      <c r="T82" s="2" t="str" cm="1">
        <f t="array" ref="T82">_xlfn.TEXTJOIN(",",TRUE(),TEXT(O82:R82,"0.00"))</f>
        <v>DyOH,3.20,2.91,0.28</v>
      </c>
    </row>
    <row r="83" spans="1:20" x14ac:dyDescent="0.25">
      <c r="A83" s="2" t="s">
        <v>32</v>
      </c>
      <c r="B83" s="2">
        <v>3.3</v>
      </c>
      <c r="C83" s="2">
        <v>2.2000000000000002</v>
      </c>
      <c r="D83" s="2">
        <v>0.13</v>
      </c>
      <c r="F83" s="2" t="str" cm="1">
        <f t="array" ref="F83">_xlfn.TEXTJOIN(",",TRUE(),TEXT(A83:D83,"0.00"))</f>
        <v>Mg,3.30,2.20,0.13</v>
      </c>
      <c r="H83" s="2" t="s">
        <v>97</v>
      </c>
      <c r="I83" s="2">
        <v>2.1</v>
      </c>
      <c r="J83" s="2">
        <v>2.4</v>
      </c>
      <c r="K83" s="2">
        <v>0.28999999999999998</v>
      </c>
      <c r="M83" s="2" t="str" cm="1">
        <f t="array" ref="M83">_xlfn.TEXTJOIN(",",TRUE(),TEXT(H83:K83,"0.00"))</f>
        <v>EuOH,2.10,2.40,0.29</v>
      </c>
      <c r="O83" s="2" t="s">
        <v>68</v>
      </c>
      <c r="P83" s="2">
        <v>3.21</v>
      </c>
      <c r="Q83" s="2">
        <v>2.92</v>
      </c>
      <c r="R83" s="2">
        <v>0.32</v>
      </c>
      <c r="T83" s="2" t="str" cm="1">
        <f t="array" ref="T83">_xlfn.TEXTJOIN(",",TRUE(),TEXT(O83:R83,"0.00"))</f>
        <v>Er,3.21,2.92,0.32</v>
      </c>
    </row>
    <row r="84" spans="1:20" x14ac:dyDescent="0.25">
      <c r="A84" s="2" t="s">
        <v>35</v>
      </c>
      <c r="B84" s="2">
        <v>3.4</v>
      </c>
      <c r="C84" s="2">
        <v>1.7</v>
      </c>
      <c r="D84" s="2">
        <v>0.13</v>
      </c>
      <c r="F84" s="2" t="str" cm="1">
        <f t="array" ref="F84">_xlfn.TEXTJOIN(",",TRUE(),TEXT(A84:D84,"0.00"))</f>
        <v>Mn,3.40,1.70,0.13</v>
      </c>
      <c r="H84" s="2" t="s">
        <v>55</v>
      </c>
      <c r="I84" s="2">
        <v>1.3</v>
      </c>
      <c r="J84" s="2">
        <v>1.6</v>
      </c>
      <c r="K84" s="2">
        <v>0.81</v>
      </c>
      <c r="M84" s="2" t="str" cm="1">
        <f t="array" ref="M84">_xlfn.TEXTJOIN(",",TRUE(),TEXT(H84:K84,"0.00"))</f>
        <v>Fe(II),1.30,1.60,0.81</v>
      </c>
      <c r="O84" s="2" t="s">
        <v>102</v>
      </c>
      <c r="P84" s="2">
        <v>3.21</v>
      </c>
      <c r="Q84" s="2">
        <v>2.92</v>
      </c>
      <c r="R84" s="2">
        <v>0.32</v>
      </c>
      <c r="T84" s="2" t="str" cm="1">
        <f t="array" ref="T84">_xlfn.TEXTJOIN(",",TRUE(),TEXT(O84:R84,"0.00"))</f>
        <v>ErOH,3.21,2.92,0.32</v>
      </c>
    </row>
    <row r="85" spans="1:20" x14ac:dyDescent="0.25">
      <c r="A85" s="2" t="s">
        <v>81</v>
      </c>
      <c r="B85" s="2">
        <v>3.4</v>
      </c>
      <c r="C85" s="2">
        <v>1.7</v>
      </c>
      <c r="D85" s="2">
        <v>0.13</v>
      </c>
      <c r="F85" s="2" t="str" cm="1">
        <f t="array" ref="F85">_xlfn.TEXTJOIN(",",TRUE(),TEXT(A85:D85,"0.00"))</f>
        <v>MnOH,3.40,1.70,0.13</v>
      </c>
      <c r="H85" s="2" t="s">
        <v>82</v>
      </c>
      <c r="I85" s="2">
        <v>1.3</v>
      </c>
      <c r="J85" s="2">
        <v>1.6</v>
      </c>
      <c r="K85" s="2">
        <v>0.81</v>
      </c>
      <c r="M85" s="2" t="str" cm="1">
        <f t="array" ref="M85">_xlfn.TEXTJOIN(",",TRUE(),TEXT(H85:K85,"0.00"))</f>
        <v>Fe(II)OH,1.30,1.60,0.81</v>
      </c>
      <c r="O85" s="2" t="s">
        <v>50</v>
      </c>
      <c r="P85" s="2">
        <v>2.89</v>
      </c>
      <c r="Q85" s="2">
        <v>2.62</v>
      </c>
      <c r="R85" s="2">
        <v>0.28999999999999998</v>
      </c>
      <c r="T85" s="2" t="str" cm="1">
        <f t="array" ref="T85">_xlfn.TEXTJOIN(",",TRUE(),TEXT(O85:R85,"0.00"))</f>
        <v>Eu,2.89,2.62,0.29</v>
      </c>
    </row>
    <row r="86" spans="1:20" x14ac:dyDescent="0.25">
      <c r="A86" s="2" t="s">
        <v>37</v>
      </c>
      <c r="B86" s="2">
        <v>2.7</v>
      </c>
      <c r="C86" s="2">
        <v>1.4</v>
      </c>
      <c r="D86" s="2">
        <v>0.13</v>
      </c>
      <c r="F86" s="2" t="str" cm="1">
        <f t="array" ref="F86">_xlfn.TEXTJOIN(",",TRUE(),TEXT(A86:D86,"0.00"))</f>
        <v>Ni,2.70,1.40,0.13</v>
      </c>
      <c r="H86" s="2" t="s">
        <v>56</v>
      </c>
      <c r="I86" s="2">
        <v>2.5</v>
      </c>
      <c r="J86" s="2">
        <v>2.4</v>
      </c>
      <c r="K86" s="2">
        <v>2.2000000000000002</v>
      </c>
      <c r="M86" s="2" t="str" cm="1">
        <f t="array" ref="M86">_xlfn.TEXTJOIN(",",TRUE(),TEXT(H86:K86,"0.00"))</f>
        <v>Fe(III),2.50,2.40,2.20</v>
      </c>
      <c r="O86" s="2" t="s">
        <v>97</v>
      </c>
      <c r="P86" s="2">
        <v>2.89</v>
      </c>
      <c r="Q86" s="2">
        <v>2.62</v>
      </c>
      <c r="R86" s="2">
        <v>0.28999999999999998</v>
      </c>
      <c r="T86" s="2" t="str" cm="1">
        <f t="array" ref="T86">_xlfn.TEXTJOIN(",",TRUE(),TEXT(O86:R86,"0.00"))</f>
        <v>EuOH,2.89,2.62,0.29</v>
      </c>
    </row>
    <row r="87" spans="1:20" x14ac:dyDescent="0.25">
      <c r="A87" s="2" t="s">
        <v>85</v>
      </c>
      <c r="B87" s="2">
        <v>2.7</v>
      </c>
      <c r="C87" s="2">
        <v>1.4</v>
      </c>
      <c r="D87" s="2">
        <v>0.13</v>
      </c>
      <c r="F87" s="2" t="str" cm="1">
        <f t="array" ref="F87">_xlfn.TEXTJOIN(",",TRUE(),TEXT(A87:D87,"0.00"))</f>
        <v>NiOH,2.70,1.40,0.13</v>
      </c>
      <c r="H87" s="2" t="s">
        <v>83</v>
      </c>
      <c r="I87" s="2">
        <v>2.5</v>
      </c>
      <c r="J87" s="2">
        <v>2.4</v>
      </c>
      <c r="K87" s="2">
        <v>2.2000000000000002</v>
      </c>
      <c r="M87" s="2" t="str" cm="1">
        <f t="array" ref="M87">_xlfn.TEXTJOIN(",",TRUE(),TEXT(H87:K87,"0.00"))</f>
        <v>Fe(III)OH,2.50,2.40,2.20</v>
      </c>
      <c r="O87" s="2" t="s">
        <v>55</v>
      </c>
      <c r="P87" s="2">
        <v>1.76</v>
      </c>
      <c r="Q87" s="2">
        <v>1.46</v>
      </c>
      <c r="R87" s="2">
        <v>0.81</v>
      </c>
      <c r="T87" s="2" t="str" cm="1">
        <f t="array" ref="T87">_xlfn.TEXTJOIN(",",TRUE(),TEXT(O87:R87,"0.00"))</f>
        <v>Fe(II),1.76,1.46,0.81</v>
      </c>
    </row>
    <row r="88" spans="1:20" x14ac:dyDescent="0.25">
      <c r="A88" s="2" t="s">
        <v>44</v>
      </c>
      <c r="B88" s="2">
        <v>1.7</v>
      </c>
      <c r="C88" s="2">
        <v>0.9</v>
      </c>
      <c r="D88" s="2">
        <v>0.13</v>
      </c>
      <c r="F88" s="2" t="str" cm="1">
        <f t="array" ref="F88">_xlfn.TEXTJOIN(",",TRUE(),TEXT(A88:D88,"0.00"))</f>
        <v>Pb,1.70,0.90,0.13</v>
      </c>
      <c r="H88" s="2" t="s">
        <v>43</v>
      </c>
      <c r="I88" s="2">
        <v>3.5</v>
      </c>
      <c r="J88" s="2">
        <v>3.5</v>
      </c>
      <c r="K88" s="2">
        <v>5.0999999999999996</v>
      </c>
      <c r="M88" s="2" t="str" cm="1">
        <f t="array" ref="M88">_xlfn.TEXTJOIN(",",TRUE(),TEXT(H88:K88,"0.00"))</f>
        <v>Hg,3.50,3.50,5.10</v>
      </c>
      <c r="O88" s="2" t="s">
        <v>82</v>
      </c>
      <c r="P88" s="2">
        <v>1.76</v>
      </c>
      <c r="Q88" s="2">
        <v>1.46</v>
      </c>
      <c r="R88" s="2">
        <v>0.81</v>
      </c>
      <c r="T88" s="2" t="str" cm="1">
        <f t="array" ref="T88">_xlfn.TEXTJOIN(",",TRUE(),TEXT(O88:R88,"0.00"))</f>
        <v>Fe(II)OH,1.76,1.46,0.81</v>
      </c>
    </row>
    <row r="89" spans="1:20" x14ac:dyDescent="0.25">
      <c r="A89" s="2" t="s">
        <v>108</v>
      </c>
      <c r="B89" s="2">
        <v>1.7</v>
      </c>
      <c r="C89" s="2">
        <v>0.9</v>
      </c>
      <c r="D89" s="2">
        <v>0.13</v>
      </c>
      <c r="F89" s="2" t="str" cm="1">
        <f t="array" ref="F89">_xlfn.TEXTJOIN(",",TRUE(),TEXT(A89:D89,"0.00"))</f>
        <v>PbOH,1.70,0.90,0.13</v>
      </c>
      <c r="H89" s="2" t="s">
        <v>106</v>
      </c>
      <c r="I89" s="2">
        <v>3.5</v>
      </c>
      <c r="J89" s="2">
        <v>3.5</v>
      </c>
      <c r="K89" s="2">
        <v>5.0999999999999996</v>
      </c>
      <c r="M89" s="2" t="str" cm="1">
        <f t="array" ref="M89">_xlfn.TEXTJOIN(",",TRUE(),TEXT(H89:K89,"0.00"))</f>
        <v>HgOH,3.50,3.50,5.10</v>
      </c>
      <c r="O89" s="2" t="s">
        <v>56</v>
      </c>
      <c r="P89" s="2">
        <v>3.37</v>
      </c>
      <c r="Q89" s="2">
        <v>3.12</v>
      </c>
      <c r="R89" s="2">
        <v>2.2000000000000002</v>
      </c>
      <c r="T89" s="2" t="str" cm="1">
        <f t="array" ref="T89">_xlfn.TEXTJOIN(",",TRUE(),TEXT(O89:R89,"0.00"))</f>
        <v>Fe(III),3.37,3.12,2.20</v>
      </c>
    </row>
    <row r="90" spans="1:20" x14ac:dyDescent="0.25">
      <c r="A90" s="2" t="s">
        <v>119</v>
      </c>
      <c r="B90" s="2">
        <v>1.7</v>
      </c>
      <c r="C90" s="2">
        <v>0.8</v>
      </c>
      <c r="D90" s="2">
        <v>0.13</v>
      </c>
      <c r="F90" s="2" t="str" cm="1">
        <f t="array" ref="F90">_xlfn.TEXTJOIN(",",TRUE(),TEXT(A90:D90,"0.00"))</f>
        <v>Pu(III),1.70,0.80,0.13</v>
      </c>
      <c r="H90" s="2" t="s">
        <v>32</v>
      </c>
      <c r="I90" s="2">
        <v>0.7</v>
      </c>
      <c r="J90" s="2">
        <v>1.1000000000000001</v>
      </c>
      <c r="K90" s="2">
        <v>0.12</v>
      </c>
      <c r="M90" s="2" t="str" cm="1">
        <f t="array" ref="M90">_xlfn.TEXTJOIN(",",TRUE(),TEXT(H90:K90,"0.00"))</f>
        <v>Mg,0.70,1.10,0.12</v>
      </c>
      <c r="O90" s="2" t="s">
        <v>83</v>
      </c>
      <c r="P90" s="2">
        <v>3.37</v>
      </c>
      <c r="Q90" s="2">
        <v>3.12</v>
      </c>
      <c r="R90" s="2">
        <v>2.2000000000000002</v>
      </c>
      <c r="T90" s="2" t="str" cm="1">
        <f t="array" ref="T90">_xlfn.TEXTJOIN(",",TRUE(),TEXT(O90:R90,"0.00"))</f>
        <v>Fe(III)OH,3.37,3.12,2.20</v>
      </c>
    </row>
    <row r="91" spans="1:20" x14ac:dyDescent="0.25">
      <c r="A91" s="2" t="s">
        <v>117</v>
      </c>
      <c r="B91" s="2">
        <v>1.7</v>
      </c>
      <c r="C91" s="2">
        <v>0.8</v>
      </c>
      <c r="D91" s="2">
        <v>0.13</v>
      </c>
      <c r="F91" s="2" t="str" cm="1">
        <f t="array" ref="F91">_xlfn.TEXTJOIN(",",TRUE(),TEXT(A91:D91,"0.00"))</f>
        <v>Pu(III)OH,1.70,0.80,0.13</v>
      </c>
      <c r="H91" s="2" t="s">
        <v>35</v>
      </c>
      <c r="I91" s="2">
        <v>0.6</v>
      </c>
      <c r="J91" s="2">
        <v>1.7</v>
      </c>
      <c r="K91" s="2">
        <v>0.57999999999999996</v>
      </c>
      <c r="M91" s="2" t="str" cm="1">
        <f t="array" ref="M91">_xlfn.TEXTJOIN(",",TRUE(),TEXT(H91:K91,"0.00"))</f>
        <v>Mn,0.60,1.70,0.58</v>
      </c>
      <c r="O91" s="2" t="s">
        <v>64</v>
      </c>
      <c r="P91" s="2">
        <v>2.95</v>
      </c>
      <c r="Q91" s="2">
        <v>2.68</v>
      </c>
      <c r="R91" s="2">
        <v>0.24</v>
      </c>
      <c r="T91" s="2" t="str" cm="1">
        <f t="array" ref="T91">_xlfn.TEXTJOIN(",",TRUE(),TEXT(O91:R91,"0.00"))</f>
        <v>Gd,2.95,2.68,0.24</v>
      </c>
    </row>
    <row r="92" spans="1:20" x14ac:dyDescent="0.25">
      <c r="A92" s="2" t="s">
        <v>75</v>
      </c>
      <c r="B92" s="2">
        <v>0</v>
      </c>
      <c r="C92" s="2">
        <v>-0.7</v>
      </c>
      <c r="D92" s="2">
        <v>0.13</v>
      </c>
      <c r="F92" s="2" t="str" cm="1">
        <f t="array" ref="F92">_xlfn.TEXTJOIN(",",TRUE(),TEXT(A92:D92,"0.00"))</f>
        <v>Pu(IV),0.00,-0.70,0.13</v>
      </c>
      <c r="H92" s="2" t="s">
        <v>81</v>
      </c>
      <c r="I92" s="2">
        <v>0.6</v>
      </c>
      <c r="J92" s="2">
        <v>1.7</v>
      </c>
      <c r="K92" s="2">
        <v>0.57999999999999996</v>
      </c>
      <c r="M92" s="2" t="str" cm="1">
        <f t="array" ref="M92">_xlfn.TEXTJOIN(",",TRUE(),TEXT(H92:K92,"0.00"))</f>
        <v>MnOH,0.60,1.70,0.58</v>
      </c>
      <c r="O92" s="2" t="s">
        <v>98</v>
      </c>
      <c r="P92" s="2">
        <v>2.95</v>
      </c>
      <c r="Q92" s="2">
        <v>2.68</v>
      </c>
      <c r="R92" s="2">
        <v>0.24</v>
      </c>
      <c r="T92" s="2" t="str" cm="1">
        <f t="array" ref="T92">_xlfn.TEXTJOIN(",",TRUE(),TEXT(O92:R92,"0.00"))</f>
        <v>GdOH,2.95,2.68,0.24</v>
      </c>
    </row>
    <row r="93" spans="1:20" x14ac:dyDescent="0.25">
      <c r="A93" s="2" t="s">
        <v>113</v>
      </c>
      <c r="B93" s="2">
        <v>0</v>
      </c>
      <c r="C93" s="2">
        <v>-0.7</v>
      </c>
      <c r="D93" s="2">
        <v>0.13</v>
      </c>
      <c r="F93" s="2" t="str" cm="1">
        <f t="array" ref="F93">_xlfn.TEXTJOIN(",",TRUE(),TEXT(A93:D93,"0.00"))</f>
        <v>Pu(IV)OH,0.00,-0.70,0.13</v>
      </c>
      <c r="H93" s="2" t="s">
        <v>37</v>
      </c>
      <c r="I93" s="2">
        <v>1.1000000000000001</v>
      </c>
      <c r="J93" s="2">
        <v>1.4</v>
      </c>
      <c r="K93" s="2">
        <v>1.57</v>
      </c>
      <c r="M93" s="2" t="str" cm="1">
        <f t="array" ref="M93">_xlfn.TEXTJOIN(",",TRUE(),TEXT(H93:K93,"0.00"))</f>
        <v>Ni,1.10,1.40,1.57</v>
      </c>
      <c r="O93" s="2" t="s">
        <v>43</v>
      </c>
      <c r="P93" s="2">
        <v>3.84</v>
      </c>
      <c r="Q93" s="2">
        <v>3.51</v>
      </c>
      <c r="R93" s="2">
        <v>5.0999999999999996</v>
      </c>
      <c r="T93" s="2" t="str" cm="1">
        <f t="array" ref="T93">_xlfn.TEXTJOIN(",",TRUE(),TEXT(O93:R93,"0.00"))</f>
        <v>Hg,3.84,3.51,5.10</v>
      </c>
    </row>
    <row r="94" spans="1:20" x14ac:dyDescent="0.25">
      <c r="A94" s="2" t="s">
        <v>46</v>
      </c>
      <c r="B94" s="2">
        <v>1.6</v>
      </c>
      <c r="C94" s="2">
        <v>0.5</v>
      </c>
      <c r="D94" s="2">
        <v>0.13</v>
      </c>
      <c r="F94" s="2" t="str" cm="1">
        <f t="array" ref="F94">_xlfn.TEXTJOIN(",",TRUE(),TEXT(A94:D94,"0.00"))</f>
        <v>PuO2,1.60,0.50,0.13</v>
      </c>
      <c r="H94" s="2" t="s">
        <v>85</v>
      </c>
      <c r="I94" s="2">
        <v>1.1000000000000001</v>
      </c>
      <c r="J94" s="2">
        <v>1.4</v>
      </c>
      <c r="K94" s="2">
        <v>1.57</v>
      </c>
      <c r="M94" s="2" t="str" cm="1">
        <f t="array" ref="M94">_xlfn.TEXTJOIN(",",TRUE(),TEXT(H94:K94,"0.00"))</f>
        <v>NiOH,1.10,1.40,1.57</v>
      </c>
      <c r="O94" s="2" t="s">
        <v>106</v>
      </c>
      <c r="P94" s="2">
        <v>3.84</v>
      </c>
      <c r="Q94" s="2">
        <v>3.51</v>
      </c>
      <c r="R94" s="2">
        <v>5.0999999999999996</v>
      </c>
      <c r="T94" s="2" t="str" cm="1">
        <f t="array" ref="T94">_xlfn.TEXTJOIN(",",TRUE(),TEXT(O94:R94,"0.00"))</f>
        <v>HgOH,3.84,3.51,5.10</v>
      </c>
    </row>
    <row r="95" spans="1:20" x14ac:dyDescent="0.25">
      <c r="A95" s="2" t="s">
        <v>114</v>
      </c>
      <c r="B95" s="2">
        <v>1.6</v>
      </c>
      <c r="C95" s="2">
        <v>0.5</v>
      </c>
      <c r="D95" s="2">
        <v>0.13</v>
      </c>
      <c r="F95" s="2" t="str" cm="1">
        <f t="array" ref="F95">_xlfn.TEXTJOIN(",",TRUE(),TEXT(A95:D95,"0.00"))</f>
        <v>PuO2OH,1.60,0.50,0.13</v>
      </c>
      <c r="H95" s="2" t="s">
        <v>44</v>
      </c>
      <c r="I95" s="2">
        <v>2</v>
      </c>
      <c r="J95" s="2">
        <v>2.2000000000000002</v>
      </c>
      <c r="K95" s="2">
        <v>0.93</v>
      </c>
      <c r="M95" s="2" t="str" cm="1">
        <f t="array" ref="M95">_xlfn.TEXTJOIN(",",TRUE(),TEXT(H95:K95,"0.00"))</f>
        <v>Pb,2.00,2.20,0.93</v>
      </c>
      <c r="O95" s="2" t="s">
        <v>67</v>
      </c>
      <c r="P95" s="2">
        <v>3.1</v>
      </c>
      <c r="Q95" s="2">
        <v>2.82</v>
      </c>
      <c r="R95" s="2">
        <v>0.3</v>
      </c>
      <c r="T95" s="2" t="str" cm="1">
        <f t="array" ref="T95">_xlfn.TEXTJOIN(",",TRUE(),TEXT(O95:R95,"0.00"))</f>
        <v>Ho,3.10,2.82,0.30</v>
      </c>
    </row>
    <row r="96" spans="1:20" x14ac:dyDescent="0.25">
      <c r="A96" s="2" t="s">
        <v>40</v>
      </c>
      <c r="B96" s="2">
        <v>2.8</v>
      </c>
      <c r="C96" s="2">
        <v>2.2999999999999998</v>
      </c>
      <c r="D96" s="2">
        <v>0.13</v>
      </c>
      <c r="F96" s="2" t="str" cm="1">
        <f t="array" ref="F96">_xlfn.TEXTJOIN(",",TRUE(),TEXT(A96:D96,"0.00"))</f>
        <v>Sr,2.80,2.30,0.13</v>
      </c>
      <c r="H96" s="2" t="s">
        <v>108</v>
      </c>
      <c r="I96" s="2">
        <v>2</v>
      </c>
      <c r="J96" s="2">
        <v>2.2000000000000002</v>
      </c>
      <c r="K96" s="2">
        <v>0.93</v>
      </c>
      <c r="M96" s="2" t="str" cm="1">
        <f t="array" ref="M96">_xlfn.TEXTJOIN(",",TRUE(),TEXT(H96:K96,"0.00"))</f>
        <v>PbOH,2.00,2.20,0.93</v>
      </c>
      <c r="O96" s="2" t="s">
        <v>101</v>
      </c>
      <c r="P96" s="2">
        <v>3.1</v>
      </c>
      <c r="Q96" s="2">
        <v>2.82</v>
      </c>
      <c r="R96" s="2">
        <v>0.3</v>
      </c>
      <c r="T96" s="2" t="str" cm="1">
        <f t="array" ref="T96">_xlfn.TEXTJOIN(",",TRUE(),TEXT(O96:R96,"0.00"))</f>
        <v>HoOH,3.10,2.82,0.30</v>
      </c>
    </row>
    <row r="97" spans="1:20" x14ac:dyDescent="0.25">
      <c r="A97" s="2" t="s">
        <v>47</v>
      </c>
      <c r="B97" s="2">
        <v>0.6</v>
      </c>
      <c r="C97" s="2">
        <v>-0.4</v>
      </c>
      <c r="D97" s="2">
        <v>0.13</v>
      </c>
      <c r="F97" s="2" t="str" cm="1">
        <f t="array" ref="F97">_xlfn.TEXTJOIN(",",TRUE(),TEXT(A97:D97,"0.00"))</f>
        <v>Th,0.60,-0.40,0.13</v>
      </c>
      <c r="H97" s="2" t="s">
        <v>40</v>
      </c>
      <c r="I97" s="2">
        <v>1.1000000000000001</v>
      </c>
      <c r="J97" s="2">
        <v>1.2</v>
      </c>
      <c r="K97" s="2">
        <v>0</v>
      </c>
      <c r="M97" s="2" t="str" cm="1">
        <f t="array" ref="M97">_xlfn.TEXTJOIN(",",TRUE(),TEXT(H97:K97,"0.00"))</f>
        <v>Sr,1.10,1.20,0.00</v>
      </c>
      <c r="O97" s="2" t="s">
        <v>60</v>
      </c>
      <c r="P97" s="2">
        <v>2.62</v>
      </c>
      <c r="Q97" s="2">
        <v>2.36</v>
      </c>
      <c r="R97" s="2">
        <v>0.11</v>
      </c>
      <c r="T97" s="2" t="str" cm="1">
        <f t="array" ref="T97">_xlfn.TEXTJOIN(",",TRUE(),TEXT(O97:R97,"0.00"))</f>
        <v>La,2.62,2.36,0.11</v>
      </c>
    </row>
    <row r="98" spans="1:20" x14ac:dyDescent="0.25">
      <c r="A98" s="2" t="s">
        <v>109</v>
      </c>
      <c r="B98" s="2">
        <v>0.6</v>
      </c>
      <c r="C98" s="2">
        <v>-0.4</v>
      </c>
      <c r="D98" s="2">
        <v>0.13</v>
      </c>
      <c r="F98" s="2" t="str" cm="1">
        <f t="array" ref="F98">_xlfn.TEXTJOIN(",",TRUE(),TEXT(A98:D98,"0.00"))</f>
        <v>ThOH,0.60,-0.40,0.13</v>
      </c>
      <c r="H98" s="2" t="s">
        <v>47</v>
      </c>
      <c r="I98" s="2">
        <v>2.8</v>
      </c>
      <c r="J98" s="2">
        <v>2.7</v>
      </c>
      <c r="K98" s="2">
        <v>0.23</v>
      </c>
      <c r="M98" s="2" t="str" cm="1">
        <f t="array" ref="M98">_xlfn.TEXTJOIN(",",TRUE(),TEXT(H98:K98,"0.00"))</f>
        <v>Th,2.80,2.70,0.23</v>
      </c>
      <c r="O98" s="2" t="s">
        <v>93</v>
      </c>
      <c r="P98" s="2">
        <v>2.62</v>
      </c>
      <c r="Q98" s="2">
        <v>2.36</v>
      </c>
      <c r="R98" s="2">
        <v>0.11</v>
      </c>
      <c r="T98" s="2" t="str" cm="1">
        <f t="array" ref="T98">_xlfn.TEXTJOIN(",",TRUE(),TEXT(O98:R98,"0.00"))</f>
        <v>LaOH,2.62,2.36,0.11</v>
      </c>
    </row>
    <row r="99" spans="1:20" x14ac:dyDescent="0.25">
      <c r="A99" s="2" t="s">
        <v>73</v>
      </c>
      <c r="B99" s="2">
        <v>0</v>
      </c>
      <c r="C99" s="2">
        <v>-0.7</v>
      </c>
      <c r="D99" s="2">
        <v>0.13</v>
      </c>
      <c r="F99" s="2" t="str" cm="1">
        <f t="array" ref="F99">_xlfn.TEXTJOIN(",",TRUE(),TEXT(A99:D99,"0.00"))</f>
        <v>U(IV),0.00,-0.70,0.13</v>
      </c>
      <c r="H99" s="2" t="s">
        <v>109</v>
      </c>
      <c r="I99" s="2">
        <v>2.8</v>
      </c>
      <c r="J99" s="2">
        <v>2.7</v>
      </c>
      <c r="K99" s="2">
        <v>0.23</v>
      </c>
      <c r="M99" s="2" t="str" cm="1">
        <f t="array" ref="M99">_xlfn.TEXTJOIN(",",TRUE(),TEXT(H99:K99,"0.00"))</f>
        <v>ThOH,2.80,2.70,0.23</v>
      </c>
      <c r="O99" s="2" t="s">
        <v>71</v>
      </c>
      <c r="P99" s="2">
        <v>3.29</v>
      </c>
      <c r="Q99" s="2">
        <v>2.99</v>
      </c>
      <c r="R99" s="2">
        <v>0.39</v>
      </c>
      <c r="T99" s="2" t="str" cm="1">
        <f t="array" ref="T99">_xlfn.TEXTJOIN(",",TRUE(),TEXT(O99:R99,"0.00"))</f>
        <v>Lu,3.29,2.99,0.39</v>
      </c>
    </row>
    <row r="100" spans="1:20" x14ac:dyDescent="0.25">
      <c r="A100" s="2" t="s">
        <v>110</v>
      </c>
      <c r="B100" s="2">
        <v>0</v>
      </c>
      <c r="C100" s="2">
        <v>-0.7</v>
      </c>
      <c r="D100" s="2">
        <v>0.13</v>
      </c>
      <c r="F100" s="2" t="str" cm="1">
        <f t="array" ref="F100">_xlfn.TEXTJOIN(",",TRUE(),TEXT(A100:D100,"0.00"))</f>
        <v>U(IV)OH,0.00,-0.70,0.13</v>
      </c>
      <c r="H100" s="2" t="s">
        <v>45</v>
      </c>
      <c r="I100" s="2">
        <v>2.2000000000000002</v>
      </c>
      <c r="J100" s="2">
        <v>2.1</v>
      </c>
      <c r="K100" s="2">
        <v>1.1599999999999999</v>
      </c>
      <c r="M100" s="2" t="str" cm="1">
        <f t="array" ref="M100">_xlfn.TEXTJOIN(",",TRUE(),TEXT(H100:K100,"0.00"))</f>
        <v>UO2,2.20,2.10,1.16</v>
      </c>
      <c r="O100" s="2" t="s">
        <v>105</v>
      </c>
      <c r="P100" s="2">
        <v>3.29</v>
      </c>
      <c r="Q100" s="2">
        <v>2.99</v>
      </c>
      <c r="R100" s="2">
        <v>0.39</v>
      </c>
      <c r="T100" s="2" t="str" cm="1">
        <f t="array" ref="T100">_xlfn.TEXTJOIN(",",TRUE(),TEXT(O100:R100,"0.00"))</f>
        <v>LuOH,3.29,2.99,0.39</v>
      </c>
    </row>
    <row r="101" spans="1:20" x14ac:dyDescent="0.25">
      <c r="A101" s="2" t="s">
        <v>45</v>
      </c>
      <c r="B101" s="2">
        <v>1.3</v>
      </c>
      <c r="C101" s="2">
        <v>0.9</v>
      </c>
      <c r="D101" s="2">
        <v>0.13</v>
      </c>
      <c r="F101" s="2" t="str" cm="1">
        <f t="array" ref="F101">_xlfn.TEXTJOIN(",",TRUE(),TEXT(A101:D101,"0.00"))</f>
        <v>UO2,1.30,0.90,0.13</v>
      </c>
      <c r="H101" s="2" t="s">
        <v>111</v>
      </c>
      <c r="I101" s="2">
        <v>2.2000000000000002</v>
      </c>
      <c r="J101" s="2">
        <v>2.1</v>
      </c>
      <c r="K101" s="2">
        <v>1.1599999999999999</v>
      </c>
      <c r="M101" s="2" t="str" cm="1">
        <f t="array" ref="M101">_xlfn.TEXTJOIN(",",TRUE(),TEXT(H101:K101,"0.00"))</f>
        <v>UO2OH,2.20,2.10,1.16</v>
      </c>
      <c r="O101" s="2" t="s">
        <v>32</v>
      </c>
      <c r="P101" s="2">
        <v>1.1399999999999999</v>
      </c>
      <c r="Q101" s="2">
        <v>0.99</v>
      </c>
      <c r="R101" s="2">
        <v>0.13</v>
      </c>
      <c r="T101" s="2" t="str" cm="1">
        <f t="array" ref="T101">_xlfn.TEXTJOIN(",",TRUE(),TEXT(O101:R101,"0.00"))</f>
        <v>Mg,1.14,0.99,0.13</v>
      </c>
    </row>
    <row r="102" spans="1:20" x14ac:dyDescent="0.25">
      <c r="A102" s="2" t="s">
        <v>111</v>
      </c>
      <c r="B102" s="2">
        <v>1.3</v>
      </c>
      <c r="C102" s="2">
        <v>0.9</v>
      </c>
      <c r="D102" s="2">
        <v>0.13</v>
      </c>
      <c r="F102" s="2" t="str" cm="1">
        <f t="array" ref="F102">_xlfn.TEXTJOIN(",",TRUE(),TEXT(A102:D102,"0.00"))</f>
        <v>UO2OH,1.30,0.90,0.13</v>
      </c>
      <c r="H102" s="2" t="s">
        <v>39</v>
      </c>
      <c r="I102" s="2">
        <v>1.5</v>
      </c>
      <c r="J102" s="2">
        <v>1.6</v>
      </c>
      <c r="K102" s="2">
        <v>1.28</v>
      </c>
      <c r="M102" s="2" t="str" cm="1">
        <f t="array" ref="M102">_xlfn.TEXTJOIN(",",TRUE(),TEXT(H102:K102,"0.00"))</f>
        <v>Zn,1.50,1.60,1.28</v>
      </c>
      <c r="O102" s="2" t="s">
        <v>35</v>
      </c>
      <c r="P102" s="2">
        <v>1.98</v>
      </c>
      <c r="Q102" s="2">
        <v>1.76</v>
      </c>
      <c r="R102" s="2">
        <v>0.57999999999999996</v>
      </c>
      <c r="T102" s="2" t="str" cm="1">
        <f t="array" ref="T102">_xlfn.TEXTJOIN(",",TRUE(),TEXT(O102:R102,"0.00"))</f>
        <v>Mn,1.98,1.76,0.58</v>
      </c>
    </row>
    <row r="103" spans="1:20" x14ac:dyDescent="0.25">
      <c r="A103" s="2" t="s">
        <v>39</v>
      </c>
      <c r="B103" s="2">
        <v>2.2999999999999998</v>
      </c>
      <c r="C103" s="2">
        <v>1.3</v>
      </c>
      <c r="D103" s="2">
        <v>0.13</v>
      </c>
      <c r="F103" s="2" t="str" cm="1">
        <f t="array" ref="F103">_xlfn.TEXTJOIN(",",TRUE(),TEXT(A103:D103,"0.00"))</f>
        <v>Zn,2.30,1.30,0.13</v>
      </c>
      <c r="H103" s="2" t="s">
        <v>87</v>
      </c>
      <c r="I103" s="2">
        <v>1.5</v>
      </c>
      <c r="J103" s="2">
        <v>1.6</v>
      </c>
      <c r="K103" s="2">
        <v>1.28</v>
      </c>
      <c r="M103" s="2" t="str" cm="1">
        <f t="array" ref="M103">_xlfn.TEXTJOIN(",",TRUE(),TEXT(H103:K103,"0.00"))</f>
        <v>ZnOH,1.50,1.60,1.28</v>
      </c>
      <c r="O103" s="2" t="s">
        <v>81</v>
      </c>
      <c r="P103" s="2">
        <v>1.98</v>
      </c>
      <c r="Q103" s="2">
        <v>1.76</v>
      </c>
      <c r="R103" s="2">
        <v>0.57999999999999996</v>
      </c>
      <c r="T103" s="2" t="str" cm="1">
        <f t="array" ref="T103">_xlfn.TEXTJOIN(",",TRUE(),TEXT(O103:R103,"0.00"))</f>
        <v>MnOH,1.98,1.76,0.58</v>
      </c>
    </row>
    <row r="104" spans="1:20" x14ac:dyDescent="0.25">
      <c r="A104" s="2" t="s">
        <v>87</v>
      </c>
      <c r="B104" s="2">
        <v>2.2999999999999998</v>
      </c>
      <c r="C104" s="2">
        <v>1.3</v>
      </c>
      <c r="D104" s="2">
        <v>0.13</v>
      </c>
      <c r="F104" s="2" t="str" cm="1">
        <f t="array" ref="F104">_xlfn.TEXTJOIN(",",TRUE(),TEXT(A104:D104,"0.00"))</f>
        <v>ZnOH,2.30,1.30,0.13</v>
      </c>
      <c r="O104" s="2" t="s">
        <v>62</v>
      </c>
      <c r="P104" s="2">
        <v>2.83</v>
      </c>
      <c r="Q104" s="2">
        <v>2.57</v>
      </c>
      <c r="R104" s="2">
        <v>0.18</v>
      </c>
      <c r="T104" s="2" t="str" cm="1">
        <f t="array" ref="T104">_xlfn.TEXTJOIN(",",TRUE(),TEXT(O104:R104,"0.00"))</f>
        <v>Nd,2.83,2.57,0.18</v>
      </c>
    </row>
    <row r="105" spans="1:20" x14ac:dyDescent="0.25">
      <c r="O105" s="2" t="s">
        <v>95</v>
      </c>
      <c r="P105" s="2">
        <v>2.83</v>
      </c>
      <c r="Q105" s="2">
        <v>2.57</v>
      </c>
      <c r="R105" s="2">
        <v>0.18</v>
      </c>
      <c r="T105" s="2" t="str" cm="1">
        <f t="array" ref="T105">_xlfn.TEXTJOIN(",",TRUE(),TEXT(O105:R105,"0.00"))</f>
        <v>NdOH,2.83,2.57,0.18</v>
      </c>
    </row>
    <row r="106" spans="1:20" x14ac:dyDescent="0.25">
      <c r="O106" s="2" t="s">
        <v>37</v>
      </c>
      <c r="P106" s="2">
        <v>1.6</v>
      </c>
      <c r="Q106" s="2">
        <v>1.43</v>
      </c>
      <c r="R106" s="2">
        <v>1.57</v>
      </c>
      <c r="T106" s="2" t="str" cm="1">
        <f t="array" ref="T106">_xlfn.TEXTJOIN(",",TRUE(),TEXT(O106:R106,"0.00"))</f>
        <v>Ni,1.60,1.43,1.57</v>
      </c>
    </row>
    <row r="107" spans="1:20" x14ac:dyDescent="0.25">
      <c r="O107" s="2" t="s">
        <v>85</v>
      </c>
      <c r="P107" s="2">
        <v>1.6</v>
      </c>
      <c r="Q107" s="2">
        <v>1.43</v>
      </c>
      <c r="R107" s="2">
        <v>1.57</v>
      </c>
      <c r="T107" s="2" t="str" cm="1">
        <f t="array" ref="T107">_xlfn.TEXTJOIN(",",TRUE(),TEXT(O107:R107,"0.00"))</f>
        <v>NiOH,1.60,1.43,1.57</v>
      </c>
    </row>
    <row r="108" spans="1:20" x14ac:dyDescent="0.25">
      <c r="O108" s="2" t="s">
        <v>74</v>
      </c>
      <c r="P108" s="2">
        <v>2.98</v>
      </c>
      <c r="Q108" s="2">
        <v>2.79</v>
      </c>
      <c r="R108" s="2">
        <v>1.33</v>
      </c>
      <c r="T108" s="2" t="str" cm="1">
        <f t="array" ref="T108">_xlfn.TEXTJOIN(",",TRUE(),TEXT(O108:R108,"0.00"))</f>
        <v>NpO2,2.98,2.79,1.33</v>
      </c>
    </row>
    <row r="109" spans="1:20" x14ac:dyDescent="0.25">
      <c r="O109" s="2" t="s">
        <v>112</v>
      </c>
      <c r="P109" s="2">
        <v>2.98</v>
      </c>
      <c r="Q109" s="2">
        <v>2.79</v>
      </c>
      <c r="R109" s="2">
        <v>1.33</v>
      </c>
      <c r="T109" s="2" t="str" cm="1">
        <f t="array" ref="T109">_xlfn.TEXTJOIN(",",TRUE(),TEXT(O109:R109,"0.00"))</f>
        <v>NpO2OH,2.98,2.79,1.33</v>
      </c>
    </row>
    <row r="110" spans="1:20" x14ac:dyDescent="0.25">
      <c r="O110" s="2" t="s">
        <v>44</v>
      </c>
      <c r="P110" s="2">
        <v>2.37</v>
      </c>
      <c r="Q110" s="2">
        <v>2.15</v>
      </c>
      <c r="R110" s="2">
        <v>0.93</v>
      </c>
      <c r="T110" s="2" t="str" cm="1">
        <f t="array" ref="T110">_xlfn.TEXTJOIN(",",TRUE(),TEXT(O110:R110,"0.00"))</f>
        <v>Pb,2.37,2.15,0.93</v>
      </c>
    </row>
    <row r="111" spans="1:20" x14ac:dyDescent="0.25">
      <c r="O111" s="2" t="s">
        <v>108</v>
      </c>
      <c r="P111" s="2">
        <v>2.37</v>
      </c>
      <c r="Q111" s="2">
        <v>2.15</v>
      </c>
      <c r="R111" s="2">
        <v>0.93</v>
      </c>
      <c r="T111" s="2" t="str" cm="1">
        <f t="array" ref="T111">_xlfn.TEXTJOIN(",",TRUE(),TEXT(O111:R111,"0.00"))</f>
        <v>PbOH,2.37,2.15,0.93</v>
      </c>
    </row>
    <row r="112" spans="1:20" x14ac:dyDescent="0.25">
      <c r="O112" s="2" t="s">
        <v>57</v>
      </c>
      <c r="P112" s="2">
        <v>3.77</v>
      </c>
      <c r="Q112" s="2">
        <v>3.65</v>
      </c>
      <c r="R112" s="2">
        <v>5.57</v>
      </c>
      <c r="T112" s="2" t="str" cm="1">
        <f t="array" ref="T112">_xlfn.TEXTJOIN(",",TRUE(),TEXT(O112:R112,"0.00"))</f>
        <v>Pd(II),3.77,3.65,5.57</v>
      </c>
    </row>
    <row r="113" spans="15:20" x14ac:dyDescent="0.25">
      <c r="O113" s="2" t="s">
        <v>88</v>
      </c>
      <c r="P113" s="2">
        <v>3.77</v>
      </c>
      <c r="Q113" s="2">
        <v>3.65</v>
      </c>
      <c r="R113" s="2">
        <v>5.57</v>
      </c>
      <c r="T113" s="2" t="str" cm="1">
        <f t="array" ref="T113">_xlfn.TEXTJOIN(",",TRUE(),TEXT(O113:R113,"0.00"))</f>
        <v>Pd(II)OH,3.77,3.65,5.57</v>
      </c>
    </row>
    <row r="114" spans="15:20" x14ac:dyDescent="0.25">
      <c r="O114" s="2" t="s">
        <v>61</v>
      </c>
      <c r="P114" s="2">
        <v>2.85</v>
      </c>
      <c r="Q114" s="2">
        <v>2.59</v>
      </c>
      <c r="R114" s="2">
        <v>0.16</v>
      </c>
      <c r="T114" s="2" t="str" cm="1">
        <f t="array" ref="T114">_xlfn.TEXTJOIN(",",TRUE(),TEXT(O114:R114,"0.00"))</f>
        <v>Pr,2.85,2.59,0.16</v>
      </c>
    </row>
    <row r="115" spans="15:20" x14ac:dyDescent="0.25">
      <c r="O115" s="2" t="s">
        <v>94</v>
      </c>
      <c r="P115" s="2">
        <v>2.85</v>
      </c>
      <c r="Q115" s="2">
        <v>2.59</v>
      </c>
      <c r="R115" s="2">
        <v>0.16</v>
      </c>
      <c r="T115" s="2" t="str" cm="1">
        <f t="array" ref="T115">_xlfn.TEXTJOIN(",",TRUE(),TEXT(O115:R115,"0.00"))</f>
        <v>PrOH,2.85,2.59,0.16</v>
      </c>
    </row>
    <row r="116" spans="15:20" x14ac:dyDescent="0.25">
      <c r="O116" s="2" t="s">
        <v>75</v>
      </c>
      <c r="P116" s="2">
        <v>4.08</v>
      </c>
      <c r="Q116" s="2">
        <v>3.98</v>
      </c>
      <c r="R116" s="2">
        <v>1.85</v>
      </c>
      <c r="T116" s="2" t="str" cm="1">
        <f t="array" ref="T116">_xlfn.TEXTJOIN(",",TRUE(),TEXT(O116:R116,"0.00"))</f>
        <v>Pu(IV),4.08,3.98,1.85</v>
      </c>
    </row>
    <row r="117" spans="15:20" x14ac:dyDescent="0.25">
      <c r="O117" s="2" t="s">
        <v>113</v>
      </c>
      <c r="P117" s="2">
        <v>4.08</v>
      </c>
      <c r="Q117" s="2">
        <v>3.98</v>
      </c>
      <c r="R117" s="2">
        <v>1.85</v>
      </c>
      <c r="T117" s="2" t="str" cm="1">
        <f t="array" ref="T117">_xlfn.TEXTJOIN(",",TRUE(),TEXT(O117:R117,"0.00"))</f>
        <v>Pu(IV)OH,4.08,3.98,1.85</v>
      </c>
    </row>
    <row r="118" spans="15:20" x14ac:dyDescent="0.25">
      <c r="O118" s="2" t="s">
        <v>46</v>
      </c>
      <c r="P118" s="2">
        <v>2.79</v>
      </c>
      <c r="Q118" s="2">
        <v>2.58</v>
      </c>
      <c r="R118" s="2">
        <v>1.32</v>
      </c>
      <c r="T118" s="2" t="str" cm="1">
        <f t="array" ref="T118">_xlfn.TEXTJOIN(",",TRUE(),TEXT(O118:R118,"0.00"))</f>
        <v>PuO2,2.79,2.58,1.32</v>
      </c>
    </row>
    <row r="119" spans="15:20" x14ac:dyDescent="0.25">
      <c r="O119" s="2" t="s">
        <v>114</v>
      </c>
      <c r="P119" s="2">
        <v>2.79</v>
      </c>
      <c r="Q119" s="2">
        <v>2.58</v>
      </c>
      <c r="R119" s="2">
        <v>1.32</v>
      </c>
      <c r="T119" s="2" t="str" cm="1">
        <f t="array" ref="T119">_xlfn.TEXTJOIN(",",TRUE(),TEXT(O119:R119,"0.00"))</f>
        <v>PuO2OH,2.79,2.58,1.32</v>
      </c>
    </row>
    <row r="120" spans="15:20" x14ac:dyDescent="0.25">
      <c r="O120" s="2" t="s">
        <v>52</v>
      </c>
      <c r="P120" s="2">
        <v>3.61</v>
      </c>
      <c r="Q120" s="2">
        <v>3.28</v>
      </c>
      <c r="R120" s="2">
        <v>0.39</v>
      </c>
      <c r="T120" s="2" t="str" cm="1">
        <f t="array" ref="T120">_xlfn.TEXTJOIN(",",TRUE(),TEXT(O120:R120,"0.00"))</f>
        <v>Sc,3.61,3.28,0.39</v>
      </c>
    </row>
    <row r="121" spans="15:20" x14ac:dyDescent="0.25">
      <c r="O121" s="2" t="s">
        <v>78</v>
      </c>
      <c r="P121" s="2">
        <v>3.61</v>
      </c>
      <c r="Q121" s="2">
        <v>3.28</v>
      </c>
      <c r="R121" s="2">
        <v>0.39</v>
      </c>
      <c r="T121" s="2" t="str" cm="1">
        <f t="array" ref="T121">_xlfn.TEXTJOIN(",",TRUE(),TEXT(O121:R121,"0.00"))</f>
        <v>ScOH,3.61,3.28,0.39</v>
      </c>
    </row>
    <row r="122" spans="15:20" x14ac:dyDescent="0.25">
      <c r="O122" s="2" t="s">
        <v>63</v>
      </c>
      <c r="P122" s="2">
        <v>2.93</v>
      </c>
      <c r="Q122" s="2">
        <v>2.66</v>
      </c>
      <c r="R122" s="2">
        <v>0.2</v>
      </c>
      <c r="T122" s="2" t="str" cm="1">
        <f t="array" ref="T122">_xlfn.TEXTJOIN(",",TRUE(),TEXT(O122:R122,"0.00"))</f>
        <v>Sm,2.93,2.66,0.20</v>
      </c>
    </row>
    <row r="123" spans="15:20" x14ac:dyDescent="0.25">
      <c r="O123" s="2" t="s">
        <v>96</v>
      </c>
      <c r="P123" s="2">
        <v>2.93</v>
      </c>
      <c r="Q123" s="2">
        <v>2.66</v>
      </c>
      <c r="R123" s="2">
        <v>0.2</v>
      </c>
      <c r="T123" s="2" t="str" cm="1">
        <f t="array" ref="T123">_xlfn.TEXTJOIN(",",TRUE(),TEXT(O123:R123,"0.00"))</f>
        <v>SmOH,2.93,2.66,0.20</v>
      </c>
    </row>
    <row r="124" spans="15:20" x14ac:dyDescent="0.25">
      <c r="O124" s="2" t="s">
        <v>59</v>
      </c>
      <c r="P124" s="2">
        <v>3.38</v>
      </c>
      <c r="Q124" s="2">
        <v>3.22</v>
      </c>
      <c r="R124" s="2">
        <v>1.47</v>
      </c>
      <c r="T124" s="2" t="str" cm="1">
        <f t="array" ref="T124">_xlfn.TEXTJOIN(",",TRUE(),TEXT(O124:R124,"0.00"))</f>
        <v>Sn(II),3.38,3.22,1.47</v>
      </c>
    </row>
    <row r="125" spans="15:20" x14ac:dyDescent="0.25">
      <c r="O125" s="2" t="s">
        <v>92</v>
      </c>
      <c r="P125" s="2">
        <v>3.38</v>
      </c>
      <c r="Q125" s="2">
        <v>3.22</v>
      </c>
      <c r="R125" s="2">
        <v>1.47</v>
      </c>
      <c r="T125" s="2" t="str" cm="1">
        <f t="array" ref="T125">_xlfn.TEXTJOIN(",",TRUE(),TEXT(O125:R125,"0.00"))</f>
        <v>Sn(II)OH,3.38,3.22,1.47</v>
      </c>
    </row>
    <row r="126" spans="15:20" x14ac:dyDescent="0.25">
      <c r="O126" s="2" t="s">
        <v>40</v>
      </c>
      <c r="P126" s="2">
        <v>1.32</v>
      </c>
      <c r="Q126" s="2">
        <v>1.1200000000000001</v>
      </c>
      <c r="R126" s="2">
        <v>0</v>
      </c>
      <c r="T126" s="2" t="str" cm="1">
        <f t="array" ref="T126">_xlfn.TEXTJOIN(",",TRUE(),TEXT(O126:R126,"0.00"))</f>
        <v>Sr,1.32,1.12,0.00</v>
      </c>
    </row>
    <row r="127" spans="15:20" x14ac:dyDescent="0.25">
      <c r="O127" s="2" t="s">
        <v>65</v>
      </c>
      <c r="P127" s="2">
        <v>3.04</v>
      </c>
      <c r="Q127" s="2">
        <v>2.76</v>
      </c>
      <c r="R127" s="2">
        <v>0.26</v>
      </c>
      <c r="T127" s="2" t="str" cm="1">
        <f t="array" ref="T127">_xlfn.TEXTJOIN(",",TRUE(),TEXT(O127:R127,"0.00"))</f>
        <v>Tb,3.04,2.76,0.26</v>
      </c>
    </row>
    <row r="128" spans="15:20" x14ac:dyDescent="0.25">
      <c r="O128" s="2" t="s">
        <v>99</v>
      </c>
      <c r="P128" s="2">
        <v>3.04</v>
      </c>
      <c r="Q128" s="2">
        <v>2.76</v>
      </c>
      <c r="R128" s="2">
        <v>0.26</v>
      </c>
      <c r="T128" s="2" t="str" cm="1">
        <f t="array" ref="T128">_xlfn.TEXTJOIN(",",TRUE(),TEXT(O128:R128,"0.00"))</f>
        <v>TbOH,3.04,2.76,0.26</v>
      </c>
    </row>
    <row r="129" spans="15:20" x14ac:dyDescent="0.25">
      <c r="O129" s="2" t="s">
        <v>47</v>
      </c>
      <c r="P129" s="2">
        <v>3.58</v>
      </c>
      <c r="Q129" s="2">
        <v>3.34</v>
      </c>
      <c r="R129" s="2">
        <v>0.23</v>
      </c>
      <c r="T129" s="2" t="str" cm="1">
        <f t="array" ref="T129">_xlfn.TEXTJOIN(",",TRUE(),TEXT(O129:R129,"0.00"))</f>
        <v>Th,3.58,3.34,0.23</v>
      </c>
    </row>
    <row r="130" spans="15:20" x14ac:dyDescent="0.25">
      <c r="O130" s="2" t="s">
        <v>109</v>
      </c>
      <c r="P130" s="2">
        <v>3.58</v>
      </c>
      <c r="Q130" s="2">
        <v>3.34</v>
      </c>
      <c r="R130" s="2">
        <v>0.23</v>
      </c>
      <c r="T130" s="2" t="str" cm="1">
        <f t="array" ref="T130">_xlfn.TEXTJOIN(",",TRUE(),TEXT(O130:R130,"0.00"))</f>
        <v>ThOH,3.58,3.34,0.23</v>
      </c>
    </row>
    <row r="131" spans="15:20" x14ac:dyDescent="0.25">
      <c r="O131" s="2" t="s">
        <v>69</v>
      </c>
      <c r="P131" s="2">
        <v>3.23</v>
      </c>
      <c r="Q131" s="2">
        <v>2.94</v>
      </c>
      <c r="R131" s="2">
        <v>0.35</v>
      </c>
      <c r="T131" s="2" t="str" cm="1">
        <f t="array" ref="T131">_xlfn.TEXTJOIN(",",TRUE(),TEXT(O131:R131,"0.00"))</f>
        <v>Tm,3.23,2.94,0.35</v>
      </c>
    </row>
    <row r="132" spans="15:20" x14ac:dyDescent="0.25">
      <c r="O132" s="2" t="s">
        <v>103</v>
      </c>
      <c r="P132" s="2">
        <v>3.23</v>
      </c>
      <c r="Q132" s="2">
        <v>2.94</v>
      </c>
      <c r="R132" s="2">
        <v>0.35</v>
      </c>
      <c r="T132" s="2" t="str" cm="1">
        <f t="array" ref="T132">_xlfn.TEXTJOIN(",",TRUE(),TEXT(O132:R132,"0.00"))</f>
        <v>TmOH,3.23,2.94,0.35</v>
      </c>
    </row>
    <row r="133" spans="15:20" x14ac:dyDescent="0.25">
      <c r="O133" s="2" t="s">
        <v>73</v>
      </c>
      <c r="P133" s="2">
        <v>4.09</v>
      </c>
      <c r="Q133" s="2">
        <v>4</v>
      </c>
      <c r="R133" s="2">
        <v>2.2000000000000002</v>
      </c>
      <c r="T133" s="2" t="str" cm="1">
        <f t="array" ref="T133">_xlfn.TEXTJOIN(",",TRUE(),TEXT(O133:R133,"0.00"))</f>
        <v>U(IV),4.09,4.00,2.20</v>
      </c>
    </row>
    <row r="134" spans="15:20" x14ac:dyDescent="0.25">
      <c r="O134" s="2" t="s">
        <v>110</v>
      </c>
      <c r="P134" s="2">
        <v>4.09</v>
      </c>
      <c r="Q134" s="2">
        <v>4</v>
      </c>
      <c r="R134" s="2">
        <v>2.2000000000000002</v>
      </c>
      <c r="T134" s="2" t="str" cm="1">
        <f t="array" ref="T134">_xlfn.TEXTJOIN(",",TRUE(),TEXT(O134:R134,"0.00"))</f>
        <v>U(IV)OH,4.09,4.00,2.20</v>
      </c>
    </row>
    <row r="135" spans="15:20" x14ac:dyDescent="0.25">
      <c r="O135" s="2" t="s">
        <v>45</v>
      </c>
      <c r="P135" s="2">
        <v>2.61</v>
      </c>
      <c r="Q135" s="2">
        <v>2.38</v>
      </c>
      <c r="R135" s="2">
        <v>1.1599999999999999</v>
      </c>
      <c r="T135" s="2" t="str" cm="1">
        <f t="array" ref="T135">_xlfn.TEXTJOIN(",",TRUE(),TEXT(O135:R135,"0.00"))</f>
        <v>UO2,2.61,2.38,1.16</v>
      </c>
    </row>
    <row r="136" spans="15:20" x14ac:dyDescent="0.25">
      <c r="O136" s="2" t="s">
        <v>111</v>
      </c>
      <c r="P136" s="2">
        <v>2.61</v>
      </c>
      <c r="Q136" s="2">
        <v>2.38</v>
      </c>
      <c r="R136" s="2">
        <v>1.1599999999999999</v>
      </c>
      <c r="T136" s="2" t="str" cm="1">
        <f t="array" ref="T136">_xlfn.TEXTJOIN(",",TRUE(),TEXT(O136:R136,"0.00"))</f>
        <v>UO2OH,2.61,2.38,1.16</v>
      </c>
    </row>
    <row r="137" spans="15:20" x14ac:dyDescent="0.25">
      <c r="O137" s="2" t="s">
        <v>53</v>
      </c>
      <c r="P137" s="2">
        <v>2.76</v>
      </c>
      <c r="Q137" s="2">
        <v>2.5099999999999998</v>
      </c>
      <c r="R137" s="2">
        <v>1.74</v>
      </c>
      <c r="T137" s="2" t="str" cm="1">
        <f t="array" ref="T137">_xlfn.TEXTJOIN(",",TRUE(),TEXT(O137:R137,"0.00"))</f>
        <v>VO,2.76,2.51,1.74</v>
      </c>
    </row>
    <row r="138" spans="15:20" x14ac:dyDescent="0.25">
      <c r="O138" s="2" t="s">
        <v>79</v>
      </c>
      <c r="P138" s="2">
        <v>2.76</v>
      </c>
      <c r="Q138" s="2">
        <v>2.5099999999999998</v>
      </c>
      <c r="R138" s="2">
        <v>1.74</v>
      </c>
      <c r="T138" s="2" t="str" cm="1">
        <f t="array" ref="T138">_xlfn.TEXTJOIN(",",TRUE(),TEXT(O138:R138,"0.00"))</f>
        <v>VOOH,2.76,2.51,1.74</v>
      </c>
    </row>
    <row r="139" spans="15:20" x14ac:dyDescent="0.25">
      <c r="O139" s="2" t="s">
        <v>58</v>
      </c>
      <c r="P139" s="2">
        <v>3.03</v>
      </c>
      <c r="Q139" s="2">
        <v>2.76</v>
      </c>
      <c r="R139" s="2">
        <v>0.22</v>
      </c>
      <c r="T139" s="2" t="str" cm="1">
        <f t="array" ref="T139">_xlfn.TEXTJOIN(",",TRUE(),TEXT(O139:R139,"0.00"))</f>
        <v>Y,3.03,2.76,0.22</v>
      </c>
    </row>
    <row r="140" spans="15:20" x14ac:dyDescent="0.25">
      <c r="O140" s="2" t="s">
        <v>70</v>
      </c>
      <c r="P140" s="2">
        <v>3.24</v>
      </c>
      <c r="Q140" s="2">
        <v>2.94</v>
      </c>
      <c r="R140" s="2">
        <v>0.37</v>
      </c>
      <c r="T140" s="2" t="str" cm="1">
        <f t="array" ref="T140">_xlfn.TEXTJOIN(",",TRUE(),TEXT(O140:R140,"0.00"))</f>
        <v>Yb,3.24,2.94,0.37</v>
      </c>
    </row>
    <row r="141" spans="15:20" x14ac:dyDescent="0.25">
      <c r="O141" s="2" t="s">
        <v>104</v>
      </c>
      <c r="P141" s="2">
        <v>3.24</v>
      </c>
      <c r="Q141" s="2">
        <v>2.94</v>
      </c>
      <c r="R141" s="2">
        <v>0.37</v>
      </c>
      <c r="T141" s="2" t="str" cm="1">
        <f t="array" ref="T141">_xlfn.TEXTJOIN(",",TRUE(),TEXT(O141:R141,"0.00"))</f>
        <v>YbOH,3.24,2.94,0.37</v>
      </c>
    </row>
    <row r="142" spans="15:20" x14ac:dyDescent="0.25">
      <c r="O142" s="2" t="s">
        <v>89</v>
      </c>
      <c r="P142" s="2">
        <v>3.03</v>
      </c>
      <c r="Q142" s="2">
        <v>2.76</v>
      </c>
      <c r="R142" s="2">
        <v>0.22</v>
      </c>
      <c r="T142" s="2" t="str" cm="1">
        <f t="array" ref="T142">_xlfn.TEXTJOIN(",",TRUE(),TEXT(O142:R142,"0.00"))</f>
        <v>YOH,3.03,2.76,0.22</v>
      </c>
    </row>
    <row r="143" spans="15:20" x14ac:dyDescent="0.25">
      <c r="O143" s="2" t="s">
        <v>39</v>
      </c>
      <c r="P143" s="2">
        <v>1.87</v>
      </c>
      <c r="Q143" s="2">
        <v>1.68</v>
      </c>
      <c r="R143" s="2">
        <v>1.28</v>
      </c>
      <c r="T143" s="2" t="str" cm="1">
        <f t="array" ref="T143">_xlfn.TEXTJOIN(",",TRUE(),TEXT(O143:R143,"0.00"))</f>
        <v>Zn,1.87,1.68,1.28</v>
      </c>
    </row>
    <row r="144" spans="15:20" x14ac:dyDescent="0.25">
      <c r="O144" s="2" t="s">
        <v>87</v>
      </c>
      <c r="P144" s="2">
        <v>1.87</v>
      </c>
      <c r="Q144" s="2">
        <v>1.68</v>
      </c>
      <c r="R144" s="2">
        <v>1.28</v>
      </c>
      <c r="T144" s="2" t="str" cm="1">
        <f t="array" ref="T144">_xlfn.TEXTJOIN(",",TRUE(),TEXT(O144:R144,"0.00"))</f>
        <v>ZnOH,1.87,1.68,1.28</v>
      </c>
    </row>
  </sheetData>
  <sortState xmlns:xlrd2="http://schemas.microsoft.com/office/spreadsheetml/2017/richdata2" ref="A71:R160">
    <sortCondition ref="A71:A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2023-10-27T13:42:40Z</dcterms:created>
  <dcterms:modified xsi:type="dcterms:W3CDTF">2023-10-30T17:49:37Z</dcterms:modified>
</cp:coreProperties>
</file>