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"/>
    </mc:Choice>
  </mc:AlternateContent>
  <xr:revisionPtr revIDLastSave="0" documentId="13_ncr:1_{CE303C64-6AEC-48A0-B642-4218A5B4F9CF}" xr6:coauthVersionLast="47" xr6:coauthVersionMax="47" xr10:uidLastSave="{00000000-0000-0000-0000-000000000000}"/>
  <bookViews>
    <workbookView xWindow="-120" yWindow="-120" windowWidth="29040" windowHeight="15840" activeTab="5" xr2:uid="{8153C936-62C1-4FA1-A7CB-2CF5522B5E52}"/>
  </bookViews>
  <sheets>
    <sheet name="Sheet1" sheetId="1" r:id="rId1"/>
    <sheet name="Sheet2" sheetId="2" r:id="rId2"/>
    <sheet name="Sheet3" sheetId="3" r:id="rId3"/>
    <sheet name="Sheet4" sheetId="4" r:id="rId4"/>
    <sheet name="Sheet1 (2)" sheetId="5" r:id="rId5"/>
    <sheet name="Sheet2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20" i="6"/>
  <c r="B24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EQ7" i="2"/>
  <c r="AE71" i="3"/>
  <c r="AD71" i="3"/>
  <c r="AC71" i="3"/>
  <c r="AB71" i="3"/>
  <c r="AE70" i="3"/>
  <c r="AD70" i="3"/>
  <c r="AC70" i="3"/>
  <c r="AB70" i="3"/>
  <c r="AE69" i="3"/>
  <c r="AD69" i="3"/>
  <c r="AC69" i="3"/>
  <c r="AB69" i="3"/>
  <c r="AE68" i="3"/>
  <c r="AD68" i="3"/>
  <c r="AC68" i="3"/>
  <c r="AB68" i="3"/>
  <c r="AE67" i="3"/>
  <c r="AD67" i="3"/>
  <c r="AC67" i="3"/>
  <c r="AB67" i="3"/>
  <c r="AE66" i="3"/>
  <c r="AD66" i="3"/>
  <c r="AC66" i="3"/>
  <c r="AB66" i="3"/>
  <c r="AE65" i="3"/>
  <c r="AD65" i="3"/>
  <c r="AC65" i="3"/>
  <c r="AB65" i="3"/>
  <c r="AE64" i="3"/>
  <c r="AD64" i="3"/>
  <c r="AC64" i="3"/>
  <c r="AB64" i="3"/>
  <c r="AE63" i="3"/>
  <c r="AD63" i="3"/>
  <c r="AC63" i="3"/>
  <c r="AB63" i="3"/>
  <c r="AE62" i="3"/>
  <c r="AD62" i="3"/>
  <c r="AC62" i="3"/>
  <c r="AB62" i="3"/>
  <c r="AE61" i="3"/>
  <c r="AD61" i="3"/>
  <c r="AC61" i="3"/>
  <c r="AB61" i="3"/>
  <c r="AE60" i="3"/>
  <c r="AD60" i="3"/>
  <c r="AC60" i="3"/>
  <c r="AB60" i="3"/>
  <c r="AE59" i="3"/>
  <c r="AD59" i="3"/>
  <c r="AC59" i="3"/>
  <c r="AB59" i="3"/>
  <c r="AE58" i="3"/>
  <c r="AD58" i="3"/>
  <c r="AC58" i="3"/>
  <c r="AB58" i="3"/>
  <c r="AE57" i="3"/>
  <c r="AD57" i="3"/>
  <c r="AC57" i="3"/>
  <c r="AB57" i="3"/>
  <c r="AE56" i="3"/>
  <c r="AD56" i="3"/>
  <c r="AC56" i="3"/>
  <c r="AB56" i="3"/>
  <c r="AE55" i="3"/>
  <c r="AD55" i="3"/>
  <c r="AC55" i="3"/>
  <c r="AB55" i="3"/>
  <c r="AE54" i="3"/>
  <c r="AD54" i="3"/>
  <c r="AC54" i="3"/>
  <c r="AB54" i="3"/>
  <c r="AE53" i="3"/>
  <c r="AD53" i="3"/>
  <c r="AC53" i="3"/>
  <c r="AB53" i="3"/>
  <c r="AE52" i="3"/>
  <c r="AD52" i="3"/>
  <c r="AC52" i="3"/>
  <c r="AB52" i="3"/>
  <c r="AE51" i="3"/>
  <c r="AD51" i="3"/>
  <c r="AC51" i="3"/>
  <c r="AB51" i="3"/>
  <c r="AE50" i="3"/>
  <c r="AD50" i="3"/>
  <c r="AC50" i="3"/>
  <c r="AB50" i="3"/>
  <c r="AE49" i="3"/>
  <c r="AD49" i="3"/>
  <c r="AC49" i="3"/>
  <c r="AB49" i="3"/>
  <c r="AE48" i="3"/>
  <c r="AD48" i="3"/>
  <c r="AC48" i="3"/>
  <c r="AB48" i="3"/>
  <c r="AE47" i="3"/>
  <c r="AD47" i="3"/>
  <c r="AC47" i="3"/>
  <c r="AB47" i="3"/>
  <c r="AE46" i="3"/>
  <c r="AD46" i="3"/>
  <c r="AC46" i="3"/>
  <c r="AB46" i="3"/>
  <c r="AE45" i="3"/>
  <c r="AD45" i="3"/>
  <c r="AC45" i="3"/>
  <c r="AB45" i="3"/>
  <c r="AE44" i="3"/>
  <c r="AD44" i="3"/>
  <c r="AC44" i="3"/>
  <c r="AB44" i="3"/>
  <c r="AE43" i="3"/>
  <c r="AD43" i="3"/>
  <c r="AC43" i="3"/>
  <c r="AB43" i="3"/>
  <c r="AE42" i="3"/>
  <c r="AD42" i="3"/>
  <c r="AC42" i="3"/>
  <c r="AB42" i="3"/>
  <c r="AE41" i="3"/>
  <c r="AD41" i="3"/>
  <c r="AC41" i="3"/>
  <c r="AB41" i="3"/>
  <c r="AE40" i="3"/>
  <c r="AD40" i="3"/>
  <c r="AC40" i="3"/>
  <c r="AB40" i="3"/>
  <c r="AE39" i="3"/>
  <c r="AD39" i="3"/>
  <c r="AC39" i="3"/>
  <c r="AB39" i="3"/>
  <c r="AE38" i="3"/>
  <c r="AD38" i="3"/>
  <c r="AC38" i="3"/>
  <c r="AB38" i="3"/>
  <c r="AE37" i="3"/>
  <c r="AD37" i="3"/>
  <c r="AC37" i="3"/>
  <c r="AB37" i="3"/>
  <c r="AE36" i="3"/>
  <c r="AD36" i="3"/>
  <c r="AC36" i="3"/>
  <c r="AB36" i="3"/>
  <c r="AE35" i="3"/>
  <c r="AD35" i="3"/>
  <c r="AC35" i="3"/>
  <c r="AB35" i="3"/>
  <c r="AE34" i="3"/>
  <c r="AD34" i="3"/>
  <c r="AC34" i="3"/>
  <c r="AB34" i="3"/>
  <c r="AE33" i="3"/>
  <c r="AD33" i="3"/>
  <c r="AC33" i="3"/>
  <c r="AB33" i="3"/>
  <c r="AE32" i="3"/>
  <c r="AD32" i="3"/>
  <c r="AC32" i="3"/>
  <c r="AB32" i="3"/>
  <c r="AE31" i="3"/>
  <c r="AD31" i="3"/>
  <c r="AC31" i="3"/>
  <c r="AB31" i="3"/>
  <c r="AE30" i="3"/>
  <c r="AD30" i="3"/>
  <c r="AC30" i="3"/>
  <c r="AB30" i="3"/>
  <c r="AE29" i="3"/>
  <c r="AD29" i="3"/>
  <c r="AC29" i="3"/>
  <c r="AB29" i="3"/>
  <c r="AE28" i="3"/>
  <c r="AD28" i="3"/>
  <c r="AC28" i="3"/>
  <c r="AB28" i="3"/>
  <c r="AE27" i="3"/>
  <c r="AD27" i="3"/>
  <c r="AC27" i="3"/>
  <c r="AB27" i="3"/>
  <c r="AE26" i="3"/>
  <c r="AD26" i="3"/>
  <c r="AC26" i="3"/>
  <c r="AB26" i="3"/>
  <c r="AE25" i="3"/>
  <c r="AD25" i="3"/>
  <c r="AC25" i="3"/>
  <c r="AB25" i="3"/>
  <c r="AE24" i="3"/>
  <c r="AD24" i="3"/>
  <c r="AC24" i="3"/>
  <c r="AB24" i="3"/>
  <c r="AE23" i="3"/>
  <c r="AD23" i="3"/>
  <c r="AC23" i="3"/>
  <c r="AB23" i="3"/>
  <c r="AE22" i="3"/>
  <c r="AD22" i="3"/>
  <c r="AC22" i="3"/>
  <c r="AB22" i="3"/>
  <c r="AE21" i="3"/>
  <c r="AD21" i="3"/>
  <c r="AC21" i="3"/>
  <c r="AB21" i="3"/>
  <c r="AE20" i="3"/>
  <c r="AD20" i="3"/>
  <c r="AC20" i="3"/>
  <c r="AB20" i="3"/>
  <c r="L21" i="3" l="1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M20" i="3"/>
  <c r="L20" i="3"/>
  <c r="I15" i="3"/>
  <c r="I14" i="3"/>
  <c r="H14" i="3"/>
  <c r="H15" i="3" s="1"/>
  <c r="GA7" i="2"/>
  <c r="GA8" i="2"/>
  <c r="GA9" i="2"/>
  <c r="GA10" i="2"/>
  <c r="GA11" i="2"/>
  <c r="GA12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I27" i="2"/>
  <c r="GI28" i="2"/>
  <c r="GI29" i="2"/>
  <c r="GI30" i="2"/>
  <c r="GI31" i="2"/>
  <c r="GI32" i="2"/>
  <c r="GI33" i="2"/>
  <c r="GI34" i="2"/>
  <c r="GI35" i="2"/>
  <c r="GI36" i="2"/>
  <c r="GI37" i="2"/>
  <c r="GI38" i="2"/>
  <c r="GI39" i="2"/>
  <c r="GI40" i="2"/>
  <c r="GI41" i="2"/>
  <c r="GI42" i="2"/>
  <c r="GI43" i="2"/>
  <c r="GI44" i="2"/>
  <c r="GE47" i="2"/>
  <c r="GE48" i="2"/>
  <c r="GE49" i="2"/>
  <c r="GE50" i="2"/>
  <c r="GE51" i="2"/>
  <c r="GE52" i="2"/>
  <c r="GE53" i="2"/>
  <c r="GE54" i="2"/>
  <c r="GE55" i="2"/>
  <c r="GE56" i="2"/>
  <c r="GE57" i="2"/>
  <c r="GE58" i="2"/>
  <c r="GE59" i="2"/>
  <c r="GE60" i="2"/>
  <c r="GE61" i="2"/>
  <c r="GE62" i="2"/>
  <c r="GE63" i="2"/>
  <c r="GE64" i="2"/>
  <c r="GB67" i="2"/>
  <c r="GB68" i="2"/>
  <c r="GB69" i="2"/>
  <c r="GB70" i="2"/>
  <c r="GB71" i="2"/>
  <c r="GB72" i="2"/>
  <c r="GB73" i="2"/>
  <c r="GB74" i="2"/>
  <c r="GB75" i="2"/>
  <c r="GB76" i="2"/>
  <c r="GB77" i="2"/>
  <c r="GB78" i="2"/>
  <c r="GB79" i="2"/>
  <c r="GB80" i="2"/>
  <c r="GB81" i="2"/>
  <c r="GB82" i="2"/>
  <c r="GB83" i="2"/>
  <c r="GB84" i="2"/>
  <c r="GM7" i="2"/>
  <c r="GM8" i="2"/>
  <c r="GM9" i="2"/>
  <c r="GM10" i="2"/>
  <c r="GM11" i="2"/>
  <c r="GM12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S7" i="2"/>
  <c r="GS8" i="2"/>
  <c r="GS9" i="2"/>
  <c r="GS10" i="2"/>
  <c r="GS11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O27" i="2"/>
  <c r="GU27" i="2"/>
  <c r="GO28" i="2"/>
  <c r="GU28" i="2"/>
  <c r="GO29" i="2"/>
  <c r="GU29" i="2"/>
  <c r="GO30" i="2"/>
  <c r="GU30" i="2"/>
  <c r="GO31" i="2"/>
  <c r="GU31" i="2"/>
  <c r="GO32" i="2"/>
  <c r="GU32" i="2"/>
  <c r="GO33" i="2"/>
  <c r="GU33" i="2"/>
  <c r="GO34" i="2"/>
  <c r="GU34" i="2"/>
  <c r="GO35" i="2"/>
  <c r="GU35" i="2"/>
  <c r="GO36" i="2"/>
  <c r="GU36" i="2"/>
  <c r="GO37" i="2"/>
  <c r="GU37" i="2"/>
  <c r="GO38" i="2"/>
  <c r="GU38" i="2"/>
  <c r="GO39" i="2"/>
  <c r="GU39" i="2"/>
  <c r="GO40" i="2"/>
  <c r="GU40" i="2"/>
  <c r="GO41" i="2"/>
  <c r="GU41" i="2"/>
  <c r="GO42" i="2"/>
  <c r="GU42" i="2"/>
  <c r="GO43" i="2"/>
  <c r="GU43" i="2"/>
  <c r="GO44" i="2"/>
  <c r="GU44" i="2"/>
  <c r="GK47" i="2"/>
  <c r="GQ47" i="2"/>
  <c r="GW47" i="2"/>
  <c r="GK48" i="2"/>
  <c r="GQ48" i="2"/>
  <c r="GW48" i="2"/>
  <c r="GK49" i="2"/>
  <c r="GQ49" i="2"/>
  <c r="GW49" i="2"/>
  <c r="GK50" i="2"/>
  <c r="GQ50" i="2"/>
  <c r="GW50" i="2"/>
  <c r="GK51" i="2"/>
  <c r="GQ51" i="2"/>
  <c r="GW51" i="2"/>
  <c r="GK52" i="2"/>
  <c r="GQ52" i="2"/>
  <c r="GW52" i="2"/>
  <c r="GK53" i="2"/>
  <c r="GQ53" i="2"/>
  <c r="GW53" i="2"/>
  <c r="GK54" i="2"/>
  <c r="GQ54" i="2"/>
  <c r="GW54" i="2"/>
  <c r="GK55" i="2"/>
  <c r="GQ55" i="2"/>
  <c r="GW55" i="2"/>
  <c r="GK56" i="2"/>
  <c r="GQ56" i="2"/>
  <c r="GW56" i="2"/>
  <c r="GK57" i="2"/>
  <c r="GQ57" i="2"/>
  <c r="GW57" i="2"/>
  <c r="GK58" i="2"/>
  <c r="GQ58" i="2"/>
  <c r="GW58" i="2"/>
  <c r="GK59" i="2"/>
  <c r="GQ59" i="2"/>
  <c r="GW59" i="2"/>
  <c r="GK60" i="2"/>
  <c r="GQ60" i="2"/>
  <c r="GW60" i="2"/>
  <c r="GK61" i="2"/>
  <c r="GQ61" i="2"/>
  <c r="GW61" i="2"/>
  <c r="GK62" i="2"/>
  <c r="GQ62" i="2"/>
  <c r="GW62" i="2"/>
  <c r="GK63" i="2"/>
  <c r="GQ63" i="2"/>
  <c r="GW63" i="2"/>
  <c r="GK64" i="2"/>
  <c r="GQ64" i="2"/>
  <c r="GW64" i="2"/>
  <c r="GH67" i="2"/>
  <c r="GN67" i="2"/>
  <c r="GT67" i="2"/>
  <c r="GH68" i="2"/>
  <c r="GN68" i="2"/>
  <c r="GT68" i="2"/>
  <c r="GH69" i="2"/>
  <c r="GN69" i="2"/>
  <c r="GT69" i="2"/>
  <c r="GH70" i="2"/>
  <c r="GN70" i="2"/>
  <c r="GT70" i="2"/>
  <c r="GH71" i="2"/>
  <c r="GN71" i="2"/>
  <c r="GT71" i="2"/>
  <c r="GH72" i="2"/>
  <c r="GN72" i="2"/>
  <c r="GT72" i="2"/>
  <c r="GH73" i="2"/>
  <c r="GN73" i="2"/>
  <c r="GT73" i="2"/>
  <c r="GH74" i="2"/>
  <c r="GN74" i="2"/>
  <c r="GT74" i="2"/>
  <c r="GH75" i="2"/>
  <c r="GN75" i="2"/>
  <c r="GT75" i="2"/>
  <c r="GH76" i="2"/>
  <c r="GN76" i="2"/>
  <c r="GT76" i="2"/>
  <c r="GH77" i="2"/>
  <c r="GN77" i="2"/>
  <c r="GT77" i="2"/>
  <c r="GH78" i="2"/>
  <c r="GN78" i="2"/>
  <c r="GT78" i="2"/>
  <c r="GH79" i="2"/>
  <c r="GN79" i="2"/>
  <c r="GT79" i="2"/>
  <c r="GH80" i="2"/>
  <c r="GN80" i="2"/>
  <c r="GT80" i="2"/>
  <c r="GH81" i="2"/>
  <c r="GN81" i="2"/>
  <c r="GT81" i="2"/>
  <c r="GH82" i="2"/>
  <c r="GN82" i="2"/>
  <c r="GT82" i="2"/>
  <c r="GH83" i="2"/>
  <c r="GN83" i="2"/>
  <c r="GT83" i="2"/>
  <c r="GH84" i="2"/>
  <c r="GN84" i="2"/>
  <c r="GT84" i="2"/>
  <c r="GF87" i="2"/>
  <c r="GL87" i="2"/>
  <c r="GR87" i="2"/>
  <c r="GX87" i="2"/>
  <c r="GF88" i="2"/>
  <c r="GL88" i="2"/>
  <c r="GR88" i="2"/>
  <c r="GX88" i="2"/>
  <c r="GF89" i="2"/>
  <c r="GL89" i="2"/>
  <c r="GR89" i="2"/>
  <c r="GX89" i="2"/>
  <c r="GF90" i="2"/>
  <c r="GL90" i="2"/>
  <c r="GR90" i="2"/>
  <c r="GX90" i="2"/>
  <c r="GF91" i="2"/>
  <c r="GL91" i="2"/>
  <c r="GR91" i="2"/>
  <c r="GX91" i="2"/>
  <c r="GF92" i="2"/>
  <c r="GL92" i="2"/>
  <c r="GR92" i="2"/>
  <c r="GX92" i="2"/>
  <c r="GF93" i="2"/>
  <c r="GL93" i="2"/>
  <c r="GR93" i="2"/>
  <c r="GX93" i="2"/>
  <c r="GF94" i="2"/>
  <c r="GL94" i="2"/>
  <c r="GR94" i="2"/>
  <c r="GX94" i="2"/>
  <c r="GF95" i="2"/>
  <c r="GL95" i="2"/>
  <c r="GR95" i="2"/>
  <c r="GX95" i="2"/>
  <c r="GF96" i="2"/>
  <c r="GL96" i="2"/>
  <c r="GR96" i="2"/>
  <c r="GX96" i="2"/>
  <c r="GF97" i="2"/>
  <c r="GL97" i="2"/>
  <c r="GR97" i="2"/>
  <c r="GX97" i="2"/>
  <c r="GF98" i="2"/>
  <c r="GL98" i="2"/>
  <c r="GR98" i="2"/>
  <c r="GX98" i="2"/>
  <c r="GF99" i="2"/>
  <c r="GL99" i="2"/>
  <c r="GR99" i="2"/>
  <c r="GX99" i="2"/>
  <c r="GF100" i="2"/>
  <c r="GL100" i="2"/>
  <c r="GR100" i="2"/>
  <c r="GX100" i="2"/>
  <c r="GF101" i="2"/>
  <c r="GL101" i="2"/>
  <c r="GR101" i="2"/>
  <c r="GX101" i="2"/>
  <c r="GF102" i="2"/>
  <c r="GL102" i="2"/>
  <c r="GR102" i="2"/>
  <c r="GX102" i="2"/>
  <c r="GF103" i="2"/>
  <c r="GL103" i="2"/>
  <c r="GR103" i="2"/>
  <c r="GX103" i="2"/>
  <c r="GF104" i="2"/>
  <c r="GL104" i="2"/>
  <c r="GR104" i="2"/>
  <c r="GX10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EJ88" i="2"/>
  <c r="FH88" i="2" s="1"/>
  <c r="FB104" i="2"/>
  <c r="FZ104" i="2" s="1"/>
  <c r="EV104" i="2"/>
  <c r="FT104" i="2" s="1"/>
  <c r="EP104" i="2"/>
  <c r="FN104" i="2" s="1"/>
  <c r="EJ104" i="2"/>
  <c r="FH104" i="2" s="1"/>
  <c r="FB103" i="2"/>
  <c r="FZ103" i="2" s="1"/>
  <c r="EV103" i="2"/>
  <c r="FT103" i="2" s="1"/>
  <c r="EP103" i="2"/>
  <c r="FN103" i="2" s="1"/>
  <c r="EJ103" i="2"/>
  <c r="FH103" i="2" s="1"/>
  <c r="FB102" i="2"/>
  <c r="FZ102" i="2" s="1"/>
  <c r="EV102" i="2"/>
  <c r="FT102" i="2" s="1"/>
  <c r="EP102" i="2"/>
  <c r="FN102" i="2" s="1"/>
  <c r="EJ102" i="2"/>
  <c r="FH102" i="2" s="1"/>
  <c r="FB101" i="2"/>
  <c r="FZ101" i="2" s="1"/>
  <c r="EV101" i="2"/>
  <c r="FT101" i="2" s="1"/>
  <c r="EP101" i="2"/>
  <c r="FN101" i="2" s="1"/>
  <c r="EJ101" i="2"/>
  <c r="FH101" i="2" s="1"/>
  <c r="FB100" i="2"/>
  <c r="FZ100" i="2" s="1"/>
  <c r="EV100" i="2"/>
  <c r="FT100" i="2" s="1"/>
  <c r="EP100" i="2"/>
  <c r="FN100" i="2" s="1"/>
  <c r="EJ100" i="2"/>
  <c r="FH100" i="2" s="1"/>
  <c r="FB99" i="2"/>
  <c r="FZ99" i="2" s="1"/>
  <c r="EV99" i="2"/>
  <c r="FT99" i="2" s="1"/>
  <c r="EP99" i="2"/>
  <c r="FN99" i="2" s="1"/>
  <c r="EJ99" i="2"/>
  <c r="FH99" i="2" s="1"/>
  <c r="FB98" i="2"/>
  <c r="FZ98" i="2" s="1"/>
  <c r="EV98" i="2"/>
  <c r="FT98" i="2" s="1"/>
  <c r="EP98" i="2"/>
  <c r="FN98" i="2" s="1"/>
  <c r="EJ98" i="2"/>
  <c r="FH98" i="2" s="1"/>
  <c r="FB97" i="2"/>
  <c r="FZ97" i="2" s="1"/>
  <c r="EV97" i="2"/>
  <c r="FT97" i="2" s="1"/>
  <c r="EP97" i="2"/>
  <c r="FN97" i="2" s="1"/>
  <c r="EJ97" i="2"/>
  <c r="FH97" i="2" s="1"/>
  <c r="FB96" i="2"/>
  <c r="FZ96" i="2" s="1"/>
  <c r="EV96" i="2"/>
  <c r="FT96" i="2" s="1"/>
  <c r="EP96" i="2"/>
  <c r="FN96" i="2" s="1"/>
  <c r="EJ96" i="2"/>
  <c r="FH96" i="2" s="1"/>
  <c r="FB95" i="2"/>
  <c r="FZ95" i="2" s="1"/>
  <c r="EV95" i="2"/>
  <c r="FT95" i="2" s="1"/>
  <c r="EP95" i="2"/>
  <c r="FN95" i="2" s="1"/>
  <c r="EJ95" i="2"/>
  <c r="FH95" i="2" s="1"/>
  <c r="FB94" i="2"/>
  <c r="FZ94" i="2" s="1"/>
  <c r="EV94" i="2"/>
  <c r="FT94" i="2" s="1"/>
  <c r="EP94" i="2"/>
  <c r="FN94" i="2" s="1"/>
  <c r="EJ94" i="2"/>
  <c r="FH94" i="2" s="1"/>
  <c r="FB93" i="2"/>
  <c r="FZ93" i="2" s="1"/>
  <c r="EV93" i="2"/>
  <c r="FT93" i="2" s="1"/>
  <c r="EP93" i="2"/>
  <c r="FN93" i="2" s="1"/>
  <c r="EJ93" i="2"/>
  <c r="FH93" i="2" s="1"/>
  <c r="FB92" i="2"/>
  <c r="FZ92" i="2" s="1"/>
  <c r="EV92" i="2"/>
  <c r="FT92" i="2" s="1"/>
  <c r="EP92" i="2"/>
  <c r="FN92" i="2" s="1"/>
  <c r="EJ92" i="2"/>
  <c r="FH92" i="2" s="1"/>
  <c r="FB91" i="2"/>
  <c r="FZ91" i="2" s="1"/>
  <c r="EV91" i="2"/>
  <c r="FT91" i="2" s="1"/>
  <c r="EP91" i="2"/>
  <c r="FN91" i="2" s="1"/>
  <c r="EJ91" i="2"/>
  <c r="FH91" i="2" s="1"/>
  <c r="FB90" i="2"/>
  <c r="FZ90" i="2" s="1"/>
  <c r="EV90" i="2"/>
  <c r="FT90" i="2" s="1"/>
  <c r="EP90" i="2"/>
  <c r="FN90" i="2" s="1"/>
  <c r="EJ90" i="2"/>
  <c r="FH90" i="2" s="1"/>
  <c r="FB89" i="2"/>
  <c r="FZ89" i="2" s="1"/>
  <c r="EV89" i="2"/>
  <c r="FT89" i="2" s="1"/>
  <c r="EP89" i="2"/>
  <c r="FN89" i="2" s="1"/>
  <c r="EJ89" i="2"/>
  <c r="FH89" i="2" s="1"/>
  <c r="FB88" i="2"/>
  <c r="FZ88" i="2" s="1"/>
  <c r="EV88" i="2"/>
  <c r="FT88" i="2" s="1"/>
  <c r="EP88" i="2"/>
  <c r="FN88" i="2" s="1"/>
  <c r="FB87" i="2"/>
  <c r="FZ87" i="2" s="1"/>
  <c r="EV87" i="2"/>
  <c r="FT87" i="2" s="1"/>
  <c r="EP87" i="2"/>
  <c r="FN87" i="2" s="1"/>
  <c r="EJ87" i="2"/>
  <c r="FH87" i="2" s="1"/>
  <c r="EX84" i="2"/>
  <c r="FV84" i="2" s="1"/>
  <c r="ER84" i="2"/>
  <c r="FP84" i="2" s="1"/>
  <c r="EL84" i="2"/>
  <c r="FJ84" i="2" s="1"/>
  <c r="EF84" i="2"/>
  <c r="FD84" i="2" s="1"/>
  <c r="EX83" i="2"/>
  <c r="FV83" i="2" s="1"/>
  <c r="ER83" i="2"/>
  <c r="FP83" i="2" s="1"/>
  <c r="EL83" i="2"/>
  <c r="FJ83" i="2" s="1"/>
  <c r="EF83" i="2"/>
  <c r="FD83" i="2" s="1"/>
  <c r="EX82" i="2"/>
  <c r="FV82" i="2" s="1"/>
  <c r="ER82" i="2"/>
  <c r="FP82" i="2" s="1"/>
  <c r="EL82" i="2"/>
  <c r="FJ82" i="2" s="1"/>
  <c r="EF82" i="2"/>
  <c r="FD82" i="2" s="1"/>
  <c r="EX81" i="2"/>
  <c r="FV81" i="2" s="1"/>
  <c r="ER81" i="2"/>
  <c r="FP81" i="2" s="1"/>
  <c r="EL81" i="2"/>
  <c r="FJ81" i="2" s="1"/>
  <c r="EF81" i="2"/>
  <c r="FD81" i="2" s="1"/>
  <c r="EX80" i="2"/>
  <c r="FV80" i="2" s="1"/>
  <c r="ER80" i="2"/>
  <c r="FP80" i="2" s="1"/>
  <c r="EL80" i="2"/>
  <c r="FJ80" i="2" s="1"/>
  <c r="EF80" i="2"/>
  <c r="FD80" i="2" s="1"/>
  <c r="EX79" i="2"/>
  <c r="FV79" i="2" s="1"/>
  <c r="ER79" i="2"/>
  <c r="FP79" i="2" s="1"/>
  <c r="EL79" i="2"/>
  <c r="FJ79" i="2" s="1"/>
  <c r="EF79" i="2"/>
  <c r="FD79" i="2" s="1"/>
  <c r="EX78" i="2"/>
  <c r="FV78" i="2" s="1"/>
  <c r="ER78" i="2"/>
  <c r="FP78" i="2" s="1"/>
  <c r="EL78" i="2"/>
  <c r="FJ78" i="2" s="1"/>
  <c r="EF78" i="2"/>
  <c r="FD78" i="2" s="1"/>
  <c r="EX77" i="2"/>
  <c r="FV77" i="2" s="1"/>
  <c r="ER77" i="2"/>
  <c r="FP77" i="2" s="1"/>
  <c r="EL77" i="2"/>
  <c r="FJ77" i="2" s="1"/>
  <c r="EF77" i="2"/>
  <c r="FD77" i="2" s="1"/>
  <c r="EX76" i="2"/>
  <c r="FV76" i="2" s="1"/>
  <c r="ER76" i="2"/>
  <c r="FP76" i="2" s="1"/>
  <c r="EL76" i="2"/>
  <c r="FJ76" i="2" s="1"/>
  <c r="EF76" i="2"/>
  <c r="FD76" i="2" s="1"/>
  <c r="EX75" i="2"/>
  <c r="FV75" i="2" s="1"/>
  <c r="ER75" i="2"/>
  <c r="FP75" i="2" s="1"/>
  <c r="EL75" i="2"/>
  <c r="FJ75" i="2" s="1"/>
  <c r="EF75" i="2"/>
  <c r="FD75" i="2" s="1"/>
  <c r="EX74" i="2"/>
  <c r="FV74" i="2" s="1"/>
  <c r="ER74" i="2"/>
  <c r="FP74" i="2" s="1"/>
  <c r="EL74" i="2"/>
  <c r="FJ74" i="2" s="1"/>
  <c r="EF74" i="2"/>
  <c r="FD74" i="2" s="1"/>
  <c r="EX73" i="2"/>
  <c r="FV73" i="2" s="1"/>
  <c r="ER73" i="2"/>
  <c r="FP73" i="2" s="1"/>
  <c r="EL73" i="2"/>
  <c r="FJ73" i="2" s="1"/>
  <c r="EF73" i="2"/>
  <c r="FD73" i="2" s="1"/>
  <c r="EX72" i="2"/>
  <c r="FV72" i="2" s="1"/>
  <c r="ER72" i="2"/>
  <c r="FP72" i="2" s="1"/>
  <c r="EL72" i="2"/>
  <c r="FJ72" i="2" s="1"/>
  <c r="EF72" i="2"/>
  <c r="FD72" i="2" s="1"/>
  <c r="EX71" i="2"/>
  <c r="FV71" i="2" s="1"/>
  <c r="ER71" i="2"/>
  <c r="FP71" i="2" s="1"/>
  <c r="EL71" i="2"/>
  <c r="FJ71" i="2" s="1"/>
  <c r="EF71" i="2"/>
  <c r="FD71" i="2" s="1"/>
  <c r="EX70" i="2"/>
  <c r="FV70" i="2" s="1"/>
  <c r="ER70" i="2"/>
  <c r="FP70" i="2" s="1"/>
  <c r="EL70" i="2"/>
  <c r="FJ70" i="2" s="1"/>
  <c r="EF70" i="2"/>
  <c r="FD70" i="2" s="1"/>
  <c r="EX69" i="2"/>
  <c r="FV69" i="2" s="1"/>
  <c r="ER69" i="2"/>
  <c r="FP69" i="2" s="1"/>
  <c r="EL69" i="2"/>
  <c r="FJ69" i="2" s="1"/>
  <c r="EF69" i="2"/>
  <c r="FD69" i="2" s="1"/>
  <c r="EX68" i="2"/>
  <c r="FV68" i="2" s="1"/>
  <c r="ER68" i="2"/>
  <c r="FP68" i="2" s="1"/>
  <c r="EL68" i="2"/>
  <c r="FJ68" i="2" s="1"/>
  <c r="EF68" i="2"/>
  <c r="FD68" i="2" s="1"/>
  <c r="EX67" i="2"/>
  <c r="FV67" i="2" s="1"/>
  <c r="ER67" i="2"/>
  <c r="FP67" i="2" s="1"/>
  <c r="EL67" i="2"/>
  <c r="FJ67" i="2" s="1"/>
  <c r="EF67" i="2"/>
  <c r="FD67" i="2" s="1"/>
  <c r="FA64" i="2"/>
  <c r="FY64" i="2" s="1"/>
  <c r="EU64" i="2"/>
  <c r="FS64" i="2" s="1"/>
  <c r="EO64" i="2"/>
  <c r="FM64" i="2" s="1"/>
  <c r="EI64" i="2"/>
  <c r="FG64" i="2" s="1"/>
  <c r="FA63" i="2"/>
  <c r="FY63" i="2" s="1"/>
  <c r="EU63" i="2"/>
  <c r="FS63" i="2" s="1"/>
  <c r="EO63" i="2"/>
  <c r="FM63" i="2" s="1"/>
  <c r="EI63" i="2"/>
  <c r="FG63" i="2" s="1"/>
  <c r="FA62" i="2"/>
  <c r="FY62" i="2" s="1"/>
  <c r="EU62" i="2"/>
  <c r="FS62" i="2" s="1"/>
  <c r="EO62" i="2"/>
  <c r="FM62" i="2" s="1"/>
  <c r="EI62" i="2"/>
  <c r="FG62" i="2" s="1"/>
  <c r="FA61" i="2"/>
  <c r="FY61" i="2" s="1"/>
  <c r="EU61" i="2"/>
  <c r="FS61" i="2" s="1"/>
  <c r="EO61" i="2"/>
  <c r="FM61" i="2" s="1"/>
  <c r="EI61" i="2"/>
  <c r="FG61" i="2" s="1"/>
  <c r="FA60" i="2"/>
  <c r="FY60" i="2" s="1"/>
  <c r="EU60" i="2"/>
  <c r="FS60" i="2" s="1"/>
  <c r="EO60" i="2"/>
  <c r="FM60" i="2" s="1"/>
  <c r="EI60" i="2"/>
  <c r="FG60" i="2" s="1"/>
  <c r="FA59" i="2"/>
  <c r="FY59" i="2" s="1"/>
  <c r="EU59" i="2"/>
  <c r="FS59" i="2" s="1"/>
  <c r="EO59" i="2"/>
  <c r="FM59" i="2" s="1"/>
  <c r="EI59" i="2"/>
  <c r="FG59" i="2" s="1"/>
  <c r="FA58" i="2"/>
  <c r="FY58" i="2" s="1"/>
  <c r="EU58" i="2"/>
  <c r="FS58" i="2" s="1"/>
  <c r="EO58" i="2"/>
  <c r="FM58" i="2" s="1"/>
  <c r="EI58" i="2"/>
  <c r="FG58" i="2" s="1"/>
  <c r="FA57" i="2"/>
  <c r="FY57" i="2" s="1"/>
  <c r="EU57" i="2"/>
  <c r="FS57" i="2" s="1"/>
  <c r="EO57" i="2"/>
  <c r="FM57" i="2" s="1"/>
  <c r="EI57" i="2"/>
  <c r="FG57" i="2" s="1"/>
  <c r="FA56" i="2"/>
  <c r="FY56" i="2" s="1"/>
  <c r="EU56" i="2"/>
  <c r="FS56" i="2" s="1"/>
  <c r="EO56" i="2"/>
  <c r="FM56" i="2" s="1"/>
  <c r="EI56" i="2"/>
  <c r="FG56" i="2" s="1"/>
  <c r="FA55" i="2"/>
  <c r="FY55" i="2" s="1"/>
  <c r="EU55" i="2"/>
  <c r="FS55" i="2" s="1"/>
  <c r="EO55" i="2"/>
  <c r="FM55" i="2" s="1"/>
  <c r="EI55" i="2"/>
  <c r="FG55" i="2" s="1"/>
  <c r="FA54" i="2"/>
  <c r="FY54" i="2" s="1"/>
  <c r="EU54" i="2"/>
  <c r="FS54" i="2" s="1"/>
  <c r="EO54" i="2"/>
  <c r="FM54" i="2" s="1"/>
  <c r="EI54" i="2"/>
  <c r="FG54" i="2" s="1"/>
  <c r="FA53" i="2"/>
  <c r="FY53" i="2" s="1"/>
  <c r="EU53" i="2"/>
  <c r="FS53" i="2" s="1"/>
  <c r="EO53" i="2"/>
  <c r="FM53" i="2" s="1"/>
  <c r="EI53" i="2"/>
  <c r="FG53" i="2" s="1"/>
  <c r="FA52" i="2"/>
  <c r="FY52" i="2" s="1"/>
  <c r="EU52" i="2"/>
  <c r="FS52" i="2" s="1"/>
  <c r="EO52" i="2"/>
  <c r="FM52" i="2" s="1"/>
  <c r="EI52" i="2"/>
  <c r="FG52" i="2" s="1"/>
  <c r="FA51" i="2"/>
  <c r="FY51" i="2" s="1"/>
  <c r="EU51" i="2"/>
  <c r="FS51" i="2" s="1"/>
  <c r="EO51" i="2"/>
  <c r="FM51" i="2" s="1"/>
  <c r="EI51" i="2"/>
  <c r="FG51" i="2" s="1"/>
  <c r="FA50" i="2"/>
  <c r="FY50" i="2" s="1"/>
  <c r="EU50" i="2"/>
  <c r="FS50" i="2" s="1"/>
  <c r="EO50" i="2"/>
  <c r="FM50" i="2" s="1"/>
  <c r="EI50" i="2"/>
  <c r="FG50" i="2" s="1"/>
  <c r="FA49" i="2"/>
  <c r="FY49" i="2" s="1"/>
  <c r="EU49" i="2"/>
  <c r="FS49" i="2" s="1"/>
  <c r="EO49" i="2"/>
  <c r="FM49" i="2" s="1"/>
  <c r="EI49" i="2"/>
  <c r="FG49" i="2" s="1"/>
  <c r="FA48" i="2"/>
  <c r="FY48" i="2" s="1"/>
  <c r="EU48" i="2"/>
  <c r="FS48" i="2" s="1"/>
  <c r="EO48" i="2"/>
  <c r="FM48" i="2" s="1"/>
  <c r="EI48" i="2"/>
  <c r="FG48" i="2" s="1"/>
  <c r="FA47" i="2"/>
  <c r="FY47" i="2" s="1"/>
  <c r="EU47" i="2"/>
  <c r="FS47" i="2" s="1"/>
  <c r="EO47" i="2"/>
  <c r="FM47" i="2" s="1"/>
  <c r="EI47" i="2"/>
  <c r="FG47" i="2" s="1"/>
  <c r="EY44" i="2"/>
  <c r="FW44" i="2" s="1"/>
  <c r="ES44" i="2"/>
  <c r="FQ44" i="2" s="1"/>
  <c r="EM44" i="2"/>
  <c r="FK44" i="2" s="1"/>
  <c r="EG44" i="2"/>
  <c r="FE44" i="2" s="1"/>
  <c r="EY43" i="2"/>
  <c r="FW43" i="2" s="1"/>
  <c r="ES43" i="2"/>
  <c r="FQ43" i="2" s="1"/>
  <c r="EM43" i="2"/>
  <c r="FK43" i="2" s="1"/>
  <c r="EG43" i="2"/>
  <c r="FE43" i="2" s="1"/>
  <c r="EY42" i="2"/>
  <c r="FW42" i="2" s="1"/>
  <c r="ES42" i="2"/>
  <c r="FQ42" i="2" s="1"/>
  <c r="EM42" i="2"/>
  <c r="FK42" i="2" s="1"/>
  <c r="EG42" i="2"/>
  <c r="FE42" i="2" s="1"/>
  <c r="EY41" i="2"/>
  <c r="FW41" i="2" s="1"/>
  <c r="ES41" i="2"/>
  <c r="FQ41" i="2" s="1"/>
  <c r="EM41" i="2"/>
  <c r="FK41" i="2" s="1"/>
  <c r="EG41" i="2"/>
  <c r="FE41" i="2" s="1"/>
  <c r="EY40" i="2"/>
  <c r="FW40" i="2" s="1"/>
  <c r="ES40" i="2"/>
  <c r="FQ40" i="2" s="1"/>
  <c r="EM40" i="2"/>
  <c r="FK40" i="2" s="1"/>
  <c r="EG40" i="2"/>
  <c r="FE40" i="2" s="1"/>
  <c r="EY39" i="2"/>
  <c r="FW39" i="2" s="1"/>
  <c r="ES39" i="2"/>
  <c r="FQ39" i="2" s="1"/>
  <c r="EM39" i="2"/>
  <c r="FK39" i="2" s="1"/>
  <c r="EG39" i="2"/>
  <c r="FE39" i="2" s="1"/>
  <c r="EY38" i="2"/>
  <c r="FW38" i="2" s="1"/>
  <c r="ES38" i="2"/>
  <c r="FQ38" i="2" s="1"/>
  <c r="EM38" i="2"/>
  <c r="FK38" i="2" s="1"/>
  <c r="EG38" i="2"/>
  <c r="FE38" i="2" s="1"/>
  <c r="EY37" i="2"/>
  <c r="FW37" i="2" s="1"/>
  <c r="ES37" i="2"/>
  <c r="FQ37" i="2" s="1"/>
  <c r="EM37" i="2"/>
  <c r="FK37" i="2" s="1"/>
  <c r="EG37" i="2"/>
  <c r="FE37" i="2" s="1"/>
  <c r="EY36" i="2"/>
  <c r="FW36" i="2" s="1"/>
  <c r="ES36" i="2"/>
  <c r="FQ36" i="2" s="1"/>
  <c r="EM36" i="2"/>
  <c r="FK36" i="2" s="1"/>
  <c r="EG36" i="2"/>
  <c r="FE36" i="2" s="1"/>
  <c r="EY35" i="2"/>
  <c r="FW35" i="2" s="1"/>
  <c r="ES35" i="2"/>
  <c r="FQ35" i="2" s="1"/>
  <c r="EM35" i="2"/>
  <c r="FK35" i="2" s="1"/>
  <c r="EG35" i="2"/>
  <c r="FE35" i="2" s="1"/>
  <c r="EY34" i="2"/>
  <c r="FW34" i="2" s="1"/>
  <c r="ES34" i="2"/>
  <c r="FQ34" i="2" s="1"/>
  <c r="EM34" i="2"/>
  <c r="FK34" i="2" s="1"/>
  <c r="EG34" i="2"/>
  <c r="FE34" i="2" s="1"/>
  <c r="EY33" i="2"/>
  <c r="FW33" i="2" s="1"/>
  <c r="ES33" i="2"/>
  <c r="FQ33" i="2" s="1"/>
  <c r="EM33" i="2"/>
  <c r="FK33" i="2" s="1"/>
  <c r="EG33" i="2"/>
  <c r="FE33" i="2" s="1"/>
  <c r="EY32" i="2"/>
  <c r="FW32" i="2" s="1"/>
  <c r="ES32" i="2"/>
  <c r="FQ32" i="2" s="1"/>
  <c r="EM32" i="2"/>
  <c r="FK32" i="2" s="1"/>
  <c r="EG32" i="2"/>
  <c r="FE32" i="2" s="1"/>
  <c r="EY31" i="2"/>
  <c r="FW31" i="2" s="1"/>
  <c r="ES31" i="2"/>
  <c r="FQ31" i="2" s="1"/>
  <c r="EM31" i="2"/>
  <c r="FK31" i="2" s="1"/>
  <c r="EG31" i="2"/>
  <c r="FE31" i="2" s="1"/>
  <c r="EY30" i="2"/>
  <c r="FW30" i="2" s="1"/>
  <c r="ES30" i="2"/>
  <c r="FQ30" i="2" s="1"/>
  <c r="EM30" i="2"/>
  <c r="FK30" i="2" s="1"/>
  <c r="EG30" i="2"/>
  <c r="FE30" i="2" s="1"/>
  <c r="EY29" i="2"/>
  <c r="FW29" i="2" s="1"/>
  <c r="ES29" i="2"/>
  <c r="FQ29" i="2" s="1"/>
  <c r="EM29" i="2"/>
  <c r="FK29" i="2" s="1"/>
  <c r="EG29" i="2"/>
  <c r="FE29" i="2" s="1"/>
  <c r="EY28" i="2"/>
  <c r="FW28" i="2" s="1"/>
  <c r="ES28" i="2"/>
  <c r="FQ28" i="2" s="1"/>
  <c r="EM28" i="2"/>
  <c r="FK28" i="2" s="1"/>
  <c r="EG28" i="2"/>
  <c r="FE28" i="2" s="1"/>
  <c r="EY27" i="2"/>
  <c r="FW27" i="2" s="1"/>
  <c r="ES27" i="2"/>
  <c r="FQ27" i="2" s="1"/>
  <c r="EM27" i="2"/>
  <c r="FK27" i="2" s="1"/>
  <c r="EG27" i="2"/>
  <c r="FE27" i="2" s="1"/>
  <c r="EW24" i="2"/>
  <c r="FU24" i="2" s="1"/>
  <c r="EQ24" i="2"/>
  <c r="FO24" i="2" s="1"/>
  <c r="EK24" i="2"/>
  <c r="FI24" i="2" s="1"/>
  <c r="EE24" i="2"/>
  <c r="FC24" i="2" s="1"/>
  <c r="EW23" i="2"/>
  <c r="FU23" i="2" s="1"/>
  <c r="EQ23" i="2"/>
  <c r="FO23" i="2" s="1"/>
  <c r="EK23" i="2"/>
  <c r="FI23" i="2" s="1"/>
  <c r="EE23" i="2"/>
  <c r="FC23" i="2" s="1"/>
  <c r="EW22" i="2"/>
  <c r="FU22" i="2" s="1"/>
  <c r="EQ22" i="2"/>
  <c r="FO22" i="2" s="1"/>
  <c r="EK22" i="2"/>
  <c r="FI22" i="2" s="1"/>
  <c r="EE22" i="2"/>
  <c r="FC22" i="2" s="1"/>
  <c r="EW21" i="2"/>
  <c r="FU21" i="2" s="1"/>
  <c r="EQ21" i="2"/>
  <c r="FO21" i="2" s="1"/>
  <c r="EK21" i="2"/>
  <c r="FI21" i="2" s="1"/>
  <c r="EE21" i="2"/>
  <c r="FC21" i="2" s="1"/>
  <c r="EW20" i="2"/>
  <c r="FU20" i="2" s="1"/>
  <c r="EQ20" i="2"/>
  <c r="FO20" i="2" s="1"/>
  <c r="EK20" i="2"/>
  <c r="FI20" i="2" s="1"/>
  <c r="EE20" i="2"/>
  <c r="FC20" i="2" s="1"/>
  <c r="EW19" i="2"/>
  <c r="FU19" i="2" s="1"/>
  <c r="EQ19" i="2"/>
  <c r="FO19" i="2" s="1"/>
  <c r="EK19" i="2"/>
  <c r="FI19" i="2" s="1"/>
  <c r="EE19" i="2"/>
  <c r="FC19" i="2" s="1"/>
  <c r="EW18" i="2"/>
  <c r="FU18" i="2" s="1"/>
  <c r="EQ18" i="2"/>
  <c r="FO18" i="2" s="1"/>
  <c r="EK18" i="2"/>
  <c r="FI18" i="2" s="1"/>
  <c r="EE18" i="2"/>
  <c r="FC18" i="2" s="1"/>
  <c r="EW17" i="2"/>
  <c r="FU17" i="2" s="1"/>
  <c r="EQ17" i="2"/>
  <c r="FO17" i="2" s="1"/>
  <c r="EK17" i="2"/>
  <c r="FI17" i="2" s="1"/>
  <c r="EE17" i="2"/>
  <c r="FC17" i="2" s="1"/>
  <c r="EW16" i="2"/>
  <c r="FU16" i="2" s="1"/>
  <c r="EQ16" i="2"/>
  <c r="FO16" i="2" s="1"/>
  <c r="EK16" i="2"/>
  <c r="FI16" i="2" s="1"/>
  <c r="EE16" i="2"/>
  <c r="FC16" i="2" s="1"/>
  <c r="EW15" i="2"/>
  <c r="FU15" i="2" s="1"/>
  <c r="EQ15" i="2"/>
  <c r="FO15" i="2" s="1"/>
  <c r="EK15" i="2"/>
  <c r="FI15" i="2" s="1"/>
  <c r="EE15" i="2"/>
  <c r="FC15" i="2" s="1"/>
  <c r="EW14" i="2"/>
  <c r="FU14" i="2" s="1"/>
  <c r="EQ14" i="2"/>
  <c r="FO14" i="2" s="1"/>
  <c r="EK14" i="2"/>
  <c r="FI14" i="2" s="1"/>
  <c r="EE14" i="2"/>
  <c r="FC14" i="2" s="1"/>
  <c r="EW13" i="2"/>
  <c r="FU13" i="2" s="1"/>
  <c r="EQ13" i="2"/>
  <c r="FO13" i="2" s="1"/>
  <c r="EK13" i="2"/>
  <c r="FI13" i="2" s="1"/>
  <c r="EE13" i="2"/>
  <c r="FC13" i="2" s="1"/>
  <c r="EW12" i="2"/>
  <c r="FU12" i="2" s="1"/>
  <c r="EQ12" i="2"/>
  <c r="FO12" i="2" s="1"/>
  <c r="EK12" i="2"/>
  <c r="FI12" i="2" s="1"/>
  <c r="EE12" i="2"/>
  <c r="FC12" i="2" s="1"/>
  <c r="EW11" i="2"/>
  <c r="FU11" i="2" s="1"/>
  <c r="EQ11" i="2"/>
  <c r="FO11" i="2" s="1"/>
  <c r="EK11" i="2"/>
  <c r="FI11" i="2" s="1"/>
  <c r="EE11" i="2"/>
  <c r="FC11" i="2" s="1"/>
  <c r="EW10" i="2"/>
  <c r="FU10" i="2" s="1"/>
  <c r="EQ10" i="2"/>
  <c r="FO10" i="2" s="1"/>
  <c r="EK10" i="2"/>
  <c r="FI10" i="2" s="1"/>
  <c r="EE10" i="2"/>
  <c r="FC10" i="2" s="1"/>
  <c r="EW9" i="2"/>
  <c r="FU9" i="2" s="1"/>
  <c r="EQ9" i="2"/>
  <c r="FO9" i="2" s="1"/>
  <c r="EK9" i="2"/>
  <c r="FI9" i="2" s="1"/>
  <c r="EE9" i="2"/>
  <c r="FC9" i="2" s="1"/>
  <c r="EW8" i="2"/>
  <c r="FU8" i="2" s="1"/>
  <c r="EQ8" i="2"/>
  <c r="FO8" i="2" s="1"/>
  <c r="EK8" i="2"/>
  <c r="FI8" i="2" s="1"/>
  <c r="EE8" i="2"/>
  <c r="FC8" i="2" s="1"/>
  <c r="EW7" i="2"/>
  <c r="FU7" i="2" s="1"/>
  <c r="FO7" i="2"/>
  <c r="EK7" i="2"/>
  <c r="FI7" i="2" s="1"/>
  <c r="EE7" i="2"/>
  <c r="FC7" i="2" s="1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CG4" i="1"/>
  <c r="CH4" i="1"/>
  <c r="U28" i="1"/>
  <c r="U27" i="1"/>
  <c r="BT2" i="1"/>
  <c r="DJ7" i="1"/>
  <c r="DJ6" i="1"/>
  <c r="DJ5" i="1"/>
  <c r="DJ4" i="1"/>
  <c r="DI7" i="1"/>
  <c r="DI6" i="1"/>
  <c r="DI5" i="1"/>
  <c r="DI4" i="1"/>
  <c r="CZ19" i="1" l="1"/>
  <c r="CZ21" i="1"/>
  <c r="CZ20" i="1"/>
  <c r="CZ18" i="1"/>
  <c r="CV7" i="1"/>
  <c r="DK7" i="1" s="1"/>
  <c r="CV6" i="1"/>
  <c r="DK6" i="1" s="1"/>
  <c r="CV5" i="1"/>
  <c r="DK5" i="1" s="1"/>
  <c r="CV4" i="1"/>
  <c r="DK4" i="1" s="1"/>
  <c r="CU7" i="1"/>
  <c r="CU6" i="1"/>
  <c r="CU5" i="1"/>
  <c r="CU4" i="1"/>
  <c r="DH4" i="1"/>
  <c r="DG4" i="1"/>
  <c r="DF4" i="1"/>
  <c r="DE4" i="1"/>
  <c r="DD4" i="1"/>
  <c r="DB4" i="1"/>
  <c r="DA4" i="1"/>
  <c r="CZ4" i="1"/>
  <c r="CY4" i="1"/>
  <c r="CX4" i="1"/>
  <c r="CW4" i="1"/>
  <c r="CT35" i="1"/>
  <c r="CT36" i="1" s="1"/>
  <c r="CS35" i="1"/>
  <c r="CS36" i="1" s="1"/>
  <c r="CR35" i="1"/>
  <c r="CR36" i="1" s="1"/>
  <c r="CQ35" i="1"/>
  <c r="CQ36" i="1" s="1"/>
  <c r="CP35" i="1"/>
  <c r="CP36" i="1" s="1"/>
  <c r="CO35" i="1"/>
  <c r="CO36" i="1" s="1"/>
  <c r="CN35" i="1"/>
  <c r="CN36" i="1" s="1"/>
  <c r="CM35" i="1"/>
  <c r="CM36" i="1" s="1"/>
  <c r="CL35" i="1"/>
  <c r="CL36" i="1" s="1"/>
  <c r="CK35" i="1"/>
  <c r="CK36" i="1" s="1"/>
  <c r="CJ35" i="1"/>
  <c r="CJ36" i="1" s="1"/>
  <c r="CI35" i="1"/>
  <c r="CI36" i="1" s="1"/>
  <c r="CH35" i="1"/>
  <c r="CH36" i="1" s="1"/>
  <c r="CG35" i="1"/>
  <c r="CG36" i="1" s="1"/>
  <c r="CT32" i="1"/>
  <c r="CT33" i="1" s="1"/>
  <c r="CS32" i="1"/>
  <c r="CS33" i="1" s="1"/>
  <c r="CR32" i="1"/>
  <c r="CR33" i="1" s="1"/>
  <c r="CQ32" i="1"/>
  <c r="CQ33" i="1" s="1"/>
  <c r="CP32" i="1"/>
  <c r="CP33" i="1" s="1"/>
  <c r="CO32" i="1"/>
  <c r="CO33" i="1" s="1"/>
  <c r="CN32" i="1"/>
  <c r="CN33" i="1" s="1"/>
  <c r="CM32" i="1"/>
  <c r="CM33" i="1" s="1"/>
  <c r="CL32" i="1"/>
  <c r="CL33" i="1" s="1"/>
  <c r="CK32" i="1"/>
  <c r="CK33" i="1" s="1"/>
  <c r="CJ32" i="1"/>
  <c r="CJ33" i="1" s="1"/>
  <c r="CI32" i="1"/>
  <c r="CI33" i="1" s="1"/>
  <c r="CH32" i="1"/>
  <c r="CH33" i="1" s="1"/>
  <c r="CG32" i="1"/>
  <c r="CG33" i="1" s="1"/>
  <c r="CT29" i="1"/>
  <c r="CT30" i="1" s="1"/>
  <c r="CS29" i="1"/>
  <c r="CS30" i="1" s="1"/>
  <c r="CR29" i="1"/>
  <c r="CR30" i="1" s="1"/>
  <c r="CQ29" i="1"/>
  <c r="CQ30" i="1" s="1"/>
  <c r="CP29" i="1"/>
  <c r="CP30" i="1" s="1"/>
  <c r="CO29" i="1"/>
  <c r="CO30" i="1" s="1"/>
  <c r="CN29" i="1"/>
  <c r="CN30" i="1" s="1"/>
  <c r="CM29" i="1"/>
  <c r="CM30" i="1" s="1"/>
  <c r="CL29" i="1"/>
  <c r="CL30" i="1" s="1"/>
  <c r="CK29" i="1"/>
  <c r="CK30" i="1" s="1"/>
  <c r="CJ29" i="1"/>
  <c r="CJ30" i="1" s="1"/>
  <c r="CI29" i="1"/>
  <c r="CI30" i="1" s="1"/>
  <c r="CH29" i="1"/>
  <c r="CH30" i="1" s="1"/>
  <c r="CG29" i="1"/>
  <c r="CG30" i="1" s="1"/>
  <c r="CT26" i="1"/>
  <c r="CT27" i="1" s="1"/>
  <c r="CS26" i="1"/>
  <c r="CS27" i="1" s="1"/>
  <c r="CR26" i="1"/>
  <c r="CR27" i="1" s="1"/>
  <c r="CQ26" i="1"/>
  <c r="CQ27" i="1" s="1"/>
  <c r="CP26" i="1"/>
  <c r="CP27" i="1" s="1"/>
  <c r="CO26" i="1"/>
  <c r="CO27" i="1" s="1"/>
  <c r="CN26" i="1"/>
  <c r="CN27" i="1" s="1"/>
  <c r="CM26" i="1"/>
  <c r="CM27" i="1" s="1"/>
  <c r="CL26" i="1"/>
  <c r="CL27" i="1" s="1"/>
  <c r="CK26" i="1"/>
  <c r="CK27" i="1" s="1"/>
  <c r="CJ26" i="1"/>
  <c r="CJ27" i="1" s="1"/>
  <c r="CI26" i="1"/>
  <c r="CI27" i="1" s="1"/>
  <c r="CH26" i="1"/>
  <c r="CH27" i="1" s="1"/>
  <c r="CG26" i="1"/>
  <c r="CG27" i="1" s="1"/>
  <c r="N25" i="1"/>
  <c r="N24" i="1"/>
  <c r="L17" i="1"/>
  <c r="L16" i="1"/>
  <c r="K14" i="1"/>
  <c r="K13" i="1"/>
  <c r="CI23" i="1"/>
  <c r="CI24" i="1" s="1"/>
  <c r="CT23" i="1"/>
  <c r="CT24" i="1" s="1"/>
  <c r="CS23" i="1"/>
  <c r="CS24" i="1" s="1"/>
  <c r="CR23" i="1"/>
  <c r="CR24" i="1" s="1"/>
  <c r="CQ23" i="1"/>
  <c r="CQ24" i="1" s="1"/>
  <c r="CO23" i="1"/>
  <c r="CO24" i="1" s="1"/>
  <c r="CN23" i="1"/>
  <c r="CN24" i="1" s="1"/>
  <c r="CM23" i="1"/>
  <c r="CM24" i="1" s="1"/>
  <c r="CL23" i="1"/>
  <c r="CL24" i="1" s="1"/>
  <c r="CK23" i="1"/>
  <c r="CK24" i="1" s="1"/>
  <c r="CJ23" i="1"/>
  <c r="CJ24" i="1" s="1"/>
  <c r="CH23" i="1"/>
  <c r="CH24" i="1" s="1"/>
  <c r="CG23" i="1"/>
  <c r="CG24" i="1" s="1"/>
  <c r="CP18" i="1"/>
  <c r="CP19" i="1" s="1"/>
  <c r="CT18" i="1"/>
  <c r="CT19" i="1" s="1"/>
  <c r="CR18" i="1"/>
  <c r="CR19" i="1" s="1"/>
  <c r="CQ18" i="1"/>
  <c r="CQ19" i="1" s="1"/>
  <c r="CO18" i="1"/>
  <c r="CO19" i="1" s="1"/>
  <c r="CN18" i="1"/>
  <c r="CN19" i="1" s="1"/>
  <c r="CM18" i="1"/>
  <c r="CM19" i="1" s="1"/>
  <c r="CK18" i="1"/>
  <c r="CK19" i="1" s="1"/>
  <c r="CJ18" i="1"/>
  <c r="CJ19" i="1" s="1"/>
  <c r="CH18" i="1"/>
  <c r="CH19" i="1" s="1"/>
  <c r="CG18" i="1"/>
  <c r="CG19" i="1" s="1"/>
  <c r="CI15" i="1"/>
  <c r="CI16" i="1" s="1"/>
  <c r="CT15" i="1"/>
  <c r="CT16" i="1" s="1"/>
  <c r="CS15" i="1"/>
  <c r="CS16" i="1" s="1"/>
  <c r="CQ15" i="1"/>
  <c r="CQ16" i="1" s="1"/>
  <c r="CP15" i="1"/>
  <c r="CP16" i="1" s="1"/>
  <c r="CO15" i="1"/>
  <c r="CO16" i="1" s="1"/>
  <c r="CN15" i="1"/>
  <c r="CN16" i="1" s="1"/>
  <c r="CM15" i="1"/>
  <c r="CM16" i="1" s="1"/>
  <c r="CL15" i="1"/>
  <c r="CL16" i="1" s="1"/>
  <c r="CJ15" i="1"/>
  <c r="CJ16" i="1" s="1"/>
  <c r="CH15" i="1"/>
  <c r="CH16" i="1" s="1"/>
  <c r="CG15" i="1"/>
  <c r="CG16" i="1" s="1"/>
  <c r="CI12" i="1"/>
  <c r="CI13" i="1" s="1"/>
  <c r="CT12" i="1"/>
  <c r="CT13" i="1" s="1"/>
  <c r="CS12" i="1"/>
  <c r="CS13" i="1" s="1"/>
  <c r="CR12" i="1"/>
  <c r="CR13" i="1" s="1"/>
  <c r="CO12" i="1"/>
  <c r="CO13" i="1" s="1"/>
  <c r="CN12" i="1"/>
  <c r="CN13" i="1" s="1"/>
  <c r="CM12" i="1"/>
  <c r="CM13" i="1" s="1"/>
  <c r="CL12" i="1"/>
  <c r="CL13" i="1" s="1"/>
  <c r="CK12" i="1"/>
  <c r="CK13" i="1" s="1"/>
  <c r="CH12" i="1"/>
  <c r="CH13" i="1" s="1"/>
  <c r="CG12" i="1"/>
  <c r="CG13" i="1" s="1"/>
  <c r="CT9" i="1"/>
  <c r="CT10" i="1" s="1"/>
  <c r="CS9" i="1"/>
  <c r="CS10" i="1" s="1"/>
  <c r="CR9" i="1"/>
  <c r="CR10" i="1" s="1"/>
  <c r="CQ9" i="1"/>
  <c r="CQ10" i="1" s="1"/>
  <c r="CO9" i="1"/>
  <c r="CO10" i="1" s="1"/>
  <c r="CN9" i="1"/>
  <c r="CN10" i="1" s="1"/>
  <c r="CM9" i="1"/>
  <c r="CM10" i="1" s="1"/>
  <c r="CL9" i="1"/>
  <c r="CL10" i="1" s="1"/>
  <c r="CK9" i="1"/>
  <c r="CK10" i="1" s="1"/>
  <c r="CJ9" i="1"/>
  <c r="CJ10" i="1" s="1"/>
  <c r="CH9" i="1"/>
  <c r="CH10" i="1" s="1"/>
  <c r="CG9" i="1"/>
  <c r="CG10" i="1" s="1"/>
  <c r="D11" i="1"/>
  <c r="D10" i="1"/>
  <c r="CT4" i="1"/>
  <c r="CT5" i="1" s="1"/>
  <c r="CS4" i="1"/>
  <c r="CS5" i="1" s="1"/>
  <c r="CR4" i="1"/>
  <c r="CR5" i="1" s="1"/>
  <c r="CQ4" i="1"/>
  <c r="CQ5" i="1" s="1"/>
  <c r="CP4" i="1"/>
  <c r="CP5" i="1" s="1"/>
  <c r="CN4" i="1"/>
  <c r="CN5" i="1" s="1"/>
  <c r="CM4" i="1"/>
  <c r="CM5" i="1" s="1"/>
  <c r="CL4" i="1"/>
  <c r="CL5" i="1" s="1"/>
  <c r="CK4" i="1"/>
  <c r="CK5" i="1" s="1"/>
  <c r="CJ4" i="1"/>
  <c r="CJ5" i="1" s="1"/>
  <c r="CI4" i="1"/>
  <c r="CI5" i="1" s="1"/>
  <c r="CF2" i="1"/>
  <c r="CE2" i="1"/>
  <c r="CD2" i="1"/>
  <c r="CC2" i="1"/>
  <c r="CB2" i="1"/>
  <c r="CA2" i="1"/>
  <c r="BZ2" i="1"/>
  <c r="BY2" i="1"/>
  <c r="BX2" i="1"/>
  <c r="BW2" i="1"/>
  <c r="BV2" i="1"/>
  <c r="BU2" i="1"/>
  <c r="DC4" i="1" l="1"/>
  <c r="CK15" i="1"/>
  <c r="CK16" i="1" s="1"/>
  <c r="CI9" i="1"/>
  <c r="CI10" i="1" s="1"/>
  <c r="CH5" i="1"/>
  <c r="CJ12" i="1"/>
  <c r="CJ13" i="1" s="1"/>
  <c r="CG5" i="1"/>
  <c r="CP9" i="1"/>
  <c r="CP10" i="1" s="1"/>
  <c r="CO4" i="1"/>
  <c r="CO5" i="1" s="1"/>
  <c r="CR15" i="1"/>
  <c r="CR16" i="1" s="1"/>
  <c r="CQ12" i="1"/>
  <c r="CQ13" i="1" s="1"/>
  <c r="CP23" i="1"/>
  <c r="CP24" i="1" s="1"/>
  <c r="CI18" i="1"/>
  <c r="CI19" i="1" s="1"/>
  <c r="CP12" i="1"/>
  <c r="CP13" i="1" s="1"/>
  <c r="CS18" i="1" l="1"/>
  <c r="CS19" i="1" s="1"/>
  <c r="CL18" i="1"/>
  <c r="CL19" i="1" s="1"/>
</calcChain>
</file>

<file path=xl/sharedStrings.xml><?xml version="1.0" encoding="utf-8"?>
<sst xmlns="http://schemas.openxmlformats.org/spreadsheetml/2006/main" count="687" uniqueCount="151">
  <si>
    <t>Residuals</t>
  </si>
  <si>
    <t>SpecConc</t>
  </si>
  <si>
    <t>Cu</t>
  </si>
  <si>
    <t>Ca</t>
  </si>
  <si>
    <t>Mg</t>
  </si>
  <si>
    <t>Na</t>
  </si>
  <si>
    <t>K</t>
  </si>
  <si>
    <t>SO4</t>
  </si>
  <si>
    <t>Cl</t>
  </si>
  <si>
    <t>CO3</t>
  </si>
  <si>
    <t>H</t>
  </si>
  <si>
    <t>BL1</t>
  </si>
  <si>
    <t>DonnanHA</t>
  </si>
  <si>
    <t>DonnanFA</t>
  </si>
  <si>
    <t>DOC-HA_1H</t>
  </si>
  <si>
    <t>DOC-HA_2H</t>
  </si>
  <si>
    <t>DOC-HA_3H</t>
  </si>
  <si>
    <t>DOC-HA_4H</t>
  </si>
  <si>
    <t>DOC-HA_5H</t>
  </si>
  <si>
    <t>DOC-HA_6H</t>
  </si>
  <si>
    <t>DOC-HA_7H</t>
  </si>
  <si>
    <t>DOC-HA_8H</t>
  </si>
  <si>
    <t>DOC-HA_12H</t>
  </si>
  <si>
    <t>DOC-HA_14H</t>
  </si>
  <si>
    <t>DOC-HA_16H</t>
  </si>
  <si>
    <t>DOC-HA_18H</t>
  </si>
  <si>
    <t>DOC-HA_23H</t>
  </si>
  <si>
    <t>DOC-HA_25H</t>
  </si>
  <si>
    <t>DOC-HA_27H</t>
  </si>
  <si>
    <t>DOC-HA_34H</t>
  </si>
  <si>
    <t>DOC-HA_36H</t>
  </si>
  <si>
    <t>DOC-HA_38H</t>
  </si>
  <si>
    <t>DOC-HA_45H</t>
  </si>
  <si>
    <t>DOC-HA_47H</t>
  </si>
  <si>
    <t>DOC-FA_1H</t>
  </si>
  <si>
    <t>DOC-FA_2H</t>
  </si>
  <si>
    <t>DOC-FA_3H</t>
  </si>
  <si>
    <t>DOC-FA_4H</t>
  </si>
  <si>
    <t>DOC-FA_5H</t>
  </si>
  <si>
    <t>DOC-FA_6H</t>
  </si>
  <si>
    <t>DOC-FA_7H</t>
  </si>
  <si>
    <t>DOC-FA_8H</t>
  </si>
  <si>
    <t>DOC-FA_12H</t>
  </si>
  <si>
    <t>DOC-FA_14H</t>
  </si>
  <si>
    <t>DOC-FA_16H</t>
  </si>
  <si>
    <t>DOC-FA_18H</t>
  </si>
  <si>
    <t>DOC-FA_23H</t>
  </si>
  <si>
    <t>DOC-FA_25H</t>
  </si>
  <si>
    <t>DOC-FA_27H</t>
  </si>
  <si>
    <t>DOC-FA_34H</t>
  </si>
  <si>
    <t>DOC-FA_36H</t>
  </si>
  <si>
    <t>DOC-FA_38H</t>
  </si>
  <si>
    <t>DOC-FA_45H</t>
  </si>
  <si>
    <t>DOC-FA_47H</t>
  </si>
  <si>
    <t>WHAMSpecCharge</t>
  </si>
  <si>
    <t>HA</t>
  </si>
  <si>
    <t>FA</t>
  </si>
  <si>
    <t>Jacobian</t>
  </si>
  <si>
    <t>dR.Cu / d[Cu]</t>
  </si>
  <si>
    <t>dR.DonnanHA / d[Cu]</t>
  </si>
  <si>
    <t>dR.DonnanHA / d[Na]</t>
  </si>
  <si>
    <t>dR.DonnanHA / d[DonnanHA]</t>
  </si>
  <si>
    <t>dR.DonnanHA / d[DonnanFA]</t>
  </si>
  <si>
    <t>dR.DonnanHA / d[DOC-HA_1H]</t>
  </si>
  <si>
    <t>dR.DonnanHA / d[DOC-HA_12H]</t>
  </si>
  <si>
    <t>dR.DonnanHA / d[DOC-FA_1H]</t>
  </si>
  <si>
    <t>dR.DOC-HA_1H / d[Cu]</t>
  </si>
  <si>
    <t>dR.DOC-HA_1H / d[Na]</t>
  </si>
  <si>
    <t>dR.DOC-HA_1H / d[DonnanHA]</t>
  </si>
  <si>
    <t>dR.DOC-HA_1H / d[DonnanFA]</t>
  </si>
  <si>
    <t>dR.DOC-HA_1H / d[DOC-HA_1H]</t>
  </si>
  <si>
    <t>dR.DOC-HA_1H / d[DOC-HA_12H]</t>
  </si>
  <si>
    <t>EMPIRICAL DERIVATIVE</t>
  </si>
  <si>
    <t>CtoM</t>
  </si>
  <si>
    <t>VolSolution</t>
  </si>
  <si>
    <t>VolDiffuse[iHA]</t>
  </si>
  <si>
    <t>VolDiffuse[iFA]</t>
  </si>
  <si>
    <t>AqueousMC</t>
  </si>
  <si>
    <t>WHAMDonnanMC[iHA]</t>
  </si>
  <si>
    <t>WHAMDonnanMC[iFA]</t>
  </si>
  <si>
    <t>dZ.HA / d[Cu]</t>
  </si>
  <si>
    <t>d/d[Cu] {Z.HA*T.HA}</t>
  </si>
  <si>
    <t>9.57502e-10,1.1595e-12,2.31268e-11,-1.23699e-13,-1.14334e-13,1.40839e-13,-4.6405e-14,8.91514e-14,-1.4143e-12,-1.38028e-12,8.6398e-14,-4.66547e-13,-5.90599e-14,-0.00105581,-0.00275741,0.999939,5.65008e-07,6.00727e-05,4.39641,0.00874914,2.26105e-06,9.7419e-10,0,-2053.09,-2.21121e+06,0,5.70464e-06,0,0,0,2105.03,0</t>
  </si>
  <si>
    <t>Resid</t>
  </si>
  <si>
    <t>JacobianMatrix</t>
  </si>
  <si>
    <t>MassAmtAdj</t>
  </si>
  <si>
    <t xml:space="preserve">        </t>
  </si>
  <si>
    <t>[Cu] varies</t>
  </si>
  <si>
    <t>[DonnanHA] varies</t>
  </si>
  <si>
    <t>[DOC-HA_1H] varies</t>
  </si>
  <si>
    <t>[Na] varies</t>
  </si>
  <si>
    <t>[DOC-HA_12H] varies</t>
  </si>
  <si>
    <t>Emprical Derivatives</t>
  </si>
  <si>
    <t>Emprical Derivatives Check</t>
  </si>
  <si>
    <t>Slope Sign check</t>
  </si>
  <si>
    <t>dZHA / dCj</t>
  </si>
  <si>
    <t>dZFA / dCj</t>
  </si>
  <si>
    <t>P</t>
  </si>
  <si>
    <t>IS~</t>
  </si>
  <si>
    <t>Param</t>
  </si>
  <si>
    <t>units</t>
  </si>
  <si>
    <t xml:space="preserve">    HA</t>
  </si>
  <si>
    <t xml:space="preserve">      FA</t>
  </si>
  <si>
    <t>nA</t>
  </si>
  <si>
    <t>eq/g OM</t>
  </si>
  <si>
    <t>pKA</t>
  </si>
  <si>
    <t>n/a</t>
  </si>
  <si>
    <t>pKB</t>
  </si>
  <si>
    <t>dpKA</t>
  </si>
  <si>
    <t>dpKB</t>
  </si>
  <si>
    <t>fprB</t>
  </si>
  <si>
    <t>fraction</t>
  </si>
  <si>
    <t>fprT</t>
  </si>
  <si>
    <t>dLK1A</t>
  </si>
  <si>
    <t>dLK1B</t>
  </si>
  <si>
    <t>radius</t>
  </si>
  <si>
    <t>m</t>
  </si>
  <si>
    <t>MolWt</t>
  </si>
  <si>
    <t>g OM/mol</t>
  </si>
  <si>
    <t>g HS/L</t>
  </si>
  <si>
    <t>wTH</t>
  </si>
  <si>
    <t>L</t>
  </si>
  <si>
    <t>KZED</t>
  </si>
  <si>
    <t>DLF</t>
  </si>
  <si>
    <t>dVDLFA / dCj</t>
  </si>
  <si>
    <t>dVDLHA / dCj</t>
  </si>
  <si>
    <t>dTDLHAdC_term1</t>
  </si>
  <si>
    <t>dTDLFAdC_term1</t>
  </si>
  <si>
    <t>dTDLHAdC_term2</t>
  </si>
  <si>
    <t>dTDLFAdC_term2</t>
  </si>
  <si>
    <t>dTDLHAdC</t>
  </si>
  <si>
    <t>dTDLFAdC</t>
  </si>
  <si>
    <t>dRDonnanHA / dCj</t>
  </si>
  <si>
    <t>dRDonnanFA / dCj</t>
  </si>
  <si>
    <t>JacobianDOCHA1Check</t>
  </si>
  <si>
    <t>JacobianDOCFA1Check</t>
  </si>
  <si>
    <t>JacobianDOCHA12Check</t>
  </si>
  <si>
    <t>JacobianDOCFA12Check</t>
  </si>
  <si>
    <t>dRDOCHA1dC_term1</t>
  </si>
  <si>
    <t>dRDOCFA1dC_term1</t>
  </si>
  <si>
    <t>dRDOCHA12dC_term1</t>
  </si>
  <si>
    <t>dRDOCFA12dC_term1</t>
  </si>
  <si>
    <t>dRDOCHA1dC_term2</t>
  </si>
  <si>
    <t>dRDOCFA1dC_term2</t>
  </si>
  <si>
    <t>dRDOCHA12dC_term2</t>
  </si>
  <si>
    <t>dRDOCFA12dC_term2</t>
  </si>
  <si>
    <t>JacobianMatrix = [</t>
  </si>
  <si>
    <t>]</t>
  </si>
  <si>
    <t>NumericalJacobianMatrix = [</t>
  </si>
  <si>
    <t>UpdateZED==TRUE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</si>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</sst>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11" fontId="0" fillId="0" borderId="4" xfId="0" applyNumberFormat="1" applyBorder="1"/>
    <xf numFmtId="0" fontId="0" fillId="2" borderId="4" xfId="0" applyFill="1" applyBorder="1"/>
    <xf numFmtId="11" fontId="0" fillId="2" borderId="4" xfId="0" applyNumberFormat="1" applyFill="1" applyBorder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2" borderId="5" xfId="0" applyFill="1" applyBorder="1"/>
    <xf numFmtId="11" fontId="0" fillId="2" borderId="5" xfId="0" applyNumberFormat="1" applyFill="1" applyBorder="1"/>
    <xf numFmtId="2" fontId="1" fillId="0" borderId="0" xfId="0" applyNumberFormat="1" applyFont="1"/>
    <xf numFmtId="11" fontId="0" fillId="0" borderId="0" xfId="0" quotePrefix="1" applyNumberFormat="1"/>
    <xf numFmtId="11" fontId="0" fillId="0" borderId="4" xfId="0" quotePrefix="1" applyNumberFormat="1" applyBorder="1"/>
    <xf numFmtId="11" fontId="0" fillId="0" borderId="5" xfId="0" quotePrefix="1" applyNumberFormat="1" applyBorder="1"/>
    <xf numFmtId="2" fontId="4" fillId="0" borderId="0" xfId="0" applyNumberFormat="1" applyFont="1"/>
    <xf numFmtId="0" fontId="2" fillId="0" borderId="0" xfId="0" applyFont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9" fontId="0" fillId="0" borderId="0" xfId="1" applyFont="1" applyBorder="1"/>
    <xf numFmtId="9" fontId="0" fillId="0" borderId="0" xfId="0" applyNumberFormat="1"/>
    <xf numFmtId="9" fontId="0" fillId="2" borderId="0" xfId="0" applyNumberFormat="1" applyFill="1"/>
    <xf numFmtId="9" fontId="0" fillId="0" borderId="7" xfId="0" applyNumberFormat="1" applyBorder="1"/>
    <xf numFmtId="165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9" fontId="0" fillId="0" borderId="0" xfId="1" applyFont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9" fontId="2" fillId="0" borderId="0" xfId="1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1" fillId="0" borderId="0" xfId="0" applyFont="1"/>
    <xf numFmtId="11" fontId="1" fillId="2" borderId="0" xfId="0" applyNumberFormat="1" applyFont="1" applyFill="1"/>
    <xf numFmtId="0" fontId="1" fillId="2" borderId="0" xfId="0" applyFont="1" applyFill="1"/>
    <xf numFmtId="11" fontId="1" fillId="0" borderId="0" xfId="0" applyNumberFormat="1" applyFont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/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1.0559923000000001E-7</c:v>
                </c:pt>
                <c:pt idx="1">
                  <c:v>9.6959293000000006E-8</c:v>
                </c:pt>
                <c:pt idx="2">
                  <c:v>9.5999300000000001E-8</c:v>
                </c:pt>
                <c:pt idx="3">
                  <c:v>9.5048811881188117E-8</c:v>
                </c:pt>
                <c:pt idx="4">
                  <c:v>8.7272090909090907E-8</c:v>
                </c:pt>
              </c:numCache>
            </c:numRef>
          </c:xVal>
          <c:yVal>
            <c:numRef>
              <c:f>Sheet1!$BB$4:$BB$8</c:f>
              <c:numCache>
                <c:formatCode>0.00E+00</c:formatCode>
                <c:ptCount val="5"/>
                <c:pt idx="0">
                  <c:v>8.5150700000000001E-11</c:v>
                </c:pt>
                <c:pt idx="1">
                  <c:v>9.5586200000000003E-12</c:v>
                </c:pt>
                <c:pt idx="2">
                  <c:v>1.1595000000000001E-12</c:v>
                </c:pt>
                <c:pt idx="3">
                  <c:v>-7.1564500000000003E-12</c:v>
                </c:pt>
                <c:pt idx="4">
                  <c:v>-7.5196099999999994E-11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8-43B3-844C-37641BED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34512"/>
        <c:axId val="1100034992"/>
      </c:scatterChart>
      <c:valAx>
        <c:axId val="11000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34992"/>
        <c:crosses val="autoZero"/>
        <c:crossBetween val="midCat"/>
      </c:valAx>
      <c:valAx>
        <c:axId val="11000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Sheet2!$BL$86:$BL$105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C6A7-43B3-8BE0-20C7DAE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Sheet2!$BN$86:$BN$105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14C2-47F1-A71E-50772730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Sheet2!$BV$86:$BV$105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7A00-43BD-A308-2889274E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Sheet2!$BV$66:$BV$85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8D30-4D1F-947F-E8BC0C28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Sheet2!$BV$46:$BV$65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2FEC-4FAD-BF52-D683AF25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Sheet2!$L$26:$L$45</c:f>
            </c:numRef>
          </c:xVal>
          <c:yVal>
            <c:numRef>
              <c:f>Sheet2!$BV$26:$BV$45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6B31-4EB9-9269-718D120F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Sheet2!$BV$6:$BV$25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907C-4885-9542-1563E0B5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Sheet2!$BL$6:$BL$25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F89B-40AF-898A-4DC0AA89567A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Sheet2!$B$7:$B$24</c:f>
            </c:numRef>
          </c:xVal>
          <c:yVal>
            <c:numRef>
              <c:f>Sheet2!$GA$7:$GA$24</c:f>
            </c:numRef>
          </c:yVal>
          <c:smooth val="1"/>
          <c:extLst>
            <c:ext xmlns:c16="http://schemas.microsoft.com/office/drawing/2014/chart" uri="{C3380CC4-5D6E-409C-BE32-E72D297353CC}">
              <c16:uniqueId val="{00000002-F89B-40AF-898A-4DC0AA8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Sheet2!$BN$6:$BN$25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2DE2-4365-9BD6-A7DF2E476AD0}"/>
            </c:ext>
          </c:extLst>
        </c:ser>
        <c:ser>
          <c:idx val="1"/>
          <c:order val="1"/>
          <c:tx>
            <c:v>R.DOC-HA_1H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Sheet2!$GM$6:$GM$25</c:f>
            </c:numRef>
          </c:yVal>
          <c:smooth val="1"/>
          <c:extLst>
            <c:ext xmlns:c16="http://schemas.microsoft.com/office/drawing/2014/chart" uri="{C3380CC4-5D6E-409C-BE32-E72D297353CC}">
              <c16:uniqueId val="{00000001-2DE2-4365-9BD6-A7DF2E476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Sheet2!$BL$26:$BL$45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45C8-44A8-9832-2E3EF88338E6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Sheet2!$GC$26:$GC$45</c:f>
            </c:numRef>
          </c:yVal>
          <c:smooth val="1"/>
          <c:extLst>
            <c:ext xmlns:c16="http://schemas.microsoft.com/office/drawing/2014/chart" uri="{C3380CC4-5D6E-409C-BE32-E72D297353CC}">
              <c16:uniqueId val="{00000001-45C8-44A8-9832-2E3EF883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Sheet2!$L$26:$L$45</c:f>
            </c:numRef>
          </c:xVal>
          <c:yVal>
            <c:numRef>
              <c:f>Sheet2!$BN$26:$BN$45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1B0F-46A4-8A32-CBAA24D5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Sheet2!$BL$46:$BL$65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A47B-4A70-90C6-716D2B68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Sheet2!$BN$46:$BN$65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617D-4510-8CDD-F0283AE9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Sheet2!$BL$66:$BL$85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008A-4C07-8BD6-E3FE3ACC06BC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Sheet2!$GB$66:$GB$85</c:f>
            </c:numRef>
          </c:yVal>
          <c:smooth val="1"/>
          <c:extLst>
            <c:ext xmlns:c16="http://schemas.microsoft.com/office/drawing/2014/chart" uri="{C3380CC4-5D6E-409C-BE32-E72D297353CC}">
              <c16:uniqueId val="{00000001-008A-4C07-8BD6-E3FE3ACC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Sheet2!$BN$66:$BN$85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264B-45DD-AE93-FEE62B47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123825</xdr:colOff>
      <xdr:row>24</xdr:row>
      <xdr:rowOff>185737</xdr:rowOff>
    </xdr:from>
    <xdr:to>
      <xdr:col>70</xdr:col>
      <xdr:colOff>371475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BC603-5180-2844-A44C-B3F3AAA01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206</xdr:col>
      <xdr:colOff>275357</xdr:colOff>
      <xdr:row>5</xdr:row>
      <xdr:rowOff>16885</xdr:rowOff>
    </xdr:from>
    <xdr:to>
      <xdr:col>213</xdr:col>
      <xdr:colOff>579292</xdr:colOff>
      <xdr:row>19</xdr:row>
      <xdr:rowOff>93085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034B4-D861-4E8F-E8BD-729EA928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277956</xdr:colOff>
      <xdr:row>4</xdr:row>
      <xdr:rowOff>174048</xdr:rowOff>
    </xdr:from>
    <xdr:to>
      <xdr:col>221</xdr:col>
      <xdr:colOff>579292</xdr:colOff>
      <xdr:row>19</xdr:row>
      <xdr:rowOff>59748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BBC8E-B437-4AB9-9D51-B9F8083D5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206</xdr:col>
      <xdr:colOff>218207</xdr:colOff>
      <xdr:row>25</xdr:row>
      <xdr:rowOff>7360</xdr:rowOff>
    </xdr:from>
    <xdr:to>
      <xdr:col>213</xdr:col>
      <xdr:colOff>522142</xdr:colOff>
      <xdr:row>39</xdr:row>
      <xdr:rowOff>83560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A49F8-9270-4289-AF17-BE1A089A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214</xdr:col>
      <xdr:colOff>220806</xdr:colOff>
      <xdr:row>24</xdr:row>
      <xdr:rowOff>164523</xdr:rowOff>
    </xdr:from>
    <xdr:to>
      <xdr:col>221</xdr:col>
      <xdr:colOff>522142</xdr:colOff>
      <xdr:row>39</xdr:row>
      <xdr:rowOff>50223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CD3A9C-09DA-4C2F-B76F-533F3C3C2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206</xdr:col>
      <xdr:colOff>218207</xdr:colOff>
      <xdr:row>46</xdr:row>
      <xdr:rowOff>16885</xdr:rowOff>
    </xdr:from>
    <xdr:to>
      <xdr:col>213</xdr:col>
      <xdr:colOff>522142</xdr:colOff>
      <xdr:row>60</xdr:row>
      <xdr:rowOff>93085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8CB15-4C39-4D97-91E7-4A76882C2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214</xdr:col>
      <xdr:colOff>220806</xdr:colOff>
      <xdr:row>45</xdr:row>
      <xdr:rowOff>174048</xdr:rowOff>
    </xdr:from>
    <xdr:to>
      <xdr:col>221</xdr:col>
      <xdr:colOff>522142</xdr:colOff>
      <xdr:row>60</xdr:row>
      <xdr:rowOff>59748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7113C2-AA31-4811-903F-8DED846F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206</xdr:col>
      <xdr:colOff>284882</xdr:colOff>
      <xdr:row>65</xdr:row>
      <xdr:rowOff>54985</xdr:rowOff>
    </xdr:from>
    <xdr:to>
      <xdr:col>213</xdr:col>
      <xdr:colOff>588817</xdr:colOff>
      <xdr:row>79</xdr:row>
      <xdr:rowOff>131185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525403-A45C-4517-BE23-FDFB74180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214</xdr:col>
      <xdr:colOff>287481</xdr:colOff>
      <xdr:row>65</xdr:row>
      <xdr:rowOff>21648</xdr:rowOff>
    </xdr:from>
    <xdr:to>
      <xdr:col>221</xdr:col>
      <xdr:colOff>588817</xdr:colOff>
      <xdr:row>79</xdr:row>
      <xdr:rowOff>97848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983AF2-7241-4972-ADF1-9C1FE551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206</xdr:col>
      <xdr:colOff>218207</xdr:colOff>
      <xdr:row>86</xdr:row>
      <xdr:rowOff>16885</xdr:rowOff>
    </xdr:from>
    <xdr:to>
      <xdr:col>213</xdr:col>
      <xdr:colOff>522142</xdr:colOff>
      <xdr:row>100</xdr:row>
      <xdr:rowOff>93085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040C3-9657-4D38-A9FD-FE0F8155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214</xdr:col>
      <xdr:colOff>220806</xdr:colOff>
      <xdr:row>85</xdr:row>
      <xdr:rowOff>174048</xdr:rowOff>
    </xdr:from>
    <xdr:to>
      <xdr:col>221</xdr:col>
      <xdr:colOff>522142</xdr:colOff>
      <xdr:row>100</xdr:row>
      <xdr:rowOff>59748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F2B9DE-1076-4EAD-9B2E-42613B40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222</xdr:col>
      <xdr:colOff>382731</xdr:colOff>
      <xdr:row>86</xdr:row>
      <xdr:rowOff>12123</xdr:rowOff>
    </xdr:from>
    <xdr:to>
      <xdr:col>230</xdr:col>
      <xdr:colOff>77931</xdr:colOff>
      <xdr:row>100</xdr:row>
      <xdr:rowOff>88323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2F0F87-7B8A-4EB6-AEEE-3F057467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223</xdr:col>
      <xdr:colOff>398317</xdr:colOff>
      <xdr:row>65</xdr:row>
      <xdr:rowOff>69273</xdr:rowOff>
    </xdr:from>
    <xdr:to>
      <xdr:col>231</xdr:col>
      <xdr:colOff>96980</xdr:colOff>
      <xdr:row>79</xdr:row>
      <xdr:rowOff>145473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CF53A8-ECB5-4BB9-9F77-FA88B4648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222</xdr:col>
      <xdr:colOff>407842</xdr:colOff>
      <xdr:row>45</xdr:row>
      <xdr:rowOff>164523</xdr:rowOff>
    </xdr:from>
    <xdr:to>
      <xdr:col>230</xdr:col>
      <xdr:colOff>106506</xdr:colOff>
      <xdr:row>60</xdr:row>
      <xdr:rowOff>50223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D41BD5-6D86-4479-A406-F70D369E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222</xdr:col>
      <xdr:colOff>398317</xdr:colOff>
      <xdr:row>24</xdr:row>
      <xdr:rowOff>69273</xdr:rowOff>
    </xdr:from>
    <xdr:to>
      <xdr:col>230</xdr:col>
      <xdr:colOff>96981</xdr:colOff>
      <xdr:row>38</xdr:row>
      <xdr:rowOff>145473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D3410E-4E46-473E-AFC0-3FF2ADD1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222</xdr:col>
      <xdr:colOff>392256</xdr:colOff>
      <xdr:row>5</xdr:row>
      <xdr:rowOff>50223</xdr:rowOff>
    </xdr:from>
    <xdr:to>
      <xdr:col>230</xdr:col>
      <xdr:colOff>87456</xdr:colOff>
      <xdr:row>19</xdr:row>
      <xdr:rowOff>126423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CFC95D-B2DB-4C06-BF62-714921973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4FF5-2144-42F0-A385-7B03BD47071A}">
  <dimension ref="A1:DK37"/>
  <sheetViews>
    <sheetView topLeftCell="BW1" workbookViewId="0">
      <selection activeCell="BD20" activeCellId="1" sqref="BB20:BB21 BD20:BD21"/>
    </sheetView>
  </sheetViews>
  <sheetFormatPr defaultRowHeight="15" x14ac:dyDescent="0.25"/>
  <cols>
    <col min="1" max="1" width="12.140625" bestFit="1" customWidth="1"/>
    <col min="2" max="3" width="0" hidden="1" customWidth="1"/>
    <col min="5" max="10" width="0" hidden="1" customWidth="1"/>
    <col min="11" max="11" width="10.5703125" bestFit="1" customWidth="1"/>
    <col min="12" max="12" width="10.140625" bestFit="1" customWidth="1"/>
    <col min="13" max="14" width="12.140625" bestFit="1" customWidth="1"/>
    <col min="15" max="17" width="12.140625" hidden="1" customWidth="1"/>
    <col min="18" max="18" width="12.140625" bestFit="1" customWidth="1"/>
    <col min="19" max="20" width="12.140625" hidden="1" customWidth="1"/>
    <col min="21" max="21" width="12.85546875" bestFit="1" customWidth="1"/>
    <col min="22" max="22" width="12.85546875" hidden="1" customWidth="1"/>
    <col min="23" max="23" width="12.85546875" bestFit="1" customWidth="1"/>
    <col min="24" max="32" width="12.85546875" hidden="1" customWidth="1"/>
    <col min="33" max="33" width="12.140625" bestFit="1" customWidth="1"/>
    <col min="34" max="34" width="11.42578125" bestFit="1" customWidth="1"/>
    <col min="35" max="36" width="12.140625" hidden="1" customWidth="1"/>
    <col min="37" max="37" width="11.42578125" hidden="1" customWidth="1"/>
    <col min="38" max="38" width="12.140625" bestFit="1" customWidth="1"/>
    <col min="39" max="40" width="12.140625" hidden="1" customWidth="1"/>
    <col min="41" max="41" width="12.42578125" bestFit="1" customWidth="1"/>
    <col min="42" max="42" width="12.42578125" hidden="1" customWidth="1"/>
    <col min="43" max="43" width="12.42578125" bestFit="1" customWidth="1"/>
    <col min="44" max="52" width="12.42578125" hidden="1" customWidth="1"/>
    <col min="53" max="53" width="9.140625" bestFit="1" customWidth="1"/>
    <col min="54" max="54" width="10.5703125" bestFit="1" customWidth="1"/>
    <col min="55" max="55" width="10.140625" bestFit="1" customWidth="1"/>
    <col min="56" max="58" width="11.7109375" bestFit="1" customWidth="1"/>
    <col min="59" max="60" width="12.7109375" bestFit="1" customWidth="1"/>
    <col min="61" max="63" width="11.28515625" bestFit="1" customWidth="1"/>
    <col min="64" max="65" width="12.28515625" bestFit="1" customWidth="1"/>
    <col min="66" max="66" width="9.7109375" bestFit="1" customWidth="1"/>
    <col min="67" max="67" width="10.7109375" bestFit="1" customWidth="1"/>
    <col min="68" max="70" width="10.7109375" customWidth="1"/>
    <col min="71" max="84" width="9.5703125" customWidth="1"/>
    <col min="85" max="87" width="12.7109375" customWidth="1"/>
    <col min="88" max="89" width="11.28515625" bestFit="1" customWidth="1"/>
    <col min="90" max="92" width="11.28515625" customWidth="1"/>
    <col min="93" max="93" width="12.140625" bestFit="1" customWidth="1"/>
    <col min="94" max="95" width="11.28515625" customWidth="1"/>
    <col min="96" max="96" width="12.28515625" bestFit="1" customWidth="1"/>
    <col min="97" max="97" width="12.28515625" customWidth="1"/>
    <col min="98" max="98" width="12.28515625" bestFit="1" customWidth="1"/>
    <col min="99" max="107" width="12.28515625" customWidth="1"/>
    <col min="115" max="115" width="11.140625" bestFit="1" customWidth="1"/>
  </cols>
  <sheetData>
    <row r="1" spans="1:115" s="5" customFormat="1" x14ac:dyDescent="0.25">
      <c r="A1" s="5" t="s">
        <v>1</v>
      </c>
      <c r="BA1" s="55" t="s">
        <v>0</v>
      </c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6" t="s">
        <v>54</v>
      </c>
      <c r="BO1" s="56"/>
      <c r="BP1" s="6" t="s">
        <v>73</v>
      </c>
      <c r="BQ1" s="6"/>
      <c r="BR1" s="6"/>
      <c r="BS1" s="5" t="s">
        <v>57</v>
      </c>
      <c r="CG1" s="5" t="s">
        <v>72</v>
      </c>
    </row>
    <row r="2" spans="1:115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0</v>
      </c>
      <c r="BB2">
        <v>10</v>
      </c>
      <c r="BC2">
        <v>11</v>
      </c>
      <c r="BD2">
        <v>12</v>
      </c>
      <c r="BE2">
        <v>13</v>
      </c>
      <c r="BF2">
        <v>17</v>
      </c>
      <c r="BG2">
        <v>20</v>
      </c>
      <c r="BH2">
        <v>22</v>
      </c>
      <c r="BI2">
        <v>32</v>
      </c>
      <c r="BJ2">
        <v>33</v>
      </c>
      <c r="BK2">
        <v>37</v>
      </c>
      <c r="BL2">
        <v>40</v>
      </c>
      <c r="BM2">
        <v>42</v>
      </c>
      <c r="BN2">
        <v>0</v>
      </c>
      <c r="BO2">
        <v>1</v>
      </c>
      <c r="BP2" t="s">
        <v>77</v>
      </c>
      <c r="BQ2" t="s">
        <v>78</v>
      </c>
      <c r="BR2" t="s">
        <v>79</v>
      </c>
      <c r="BS2">
        <v>0</v>
      </c>
      <c r="BT2">
        <f>0+52*10</f>
        <v>520</v>
      </c>
      <c r="BU2">
        <f>10+52*3</f>
        <v>166</v>
      </c>
      <c r="BV2">
        <f>10+52*10</f>
        <v>530</v>
      </c>
      <c r="BW2">
        <f>10+52*11</f>
        <v>582</v>
      </c>
      <c r="BX2">
        <f>10+52*12</f>
        <v>634</v>
      </c>
      <c r="BY2">
        <f>10+52*20</f>
        <v>1050</v>
      </c>
      <c r="BZ2">
        <f>10+52*32</f>
        <v>1674</v>
      </c>
      <c r="CA2">
        <f>12+52*0</f>
        <v>12</v>
      </c>
      <c r="CB2">
        <f>12+52*3</f>
        <v>168</v>
      </c>
      <c r="CC2">
        <f>12+52*10</f>
        <v>532</v>
      </c>
      <c r="CD2">
        <f>12+52*11</f>
        <v>584</v>
      </c>
      <c r="CE2">
        <f>12+52*12</f>
        <v>636</v>
      </c>
      <c r="CF2">
        <f>12+52*20</f>
        <v>1052</v>
      </c>
    </row>
    <row r="3" spans="1:115" s="7" customFormat="1" ht="60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2</v>
      </c>
      <c r="BB3" s="7" t="s">
        <v>12</v>
      </c>
      <c r="BC3" s="7" t="s">
        <v>13</v>
      </c>
      <c r="BD3" s="7" t="s">
        <v>14</v>
      </c>
      <c r="BE3" s="7" t="s">
        <v>15</v>
      </c>
      <c r="BF3" s="7" t="s">
        <v>19</v>
      </c>
      <c r="BG3" s="7" t="s">
        <v>22</v>
      </c>
      <c r="BH3" s="7" t="s">
        <v>24</v>
      </c>
      <c r="BI3" s="7" t="s">
        <v>34</v>
      </c>
      <c r="BJ3" s="7" t="s">
        <v>35</v>
      </c>
      <c r="BK3" s="7" t="s">
        <v>39</v>
      </c>
      <c r="BL3" s="7" t="s">
        <v>42</v>
      </c>
      <c r="BM3" s="7" t="s">
        <v>44</v>
      </c>
      <c r="BN3" s="7" t="s">
        <v>55</v>
      </c>
      <c r="BO3" s="7" t="s">
        <v>56</v>
      </c>
      <c r="BP3" s="7" t="s">
        <v>74</v>
      </c>
      <c r="BQ3" s="7" t="s">
        <v>75</v>
      </c>
      <c r="BR3" s="7" t="s">
        <v>76</v>
      </c>
      <c r="BS3" s="7" t="s">
        <v>58</v>
      </c>
      <c r="BT3" s="7" t="s">
        <v>59</v>
      </c>
      <c r="BU3" s="7" t="s">
        <v>60</v>
      </c>
      <c r="BV3" s="7" t="s">
        <v>61</v>
      </c>
      <c r="BW3" s="7" t="s">
        <v>62</v>
      </c>
      <c r="BX3" s="7" t="s">
        <v>63</v>
      </c>
      <c r="BY3" s="7" t="s">
        <v>64</v>
      </c>
      <c r="BZ3" s="7" t="s">
        <v>65</v>
      </c>
      <c r="CA3" s="7" t="s">
        <v>66</v>
      </c>
      <c r="CB3" s="7" t="s">
        <v>67</v>
      </c>
      <c r="CC3" s="7" t="s">
        <v>68</v>
      </c>
      <c r="CD3" s="7" t="s">
        <v>69</v>
      </c>
      <c r="CE3" s="7" t="s">
        <v>70</v>
      </c>
      <c r="CF3" s="7" t="s">
        <v>71</v>
      </c>
      <c r="CG3" s="7" t="s">
        <v>58</v>
      </c>
      <c r="CH3" s="7" t="s">
        <v>59</v>
      </c>
      <c r="CI3" s="7" t="s">
        <v>60</v>
      </c>
      <c r="CJ3" s="7" t="s">
        <v>61</v>
      </c>
      <c r="CK3" s="7" t="s">
        <v>62</v>
      </c>
      <c r="CL3" s="7" t="s">
        <v>63</v>
      </c>
      <c r="CM3" s="7" t="s">
        <v>64</v>
      </c>
      <c r="CN3" s="7" t="s">
        <v>65</v>
      </c>
      <c r="CO3" s="7" t="s">
        <v>66</v>
      </c>
      <c r="CP3" s="7" t="s">
        <v>67</v>
      </c>
      <c r="CQ3" s="7" t="s">
        <v>68</v>
      </c>
      <c r="CR3" s="7" t="s">
        <v>69</v>
      </c>
      <c r="CS3" s="7" t="s">
        <v>70</v>
      </c>
      <c r="CT3" s="7" t="s">
        <v>71</v>
      </c>
      <c r="CU3" s="7" t="s">
        <v>58</v>
      </c>
      <c r="CV3" s="7" t="s">
        <v>59</v>
      </c>
      <c r="CW3" s="7" t="s">
        <v>60</v>
      </c>
      <c r="CX3" s="7" t="s">
        <v>61</v>
      </c>
      <c r="CY3" s="7" t="s">
        <v>62</v>
      </c>
      <c r="CZ3" s="7" t="s">
        <v>63</v>
      </c>
      <c r="DA3" s="7" t="s">
        <v>64</v>
      </c>
      <c r="DB3" s="7" t="s">
        <v>65</v>
      </c>
      <c r="DC3" s="7" t="s">
        <v>66</v>
      </c>
      <c r="DD3" s="7" t="s">
        <v>67</v>
      </c>
      <c r="DE3" s="7" t="s">
        <v>68</v>
      </c>
      <c r="DF3" s="7" t="s">
        <v>69</v>
      </c>
      <c r="DG3" s="7" t="s">
        <v>70</v>
      </c>
      <c r="DH3" s="7" t="s">
        <v>71</v>
      </c>
      <c r="DI3" s="7" t="s">
        <v>80</v>
      </c>
      <c r="DJ3" s="7" t="s">
        <v>81</v>
      </c>
    </row>
    <row r="4" spans="1:115" s="4" customFormat="1" x14ac:dyDescent="0.25">
      <c r="A4" s="4">
        <v>1.0559923000000001E-7</v>
      </c>
      <c r="BA4" s="21">
        <v>4.3162699999999998E-8</v>
      </c>
      <c r="BB4" s="21">
        <v>8.5150700000000001E-11</v>
      </c>
      <c r="BC4" s="21">
        <v>-5.3057499999999997E-12</v>
      </c>
      <c r="BD4" s="8">
        <v>-6.89352E-14</v>
      </c>
      <c r="BE4" s="8">
        <v>9.2754899999999997E-14</v>
      </c>
      <c r="BF4" s="8">
        <v>2.3786700000000001E-11</v>
      </c>
      <c r="BG4" s="8">
        <v>1.97107E-12</v>
      </c>
      <c r="BH4" s="8">
        <v>2.0310300000000001E-11</v>
      </c>
      <c r="BI4" s="8">
        <v>-1.3840100000000001E-12</v>
      </c>
      <c r="BJ4" s="8">
        <v>-9.9143099999999992E-13</v>
      </c>
      <c r="BK4" s="8">
        <v>9.5127399999999997E-12</v>
      </c>
      <c r="BL4" s="8">
        <v>-6.4123299999999995E-14</v>
      </c>
      <c r="BM4" s="8">
        <v>1.79419E-11</v>
      </c>
      <c r="BN4" s="4">
        <v>-1.0139299999999999E-3</v>
      </c>
      <c r="BO4" s="4">
        <v>-2.7593000000000001E-3</v>
      </c>
      <c r="BP4" s="4">
        <v>0.99993900000000002</v>
      </c>
      <c r="BQ4" s="8">
        <v>5.65008E-7</v>
      </c>
      <c r="BR4" s="8">
        <v>6.0072699999999998E-5</v>
      </c>
      <c r="BS4" s="9">
        <v>4.3964100000000004</v>
      </c>
      <c r="BT4" s="10">
        <v>8.7491400000000007E-3</v>
      </c>
      <c r="BU4" s="8">
        <v>2.2610500000000001E-6</v>
      </c>
      <c r="BV4" s="8">
        <v>9.7428999999999995E-10</v>
      </c>
      <c r="BW4" s="4">
        <v>0</v>
      </c>
      <c r="BX4" s="4">
        <v>-2052.9499999999998</v>
      </c>
      <c r="BY4" s="8">
        <v>-2211680</v>
      </c>
      <c r="BZ4" s="4">
        <v>0</v>
      </c>
      <c r="CA4" s="10">
        <v>5.7046399999999998E-6</v>
      </c>
      <c r="CB4" s="4">
        <v>0</v>
      </c>
      <c r="CC4" s="4">
        <v>0</v>
      </c>
      <c r="CD4" s="4">
        <v>0</v>
      </c>
      <c r="CE4" s="4">
        <v>2105.17</v>
      </c>
      <c r="CF4" s="4">
        <v>0</v>
      </c>
      <c r="CG4" s="4">
        <f>SLOPE($BA4:$BA8,$A4:$A8)</f>
        <v>4.3964038067994</v>
      </c>
      <c r="CH4" s="4">
        <f>SLOPE($BB4:$BB8,$A4:$A8)</f>
        <v>8.7491451556665611E-3</v>
      </c>
      <c r="CI4" s="4" t="e">
        <f>SLOPE($BB4:$BB8,$D4:$D8)</f>
        <v>#DIV/0!</v>
      </c>
      <c r="CJ4" s="4" t="e">
        <f>SLOPE($BB4:$BB8,$K4:$K8)</f>
        <v>#DIV/0!</v>
      </c>
      <c r="CK4" s="4" t="e">
        <f>SLOPE($BB4:$BB8,$L4:$L8)</f>
        <v>#DIV/0!</v>
      </c>
      <c r="CL4" s="4" t="e">
        <f>SLOPE($BB4:$BB8,$M4:$M8)</f>
        <v>#DIV/0!</v>
      </c>
      <c r="CM4" s="4" t="e">
        <f>SLOPE($BB4:$BB8,$U4:$U8)</f>
        <v>#DIV/0!</v>
      </c>
      <c r="CN4" s="4" t="e">
        <f>SLOPE($BB4:$BB8,$AG4:$AG8)</f>
        <v>#DIV/0!</v>
      </c>
      <c r="CO4" s="4">
        <f>SLOPE($BD4:$BD8,$A4:$A8)</f>
        <v>5.7046460159159765E-6</v>
      </c>
      <c r="CP4" s="4" t="e">
        <f>SLOPE($BD4:$BD8,$D4:$D8)</f>
        <v>#DIV/0!</v>
      </c>
      <c r="CQ4" s="4" t="e">
        <f>SLOPE($BD4:$BD8,$K4:$K8)</f>
        <v>#DIV/0!</v>
      </c>
      <c r="CR4" s="4" t="e">
        <f>SLOPE($BD4:$BD8,$L4:$L8)</f>
        <v>#DIV/0!</v>
      </c>
      <c r="CS4" s="4" t="e">
        <f>SLOPE($BD4:$BD8,$M4:$M8)</f>
        <v>#DIV/0!</v>
      </c>
      <c r="CT4" s="4" t="e">
        <f>SLOPE($BD4:$BD8,$U4:$U8)</f>
        <v>#DIV/0!</v>
      </c>
      <c r="CU4" s="4">
        <f>($BA4 - $BA5) / ($A4-$A5)</f>
        <v>4.3963977978080164</v>
      </c>
      <c r="CV4" s="4">
        <f>($BB4-$BB5)/($A4-$A5)</f>
        <v>8.7491471291978179E-3</v>
      </c>
      <c r="CW4" s="4" t="e">
        <f>SLOPE($BB4:$BB8,$D4:$D8)</f>
        <v>#DIV/0!</v>
      </c>
      <c r="CX4" s="4" t="e">
        <f>SLOPE($BB4:$BB8,$K4:$K8)</f>
        <v>#DIV/0!</v>
      </c>
      <c r="CY4" s="4" t="e">
        <f>SLOPE($BB4:$BB8,$L4:$L8)</f>
        <v>#DIV/0!</v>
      </c>
      <c r="CZ4" s="4" t="e">
        <f>SLOPE($BB4:$BB8,$M4:$M8)</f>
        <v>#DIV/0!</v>
      </c>
      <c r="DA4" s="4" t="e">
        <f>SLOPE($BB4:$BB8,$U4:$U8)</f>
        <v>#DIV/0!</v>
      </c>
      <c r="DB4" s="4" t="e">
        <f>SLOPE($BB4:$BB8,$AG4:$AG8)</f>
        <v>#DIV/0!</v>
      </c>
      <c r="DC4" s="4">
        <f>SLOPE($BD4:$BD8,$A4:$A8)</f>
        <v>5.7046460159159765E-6</v>
      </c>
      <c r="DD4" s="4" t="e">
        <f>SLOPE($BD4:$BD8,$D4:$D8)</f>
        <v>#DIV/0!</v>
      </c>
      <c r="DE4" s="4" t="e">
        <f>SLOPE($BD4:$BD8,$K4:$K8)</f>
        <v>#DIV/0!</v>
      </c>
      <c r="DF4" s="4" t="e">
        <f>SLOPE($BD4:$BD8,$L4:$L8)</f>
        <v>#DIV/0!</v>
      </c>
      <c r="DG4" s="4" t="e">
        <f>SLOPE($BD4:$BD8,$M4:$M8)</f>
        <v>#DIV/0!</v>
      </c>
      <c r="DH4" s="4" t="e">
        <f>SLOPE($BD4:$BD8,$U4:$U8)</f>
        <v>#DIV/0!</v>
      </c>
      <c r="DI4" s="4">
        <f>($BN4-$BN5)/($A4-$A5)</f>
        <v>4362.3003269584215</v>
      </c>
      <c r="DJ4" s="8">
        <f>(ABS($BN4*(0.000002))-ABS($BN5*(0.000002)))/($A4-$A5)</f>
        <v>-8.7246006539168294E-3</v>
      </c>
      <c r="DK4" s="4">
        <f>CV4-DJ4</f>
        <v>1.7473747783114647E-2</v>
      </c>
    </row>
    <row r="5" spans="1:115" x14ac:dyDescent="0.25">
      <c r="A5">
        <v>9.6959293000000006E-8</v>
      </c>
      <c r="BA5" s="20">
        <v>5.1780999999999997E-9</v>
      </c>
      <c r="BB5" s="11">
        <v>9.5586200000000003E-12</v>
      </c>
      <c r="BC5" s="11">
        <v>2.0283600000000001E-11</v>
      </c>
      <c r="BD5" s="11">
        <v>-1.1822299999999999E-13</v>
      </c>
      <c r="BE5" s="11">
        <v>-9.3625500000000003E-14</v>
      </c>
      <c r="BF5" s="11">
        <v>2.5054300000000002E-12</v>
      </c>
      <c r="BG5" s="11">
        <v>1.5534299999999999E-13</v>
      </c>
      <c r="BH5" s="11">
        <v>2.1112700000000002E-12</v>
      </c>
      <c r="BI5" s="11">
        <v>-1.4112699999999999E-12</v>
      </c>
      <c r="BJ5" s="11">
        <v>-1.34139E-12</v>
      </c>
      <c r="BK5" s="11">
        <v>1.0290299999999999E-12</v>
      </c>
      <c r="BL5" s="11">
        <v>-4.26304E-13</v>
      </c>
      <c r="BM5" s="11">
        <v>1.74104E-12</v>
      </c>
      <c r="BN5" s="11">
        <v>-1.0516200000000001E-3</v>
      </c>
      <c r="BO5" s="11">
        <v>-2.7575999999999998E-3</v>
      </c>
      <c r="BP5" s="11">
        <v>0.99993900000000002</v>
      </c>
      <c r="BQ5" s="11">
        <v>5.65008E-7</v>
      </c>
      <c r="BR5" s="11">
        <v>6.0072699999999998E-5</v>
      </c>
      <c r="BS5" s="12">
        <v>4.3964100000000004</v>
      </c>
      <c r="BT5" s="13">
        <v>8.7491400000000007E-3</v>
      </c>
      <c r="BU5" s="11">
        <v>2.2610500000000001E-6</v>
      </c>
      <c r="BV5" s="11">
        <v>9.7420000000000001E-10</v>
      </c>
      <c r="BW5">
        <v>0</v>
      </c>
      <c r="BX5">
        <v>-2053.08</v>
      </c>
      <c r="BY5" s="11">
        <v>-2211260</v>
      </c>
      <c r="BZ5">
        <v>0</v>
      </c>
      <c r="CA5" s="13">
        <v>5.7046399999999998E-6</v>
      </c>
      <c r="CB5">
        <v>0</v>
      </c>
      <c r="CC5">
        <v>0</v>
      </c>
      <c r="CD5">
        <v>0</v>
      </c>
      <c r="CE5">
        <v>2105.04</v>
      </c>
      <c r="CF5">
        <v>0</v>
      </c>
      <c r="CG5" s="44">
        <f>IFERROR(CG4/AVERAGE(BS4:BS8),"")</f>
        <v>0.99999859130504198</v>
      </c>
      <c r="CH5" s="44">
        <f t="shared" ref="CH5:CT5" si="0">IFERROR(CH4/AVERAGE(BT4:BT8),"")</f>
        <v>1.000000589276953</v>
      </c>
      <c r="CI5" s="14" t="str">
        <f t="shared" si="0"/>
        <v/>
      </c>
      <c r="CJ5" s="14" t="str">
        <f t="shared" si="0"/>
        <v/>
      </c>
      <c r="CK5" s="14" t="str">
        <f t="shared" si="0"/>
        <v/>
      </c>
      <c r="CL5" s="14" t="str">
        <f t="shared" si="0"/>
        <v/>
      </c>
      <c r="CM5" s="14" t="str">
        <f t="shared" si="0"/>
        <v/>
      </c>
      <c r="CN5" s="14" t="str">
        <f t="shared" si="0"/>
        <v/>
      </c>
      <c r="CO5" s="45">
        <f t="shared" si="0"/>
        <v>1.0000010545654023</v>
      </c>
      <c r="CP5" s="14" t="str">
        <f t="shared" si="0"/>
        <v/>
      </c>
      <c r="CQ5" s="14" t="str">
        <f t="shared" si="0"/>
        <v/>
      </c>
      <c r="CR5" s="14" t="str">
        <f t="shared" si="0"/>
        <v/>
      </c>
      <c r="CS5" s="14" t="str">
        <f t="shared" si="0"/>
        <v/>
      </c>
      <c r="CT5" s="14" t="str">
        <f t="shared" si="0"/>
        <v/>
      </c>
      <c r="CU5">
        <f>($BA5 - $BA6) / ($A5-$A6)</f>
        <v>4.3964872660529615</v>
      </c>
      <c r="CV5">
        <f>($BB5-$BB6)/($A5-$A6)</f>
        <v>8.749147129197778E-3</v>
      </c>
      <c r="DI5">
        <f>($BN5-$BN6)/($A5-$A6)</f>
        <v>4364.6151586520082</v>
      </c>
      <c r="DJ5">
        <f>(ABS($BN5*(0.000002))-ABS($BN6*(0.000002)))/($A5-$A6)</f>
        <v>-8.7292303173042776E-3</v>
      </c>
      <c r="DK5">
        <f>CV5-DJ5</f>
        <v>1.7478377446502054E-2</v>
      </c>
    </row>
    <row r="6" spans="1:115" x14ac:dyDescent="0.25">
      <c r="A6">
        <v>9.5999300000000001E-8</v>
      </c>
      <c r="B6">
        <v>3.68278E-5</v>
      </c>
      <c r="C6">
        <v>6.1754200000000006E-5</v>
      </c>
      <c r="D6">
        <v>1.3755500000000001E-4</v>
      </c>
      <c r="E6">
        <v>6.7135500000000003E-6</v>
      </c>
      <c r="F6">
        <v>9.8519599999999998E-5</v>
      </c>
      <c r="G6">
        <v>6.6994200000000003E-6</v>
      </c>
      <c r="H6">
        <v>1.9474400000000001E-7</v>
      </c>
      <c r="I6">
        <v>2.76256E-8</v>
      </c>
      <c r="J6">
        <v>1.3307399999999999E-10</v>
      </c>
      <c r="K6">
        <v>4.0018099999999999</v>
      </c>
      <c r="L6">
        <v>1.71265</v>
      </c>
      <c r="M6">
        <v>3.9067300000000001E-13</v>
      </c>
      <c r="N6">
        <v>1.47732E-12</v>
      </c>
      <c r="O6">
        <v>5.0851300000000002E-12</v>
      </c>
      <c r="P6">
        <v>1.3485800000000001E-11</v>
      </c>
      <c r="Q6">
        <v>1.45908E-10</v>
      </c>
      <c r="R6">
        <v>1.6868300000000001E-10</v>
      </c>
      <c r="S6">
        <v>1.7059799999999999E-10</v>
      </c>
      <c r="T6">
        <v>1.70737E-10</v>
      </c>
      <c r="U6">
        <v>1.62319E-16</v>
      </c>
      <c r="V6">
        <v>8.7244899999999999E-16</v>
      </c>
      <c r="W6">
        <v>1.62692E-15</v>
      </c>
      <c r="X6">
        <v>1.6277E-15</v>
      </c>
      <c r="Y6">
        <v>8.7784200000000002E-16</v>
      </c>
      <c r="Z6">
        <v>1.64504E-15</v>
      </c>
      <c r="AA6">
        <v>1.64789E-15</v>
      </c>
      <c r="AB6">
        <v>1.23359E-15</v>
      </c>
      <c r="AC6">
        <v>1.65309E-15</v>
      </c>
      <c r="AD6">
        <v>1.6531400000000001E-15</v>
      </c>
      <c r="AE6">
        <v>1.6542899999999999E-15</v>
      </c>
      <c r="AF6">
        <v>1.65448E-15</v>
      </c>
      <c r="AG6">
        <v>8.5676800000000003E-14</v>
      </c>
      <c r="AH6">
        <v>1.1E-12</v>
      </c>
      <c r="AI6">
        <v>1.2495500000000001E-11</v>
      </c>
      <c r="AJ6">
        <v>6.1862799999999994E-11</v>
      </c>
      <c r="AK6">
        <v>3.5895000000000001E-9</v>
      </c>
      <c r="AL6">
        <v>6.2223799999999998E-9</v>
      </c>
      <c r="AM6">
        <v>6.2890600000000002E-9</v>
      </c>
      <c r="AN6">
        <v>6.29003E-9</v>
      </c>
      <c r="AO6">
        <v>1.2399E-18</v>
      </c>
      <c r="AP6">
        <v>1.1554399999999999E-16</v>
      </c>
      <c r="AQ6">
        <v>1.29419E-14</v>
      </c>
      <c r="AR6">
        <v>1.30726E-14</v>
      </c>
      <c r="AS6">
        <v>1.1640799999999999E-16</v>
      </c>
      <c r="AT6">
        <v>6.2358599999999998E-14</v>
      </c>
      <c r="AU6">
        <v>8.3889400000000004E-14</v>
      </c>
      <c r="AV6">
        <v>2.59685E-16</v>
      </c>
      <c r="AW6">
        <v>1.4388900000000001E-13</v>
      </c>
      <c r="AX6">
        <v>1.43984E-13</v>
      </c>
      <c r="AY6">
        <v>1.5181800000000001E-13</v>
      </c>
      <c r="AZ6">
        <v>1.5239199999999999E-13</v>
      </c>
      <c r="BA6" s="11">
        <v>9.5750299999999998E-10</v>
      </c>
      <c r="BB6" s="11">
        <v>1.1595000000000001E-12</v>
      </c>
      <c r="BC6" s="11">
        <v>2.31268E-11</v>
      </c>
      <c r="BD6" s="11">
        <v>-1.23699E-13</v>
      </c>
      <c r="BE6" s="11">
        <v>-1.1433399999999999E-13</v>
      </c>
      <c r="BF6" s="11">
        <v>1.4083900000000001E-13</v>
      </c>
      <c r="BG6" s="11">
        <v>-4.6404999999999999E-14</v>
      </c>
      <c r="BH6" s="11">
        <v>8.9151400000000004E-14</v>
      </c>
      <c r="BI6" s="11">
        <v>-1.4142999999999999E-12</v>
      </c>
      <c r="BJ6" s="11">
        <v>-1.3802800000000001E-12</v>
      </c>
      <c r="BK6" s="11">
        <v>8.6397999999999997E-14</v>
      </c>
      <c r="BL6" s="11">
        <v>-4.6654699999999995E-13</v>
      </c>
      <c r="BM6" s="11">
        <v>-5.9059899999999996E-14</v>
      </c>
      <c r="BN6">
        <v>-1.0558099999999999E-3</v>
      </c>
      <c r="BO6">
        <v>-2.7574100000000001E-3</v>
      </c>
      <c r="BP6" s="11">
        <v>0.99993900000000002</v>
      </c>
      <c r="BQ6" s="11">
        <v>5.65008E-7</v>
      </c>
      <c r="BR6" s="11">
        <v>6.0072699999999998E-5</v>
      </c>
      <c r="BS6" s="12">
        <v>4.3964100000000004</v>
      </c>
      <c r="BT6" s="13">
        <v>8.7491400000000007E-3</v>
      </c>
      <c r="BU6" s="11">
        <v>2.2610500000000001E-6</v>
      </c>
      <c r="BV6" s="11">
        <v>9.7418999999999992E-10</v>
      </c>
      <c r="BW6">
        <v>0</v>
      </c>
      <c r="BX6">
        <v>-2053.09</v>
      </c>
      <c r="BY6" s="11">
        <v>-2211210</v>
      </c>
      <c r="BZ6">
        <v>0</v>
      </c>
      <c r="CA6" s="13">
        <v>5.7046399999999998E-6</v>
      </c>
      <c r="CB6">
        <v>0</v>
      </c>
      <c r="CC6">
        <v>0</v>
      </c>
      <c r="CD6">
        <v>0</v>
      </c>
      <c r="CE6">
        <v>2105.0300000000002</v>
      </c>
      <c r="CF6">
        <v>0</v>
      </c>
      <c r="CG6" s="14"/>
      <c r="CH6" s="19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>
        <f>($BA6 - $BA7) / ($A6-$A7)</f>
        <v>4.396365317247092</v>
      </c>
      <c r="CV6">
        <f>($BB6-$BB7)/($A6-$A7)</f>
        <v>8.7491361916180368E-3</v>
      </c>
      <c r="DI6">
        <f>($BN6-$BN7)/($A6-$A7)</f>
        <v>4366.1776700455748</v>
      </c>
      <c r="DJ6">
        <f>(ABS($BN6*(0.000002))-ABS($BN7*(0.000002)))/($A6-$A7)</f>
        <v>-8.7323553400910619E-3</v>
      </c>
      <c r="DK6">
        <f>CV6-DJ6</f>
        <v>1.7481491531709099E-2</v>
      </c>
    </row>
    <row r="7" spans="1:115" x14ac:dyDescent="0.25">
      <c r="A7">
        <v>9.5048811881188117E-8</v>
      </c>
      <c r="BA7" s="20">
        <v>-3.2211900000000001E-9</v>
      </c>
      <c r="BB7" s="11">
        <v>-7.1564500000000003E-12</v>
      </c>
      <c r="BC7" s="11">
        <v>2.5941900000000001E-11</v>
      </c>
      <c r="BD7" s="11">
        <v>-1.29122E-13</v>
      </c>
      <c r="BE7" s="11">
        <v>-1.3483799999999999E-13</v>
      </c>
      <c r="BF7" s="11">
        <v>-2.2003399999999999E-12</v>
      </c>
      <c r="BG7" s="11">
        <v>-2.4615500000000002E-13</v>
      </c>
      <c r="BH7" s="11">
        <v>-1.9129400000000001E-12</v>
      </c>
      <c r="BI7" s="11">
        <v>-1.4173E-12</v>
      </c>
      <c r="BJ7" s="11">
        <v>-1.4187799999999999E-12</v>
      </c>
      <c r="BK7" s="11">
        <v>-8.4690400000000004E-13</v>
      </c>
      <c r="BL7" s="11">
        <v>-5.06391E-13</v>
      </c>
      <c r="BM7" s="11">
        <v>-1.8413399999999999E-12</v>
      </c>
      <c r="BN7" s="11">
        <v>-1.05996E-3</v>
      </c>
      <c r="BO7" s="11">
        <v>-2.7572199999999999E-3</v>
      </c>
      <c r="BP7" s="11">
        <v>0.99993900000000002</v>
      </c>
      <c r="BQ7" s="11">
        <v>5.65008E-7</v>
      </c>
      <c r="BR7" s="11">
        <v>6.0072699999999998E-5</v>
      </c>
      <c r="BS7" s="12">
        <v>4.3964100000000004</v>
      </c>
      <c r="BT7" s="13">
        <v>8.7491400000000007E-3</v>
      </c>
      <c r="BU7" s="11">
        <v>2.2610500000000001E-6</v>
      </c>
      <c r="BV7" s="11">
        <v>9.7418000000000004E-10</v>
      </c>
      <c r="BW7">
        <v>0</v>
      </c>
      <c r="BX7">
        <v>-2053.1</v>
      </c>
      <c r="BY7" s="11">
        <v>-2211170</v>
      </c>
      <c r="BZ7">
        <v>0</v>
      </c>
      <c r="CA7" s="13">
        <v>5.7046399999999998E-6</v>
      </c>
      <c r="CB7">
        <v>0</v>
      </c>
      <c r="CC7">
        <v>0</v>
      </c>
      <c r="CD7">
        <v>0</v>
      </c>
      <c r="CE7">
        <v>2105.0100000000002</v>
      </c>
      <c r="CF7">
        <v>0</v>
      </c>
      <c r="CG7" s="14"/>
      <c r="CH7" s="19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>
        <f>($BA7 - $BA8) / ($A7-$A8)</f>
        <v>4.3964043615132837</v>
      </c>
      <c r="CV7">
        <f>($BB7-$BB8)/($A7-$A8)</f>
        <v>8.7491437900530968E-3</v>
      </c>
      <c r="DI7">
        <f>($BN7-$BN8)/($A7-$A8)</f>
        <v>4363.0213970310124</v>
      </c>
      <c r="DJ7">
        <f>(ABS($BN7*(0.000002))-ABS($BN8*(0.000002)))/($A7-$A8)</f>
        <v>-8.7260427940620139E-3</v>
      </c>
      <c r="DK7">
        <f>CV7-DJ7</f>
        <v>1.7475186584115111E-2</v>
      </c>
    </row>
    <row r="8" spans="1:115" s="15" customFormat="1" x14ac:dyDescent="0.25">
      <c r="A8" s="15">
        <v>8.7272090909090907E-8</v>
      </c>
      <c r="BA8" s="22">
        <v>-3.7410799999999999E-8</v>
      </c>
      <c r="BB8" s="16">
        <v>-7.5196099999999994E-11</v>
      </c>
      <c r="BC8" s="16">
        <v>4.8974599999999999E-11</v>
      </c>
      <c r="BD8" s="16">
        <v>-1.7348499999999999E-13</v>
      </c>
      <c r="BE8" s="16">
        <v>-3.02598E-13</v>
      </c>
      <c r="BF8" s="16">
        <v>-2.1355399999999998E-11</v>
      </c>
      <c r="BG8" s="16">
        <v>-1.8804800000000001E-12</v>
      </c>
      <c r="BH8" s="16">
        <v>-1.8293699999999999E-11</v>
      </c>
      <c r="BI8" s="16">
        <v>-1.4418299999999999E-12</v>
      </c>
      <c r="BJ8" s="16">
        <v>-1.7337799999999999E-12</v>
      </c>
      <c r="BK8" s="16">
        <v>-8.4830100000000002E-12</v>
      </c>
      <c r="BL8" s="16">
        <v>-8.3238599999999996E-13</v>
      </c>
      <c r="BM8" s="16">
        <v>-1.64236E-11</v>
      </c>
      <c r="BN8" s="16">
        <v>-1.0938899999999999E-3</v>
      </c>
      <c r="BO8" s="16">
        <v>-2.7556899999999999E-3</v>
      </c>
      <c r="BP8" s="16">
        <v>0.99993900000000002</v>
      </c>
      <c r="BQ8" s="16">
        <v>5.65008E-7</v>
      </c>
      <c r="BR8" s="16">
        <v>6.0072699999999998E-5</v>
      </c>
      <c r="BS8" s="17">
        <v>4.3964100000000004</v>
      </c>
      <c r="BT8" s="18">
        <v>8.7491400000000007E-3</v>
      </c>
      <c r="BU8" s="16">
        <v>2.2610500000000001E-6</v>
      </c>
      <c r="BV8" s="16">
        <v>9.7409999999999998E-10</v>
      </c>
      <c r="BW8" s="15">
        <v>0</v>
      </c>
      <c r="BX8" s="15">
        <v>-2053.21</v>
      </c>
      <c r="BY8" s="16">
        <v>-2210790</v>
      </c>
      <c r="BZ8" s="15">
        <v>0</v>
      </c>
      <c r="CA8" s="18">
        <v>5.7046399999999998E-6</v>
      </c>
      <c r="CB8" s="15">
        <v>0</v>
      </c>
      <c r="CC8" s="15">
        <v>0</v>
      </c>
      <c r="CD8" s="15">
        <v>0</v>
      </c>
      <c r="CE8" s="15">
        <v>2104.9</v>
      </c>
      <c r="CF8" s="15">
        <v>0</v>
      </c>
    </row>
    <row r="9" spans="1:115" s="4" customFormat="1" x14ac:dyDescent="0.25">
      <c r="A9" s="1">
        <v>9.5999300000000001E-8</v>
      </c>
      <c r="B9" s="4">
        <v>3.68278E-5</v>
      </c>
      <c r="C9" s="4">
        <v>6.1754200000000006E-5</v>
      </c>
      <c r="D9" s="4">
        <v>1.3755500000000001E-4</v>
      </c>
      <c r="E9" s="4">
        <v>6.7135500000000003E-6</v>
      </c>
      <c r="F9" s="4">
        <v>9.8519599999999998E-5</v>
      </c>
      <c r="G9" s="4">
        <v>6.6994200000000003E-6</v>
      </c>
      <c r="H9" s="4">
        <v>1.9474400000000001E-7</v>
      </c>
      <c r="I9" s="4">
        <v>2.76256E-8</v>
      </c>
      <c r="J9" s="4">
        <v>1.3307399999999999E-10</v>
      </c>
      <c r="K9" s="4">
        <v>4.0018099999999999</v>
      </c>
      <c r="L9" s="4">
        <v>1.71265</v>
      </c>
      <c r="M9" s="4">
        <v>3.9067300000000001E-13</v>
      </c>
      <c r="N9" s="4">
        <v>1.47732E-12</v>
      </c>
      <c r="O9" s="4">
        <v>5.0851300000000002E-12</v>
      </c>
      <c r="P9" s="4">
        <v>1.3485800000000001E-11</v>
      </c>
      <c r="Q9" s="4">
        <v>1.45908E-10</v>
      </c>
      <c r="R9" s="4">
        <v>1.6868300000000001E-10</v>
      </c>
      <c r="S9" s="4">
        <v>1.7059799999999999E-10</v>
      </c>
      <c r="T9" s="4">
        <v>1.70737E-10</v>
      </c>
      <c r="U9" s="4">
        <v>1.62319E-16</v>
      </c>
      <c r="V9" s="4">
        <v>8.7244899999999999E-16</v>
      </c>
      <c r="W9" s="4">
        <v>1.62692E-15</v>
      </c>
      <c r="X9" s="4">
        <v>1.6277E-15</v>
      </c>
      <c r="Y9" s="4">
        <v>8.7784200000000002E-16</v>
      </c>
      <c r="Z9" s="4">
        <v>1.64504E-15</v>
      </c>
      <c r="AA9" s="4">
        <v>1.64789E-15</v>
      </c>
      <c r="AB9" s="4">
        <v>1.23359E-15</v>
      </c>
      <c r="AC9" s="4">
        <v>1.65309E-15</v>
      </c>
      <c r="AD9" s="4">
        <v>1.6531400000000001E-15</v>
      </c>
      <c r="AE9" s="4">
        <v>1.6542899999999999E-15</v>
      </c>
      <c r="AF9" s="4">
        <v>1.65448E-15</v>
      </c>
      <c r="AG9" s="4">
        <v>8.5676800000000003E-14</v>
      </c>
      <c r="AH9" s="4">
        <v>1.1E-12</v>
      </c>
      <c r="AI9" s="4">
        <v>1.2495500000000001E-11</v>
      </c>
      <c r="AJ9" s="4">
        <v>6.1862799999999994E-11</v>
      </c>
      <c r="AK9" s="4">
        <v>3.5895000000000001E-9</v>
      </c>
      <c r="AL9" s="4">
        <v>6.2223799999999998E-9</v>
      </c>
      <c r="AM9" s="4">
        <v>6.2890600000000002E-9</v>
      </c>
      <c r="AN9" s="4">
        <v>6.29003E-9</v>
      </c>
      <c r="AO9" s="4">
        <v>1.2399E-18</v>
      </c>
      <c r="AP9" s="4">
        <v>1.1554399999999999E-16</v>
      </c>
      <c r="AQ9" s="4">
        <v>1.29419E-14</v>
      </c>
      <c r="AR9" s="4">
        <v>1.30726E-14</v>
      </c>
      <c r="AS9" s="4">
        <v>1.1640799999999999E-16</v>
      </c>
      <c r="AT9" s="4">
        <v>6.2358599999999998E-14</v>
      </c>
      <c r="AU9" s="4">
        <v>8.3889400000000004E-14</v>
      </c>
      <c r="AV9" s="4">
        <v>2.59685E-16</v>
      </c>
      <c r="AW9" s="4">
        <v>1.4388900000000001E-13</v>
      </c>
      <c r="AX9" s="4">
        <v>1.43984E-13</v>
      </c>
      <c r="AY9" s="4">
        <v>1.5181800000000001E-13</v>
      </c>
      <c r="AZ9" s="4">
        <v>1.5239199999999999E-13</v>
      </c>
      <c r="BA9" s="8">
        <v>9.5750200000000007E-10</v>
      </c>
      <c r="BB9" s="8">
        <v>1.1595000000000001E-12</v>
      </c>
      <c r="BC9" s="8">
        <v>2.31268E-11</v>
      </c>
      <c r="BD9" s="8">
        <v>-1.23699E-13</v>
      </c>
      <c r="BE9" s="8">
        <v>-1.1433399999999999E-13</v>
      </c>
      <c r="BF9" s="8">
        <v>1.4083900000000001E-13</v>
      </c>
      <c r="BG9" s="8">
        <v>-4.6404999999999999E-14</v>
      </c>
      <c r="BH9" s="8">
        <v>8.9151400000000004E-14</v>
      </c>
      <c r="BI9" s="8">
        <v>-1.4142999999999999E-12</v>
      </c>
      <c r="BJ9" s="8">
        <v>-1.3802800000000001E-12</v>
      </c>
      <c r="BK9" s="8">
        <v>8.6397999999999997E-14</v>
      </c>
      <c r="BL9" s="8">
        <v>-4.6654699999999995E-13</v>
      </c>
      <c r="BM9" s="8">
        <v>-5.9059899999999996E-14</v>
      </c>
      <c r="BN9" s="4">
        <v>-1.0558099999999999E-3</v>
      </c>
      <c r="BO9" s="4">
        <v>-2.7574100000000001E-3</v>
      </c>
      <c r="BP9" s="4">
        <v>0.99993900000000002</v>
      </c>
      <c r="BQ9" s="8">
        <v>5.65008E-7</v>
      </c>
      <c r="BR9" s="8">
        <v>6.0072699999999998E-5</v>
      </c>
      <c r="BS9" s="4">
        <v>4.3964100000000004</v>
      </c>
      <c r="BT9" s="8">
        <v>8.7491400000000007E-3</v>
      </c>
      <c r="BU9" s="10">
        <v>2.2610500000000001E-6</v>
      </c>
      <c r="BV9" s="8">
        <v>9.7418999999999992E-10</v>
      </c>
      <c r="BW9" s="4">
        <v>0</v>
      </c>
      <c r="BX9" s="4">
        <v>-2053.09</v>
      </c>
      <c r="BY9" s="8">
        <v>-2211210</v>
      </c>
      <c r="BZ9" s="4">
        <v>0</v>
      </c>
      <c r="CA9" s="8">
        <v>5.7046399999999998E-6</v>
      </c>
      <c r="CB9" s="9">
        <v>0</v>
      </c>
      <c r="CC9" s="4">
        <v>0</v>
      </c>
      <c r="CD9" s="4">
        <v>0</v>
      </c>
      <c r="CE9" s="4">
        <v>2105.0300000000002</v>
      </c>
      <c r="CF9" s="4">
        <v>0</v>
      </c>
      <c r="CG9" s="4" t="e">
        <f>SLOPE($BA9:$BA11,$A9:$A11)</f>
        <v>#DIV/0!</v>
      </c>
      <c r="CH9" s="4" t="e">
        <f>SLOPE($BB9:$BB11,$A9:$A11)</f>
        <v>#DIV/0!</v>
      </c>
      <c r="CI9" s="4">
        <f>SLOPE($BB9:$BB11,$D9:$D11)</f>
        <v>2.261053645007252E-6</v>
      </c>
      <c r="CJ9" s="4" t="e">
        <f>SLOPE($BB9:$BB11,$K9:$K11)</f>
        <v>#DIV/0!</v>
      </c>
      <c r="CK9" s="4" t="e">
        <f>SLOPE($BB9:$BB11,$L9:$L11)</f>
        <v>#DIV/0!</v>
      </c>
      <c r="CL9" s="4" t="e">
        <f>SLOPE($BB9:$BB11,$M9:$M11)</f>
        <v>#DIV/0!</v>
      </c>
      <c r="CM9" s="4" t="e">
        <f>SLOPE($BB9:$BB11,$U9:$U11)</f>
        <v>#DIV/0!</v>
      </c>
      <c r="CN9" s="4" t="e">
        <f>SLOPE($BB9:$BB11,$AG9:$AG11)</f>
        <v>#DIV/0!</v>
      </c>
      <c r="CO9" s="4" t="e">
        <f>SLOPE($BD9:$BD11,$A9:$A11)</f>
        <v>#DIV/0!</v>
      </c>
      <c r="CP9" s="4">
        <f>SLOPE($BD9:$BD11,$D9:$D11)</f>
        <v>0</v>
      </c>
      <c r="CQ9" s="4" t="e">
        <f>SLOPE($BD9:$BD11,$K9:$K11)</f>
        <v>#DIV/0!</v>
      </c>
      <c r="CR9" s="4" t="e">
        <f>SLOPE($BD9:$BD11,$L9:$L11)</f>
        <v>#DIV/0!</v>
      </c>
      <c r="CS9" s="4" t="e">
        <f>SLOPE($BD9:$BD11,$M9:$M11)</f>
        <v>#DIV/0!</v>
      </c>
      <c r="CT9" s="4" t="e">
        <f>SLOPE($BD9:$BD11,$U9:$U11)</f>
        <v>#DIV/0!</v>
      </c>
    </row>
    <row r="10" spans="1:115" x14ac:dyDescent="0.25">
      <c r="A10" s="2"/>
      <c r="D10">
        <f>D9*1.1</f>
        <v>1.5131050000000002E-4</v>
      </c>
      <c r="BA10" s="11">
        <v>9.5754299999999991E-10</v>
      </c>
      <c r="BB10" s="11">
        <v>3.2261400000000001E-11</v>
      </c>
      <c r="BC10" s="11">
        <v>1.43834E-9</v>
      </c>
      <c r="BD10" s="11">
        <v>-1.23699E-13</v>
      </c>
      <c r="BE10" s="11">
        <v>-1.1433399999999999E-13</v>
      </c>
      <c r="BF10" s="11">
        <v>1.4083900000000001E-13</v>
      </c>
      <c r="BG10" s="11">
        <v>-4.6404999999999999E-14</v>
      </c>
      <c r="BH10" s="11">
        <v>8.9151400000000004E-14</v>
      </c>
      <c r="BI10" s="11">
        <v>-1.4142999999999999E-12</v>
      </c>
      <c r="BJ10" s="11">
        <v>-1.3802800000000001E-12</v>
      </c>
      <c r="BK10" s="11">
        <v>8.6397999999999997E-14</v>
      </c>
      <c r="BL10" s="11">
        <v>-4.6654699999999995E-13</v>
      </c>
      <c r="BM10" s="11">
        <v>-5.9059899999999996E-14</v>
      </c>
      <c r="BN10">
        <v>-1.0558099999999999E-3</v>
      </c>
      <c r="BO10">
        <v>-2.7574100000000001E-3</v>
      </c>
      <c r="BP10">
        <v>0.99993900000000002</v>
      </c>
      <c r="BQ10" s="11">
        <v>5.65008E-7</v>
      </c>
      <c r="BR10" s="11">
        <v>6.0072699999999998E-5</v>
      </c>
      <c r="BS10">
        <v>4.3964100000000004</v>
      </c>
      <c r="BT10" s="11">
        <v>8.7491400000000007E-3</v>
      </c>
      <c r="BU10" s="13">
        <v>2.2610500000000001E-6</v>
      </c>
      <c r="BV10" s="11">
        <v>9.8196200000000001E-10</v>
      </c>
      <c r="BW10">
        <v>0</v>
      </c>
      <c r="BX10">
        <v>-2053.09</v>
      </c>
      <c r="BY10" s="11">
        <v>-2211210</v>
      </c>
      <c r="BZ10">
        <v>0</v>
      </c>
      <c r="CA10" s="11">
        <v>5.7046399999999998E-6</v>
      </c>
      <c r="CB10" s="12">
        <v>0</v>
      </c>
      <c r="CC10">
        <v>0</v>
      </c>
      <c r="CD10">
        <v>0</v>
      </c>
      <c r="CE10">
        <v>2105.0300000000002</v>
      </c>
      <c r="CF10">
        <v>0</v>
      </c>
      <c r="CG10" s="14" t="str">
        <f t="shared" ref="CG10:CT10" si="1">IFERROR(CG9/AVERAGE(BS9:BS11),"")</f>
        <v/>
      </c>
      <c r="CH10" s="14" t="str">
        <f t="shared" si="1"/>
        <v/>
      </c>
      <c r="CI10" s="14">
        <f t="shared" si="1"/>
        <v>1.0000016120860891</v>
      </c>
      <c r="CJ10" s="14" t="str">
        <f t="shared" si="1"/>
        <v/>
      </c>
      <c r="CK10" s="14" t="str">
        <f t="shared" si="1"/>
        <v/>
      </c>
      <c r="CL10" s="14" t="str">
        <f t="shared" si="1"/>
        <v/>
      </c>
      <c r="CM10" s="14" t="str">
        <f t="shared" si="1"/>
        <v/>
      </c>
      <c r="CN10" s="14" t="str">
        <f t="shared" si="1"/>
        <v/>
      </c>
      <c r="CO10" s="14" t="str">
        <f t="shared" si="1"/>
        <v/>
      </c>
      <c r="CP10" s="14" t="str">
        <f t="shared" si="1"/>
        <v/>
      </c>
      <c r="CQ10" s="14" t="str">
        <f t="shared" si="1"/>
        <v/>
      </c>
      <c r="CR10" s="14" t="str">
        <f t="shared" si="1"/>
        <v/>
      </c>
      <c r="CS10" s="14" t="str">
        <f t="shared" si="1"/>
        <v/>
      </c>
      <c r="CT10" s="14" t="str">
        <f t="shared" si="1"/>
        <v/>
      </c>
    </row>
    <row r="11" spans="1:115" s="15" customFormat="1" x14ac:dyDescent="0.25">
      <c r="A11" s="3"/>
      <c r="D11" s="15">
        <f>D9/1.1</f>
        <v>1.2505E-4</v>
      </c>
      <c r="BA11" s="16">
        <v>9.5754299999999991E-10</v>
      </c>
      <c r="BB11" s="16">
        <v>-2.7115000000000001E-11</v>
      </c>
      <c r="BC11" s="16">
        <v>-1.2634300000000001E-9</v>
      </c>
      <c r="BD11" s="16">
        <v>-1.23699E-13</v>
      </c>
      <c r="BE11" s="16">
        <v>-1.1433399999999999E-13</v>
      </c>
      <c r="BF11" s="16">
        <v>1.4083900000000001E-13</v>
      </c>
      <c r="BG11" s="16">
        <v>-4.6404999999999999E-14</v>
      </c>
      <c r="BH11" s="16">
        <v>8.9151400000000004E-14</v>
      </c>
      <c r="BI11" s="16">
        <v>-1.4142999999999999E-12</v>
      </c>
      <c r="BJ11" s="16">
        <v>-1.3802800000000001E-12</v>
      </c>
      <c r="BK11" s="16">
        <v>8.6397999999999997E-14</v>
      </c>
      <c r="BL11" s="16">
        <v>-4.6654699999999995E-13</v>
      </c>
      <c r="BM11" s="16">
        <v>-5.9059899999999996E-14</v>
      </c>
      <c r="BN11" s="15">
        <v>-1.0558099999999999E-3</v>
      </c>
      <c r="BO11" s="15">
        <v>-2.7574100000000001E-3</v>
      </c>
      <c r="BP11" s="15">
        <v>0.99993900000000002</v>
      </c>
      <c r="BQ11" s="16">
        <v>5.65008E-7</v>
      </c>
      <c r="BR11" s="16">
        <v>6.0072699999999998E-5</v>
      </c>
      <c r="BS11" s="15">
        <v>4.3964100000000004</v>
      </c>
      <c r="BT11" s="16">
        <v>8.7491400000000007E-3</v>
      </c>
      <c r="BU11" s="18">
        <v>2.2610500000000001E-6</v>
      </c>
      <c r="BV11" s="16">
        <v>9.6712500000000001E-10</v>
      </c>
      <c r="BW11" s="15">
        <v>0</v>
      </c>
      <c r="BX11" s="15">
        <v>-2053.09</v>
      </c>
      <c r="BY11" s="16">
        <v>-2211210</v>
      </c>
      <c r="BZ11" s="15">
        <v>0</v>
      </c>
      <c r="CA11" s="16">
        <v>5.7046399999999998E-6</v>
      </c>
      <c r="CB11" s="17">
        <v>0</v>
      </c>
      <c r="CC11" s="15">
        <v>0</v>
      </c>
      <c r="CD11" s="15">
        <v>0</v>
      </c>
      <c r="CE11" s="15">
        <v>2105.0300000000002</v>
      </c>
      <c r="CF11" s="15">
        <v>0</v>
      </c>
    </row>
    <row r="12" spans="1:115" s="4" customFormat="1" x14ac:dyDescent="0.25">
      <c r="A12" s="1">
        <v>9.5999300000000001E-8</v>
      </c>
      <c r="B12" s="4">
        <v>3.68278E-5</v>
      </c>
      <c r="C12" s="4">
        <v>6.1754200000000006E-5</v>
      </c>
      <c r="D12" s="4">
        <v>1.3755500000000001E-4</v>
      </c>
      <c r="E12" s="4">
        <v>6.7135500000000003E-6</v>
      </c>
      <c r="F12" s="4">
        <v>9.8519599999999998E-5</v>
      </c>
      <c r="G12" s="4">
        <v>6.6994200000000003E-6</v>
      </c>
      <c r="H12" s="4">
        <v>1.9474400000000001E-7</v>
      </c>
      <c r="I12" s="4">
        <v>2.76256E-8</v>
      </c>
      <c r="J12" s="4">
        <v>1.3307399999999999E-10</v>
      </c>
      <c r="K12" s="4">
        <v>4.0018099999999999</v>
      </c>
      <c r="L12" s="4">
        <v>1.71265</v>
      </c>
      <c r="M12" s="4">
        <v>3.9067300000000001E-13</v>
      </c>
      <c r="N12" s="4">
        <v>1.47732E-12</v>
      </c>
      <c r="O12" s="4">
        <v>5.0851300000000002E-12</v>
      </c>
      <c r="P12" s="4">
        <v>1.3485800000000001E-11</v>
      </c>
      <c r="Q12" s="4">
        <v>1.45908E-10</v>
      </c>
      <c r="R12" s="4">
        <v>1.6868300000000001E-10</v>
      </c>
      <c r="S12" s="4">
        <v>1.7059799999999999E-10</v>
      </c>
      <c r="T12" s="4">
        <v>1.70737E-10</v>
      </c>
      <c r="U12" s="4">
        <v>1.62319E-16</v>
      </c>
      <c r="V12" s="4">
        <v>8.7244899999999999E-16</v>
      </c>
      <c r="W12" s="4">
        <v>1.62692E-15</v>
      </c>
      <c r="X12" s="4">
        <v>1.6277E-15</v>
      </c>
      <c r="Y12" s="4">
        <v>8.7784200000000002E-16</v>
      </c>
      <c r="Z12" s="4">
        <v>1.64504E-15</v>
      </c>
      <c r="AA12" s="4">
        <v>1.64789E-15</v>
      </c>
      <c r="AB12" s="4">
        <v>1.23359E-15</v>
      </c>
      <c r="AC12" s="4">
        <v>1.65309E-15</v>
      </c>
      <c r="AD12" s="4">
        <v>1.6531400000000001E-15</v>
      </c>
      <c r="AE12" s="4">
        <v>1.6542899999999999E-15</v>
      </c>
      <c r="AF12" s="4">
        <v>1.65448E-15</v>
      </c>
      <c r="AG12" s="4">
        <v>8.5676800000000003E-14</v>
      </c>
      <c r="AH12" s="4">
        <v>1.1E-12</v>
      </c>
      <c r="AI12" s="4">
        <v>1.2495500000000001E-11</v>
      </c>
      <c r="AJ12" s="4">
        <v>6.1862799999999994E-11</v>
      </c>
      <c r="AK12" s="4">
        <v>3.5895000000000001E-9</v>
      </c>
      <c r="AL12" s="4">
        <v>6.2223799999999998E-9</v>
      </c>
      <c r="AM12" s="4">
        <v>6.2890600000000002E-9</v>
      </c>
      <c r="AN12" s="4">
        <v>6.29003E-9</v>
      </c>
      <c r="AO12" s="4">
        <v>1.2399E-18</v>
      </c>
      <c r="AP12" s="4">
        <v>1.1554399999999999E-16</v>
      </c>
      <c r="AQ12" s="4">
        <v>1.29419E-14</v>
      </c>
      <c r="AR12" s="4">
        <v>1.30726E-14</v>
      </c>
      <c r="AS12" s="4">
        <v>1.1640799999999999E-16</v>
      </c>
      <c r="AT12" s="4">
        <v>6.2358599999999998E-14</v>
      </c>
      <c r="AU12" s="4">
        <v>8.3889400000000004E-14</v>
      </c>
      <c r="AV12" s="4">
        <v>2.59685E-16</v>
      </c>
      <c r="AW12" s="4">
        <v>1.4388900000000001E-13</v>
      </c>
      <c r="AX12" s="4">
        <v>1.43984E-13</v>
      </c>
      <c r="AY12" s="4">
        <v>1.5181800000000001E-13</v>
      </c>
      <c r="AZ12" s="4">
        <v>1.5239199999999999E-13</v>
      </c>
      <c r="BA12" s="8">
        <v>9.5750200000000007E-10</v>
      </c>
      <c r="BB12" s="8">
        <v>1.1595000000000001E-12</v>
      </c>
      <c r="BC12" s="8">
        <v>2.31268E-11</v>
      </c>
      <c r="BD12" s="8">
        <v>-1.23699E-13</v>
      </c>
      <c r="BE12" s="8">
        <v>-1.1433399999999999E-13</v>
      </c>
      <c r="BF12" s="8">
        <v>1.4083900000000001E-13</v>
      </c>
      <c r="BG12" s="8">
        <v>-4.6404999999999999E-14</v>
      </c>
      <c r="BH12" s="8">
        <v>8.9151400000000004E-14</v>
      </c>
      <c r="BI12" s="8">
        <v>-1.4142999999999999E-12</v>
      </c>
      <c r="BJ12" s="8">
        <v>-1.3802800000000001E-12</v>
      </c>
      <c r="BK12" s="8">
        <v>8.6397999999999997E-14</v>
      </c>
      <c r="BL12" s="8">
        <v>-4.6654699999999995E-13</v>
      </c>
      <c r="BM12" s="8">
        <v>-5.9059899999999996E-14</v>
      </c>
      <c r="BN12" s="4">
        <v>-1.0558099999999999E-3</v>
      </c>
      <c r="BO12" s="4">
        <v>-2.7574100000000001E-3</v>
      </c>
      <c r="BP12" s="4">
        <v>0.99993900000000002</v>
      </c>
      <c r="BQ12" s="8">
        <v>5.65008E-7</v>
      </c>
      <c r="BR12" s="8">
        <v>6.0072699999999998E-5</v>
      </c>
      <c r="BS12" s="4">
        <v>4.3964100000000004</v>
      </c>
      <c r="BT12" s="8">
        <v>8.7491400000000007E-3</v>
      </c>
      <c r="BU12" s="8">
        <v>2.2610500000000001E-6</v>
      </c>
      <c r="BV12" s="10">
        <v>9.7418999999999992E-10</v>
      </c>
      <c r="BW12" s="4">
        <v>0</v>
      </c>
      <c r="BX12" s="4">
        <v>-2053.09</v>
      </c>
      <c r="BY12" s="8">
        <v>-2211210</v>
      </c>
      <c r="BZ12" s="4">
        <v>0</v>
      </c>
      <c r="CA12" s="8">
        <v>5.7046399999999998E-6</v>
      </c>
      <c r="CB12" s="4">
        <v>0</v>
      </c>
      <c r="CC12" s="9">
        <v>0</v>
      </c>
      <c r="CD12" s="4">
        <v>0</v>
      </c>
      <c r="CE12" s="4">
        <v>2105.0300000000002</v>
      </c>
      <c r="CF12" s="4">
        <v>0</v>
      </c>
      <c r="CG12" s="4" t="e">
        <f>SLOPE($BA12:$BA14,$A12:$A14)</f>
        <v>#DIV/0!</v>
      </c>
      <c r="CH12" s="4" t="e">
        <f>SLOPE($BB12:$BB14,$A12:$A14)</f>
        <v>#DIV/0!</v>
      </c>
      <c r="CI12" s="4" t="e">
        <f>SLOPE($BB12:$BB14,$D12:$D14)</f>
        <v>#DIV/0!</v>
      </c>
      <c r="CJ12" s="4">
        <f>SLOPE($BB12:$BB14,$K12:$K14)</f>
        <v>9.7891975218071661E-10</v>
      </c>
      <c r="CK12" s="4" t="e">
        <f>SLOPE($BB12:$BB14,$L12:$L14)</f>
        <v>#DIV/0!</v>
      </c>
      <c r="CL12" s="4" t="e">
        <f>SLOPE($BB12:$BB14,$M12:$M14)</f>
        <v>#DIV/0!</v>
      </c>
      <c r="CM12" s="4" t="e">
        <f>SLOPE($BB12:$BB14,$U12:$U14)</f>
        <v>#DIV/0!</v>
      </c>
      <c r="CN12" s="4" t="e">
        <f>SLOPE($BB12:$BB14,$AG12:$AG14)</f>
        <v>#DIV/0!</v>
      </c>
      <c r="CO12" s="4" t="e">
        <f>SLOPE($BD12:$BD14,$A12:$A14)</f>
        <v>#DIV/0!</v>
      </c>
      <c r="CP12" s="4" t="e">
        <f>SLOPE($BD12:$BD14,$D12:$D14)</f>
        <v>#DIV/0!</v>
      </c>
      <c r="CQ12" s="4">
        <f>SLOPE($BD12:$BD14,$K12:$K14)</f>
        <v>0</v>
      </c>
      <c r="CR12" s="4" t="e">
        <f>SLOPE($BD12:$BD14,$L12:$L14)</f>
        <v>#DIV/0!</v>
      </c>
      <c r="CS12" s="4" t="e">
        <f>SLOPE($BD12:$BD14,$M12:$M14)</f>
        <v>#DIV/0!</v>
      </c>
      <c r="CT12" s="4" t="e">
        <f>SLOPE($BD12:$BD14,$U12:$U14)</f>
        <v>#DIV/0!</v>
      </c>
    </row>
    <row r="13" spans="1:115" x14ac:dyDescent="0.25">
      <c r="A13" s="2"/>
      <c r="K13">
        <f>K12*1.1</f>
        <v>4.4019910000000007</v>
      </c>
      <c r="BA13" s="11">
        <v>9.5777500000000003E-10</v>
      </c>
      <c r="BB13" s="11">
        <v>4.08869E-10</v>
      </c>
      <c r="BC13" s="11">
        <v>2.31268E-11</v>
      </c>
      <c r="BD13" s="11">
        <v>-1.23699E-13</v>
      </c>
      <c r="BE13" s="11">
        <v>-1.1433399999999999E-13</v>
      </c>
      <c r="BF13" s="11">
        <v>1.4083900000000001E-13</v>
      </c>
      <c r="BG13" s="11">
        <v>-4.6404999999999999E-14</v>
      </c>
      <c r="BH13" s="11">
        <v>8.9151400000000004E-14</v>
      </c>
      <c r="BI13" s="11">
        <v>-1.4142999999999999E-12</v>
      </c>
      <c r="BJ13" s="11">
        <v>-1.3802800000000001E-12</v>
      </c>
      <c r="BK13" s="11">
        <v>8.6397999999999997E-14</v>
      </c>
      <c r="BL13" s="11">
        <v>-4.6654699999999995E-13</v>
      </c>
      <c r="BM13" s="11">
        <v>-5.9059899999999996E-14</v>
      </c>
      <c r="BN13">
        <v>-1.0558099999999999E-3</v>
      </c>
      <c r="BO13">
        <v>-2.7574100000000001E-3</v>
      </c>
      <c r="BP13">
        <v>0.99993900000000002</v>
      </c>
      <c r="BQ13" s="11">
        <v>5.65008E-7</v>
      </c>
      <c r="BR13" s="11">
        <v>6.0072699999999998E-5</v>
      </c>
      <c r="BS13">
        <v>4.3964100000000004</v>
      </c>
      <c r="BT13" s="11">
        <v>8.7534599999999994E-3</v>
      </c>
      <c r="BU13" s="11">
        <v>2.4871599999999998E-6</v>
      </c>
      <c r="BV13" s="13">
        <v>1.06344E-9</v>
      </c>
      <c r="BW13">
        <v>0</v>
      </c>
      <c r="BX13">
        <v>-2053.09</v>
      </c>
      <c r="BY13" s="11">
        <v>-2211210</v>
      </c>
      <c r="BZ13">
        <v>0</v>
      </c>
      <c r="CA13" s="11">
        <v>5.7046399999999998E-6</v>
      </c>
      <c r="CB13">
        <v>0</v>
      </c>
      <c r="CC13" s="12">
        <v>0</v>
      </c>
      <c r="CD13">
        <v>0</v>
      </c>
      <c r="CE13">
        <v>2105.0300000000002</v>
      </c>
      <c r="CF13">
        <v>0</v>
      </c>
      <c r="CG13" s="14" t="str">
        <f t="shared" ref="CG13:CT13" si="2">IFERROR(CG12/AVERAGE(BS12:BS14),"")</f>
        <v/>
      </c>
      <c r="CH13" s="14" t="str">
        <f t="shared" si="2"/>
        <v/>
      </c>
      <c r="CI13" s="14" t="str">
        <f t="shared" si="2"/>
        <v/>
      </c>
      <c r="CJ13" s="14">
        <f t="shared" si="2"/>
        <v>1.0020719566921168</v>
      </c>
      <c r="CK13" s="14" t="str">
        <f t="shared" si="2"/>
        <v/>
      </c>
      <c r="CL13" s="14" t="str">
        <f t="shared" si="2"/>
        <v/>
      </c>
      <c r="CM13" s="14" t="str">
        <f t="shared" si="2"/>
        <v/>
      </c>
      <c r="CN13" s="14" t="str">
        <f t="shared" si="2"/>
        <v/>
      </c>
      <c r="CO13" s="14" t="str">
        <f t="shared" si="2"/>
        <v/>
      </c>
      <c r="CP13" s="14" t="str">
        <f t="shared" si="2"/>
        <v/>
      </c>
      <c r="CQ13" s="14" t="str">
        <f t="shared" si="2"/>
        <v/>
      </c>
      <c r="CR13" s="14" t="str">
        <f t="shared" si="2"/>
        <v/>
      </c>
      <c r="CS13" s="14" t="str">
        <f t="shared" si="2"/>
        <v/>
      </c>
      <c r="CT13" s="14" t="str">
        <f t="shared" si="2"/>
        <v/>
      </c>
    </row>
    <row r="14" spans="1:115" s="15" customFormat="1" x14ac:dyDescent="0.25">
      <c r="A14" s="3"/>
      <c r="K14" s="15">
        <f>K12/1.1</f>
        <v>3.6380090909090903</v>
      </c>
      <c r="BA14" s="16">
        <v>9.5737899999999995E-10</v>
      </c>
      <c r="BB14" s="16">
        <v>-3.3849300000000001E-10</v>
      </c>
      <c r="BC14" s="16">
        <v>2.31268E-11</v>
      </c>
      <c r="BD14" s="16">
        <v>-1.23699E-13</v>
      </c>
      <c r="BE14" s="16">
        <v>-1.1433399999999999E-13</v>
      </c>
      <c r="BF14" s="16">
        <v>1.4083900000000001E-13</v>
      </c>
      <c r="BG14" s="16">
        <v>-4.6404999999999999E-14</v>
      </c>
      <c r="BH14" s="16">
        <v>8.9151400000000004E-14</v>
      </c>
      <c r="BI14" s="16">
        <v>-1.4142999999999999E-12</v>
      </c>
      <c r="BJ14" s="16">
        <v>-1.3802800000000001E-12</v>
      </c>
      <c r="BK14" s="16">
        <v>8.6397999999999997E-14</v>
      </c>
      <c r="BL14" s="16">
        <v>-4.6654699999999995E-13</v>
      </c>
      <c r="BM14" s="16">
        <v>-5.9059899999999996E-14</v>
      </c>
      <c r="BN14" s="15">
        <v>-1.0558099999999999E-3</v>
      </c>
      <c r="BO14" s="15">
        <v>-2.7574100000000001E-3</v>
      </c>
      <c r="BP14" s="15">
        <v>0.99993900000000002</v>
      </c>
      <c r="BQ14" s="16">
        <v>5.65008E-7</v>
      </c>
      <c r="BR14" s="16">
        <v>6.0072699999999998E-5</v>
      </c>
      <c r="BS14" s="15">
        <v>4.3963999999999999</v>
      </c>
      <c r="BT14" s="16">
        <v>8.7455199999999997E-3</v>
      </c>
      <c r="BU14" s="16">
        <v>2.0555000000000001E-6</v>
      </c>
      <c r="BV14" s="18">
        <v>8.9305699999999999E-10</v>
      </c>
      <c r="BW14" s="15">
        <v>0</v>
      </c>
      <c r="BX14" s="15">
        <v>-2053.09</v>
      </c>
      <c r="BY14" s="16">
        <v>-2211210</v>
      </c>
      <c r="BZ14" s="15">
        <v>0</v>
      </c>
      <c r="CA14" s="16">
        <v>5.7046399999999998E-6</v>
      </c>
      <c r="CB14" s="15">
        <v>0</v>
      </c>
      <c r="CC14" s="17">
        <v>0</v>
      </c>
      <c r="CD14" s="15">
        <v>0</v>
      </c>
      <c r="CE14" s="15">
        <v>2105.0300000000002</v>
      </c>
      <c r="CF14" s="15">
        <v>0</v>
      </c>
    </row>
    <row r="15" spans="1:115" s="4" customFormat="1" x14ac:dyDescent="0.25">
      <c r="A15" s="1">
        <v>9.5999300000000001E-8</v>
      </c>
      <c r="B15" s="4">
        <v>3.68278E-5</v>
      </c>
      <c r="C15" s="4">
        <v>6.1754200000000006E-5</v>
      </c>
      <c r="D15" s="4">
        <v>1.3755500000000001E-4</v>
      </c>
      <c r="E15" s="4">
        <v>6.7135500000000003E-6</v>
      </c>
      <c r="F15" s="4">
        <v>9.8519599999999998E-5</v>
      </c>
      <c r="G15" s="4">
        <v>6.6994200000000003E-6</v>
      </c>
      <c r="H15" s="4">
        <v>1.9474400000000001E-7</v>
      </c>
      <c r="I15" s="4">
        <v>2.76256E-8</v>
      </c>
      <c r="J15" s="4">
        <v>1.3307399999999999E-10</v>
      </c>
      <c r="K15" s="4">
        <v>4.0018099999999999</v>
      </c>
      <c r="L15" s="4">
        <v>1.71265</v>
      </c>
      <c r="M15" s="4">
        <v>3.9067300000000001E-13</v>
      </c>
      <c r="N15" s="4">
        <v>1.47732E-12</v>
      </c>
      <c r="O15" s="4">
        <v>5.0851300000000002E-12</v>
      </c>
      <c r="P15" s="4">
        <v>1.3485800000000001E-11</v>
      </c>
      <c r="Q15" s="4">
        <v>1.45908E-10</v>
      </c>
      <c r="R15" s="4">
        <v>1.6868300000000001E-10</v>
      </c>
      <c r="S15" s="4">
        <v>1.7059799999999999E-10</v>
      </c>
      <c r="T15" s="4">
        <v>1.70737E-10</v>
      </c>
      <c r="U15" s="4">
        <v>1.62319E-16</v>
      </c>
      <c r="V15" s="4">
        <v>8.7244899999999999E-16</v>
      </c>
      <c r="W15" s="4">
        <v>1.62692E-15</v>
      </c>
      <c r="X15" s="4">
        <v>1.6277E-15</v>
      </c>
      <c r="Y15" s="4">
        <v>8.7784200000000002E-16</v>
      </c>
      <c r="Z15" s="4">
        <v>1.64504E-15</v>
      </c>
      <c r="AA15" s="4">
        <v>1.64789E-15</v>
      </c>
      <c r="AB15" s="4">
        <v>1.23359E-15</v>
      </c>
      <c r="AC15" s="4">
        <v>1.65309E-15</v>
      </c>
      <c r="AD15" s="4">
        <v>1.6531400000000001E-15</v>
      </c>
      <c r="AE15" s="4">
        <v>1.6542899999999999E-15</v>
      </c>
      <c r="AF15" s="4">
        <v>1.65448E-15</v>
      </c>
      <c r="AG15" s="4">
        <v>8.5676800000000003E-14</v>
      </c>
      <c r="AH15" s="4">
        <v>1.1E-12</v>
      </c>
      <c r="AI15" s="4">
        <v>1.2495500000000001E-11</v>
      </c>
      <c r="AJ15" s="4">
        <v>6.1862799999999994E-11</v>
      </c>
      <c r="AK15" s="4">
        <v>3.5895000000000001E-9</v>
      </c>
      <c r="AL15" s="4">
        <v>6.2223799999999998E-9</v>
      </c>
      <c r="AM15" s="4">
        <v>6.2890600000000002E-9</v>
      </c>
      <c r="AN15" s="4">
        <v>6.29003E-9</v>
      </c>
      <c r="AO15" s="4">
        <v>1.2399E-18</v>
      </c>
      <c r="AP15" s="4">
        <v>1.1554399999999999E-16</v>
      </c>
      <c r="AQ15" s="4">
        <v>1.29419E-14</v>
      </c>
      <c r="AR15" s="4">
        <v>1.30726E-14</v>
      </c>
      <c r="AS15" s="4">
        <v>1.1640799999999999E-16</v>
      </c>
      <c r="AT15" s="4">
        <v>6.2358599999999998E-14</v>
      </c>
      <c r="AU15" s="4">
        <v>8.3889400000000004E-14</v>
      </c>
      <c r="AV15" s="4">
        <v>2.59685E-16</v>
      </c>
      <c r="AW15" s="4">
        <v>1.4388900000000001E-13</v>
      </c>
      <c r="AX15" s="4">
        <v>1.43984E-13</v>
      </c>
      <c r="AY15" s="4">
        <v>1.5181800000000001E-13</v>
      </c>
      <c r="AZ15" s="4">
        <v>1.5239199999999999E-13</v>
      </c>
      <c r="BA15" s="8">
        <v>9.5750200000000007E-10</v>
      </c>
      <c r="BB15" s="8">
        <v>1.1595000000000001E-12</v>
      </c>
      <c r="BC15" s="8">
        <v>2.31268E-11</v>
      </c>
      <c r="BD15" s="8">
        <v>-1.23699E-13</v>
      </c>
      <c r="BE15" s="8">
        <v>-1.1433399999999999E-13</v>
      </c>
      <c r="BF15" s="8">
        <v>1.4083900000000001E-13</v>
      </c>
      <c r="BG15" s="8">
        <v>-4.6404999999999999E-14</v>
      </c>
      <c r="BH15" s="8">
        <v>8.9151400000000004E-14</v>
      </c>
      <c r="BI15" s="8">
        <v>-1.4142999999999999E-12</v>
      </c>
      <c r="BJ15" s="8">
        <v>-1.3802800000000001E-12</v>
      </c>
      <c r="BK15" s="8">
        <v>8.6397999999999997E-14</v>
      </c>
      <c r="BL15" s="8">
        <v>-4.6654699999999995E-13</v>
      </c>
      <c r="BM15" s="8">
        <v>-5.9059899999999996E-14</v>
      </c>
      <c r="BN15" s="4">
        <v>-1.0558099999999999E-3</v>
      </c>
      <c r="BO15" s="4">
        <v>-2.7574100000000001E-3</v>
      </c>
      <c r="BP15" s="4">
        <v>0.99993900000000002</v>
      </c>
      <c r="BQ15" s="8">
        <v>5.65008E-7</v>
      </c>
      <c r="BR15" s="8">
        <v>6.0072699999999998E-5</v>
      </c>
      <c r="BS15" s="4">
        <v>4.3964100000000004</v>
      </c>
      <c r="BT15" s="8">
        <v>8.7491400000000007E-3</v>
      </c>
      <c r="BU15" s="8">
        <v>2.2610500000000001E-6</v>
      </c>
      <c r="BV15" s="8">
        <v>9.7418999999999992E-10</v>
      </c>
      <c r="BW15" s="9">
        <v>0</v>
      </c>
      <c r="BX15" s="4">
        <v>-2053.09</v>
      </c>
      <c r="BY15" s="8">
        <v>-2211210</v>
      </c>
      <c r="BZ15" s="4">
        <v>0</v>
      </c>
      <c r="CA15" s="8">
        <v>5.7046399999999998E-6</v>
      </c>
      <c r="CB15" s="4">
        <v>0</v>
      </c>
      <c r="CC15" s="4">
        <v>0</v>
      </c>
      <c r="CD15" s="9">
        <v>0</v>
      </c>
      <c r="CE15" s="4">
        <v>2105.0300000000002</v>
      </c>
      <c r="CF15" s="4">
        <v>0</v>
      </c>
      <c r="CG15" s="4" t="e">
        <f>SLOPE($BA15:$BA17,$A15:$A17)</f>
        <v>#DIV/0!</v>
      </c>
      <c r="CH15" s="4" t="e">
        <f>SLOPE($BB15:$BB17,$A15:$A17)</f>
        <v>#DIV/0!</v>
      </c>
      <c r="CI15" s="4" t="e">
        <f>SLOPE($BB15:$BB17,$D15:$D17)</f>
        <v>#DIV/0!</v>
      </c>
      <c r="CJ15" s="4" t="e">
        <f>SLOPE($BB15:$BB17,$K15:$K17)</f>
        <v>#DIV/0!</v>
      </c>
      <c r="CK15" s="4">
        <f>SLOPE($BB15:$BB17,$L15:$L17)</f>
        <v>0</v>
      </c>
      <c r="CL15" s="4" t="e">
        <f>SLOPE($BB15:$BB17,$M15:$M17)</f>
        <v>#DIV/0!</v>
      </c>
      <c r="CM15" s="4" t="e">
        <f>SLOPE($BB15:$BB17,$U15:$U17)</f>
        <v>#DIV/0!</v>
      </c>
      <c r="CN15" s="4" t="e">
        <f>SLOPE($BB15:$BB17,$AG15:$AG17)</f>
        <v>#DIV/0!</v>
      </c>
      <c r="CO15" s="4" t="e">
        <f>SLOPE($BD15:$BD17,$A15:$A17)</f>
        <v>#DIV/0!</v>
      </c>
      <c r="CP15" s="4" t="e">
        <f>SLOPE($BD15:$BD17,$D15:$D17)</f>
        <v>#DIV/0!</v>
      </c>
      <c r="CQ15" s="4" t="e">
        <f>SLOPE($BD15:$BD17,$K15:$K17)</f>
        <v>#DIV/0!</v>
      </c>
      <c r="CR15" s="4">
        <f>SLOPE($BD15:$BD17,$L15:$L17)</f>
        <v>0</v>
      </c>
      <c r="CS15" s="4" t="e">
        <f>SLOPE($BD15:$BD17,$M15:$M17)</f>
        <v>#DIV/0!</v>
      </c>
      <c r="CT15" s="4" t="e">
        <f>SLOPE($BD15:$BD17,$U15:$U17)</f>
        <v>#DIV/0!</v>
      </c>
    </row>
    <row r="16" spans="1:115" x14ac:dyDescent="0.25">
      <c r="A16" s="2"/>
      <c r="L16">
        <f>L15*1.1</f>
        <v>1.8839150000000002</v>
      </c>
      <c r="BA16" s="11">
        <v>9.6334300000000003E-10</v>
      </c>
      <c r="BB16" s="11">
        <v>1.1595000000000001E-12</v>
      </c>
      <c r="BC16" s="11">
        <v>8.8140200000000001E-9</v>
      </c>
      <c r="BD16" s="11">
        <v>-1.23699E-13</v>
      </c>
      <c r="BE16" s="11">
        <v>-1.1433399999999999E-13</v>
      </c>
      <c r="BF16" s="11">
        <v>1.4083900000000001E-13</v>
      </c>
      <c r="BG16" s="11">
        <v>-4.6404999999999999E-14</v>
      </c>
      <c r="BH16" s="11">
        <v>8.9151400000000004E-14</v>
      </c>
      <c r="BI16" s="11">
        <v>-1.4142999999999999E-12</v>
      </c>
      <c r="BJ16" s="11">
        <v>-1.3802800000000001E-12</v>
      </c>
      <c r="BK16" s="11">
        <v>8.6397999999999997E-14</v>
      </c>
      <c r="BL16" s="11">
        <v>-4.6654699999999995E-13</v>
      </c>
      <c r="BM16" s="11">
        <v>-5.9059899999999996E-14</v>
      </c>
      <c r="BN16">
        <v>-1.0558099999999999E-3</v>
      </c>
      <c r="BO16">
        <v>-2.7574100000000001E-3</v>
      </c>
      <c r="BP16">
        <v>0.99993900000000002</v>
      </c>
      <c r="BQ16" s="11">
        <v>5.65008E-7</v>
      </c>
      <c r="BR16" s="11">
        <v>6.0072699999999998E-5</v>
      </c>
      <c r="BS16">
        <v>4.3964699999999999</v>
      </c>
      <c r="BT16" s="11">
        <v>8.7491400000000007E-3</v>
      </c>
      <c r="BU16" s="11">
        <v>2.2610500000000001E-6</v>
      </c>
      <c r="BV16" s="11">
        <v>9.7418999999999992E-10</v>
      </c>
      <c r="BW16" s="12">
        <v>0</v>
      </c>
      <c r="BX16">
        <v>-2053.09</v>
      </c>
      <c r="BY16" s="11">
        <v>-2211210</v>
      </c>
      <c r="BZ16">
        <v>0</v>
      </c>
      <c r="CA16" s="11">
        <v>5.7046399999999998E-6</v>
      </c>
      <c r="CB16">
        <v>0</v>
      </c>
      <c r="CC16">
        <v>0</v>
      </c>
      <c r="CD16" s="12">
        <v>0</v>
      </c>
      <c r="CE16">
        <v>2105.0300000000002</v>
      </c>
      <c r="CF16">
        <v>0</v>
      </c>
      <c r="CG16" s="14" t="str">
        <f t="shared" ref="CG16:CT16" si="3">IFERROR(CG15/AVERAGE(BS15:BS17),"")</f>
        <v/>
      </c>
      <c r="CH16" s="14" t="str">
        <f t="shared" si="3"/>
        <v/>
      </c>
      <c r="CI16" s="14" t="str">
        <f t="shared" si="3"/>
        <v/>
      </c>
      <c r="CJ16" s="14" t="str">
        <f t="shared" si="3"/>
        <v/>
      </c>
      <c r="CK16" s="14" t="str">
        <f t="shared" si="3"/>
        <v/>
      </c>
      <c r="CL16" s="14" t="str">
        <f t="shared" si="3"/>
        <v/>
      </c>
      <c r="CM16" s="14" t="str">
        <f t="shared" si="3"/>
        <v/>
      </c>
      <c r="CN16" s="14" t="str">
        <f t="shared" si="3"/>
        <v/>
      </c>
      <c r="CO16" s="14" t="str">
        <f t="shared" si="3"/>
        <v/>
      </c>
      <c r="CP16" s="14" t="str">
        <f t="shared" si="3"/>
        <v/>
      </c>
      <c r="CQ16" s="14" t="str">
        <f t="shared" si="3"/>
        <v/>
      </c>
      <c r="CR16" s="14" t="str">
        <f t="shared" si="3"/>
        <v/>
      </c>
      <c r="CS16" s="14" t="str">
        <f t="shared" si="3"/>
        <v/>
      </c>
      <c r="CT16" s="14" t="str">
        <f t="shared" si="3"/>
        <v/>
      </c>
    </row>
    <row r="17" spans="1:104" s="15" customFormat="1" x14ac:dyDescent="0.25">
      <c r="A17" s="3"/>
      <c r="L17" s="15">
        <f>L15/1.1</f>
        <v>1.5569545454545453</v>
      </c>
      <c r="BA17" s="16">
        <v>9.5227200000000008E-10</v>
      </c>
      <c r="BB17" s="16">
        <v>1.1595000000000001E-12</v>
      </c>
      <c r="BC17" s="16">
        <v>-7.3650600000000002E-9</v>
      </c>
      <c r="BD17" s="16">
        <v>-1.23699E-13</v>
      </c>
      <c r="BE17" s="16">
        <v>-1.1433399999999999E-13</v>
      </c>
      <c r="BF17" s="16">
        <v>1.4083900000000001E-13</v>
      </c>
      <c r="BG17" s="16">
        <v>-4.6404999999999999E-14</v>
      </c>
      <c r="BH17" s="16">
        <v>8.9151400000000004E-14</v>
      </c>
      <c r="BI17" s="16">
        <v>-1.4142999999999999E-12</v>
      </c>
      <c r="BJ17" s="16">
        <v>-1.3802800000000001E-12</v>
      </c>
      <c r="BK17" s="16">
        <v>8.6397999999999997E-14</v>
      </c>
      <c r="BL17" s="16">
        <v>-4.6654699999999995E-13</v>
      </c>
      <c r="BM17" s="16">
        <v>-5.9059899999999996E-14</v>
      </c>
      <c r="BN17" s="15">
        <v>-1.0558099999999999E-3</v>
      </c>
      <c r="BO17" s="15">
        <v>-2.7574100000000001E-3</v>
      </c>
      <c r="BP17" s="15">
        <v>0.99993900000000002</v>
      </c>
      <c r="BQ17" s="16">
        <v>5.65008E-7</v>
      </c>
      <c r="BR17" s="16">
        <v>6.0072699999999998E-5</v>
      </c>
      <c r="BS17" s="15">
        <v>4.39635</v>
      </c>
      <c r="BT17" s="16">
        <v>8.7491400000000007E-3</v>
      </c>
      <c r="BU17" s="16">
        <v>2.2610500000000001E-6</v>
      </c>
      <c r="BV17" s="16">
        <v>9.7418999999999992E-10</v>
      </c>
      <c r="BW17" s="17">
        <v>0</v>
      </c>
      <c r="BX17" s="15">
        <v>-2053.09</v>
      </c>
      <c r="BY17" s="16">
        <v>-2211210</v>
      </c>
      <c r="BZ17" s="15">
        <v>0</v>
      </c>
      <c r="CA17" s="16">
        <v>5.7046399999999998E-6</v>
      </c>
      <c r="CB17" s="15">
        <v>0</v>
      </c>
      <c r="CC17" s="15">
        <v>0</v>
      </c>
      <c r="CD17" s="17">
        <v>0</v>
      </c>
      <c r="CE17" s="15">
        <v>2105.0300000000002</v>
      </c>
      <c r="CF17" s="15">
        <v>0</v>
      </c>
    </row>
    <row r="18" spans="1:104" s="4" customFormat="1" x14ac:dyDescent="0.25">
      <c r="A18" s="1"/>
      <c r="M18" s="4">
        <v>3.5515727272727271E-13</v>
      </c>
      <c r="BA18" s="8">
        <v>9.574930000000001E-10</v>
      </c>
      <c r="BB18" s="8">
        <v>7.4076399999999994E-11</v>
      </c>
      <c r="BC18" s="8">
        <v>2.31268E-11</v>
      </c>
      <c r="BD18" s="8">
        <v>-7.4885199999999994E-11</v>
      </c>
      <c r="BE18" s="8">
        <v>-1.1433399999999999E-13</v>
      </c>
      <c r="BF18" s="8">
        <v>1.4083900000000001E-13</v>
      </c>
      <c r="BG18" s="8">
        <v>-4.6404999999999999E-14</v>
      </c>
      <c r="BH18" s="8">
        <v>8.9151400000000004E-14</v>
      </c>
      <c r="BI18" s="8">
        <v>-1.4142999999999999E-12</v>
      </c>
      <c r="BJ18" s="8">
        <v>-1.3802800000000001E-12</v>
      </c>
      <c r="BK18" s="8">
        <v>8.6397999999999997E-14</v>
      </c>
      <c r="BL18" s="8">
        <v>-4.6654699999999995E-13</v>
      </c>
      <c r="BM18" s="8">
        <v>-5.9059899999999996E-14</v>
      </c>
      <c r="BN18" s="4">
        <v>-1.01935E-3</v>
      </c>
      <c r="BO18" s="4">
        <v>-2.7574100000000001E-3</v>
      </c>
      <c r="BP18" s="4">
        <v>0.99993900000000002</v>
      </c>
      <c r="BQ18" s="8">
        <v>5.65008E-7</v>
      </c>
      <c r="BR18" s="8">
        <v>6.0072699999999998E-5</v>
      </c>
      <c r="BS18" s="4">
        <v>4.3963999999999999</v>
      </c>
      <c r="BT18" s="8">
        <v>8.7486400000000002E-3</v>
      </c>
      <c r="BU18" s="8">
        <v>2.2610500000000001E-6</v>
      </c>
      <c r="BV18" s="8">
        <v>9.7418999999999992E-10</v>
      </c>
      <c r="BW18" s="4">
        <v>0</v>
      </c>
      <c r="BX18" s="9">
        <v>-2053.09</v>
      </c>
      <c r="BY18" s="8">
        <v>-2211210</v>
      </c>
      <c r="BZ18" s="4">
        <v>0</v>
      </c>
      <c r="CA18" s="8">
        <v>5.1860400000000002E-6</v>
      </c>
      <c r="CB18" s="4">
        <v>0</v>
      </c>
      <c r="CC18" s="4">
        <v>0</v>
      </c>
      <c r="CD18" s="4">
        <v>0</v>
      </c>
      <c r="CE18" s="9">
        <v>2105.0300000000002</v>
      </c>
      <c r="CF18" s="4">
        <v>0</v>
      </c>
      <c r="CG18" s="4" t="e">
        <f>SLOPE($BA18:$BA22,$A18:$A22)</f>
        <v>#DIV/0!</v>
      </c>
      <c r="CH18" s="4" t="e">
        <f>SLOPE($BB18:$BB22,$A18:$A22)</f>
        <v>#DIV/0!</v>
      </c>
      <c r="CI18" s="4" t="e">
        <f>SLOPE($BB18:$BB22,$D18:$D22)</f>
        <v>#DIV/0!</v>
      </c>
      <c r="CJ18" s="4" t="e">
        <f>SLOPE($BB18:$BB22,$K18:$K22)</f>
        <v>#DIV/0!</v>
      </c>
      <c r="CK18" s="4" t="e">
        <f>SLOPE($BB18:$BB22,$L18:$L22)</f>
        <v>#DIV/0!</v>
      </c>
      <c r="CL18" s="4">
        <f>SLOPE($BB18:$BB22,$M18:$M22)</f>
        <v>-2053.0877668155322</v>
      </c>
      <c r="CM18" s="4" t="e">
        <f>SLOPE($BB18:$BB22,$U18:$U22)</f>
        <v>#DIV/0!</v>
      </c>
      <c r="CN18" s="4" t="e">
        <f>SLOPE($BB18:$BB22,$AG18:$AG22)</f>
        <v>#DIV/0!</v>
      </c>
      <c r="CO18" s="4" t="e">
        <f>SLOPE($BD18:$BD22,$A18:$A22)</f>
        <v>#DIV/0!</v>
      </c>
      <c r="CP18" s="4" t="e">
        <f>SLOPE($BD18:$BD22,$D18:$D22)</f>
        <v>#DIV/0!</v>
      </c>
      <c r="CQ18" s="4" t="e">
        <f>SLOPE($BD18:$BD22,$K18:$K22)</f>
        <v>#DIV/0!</v>
      </c>
      <c r="CR18" s="4" t="e">
        <f>SLOPE($BD18:$BD22,$L18:$L22)</f>
        <v>#DIV/0!</v>
      </c>
      <c r="CS18" s="4">
        <f>SLOPE($BD18:$BD22,$M18:$M22)</f>
        <v>2105.0244849133824</v>
      </c>
      <c r="CT18" s="4" t="e">
        <f>SLOPE($BD18:$BD22,$U18:$U22)</f>
        <v>#DIV/0!</v>
      </c>
      <c r="CZ18" s="4">
        <f>($BB18-$BB19)/($M18-$M19)</f>
        <v>-2053.0874485254335</v>
      </c>
    </row>
    <row r="19" spans="1:104" x14ac:dyDescent="0.25">
      <c r="A19" s="2"/>
      <c r="M19">
        <v>3.8680495049504953E-13</v>
      </c>
      <c r="BA19" s="11">
        <v>9.5753799999999997E-10</v>
      </c>
      <c r="BB19" s="11">
        <v>9.1009500000000003E-12</v>
      </c>
      <c r="BC19" s="11">
        <v>2.31268E-11</v>
      </c>
      <c r="BD19" s="11">
        <v>-8.2660399999999994E-12</v>
      </c>
      <c r="BE19" s="11">
        <v>-1.1433399999999999E-13</v>
      </c>
      <c r="BF19" s="11">
        <v>1.4083900000000001E-13</v>
      </c>
      <c r="BG19" s="11">
        <v>-4.6404999999999999E-14</v>
      </c>
      <c r="BH19" s="11">
        <v>8.9151400000000004E-14</v>
      </c>
      <c r="BI19" s="11">
        <v>-1.4142999999999999E-12</v>
      </c>
      <c r="BJ19" s="11">
        <v>-1.3802800000000001E-12</v>
      </c>
      <c r="BK19" s="11">
        <v>8.6397999999999997E-14</v>
      </c>
      <c r="BL19" s="11">
        <v>-4.6654699999999995E-13</v>
      </c>
      <c r="BM19" s="11">
        <v>-5.9059899999999996E-14</v>
      </c>
      <c r="BN19">
        <v>-1.0518400000000001E-3</v>
      </c>
      <c r="BO19">
        <v>-2.7574100000000001E-3</v>
      </c>
      <c r="BP19">
        <v>0.99993900000000002</v>
      </c>
      <c r="BQ19" s="11">
        <v>5.65008E-7</v>
      </c>
      <c r="BR19" s="11">
        <v>6.0072699999999998E-5</v>
      </c>
      <c r="BS19">
        <v>4.3964100000000004</v>
      </c>
      <c r="BT19" s="11">
        <v>8.7490799999999994E-3</v>
      </c>
      <c r="BU19" s="11">
        <v>2.2610500000000001E-6</v>
      </c>
      <c r="BV19" s="11">
        <v>9.7418999999999992E-10</v>
      </c>
      <c r="BW19">
        <v>0</v>
      </c>
      <c r="BX19" s="12">
        <v>-2053.09</v>
      </c>
      <c r="BY19" s="11">
        <v>-2211210</v>
      </c>
      <c r="BZ19">
        <v>0</v>
      </c>
      <c r="CA19" s="11">
        <v>5.6481600000000001E-6</v>
      </c>
      <c r="CB19">
        <v>0</v>
      </c>
      <c r="CC19">
        <v>0</v>
      </c>
      <c r="CD19">
        <v>0</v>
      </c>
      <c r="CE19" s="12">
        <v>2105.0300000000002</v>
      </c>
      <c r="CF19">
        <v>0</v>
      </c>
      <c r="CG19" s="14" t="str">
        <f t="shared" ref="CG19:CT19" si="4">IFERROR(CG18/AVERAGE(BS18:BS22),"")</f>
        <v/>
      </c>
      <c r="CH19" s="14" t="str">
        <f t="shared" si="4"/>
        <v/>
      </c>
      <c r="CI19" s="14" t="str">
        <f t="shared" si="4"/>
        <v/>
      </c>
      <c r="CJ19" s="14" t="str">
        <f t="shared" si="4"/>
        <v/>
      </c>
      <c r="CK19" s="14" t="str">
        <f t="shared" si="4"/>
        <v/>
      </c>
      <c r="CL19" s="23">
        <f t="shared" si="4"/>
        <v>0.99999891228125992</v>
      </c>
      <c r="CM19" s="14" t="str">
        <f t="shared" si="4"/>
        <v/>
      </c>
      <c r="CN19" s="14" t="str">
        <f t="shared" si="4"/>
        <v/>
      </c>
      <c r="CO19" s="14" t="str">
        <f t="shared" si="4"/>
        <v/>
      </c>
      <c r="CP19" s="14" t="str">
        <f t="shared" si="4"/>
        <v/>
      </c>
      <c r="CQ19" s="14" t="str">
        <f t="shared" si="4"/>
        <v/>
      </c>
      <c r="CR19" s="14" t="str">
        <f t="shared" si="4"/>
        <v/>
      </c>
      <c r="CS19" s="14">
        <f t="shared" si="4"/>
        <v>0.99999738004369632</v>
      </c>
      <c r="CT19" s="14" t="str">
        <f t="shared" si="4"/>
        <v/>
      </c>
      <c r="CZ19">
        <f>($BB19-$BB20)/($M19-$M20)</f>
        <v>-2053.0890284201982</v>
      </c>
    </row>
    <row r="20" spans="1:104" x14ac:dyDescent="0.25">
      <c r="A20" s="2">
        <v>9.5999300000000001E-8</v>
      </c>
      <c r="B20">
        <v>3.68278E-5</v>
      </c>
      <c r="C20">
        <v>6.1754200000000006E-5</v>
      </c>
      <c r="D20">
        <v>1.3755500000000001E-4</v>
      </c>
      <c r="E20">
        <v>6.7135500000000003E-6</v>
      </c>
      <c r="F20">
        <v>9.8519599999999998E-5</v>
      </c>
      <c r="G20">
        <v>6.6994200000000003E-6</v>
      </c>
      <c r="H20">
        <v>1.9474400000000001E-7</v>
      </c>
      <c r="I20">
        <v>2.76256E-8</v>
      </c>
      <c r="J20">
        <v>1.3307399999999999E-10</v>
      </c>
      <c r="K20">
        <v>4.0018099999999999</v>
      </c>
      <c r="L20">
        <v>1.71265</v>
      </c>
      <c r="M20">
        <v>3.9067300000000001E-13</v>
      </c>
      <c r="N20">
        <v>1.47732E-12</v>
      </c>
      <c r="O20">
        <v>5.0851300000000002E-12</v>
      </c>
      <c r="P20">
        <v>1.3485800000000001E-11</v>
      </c>
      <c r="Q20">
        <v>1.45908E-10</v>
      </c>
      <c r="R20">
        <v>1.6868300000000001E-10</v>
      </c>
      <c r="S20">
        <v>1.7059799999999999E-10</v>
      </c>
      <c r="T20">
        <v>1.70737E-10</v>
      </c>
      <c r="U20">
        <v>1.62319E-16</v>
      </c>
      <c r="V20">
        <v>8.7244899999999999E-16</v>
      </c>
      <c r="W20">
        <v>1.62692E-15</v>
      </c>
      <c r="X20">
        <v>1.6277E-15</v>
      </c>
      <c r="Y20">
        <v>8.7784200000000002E-16</v>
      </c>
      <c r="Z20">
        <v>1.64504E-15</v>
      </c>
      <c r="AA20">
        <v>1.64789E-15</v>
      </c>
      <c r="AB20">
        <v>1.23359E-15</v>
      </c>
      <c r="AC20">
        <v>1.65309E-15</v>
      </c>
      <c r="AD20">
        <v>1.6531400000000001E-15</v>
      </c>
      <c r="AE20">
        <v>1.6542899999999999E-15</v>
      </c>
      <c r="AF20">
        <v>1.65448E-15</v>
      </c>
      <c r="AG20">
        <v>8.5676800000000003E-14</v>
      </c>
      <c r="AH20">
        <v>1.1E-12</v>
      </c>
      <c r="AI20">
        <v>1.2495500000000001E-11</v>
      </c>
      <c r="AJ20">
        <v>6.1862799999999994E-11</v>
      </c>
      <c r="AK20">
        <v>3.5895000000000001E-9</v>
      </c>
      <c r="AL20">
        <v>6.2223799999999998E-9</v>
      </c>
      <c r="AM20">
        <v>6.2890600000000002E-9</v>
      </c>
      <c r="AN20">
        <v>6.29003E-9</v>
      </c>
      <c r="AO20">
        <v>1.2399E-18</v>
      </c>
      <c r="AP20">
        <v>1.1554399999999999E-16</v>
      </c>
      <c r="AQ20">
        <v>1.29419E-14</v>
      </c>
      <c r="AR20">
        <v>1.30726E-14</v>
      </c>
      <c r="AS20">
        <v>1.1640799999999999E-16</v>
      </c>
      <c r="AT20">
        <v>6.2358599999999998E-14</v>
      </c>
      <c r="AU20">
        <v>8.3889400000000004E-14</v>
      </c>
      <c r="AV20">
        <v>2.59685E-16</v>
      </c>
      <c r="AW20">
        <v>1.4388900000000001E-13</v>
      </c>
      <c r="AX20">
        <v>1.43984E-13</v>
      </c>
      <c r="AY20">
        <v>1.5181800000000001E-13</v>
      </c>
      <c r="AZ20">
        <v>1.5239199999999999E-13</v>
      </c>
      <c r="BA20" s="8">
        <v>9.5750200000000007E-10</v>
      </c>
      <c r="BB20" s="11">
        <v>1.1595000000000001E-12</v>
      </c>
      <c r="BC20" s="11">
        <v>2.31268E-11</v>
      </c>
      <c r="BD20" s="11">
        <v>-1.23699E-13</v>
      </c>
      <c r="BE20" s="11">
        <v>-1.1433399999999999E-13</v>
      </c>
      <c r="BF20" s="11">
        <v>1.4083900000000001E-13</v>
      </c>
      <c r="BG20" s="11">
        <v>-4.6404999999999999E-14</v>
      </c>
      <c r="BH20" s="11">
        <v>8.9151400000000004E-14</v>
      </c>
      <c r="BI20" s="11">
        <v>-1.4142999999999999E-12</v>
      </c>
      <c r="BJ20" s="11">
        <v>-1.3802800000000001E-12</v>
      </c>
      <c r="BK20" s="11">
        <v>8.6397999999999997E-14</v>
      </c>
      <c r="BL20" s="11">
        <v>-4.6654699999999995E-13</v>
      </c>
      <c r="BM20" s="11">
        <v>-5.9059899999999996E-14</v>
      </c>
      <c r="BN20">
        <v>-1.0558099999999999E-3</v>
      </c>
      <c r="BO20">
        <v>-2.7574100000000001E-3</v>
      </c>
      <c r="BP20">
        <v>0.99993900000000002</v>
      </c>
      <c r="BQ20" s="11">
        <v>5.65008E-7</v>
      </c>
      <c r="BR20" s="11">
        <v>6.0072699999999998E-5</v>
      </c>
      <c r="BS20">
        <v>4.3964100000000004</v>
      </c>
      <c r="BT20" s="11">
        <v>8.7491400000000007E-3</v>
      </c>
      <c r="BU20" s="11">
        <v>2.2610500000000001E-6</v>
      </c>
      <c r="BV20" s="11">
        <v>9.7418999999999992E-10</v>
      </c>
      <c r="BW20">
        <v>0</v>
      </c>
      <c r="BX20" s="12">
        <v>-2053.09</v>
      </c>
      <c r="BY20" s="11">
        <v>-2211210</v>
      </c>
      <c r="BZ20">
        <v>0</v>
      </c>
      <c r="CA20" s="11">
        <v>5.7046399999999998E-6</v>
      </c>
      <c r="CB20">
        <v>0</v>
      </c>
      <c r="CC20">
        <v>0</v>
      </c>
      <c r="CD20">
        <v>0</v>
      </c>
      <c r="CE20" s="12">
        <v>2105.0300000000002</v>
      </c>
      <c r="CF20">
        <v>0</v>
      </c>
      <c r="CG20" s="14"/>
      <c r="CH20" s="14"/>
      <c r="CI20" s="14"/>
      <c r="CJ20" s="14"/>
      <c r="CK20" s="14"/>
      <c r="CL20" s="19"/>
      <c r="CM20" s="14"/>
      <c r="CN20" s="14"/>
      <c r="CO20" s="14"/>
      <c r="CP20" s="14"/>
      <c r="CQ20" s="14"/>
      <c r="CR20" s="14"/>
      <c r="CS20" s="14"/>
      <c r="CT20" s="14"/>
      <c r="CZ20">
        <f>($BB20-$BB21)/($M20-$M21)</f>
        <v>-2053.0878765617276</v>
      </c>
    </row>
    <row r="21" spans="1:104" x14ac:dyDescent="0.25">
      <c r="A21" s="2"/>
      <c r="M21">
        <v>3.9457973000000001E-13</v>
      </c>
      <c r="BA21" s="11">
        <v>9.5754899999999996E-10</v>
      </c>
      <c r="BB21" s="11">
        <v>-6.8613600000000002E-12</v>
      </c>
      <c r="BC21" s="11">
        <v>2.31268E-11</v>
      </c>
      <c r="BD21" s="11">
        <v>8.1000600000000005E-12</v>
      </c>
      <c r="BE21" s="11">
        <v>-1.1433399999999999E-13</v>
      </c>
      <c r="BF21" s="11">
        <v>1.4083900000000001E-13</v>
      </c>
      <c r="BG21" s="11">
        <v>-4.6404999999999999E-14</v>
      </c>
      <c r="BH21" s="11">
        <v>8.9151400000000004E-14</v>
      </c>
      <c r="BI21" s="11">
        <v>-1.4142999999999999E-12</v>
      </c>
      <c r="BJ21" s="11">
        <v>-1.3802800000000001E-12</v>
      </c>
      <c r="BK21" s="11">
        <v>8.6397999999999997E-14</v>
      </c>
      <c r="BL21" s="11">
        <v>-4.6654699999999995E-13</v>
      </c>
      <c r="BM21" s="11">
        <v>-5.9059899999999996E-14</v>
      </c>
      <c r="BN21">
        <v>-1.0598199999999999E-3</v>
      </c>
      <c r="BO21">
        <v>-2.7574100000000001E-3</v>
      </c>
      <c r="BP21">
        <v>0.99993900000000002</v>
      </c>
      <c r="BQ21" s="11">
        <v>5.65008E-7</v>
      </c>
      <c r="BR21" s="11">
        <v>6.0072699999999998E-5</v>
      </c>
      <c r="BS21">
        <v>4.3964100000000004</v>
      </c>
      <c r="BT21" s="11">
        <v>8.7491900000000004E-3</v>
      </c>
      <c r="BU21" s="11">
        <v>2.2610500000000001E-6</v>
      </c>
      <c r="BV21" s="11">
        <v>9.7418999999999992E-10</v>
      </c>
      <c r="BW21">
        <v>0</v>
      </c>
      <c r="BX21" s="12">
        <v>-2053.09</v>
      </c>
      <c r="BY21" s="11">
        <v>-2211210</v>
      </c>
      <c r="BZ21">
        <v>0</v>
      </c>
      <c r="CA21" s="11">
        <v>5.7616900000000004E-6</v>
      </c>
      <c r="CB21">
        <v>0</v>
      </c>
      <c r="CC21">
        <v>0</v>
      </c>
      <c r="CD21">
        <v>0</v>
      </c>
      <c r="CE21" s="12">
        <v>2105.0300000000002</v>
      </c>
      <c r="CF21">
        <v>0</v>
      </c>
      <c r="CG21" s="14"/>
      <c r="CH21" s="14"/>
      <c r="CI21" s="14"/>
      <c r="CJ21" s="14"/>
      <c r="CK21" s="14"/>
      <c r="CL21" s="19"/>
      <c r="CM21" s="14"/>
      <c r="CN21" s="14"/>
      <c r="CO21" s="14"/>
      <c r="CP21" s="14"/>
      <c r="CQ21" s="14"/>
      <c r="CR21" s="14"/>
      <c r="CS21" s="14"/>
      <c r="CT21" s="14"/>
      <c r="CZ21">
        <f>($BB21-$BB22)/($M21-$M22)</f>
        <v>-2053.0878765617276</v>
      </c>
    </row>
    <row r="22" spans="1:104" s="15" customFormat="1" x14ac:dyDescent="0.25">
      <c r="A22" s="3"/>
      <c r="M22" s="15">
        <v>4.2974030000000002E-13</v>
      </c>
      <c r="BA22" s="16">
        <v>9.5759800000000007E-10</v>
      </c>
      <c r="BB22" s="16">
        <v>-7.9049099999999998E-11</v>
      </c>
      <c r="BC22" s="16">
        <v>2.31268E-11</v>
      </c>
      <c r="BD22" s="16">
        <v>8.2113900000000004E-11</v>
      </c>
      <c r="BE22" s="16">
        <v>-1.1433399999999999E-13</v>
      </c>
      <c r="BF22" s="16">
        <v>1.4083900000000001E-13</v>
      </c>
      <c r="BG22" s="16">
        <v>-4.6404999999999999E-14</v>
      </c>
      <c r="BH22" s="16">
        <v>8.9151400000000004E-14</v>
      </c>
      <c r="BI22" s="16">
        <v>-1.4142999999999999E-12</v>
      </c>
      <c r="BJ22" s="16">
        <v>-1.3802800000000001E-12</v>
      </c>
      <c r="BK22" s="16">
        <v>8.6397999999999997E-14</v>
      </c>
      <c r="BL22" s="16">
        <v>-4.6654699999999995E-13</v>
      </c>
      <c r="BM22" s="16">
        <v>-5.9059899999999996E-14</v>
      </c>
      <c r="BN22" s="15">
        <v>-1.09592E-3</v>
      </c>
      <c r="BO22" s="15">
        <v>-2.7574100000000001E-3</v>
      </c>
      <c r="BP22" s="15">
        <v>0.99993900000000002</v>
      </c>
      <c r="BQ22" s="16">
        <v>5.65008E-7</v>
      </c>
      <c r="BR22" s="16">
        <v>6.0072699999999998E-5</v>
      </c>
      <c r="BS22" s="15">
        <v>4.3964100000000004</v>
      </c>
      <c r="BT22" s="16">
        <v>8.7496899999999992E-3</v>
      </c>
      <c r="BU22" s="16">
        <v>2.2610500000000001E-6</v>
      </c>
      <c r="BV22" s="16">
        <v>9.7418999999999992E-10</v>
      </c>
      <c r="BW22" s="15">
        <v>0</v>
      </c>
      <c r="BX22" s="17">
        <v>-2053.09</v>
      </c>
      <c r="BY22" s="16">
        <v>-2211210</v>
      </c>
      <c r="BZ22" s="15">
        <v>0</v>
      </c>
      <c r="CA22" s="16">
        <v>6.2751100000000001E-6</v>
      </c>
      <c r="CB22" s="15">
        <v>0</v>
      </c>
      <c r="CC22" s="15">
        <v>0</v>
      </c>
      <c r="CD22" s="15">
        <v>0</v>
      </c>
      <c r="CE22" s="17">
        <v>2105.0300000000002</v>
      </c>
      <c r="CF22" s="15">
        <v>0</v>
      </c>
    </row>
    <row r="23" spans="1:104" s="4" customFormat="1" x14ac:dyDescent="0.25">
      <c r="A23" s="1">
        <v>9.5999300000000001E-8</v>
      </c>
      <c r="B23" s="4">
        <v>3.68278E-5</v>
      </c>
      <c r="C23" s="4">
        <v>6.1754200000000006E-5</v>
      </c>
      <c r="D23" s="4">
        <v>1.3755500000000001E-4</v>
      </c>
      <c r="E23" s="4">
        <v>6.7135500000000003E-6</v>
      </c>
      <c r="F23" s="4">
        <v>9.8519599999999998E-5</v>
      </c>
      <c r="G23" s="4">
        <v>6.6994200000000003E-6</v>
      </c>
      <c r="H23" s="4">
        <v>1.9474400000000001E-7</v>
      </c>
      <c r="I23" s="4">
        <v>2.76256E-8</v>
      </c>
      <c r="J23" s="4">
        <v>1.3307399999999999E-10</v>
      </c>
      <c r="K23" s="4">
        <v>4.0018099999999999</v>
      </c>
      <c r="L23" s="4">
        <v>1.71265</v>
      </c>
      <c r="M23" s="4">
        <v>3.9067300000000001E-13</v>
      </c>
      <c r="N23" s="4">
        <v>1.47732E-12</v>
      </c>
      <c r="O23" s="4">
        <v>5.0851300000000002E-12</v>
      </c>
      <c r="P23" s="4">
        <v>1.3485800000000001E-11</v>
      </c>
      <c r="Q23" s="4">
        <v>1.45908E-10</v>
      </c>
      <c r="R23" s="4">
        <v>1.6868300000000001E-10</v>
      </c>
      <c r="S23" s="4">
        <v>1.7059799999999999E-10</v>
      </c>
      <c r="T23" s="4">
        <v>1.70737E-10</v>
      </c>
      <c r="U23" s="4">
        <v>1.62319E-16</v>
      </c>
      <c r="V23" s="4">
        <v>8.7244899999999999E-16</v>
      </c>
      <c r="W23" s="4">
        <v>1.62692E-15</v>
      </c>
      <c r="X23" s="4">
        <v>1.6277E-15</v>
      </c>
      <c r="Y23" s="4">
        <v>8.7784200000000002E-16</v>
      </c>
      <c r="Z23" s="4">
        <v>1.64504E-15</v>
      </c>
      <c r="AA23" s="4">
        <v>1.64789E-15</v>
      </c>
      <c r="AB23" s="4">
        <v>1.23359E-15</v>
      </c>
      <c r="AC23" s="4">
        <v>1.65309E-15</v>
      </c>
      <c r="AD23" s="4">
        <v>1.6531400000000001E-15</v>
      </c>
      <c r="AE23" s="4">
        <v>1.6542899999999999E-15</v>
      </c>
      <c r="AF23" s="4">
        <v>1.65448E-15</v>
      </c>
      <c r="AG23" s="4">
        <v>8.5676800000000003E-14</v>
      </c>
      <c r="AH23" s="4">
        <v>1.1E-12</v>
      </c>
      <c r="AI23" s="4">
        <v>1.2495500000000001E-11</v>
      </c>
      <c r="AJ23" s="4">
        <v>6.1862799999999994E-11</v>
      </c>
      <c r="AK23" s="4">
        <v>3.5895000000000001E-9</v>
      </c>
      <c r="AL23" s="4">
        <v>6.2223799999999998E-9</v>
      </c>
      <c r="AM23" s="4">
        <v>6.2890600000000002E-9</v>
      </c>
      <c r="AN23" s="4">
        <v>6.29003E-9</v>
      </c>
      <c r="AO23" s="4">
        <v>1.2399E-18</v>
      </c>
      <c r="AP23" s="4">
        <v>1.1554399999999999E-16</v>
      </c>
      <c r="AQ23" s="4">
        <v>1.29419E-14</v>
      </c>
      <c r="AR23" s="4">
        <v>1.30726E-14</v>
      </c>
      <c r="AS23" s="4">
        <v>1.1640799999999999E-16</v>
      </c>
      <c r="AT23" s="4">
        <v>6.2358599999999998E-14</v>
      </c>
      <c r="AU23" s="4">
        <v>8.3889400000000004E-14</v>
      </c>
      <c r="AV23" s="4">
        <v>2.59685E-16</v>
      </c>
      <c r="AW23" s="4">
        <v>1.4388900000000001E-13</v>
      </c>
      <c r="AX23" s="4">
        <v>1.43984E-13</v>
      </c>
      <c r="AY23" s="4">
        <v>1.5181800000000001E-13</v>
      </c>
      <c r="AZ23" s="4">
        <v>1.5239199999999999E-13</v>
      </c>
      <c r="BA23" s="8">
        <v>9.5750200000000007E-10</v>
      </c>
      <c r="BB23" s="8">
        <v>1.1595000000000001E-12</v>
      </c>
      <c r="BC23" s="8">
        <v>2.31268E-11</v>
      </c>
      <c r="BD23" s="8">
        <v>-1.23699E-13</v>
      </c>
      <c r="BE23" s="8">
        <v>-1.1433399999999999E-13</v>
      </c>
      <c r="BF23" s="8">
        <v>1.4083900000000001E-13</v>
      </c>
      <c r="BG23" s="8">
        <v>-4.6404999999999999E-14</v>
      </c>
      <c r="BH23" s="8">
        <v>8.9151400000000004E-14</v>
      </c>
      <c r="BI23" s="8">
        <v>-1.4142999999999999E-12</v>
      </c>
      <c r="BJ23" s="8">
        <v>-1.3802800000000001E-12</v>
      </c>
      <c r="BK23" s="8">
        <v>8.6397999999999997E-14</v>
      </c>
      <c r="BL23" s="8">
        <v>-4.6654699999999995E-13</v>
      </c>
      <c r="BM23" s="8">
        <v>-5.9059899999999996E-14</v>
      </c>
      <c r="BN23" s="4">
        <v>-1.0558099999999999E-3</v>
      </c>
      <c r="BO23" s="4">
        <v>-2.7574100000000001E-3</v>
      </c>
      <c r="BP23" s="4">
        <v>0.99993900000000002</v>
      </c>
      <c r="BQ23" s="8">
        <v>5.65008E-7</v>
      </c>
      <c r="BR23" s="8">
        <v>6.0072699999999998E-5</v>
      </c>
      <c r="BS23" s="4">
        <v>4.3964100000000004</v>
      </c>
      <c r="BT23" s="8">
        <v>8.7491400000000007E-3</v>
      </c>
      <c r="BU23" s="8">
        <v>2.2610500000000001E-6</v>
      </c>
      <c r="BV23" s="8">
        <v>9.7418999999999992E-10</v>
      </c>
      <c r="BW23" s="4">
        <v>0</v>
      </c>
      <c r="BX23" s="4">
        <v>-2053.09</v>
      </c>
      <c r="BY23" s="8">
        <v>-2211210</v>
      </c>
      <c r="BZ23" s="4">
        <v>0</v>
      </c>
      <c r="CA23" s="8">
        <v>5.7046399999999998E-6</v>
      </c>
      <c r="CB23" s="4">
        <v>0</v>
      </c>
      <c r="CC23" s="4">
        <v>0</v>
      </c>
      <c r="CD23" s="4">
        <v>0</v>
      </c>
      <c r="CE23" s="4">
        <v>2105.0300000000002</v>
      </c>
      <c r="CF23" s="4">
        <v>0</v>
      </c>
      <c r="CG23" s="4" t="e">
        <f>SLOPE($BA23:$BA25,$A23:$A25)</f>
        <v>#DIV/0!</v>
      </c>
      <c r="CH23" s="4" t="e">
        <f>SLOPE($BB23:$BB25,$A23:$A25)</f>
        <v>#DIV/0!</v>
      </c>
      <c r="CI23" s="4" t="e">
        <f>SLOPE($BB23:$BB25,$D23:$D25)</f>
        <v>#DIV/0!</v>
      </c>
      <c r="CJ23" s="4" t="e">
        <f>SLOPE($BB23:$BB25,$K23:$K25)</f>
        <v>#DIV/0!</v>
      </c>
      <c r="CK23" s="4" t="e">
        <f>SLOPE($BB23:$BB25,$L23:$L25)</f>
        <v>#DIV/0!</v>
      </c>
      <c r="CL23" s="4" t="e">
        <f>SLOPE($BB23:$BB25,$M23:$M25)</f>
        <v>#DIV/0!</v>
      </c>
      <c r="CM23" s="4" t="e">
        <f>SLOPE($BB23:$BB25,$U23:$U25)</f>
        <v>#DIV/0!</v>
      </c>
      <c r="CN23" s="4" t="e">
        <f>SLOPE($BB23:$BB25,$AG23:$AG25)</f>
        <v>#DIV/0!</v>
      </c>
      <c r="CO23" s="4" t="e">
        <f>SLOPE($BD23:$BD25,$A23:$A25)</f>
        <v>#DIV/0!</v>
      </c>
      <c r="CP23" s="4" t="e">
        <f>SLOPE($BD23:$BD25,$D23:$D25)</f>
        <v>#DIV/0!</v>
      </c>
      <c r="CQ23" s="4" t="e">
        <f>SLOPE($BD23:$BD25,$K23:$K25)</f>
        <v>#DIV/0!</v>
      </c>
      <c r="CR23" s="4" t="e">
        <f>SLOPE($BD23:$BD25,$L23:$L25)</f>
        <v>#DIV/0!</v>
      </c>
      <c r="CS23" s="4" t="e">
        <f>SLOPE($BD23:$BD25,$M23:$M25)</f>
        <v>#DIV/0!</v>
      </c>
      <c r="CT23" s="4" t="e">
        <f>SLOPE($BD23:$BD25,$U23:$U25)</f>
        <v>#DIV/0!</v>
      </c>
    </row>
    <row r="24" spans="1:104" x14ac:dyDescent="0.25">
      <c r="A24" s="2"/>
      <c r="N24">
        <f>N23*1.1</f>
        <v>1.6250520000000002E-12</v>
      </c>
      <c r="BA24" s="11">
        <v>9.5774999999999992E-10</v>
      </c>
      <c r="BB24" s="11">
        <v>-7.3406399999999998E-11</v>
      </c>
      <c r="BC24" s="11">
        <v>2.31268E-11</v>
      </c>
      <c r="BD24" s="11">
        <v>-1.23699E-13</v>
      </c>
      <c r="BE24" s="11">
        <v>8.2124200000000004E-11</v>
      </c>
      <c r="BF24" s="11">
        <v>1.4083900000000001E-13</v>
      </c>
      <c r="BG24" s="11">
        <v>-4.6404999999999999E-14</v>
      </c>
      <c r="BH24" s="11">
        <v>8.9151400000000004E-14</v>
      </c>
      <c r="BI24" s="11">
        <v>-1.4142999999999999E-12</v>
      </c>
      <c r="BJ24" s="11">
        <v>-1.3802800000000001E-12</v>
      </c>
      <c r="BK24" s="11">
        <v>8.6397999999999997E-14</v>
      </c>
      <c r="BL24" s="11">
        <v>-4.6654699999999995E-13</v>
      </c>
      <c r="BM24" s="11">
        <v>-5.9059899999999996E-14</v>
      </c>
      <c r="BN24">
        <v>-1.0931000000000001E-3</v>
      </c>
      <c r="BO24">
        <v>-2.7574100000000001E-3</v>
      </c>
      <c r="BP24">
        <v>0.99993900000000002</v>
      </c>
      <c r="BQ24" s="11">
        <v>5.65008E-7</v>
      </c>
      <c r="BR24" s="11">
        <v>6.0072699999999998E-5</v>
      </c>
      <c r="BS24">
        <v>4.3964100000000004</v>
      </c>
      <c r="BT24" s="11">
        <v>8.7512200000000005E-3</v>
      </c>
      <c r="BU24" s="11">
        <v>2.2610500000000001E-6</v>
      </c>
      <c r="BV24" s="11">
        <v>9.7418999999999992E-10</v>
      </c>
      <c r="BW24">
        <v>0</v>
      </c>
      <c r="BX24">
        <v>-2053.09</v>
      </c>
      <c r="BY24" s="11">
        <v>-2211210</v>
      </c>
      <c r="BZ24">
        <v>0</v>
      </c>
      <c r="CA24" s="11">
        <v>5.7046399999999998E-6</v>
      </c>
      <c r="CB24">
        <v>0</v>
      </c>
      <c r="CC24">
        <v>0</v>
      </c>
      <c r="CD24">
        <v>0</v>
      </c>
      <c r="CE24">
        <v>2105.0300000000002</v>
      </c>
      <c r="CF24">
        <v>0</v>
      </c>
      <c r="CG24" s="14" t="str">
        <f t="shared" ref="CG24:CT24" si="5">IFERROR(CG23/AVERAGE(BS23:BS25),"")</f>
        <v/>
      </c>
      <c r="CH24" s="14" t="str">
        <f t="shared" si="5"/>
        <v/>
      </c>
      <c r="CI24" s="14" t="str">
        <f t="shared" si="5"/>
        <v/>
      </c>
      <c r="CJ24" s="14" t="str">
        <f t="shared" si="5"/>
        <v/>
      </c>
      <c r="CK24" s="14" t="str">
        <f t="shared" si="5"/>
        <v/>
      </c>
      <c r="CL24" s="14" t="str">
        <f t="shared" si="5"/>
        <v/>
      </c>
      <c r="CM24" s="14" t="str">
        <f t="shared" si="5"/>
        <v/>
      </c>
      <c r="CN24" s="14" t="str">
        <f t="shared" si="5"/>
        <v/>
      </c>
      <c r="CO24" s="14" t="str">
        <f t="shared" si="5"/>
        <v/>
      </c>
      <c r="CP24" s="14" t="str">
        <f t="shared" si="5"/>
        <v/>
      </c>
      <c r="CQ24" s="14" t="str">
        <f t="shared" si="5"/>
        <v/>
      </c>
      <c r="CR24" s="14" t="str">
        <f t="shared" si="5"/>
        <v/>
      </c>
      <c r="CS24" s="14" t="str">
        <f t="shared" si="5"/>
        <v/>
      </c>
      <c r="CT24" s="14" t="str">
        <f t="shared" si="5"/>
        <v/>
      </c>
    </row>
    <row r="25" spans="1:104" s="15" customFormat="1" x14ac:dyDescent="0.25">
      <c r="A25" s="3"/>
      <c r="N25" s="15">
        <f>N23/1.1</f>
        <v>1.3430181818181816E-12</v>
      </c>
      <c r="BA25" s="16">
        <v>9.5735499999999995E-10</v>
      </c>
      <c r="BB25" s="16">
        <v>6.89467E-11</v>
      </c>
      <c r="BC25" s="16">
        <v>2.31268E-11</v>
      </c>
      <c r="BD25" s="16">
        <v>-1.23699E-13</v>
      </c>
      <c r="BE25" s="16">
        <v>-7.4876699999999999E-11</v>
      </c>
      <c r="BF25" s="16">
        <v>1.4083900000000001E-13</v>
      </c>
      <c r="BG25" s="16">
        <v>-4.6404999999999999E-14</v>
      </c>
      <c r="BH25" s="16">
        <v>8.9151400000000004E-14</v>
      </c>
      <c r="BI25" s="16">
        <v>-1.4142999999999999E-12</v>
      </c>
      <c r="BJ25" s="16">
        <v>-1.3802800000000001E-12</v>
      </c>
      <c r="BK25" s="16">
        <v>8.6397999999999997E-14</v>
      </c>
      <c r="BL25" s="16">
        <v>-4.6654699999999995E-13</v>
      </c>
      <c r="BM25" s="16">
        <v>-5.9059899999999996E-14</v>
      </c>
      <c r="BN25" s="15">
        <v>-1.0219199999999999E-3</v>
      </c>
      <c r="BO25" s="15">
        <v>-2.7574100000000001E-3</v>
      </c>
      <c r="BP25" s="15">
        <v>0.99993900000000002</v>
      </c>
      <c r="BQ25" s="16">
        <v>5.65008E-7</v>
      </c>
      <c r="BR25" s="16">
        <v>6.0072699999999998E-5</v>
      </c>
      <c r="BS25" s="15">
        <v>4.3963999999999999</v>
      </c>
      <c r="BT25" s="16">
        <v>8.7472499999999998E-3</v>
      </c>
      <c r="BU25" s="16">
        <v>2.2610500000000001E-6</v>
      </c>
      <c r="BV25" s="16">
        <v>9.7418999999999992E-10</v>
      </c>
      <c r="BW25" s="15">
        <v>0</v>
      </c>
      <c r="BX25" s="15">
        <v>-2053.09</v>
      </c>
      <c r="BY25" s="16">
        <v>-2211210</v>
      </c>
      <c r="BZ25" s="15">
        <v>0</v>
      </c>
      <c r="CA25" s="16">
        <v>5.7046399999999998E-6</v>
      </c>
      <c r="CB25" s="15">
        <v>0</v>
      </c>
      <c r="CC25" s="15">
        <v>0</v>
      </c>
      <c r="CD25" s="15">
        <v>0</v>
      </c>
      <c r="CE25" s="15">
        <v>2105.0300000000002</v>
      </c>
      <c r="CF25" s="15">
        <v>0</v>
      </c>
    </row>
    <row r="26" spans="1:104" s="4" customFormat="1" x14ac:dyDescent="0.25">
      <c r="A26" s="1">
        <v>9.5999300000000001E-8</v>
      </c>
      <c r="B26" s="4">
        <v>3.68278E-5</v>
      </c>
      <c r="C26" s="4">
        <v>6.1754200000000006E-5</v>
      </c>
      <c r="D26" s="4">
        <v>1.3755500000000001E-4</v>
      </c>
      <c r="E26" s="4">
        <v>6.7135500000000003E-6</v>
      </c>
      <c r="F26" s="4">
        <v>9.8519599999999998E-5</v>
      </c>
      <c r="G26" s="4">
        <v>6.6994200000000003E-6</v>
      </c>
      <c r="H26" s="4">
        <v>1.9474400000000001E-7</v>
      </c>
      <c r="I26" s="4">
        <v>2.76256E-8</v>
      </c>
      <c r="J26" s="4">
        <v>1.3307399999999999E-10</v>
      </c>
      <c r="K26" s="4">
        <v>4.0018099999999999</v>
      </c>
      <c r="L26" s="4">
        <v>1.71265</v>
      </c>
      <c r="M26" s="4">
        <v>3.9067300000000001E-13</v>
      </c>
      <c r="N26" s="4">
        <v>1.47732E-12</v>
      </c>
      <c r="O26" s="4">
        <v>5.0851300000000002E-12</v>
      </c>
      <c r="P26" s="4">
        <v>1.3485800000000001E-11</v>
      </c>
      <c r="Q26" s="4">
        <v>1.45908E-10</v>
      </c>
      <c r="R26" s="4">
        <v>1.6868300000000001E-10</v>
      </c>
      <c r="S26" s="4">
        <v>1.7059799999999999E-10</v>
      </c>
      <c r="T26" s="4">
        <v>1.70737E-10</v>
      </c>
      <c r="U26" s="4">
        <v>1.62319E-16</v>
      </c>
      <c r="V26" s="4">
        <v>8.7244899999999999E-16</v>
      </c>
      <c r="W26" s="4">
        <v>1.62692E-15</v>
      </c>
      <c r="X26" s="4">
        <v>1.6277E-15</v>
      </c>
      <c r="Y26" s="4">
        <v>8.7784200000000002E-16</v>
      </c>
      <c r="Z26" s="4">
        <v>1.64504E-15</v>
      </c>
      <c r="AA26" s="4">
        <v>1.64789E-15</v>
      </c>
      <c r="AB26" s="4">
        <v>1.23359E-15</v>
      </c>
      <c r="AC26" s="4">
        <v>1.65309E-15</v>
      </c>
      <c r="AD26" s="4">
        <v>1.6531400000000001E-15</v>
      </c>
      <c r="AE26" s="4">
        <v>1.6542899999999999E-15</v>
      </c>
      <c r="AF26" s="4">
        <v>1.65448E-15</v>
      </c>
      <c r="AG26" s="4">
        <v>8.5676800000000003E-14</v>
      </c>
      <c r="AH26" s="4">
        <v>1.1E-12</v>
      </c>
      <c r="AI26" s="4">
        <v>1.2495500000000001E-11</v>
      </c>
      <c r="AJ26" s="4">
        <v>6.1862799999999994E-11</v>
      </c>
      <c r="AK26" s="4">
        <v>3.5895000000000001E-9</v>
      </c>
      <c r="AL26" s="4">
        <v>6.2223799999999998E-9</v>
      </c>
      <c r="AM26" s="4">
        <v>6.2890600000000002E-9</v>
      </c>
      <c r="AN26" s="4">
        <v>6.29003E-9</v>
      </c>
      <c r="AO26" s="4">
        <v>1.2399E-18</v>
      </c>
      <c r="AP26" s="4">
        <v>1.1554399999999999E-16</v>
      </c>
      <c r="AQ26" s="4">
        <v>1.29419E-14</v>
      </c>
      <c r="AR26" s="4">
        <v>1.30726E-14</v>
      </c>
      <c r="AS26" s="4">
        <v>1.1640799999999999E-16</v>
      </c>
      <c r="AT26" s="4">
        <v>6.2358599999999998E-14</v>
      </c>
      <c r="AU26" s="4">
        <v>8.3889400000000004E-14</v>
      </c>
      <c r="AV26" s="4">
        <v>2.59685E-16</v>
      </c>
      <c r="AW26" s="4">
        <v>1.4388900000000001E-13</v>
      </c>
      <c r="AX26" s="4">
        <v>1.43984E-13</v>
      </c>
      <c r="AY26" s="4">
        <v>1.5181800000000001E-13</v>
      </c>
      <c r="AZ26" s="4">
        <v>1.5239199999999999E-13</v>
      </c>
      <c r="BA26" s="8">
        <v>9.5750200000000007E-10</v>
      </c>
      <c r="BB26" s="8">
        <v>1.1595000000000001E-12</v>
      </c>
      <c r="BC26" s="8">
        <v>2.31268E-11</v>
      </c>
      <c r="BD26" s="8">
        <v>-1.23699E-13</v>
      </c>
      <c r="BE26" s="8">
        <v>-1.1433399999999999E-13</v>
      </c>
      <c r="BF26" s="8">
        <v>1.4083900000000001E-13</v>
      </c>
      <c r="BG26" s="8">
        <v>-4.6404999999999999E-14</v>
      </c>
      <c r="BH26" s="8">
        <v>8.9151400000000004E-14</v>
      </c>
      <c r="BI26" s="8">
        <v>-1.4142999999999999E-12</v>
      </c>
      <c r="BJ26" s="8">
        <v>-1.3802800000000001E-12</v>
      </c>
      <c r="BK26" s="8">
        <v>8.6397999999999997E-14</v>
      </c>
      <c r="BL26" s="8">
        <v>-4.6654699999999995E-13</v>
      </c>
      <c r="BM26" s="8">
        <v>-5.9059899999999996E-14</v>
      </c>
      <c r="BN26" s="4">
        <v>-1.0558099999999999E-3</v>
      </c>
      <c r="BO26" s="4">
        <v>-2.7574100000000001E-3</v>
      </c>
      <c r="BP26" s="4">
        <v>0.99993900000000002</v>
      </c>
      <c r="BQ26" s="8">
        <v>5.65008E-7</v>
      </c>
      <c r="BR26" s="8">
        <v>6.0072699999999998E-5</v>
      </c>
      <c r="BS26" s="4">
        <v>4.3964100000000004</v>
      </c>
      <c r="BT26" s="8">
        <v>8.7491400000000007E-3</v>
      </c>
      <c r="BU26" s="8">
        <v>2.2610500000000001E-6</v>
      </c>
      <c r="BV26" s="8">
        <v>9.7418999999999992E-10</v>
      </c>
      <c r="BW26" s="4">
        <v>0</v>
      </c>
      <c r="BX26" s="4">
        <v>-2053.09</v>
      </c>
      <c r="BY26" s="10">
        <v>-2211210</v>
      </c>
      <c r="BZ26" s="4">
        <v>0</v>
      </c>
      <c r="CA26" s="8">
        <v>5.7046399999999998E-6</v>
      </c>
      <c r="CB26" s="4">
        <v>0</v>
      </c>
      <c r="CC26" s="4">
        <v>0</v>
      </c>
      <c r="CD26" s="4">
        <v>0</v>
      </c>
      <c r="CE26" s="4">
        <v>2105.0300000000002</v>
      </c>
      <c r="CF26" s="9">
        <v>0</v>
      </c>
      <c r="CG26" s="4" t="e">
        <f>SLOPE($BA26:$BA28,$A26:$A28)</f>
        <v>#DIV/0!</v>
      </c>
      <c r="CH26" s="4" t="e">
        <f>SLOPE($BB26:$BB28,$A26:$A28)</f>
        <v>#DIV/0!</v>
      </c>
      <c r="CI26" s="4" t="e">
        <f>SLOPE($BB26:$BB28,$D26:$D28)</f>
        <v>#DIV/0!</v>
      </c>
      <c r="CJ26" s="4" t="e">
        <f>SLOPE($BB26:$BB28,$K26:$K28)</f>
        <v>#DIV/0!</v>
      </c>
      <c r="CK26" s="4" t="e">
        <f>SLOPE($BB26:$BB28,$L26:$L28)</f>
        <v>#DIV/0!</v>
      </c>
      <c r="CL26" s="4" t="e">
        <f>SLOPE($BB26:$BB28,$M26:$M28)</f>
        <v>#DIV/0!</v>
      </c>
      <c r="CM26" s="4">
        <f>SLOPE($BB26:$BB28,$U26:$U28)</f>
        <v>-2211208.1374059021</v>
      </c>
      <c r="CN26" s="4" t="e">
        <f>SLOPE($BB26:$BB28,$AG26:$AG28)</f>
        <v>#DIV/0!</v>
      </c>
      <c r="CO26" s="4" t="e">
        <f>SLOPE($BD26:$BD28,$A26:$A28)</f>
        <v>#DIV/0!</v>
      </c>
      <c r="CP26" s="4" t="e">
        <f>SLOPE($BD26:$BD28,$D26:$D28)</f>
        <v>#DIV/0!</v>
      </c>
      <c r="CQ26" s="4" t="e">
        <f>SLOPE($BD26:$BD28,$K26:$K28)</f>
        <v>#DIV/0!</v>
      </c>
      <c r="CR26" s="4" t="e">
        <f>SLOPE($BD26:$BD28,$L26:$L28)</f>
        <v>#DIV/0!</v>
      </c>
      <c r="CS26" s="4" t="e">
        <f>SLOPE($BD26:$BD28,$M26:$M28)</f>
        <v>#DIV/0!</v>
      </c>
      <c r="CT26" s="4">
        <f>SLOPE($BD26:$BD28,$U26:$U28)</f>
        <v>0</v>
      </c>
    </row>
    <row r="27" spans="1:104" x14ac:dyDescent="0.25">
      <c r="A27" s="2"/>
      <c r="U27">
        <f>U26*1.1</f>
        <v>1.7855090000000002E-16</v>
      </c>
      <c r="BA27" s="11">
        <v>9.5955999999999994E-10</v>
      </c>
      <c r="BB27" s="11">
        <v>-3.4732600000000001E-11</v>
      </c>
      <c r="BC27" s="11">
        <v>2.31268E-11</v>
      </c>
      <c r="BD27" s="11">
        <v>-1.23699E-13</v>
      </c>
      <c r="BE27" s="11">
        <v>-1.1433399999999999E-13</v>
      </c>
      <c r="BF27" s="11">
        <v>1.4083900000000001E-13</v>
      </c>
      <c r="BG27" s="11">
        <v>2.0511499999999999E-11</v>
      </c>
      <c r="BH27" s="11">
        <v>8.9151400000000004E-14</v>
      </c>
      <c r="BI27" s="11">
        <v>-1.4142999999999999E-12</v>
      </c>
      <c r="BJ27" s="11">
        <v>-1.3802800000000001E-12</v>
      </c>
      <c r="BK27" s="11">
        <v>8.6397999999999997E-14</v>
      </c>
      <c r="BL27" s="11">
        <v>-4.6654699999999995E-13</v>
      </c>
      <c r="BM27" s="11">
        <v>-5.9059899999999996E-14</v>
      </c>
      <c r="BN27">
        <v>-1.07376E-3</v>
      </c>
      <c r="BO27">
        <v>-2.7574100000000001E-3</v>
      </c>
      <c r="BP27">
        <v>0.99993900000000002</v>
      </c>
      <c r="BQ27" s="11">
        <v>5.65008E-7</v>
      </c>
      <c r="BR27" s="11">
        <v>6.0072699999999998E-5</v>
      </c>
      <c r="BS27">
        <v>4.3964299999999996</v>
      </c>
      <c r="BT27">
        <v>8.7483600000000002E-3</v>
      </c>
      <c r="BU27" s="11">
        <v>2.2610500000000001E-6</v>
      </c>
      <c r="BV27" s="11">
        <v>9.7418999999999992E-10</v>
      </c>
      <c r="BW27">
        <v>0</v>
      </c>
      <c r="BX27">
        <v>-2053.09</v>
      </c>
      <c r="BY27" s="13">
        <v>-2211210</v>
      </c>
      <c r="BZ27">
        <v>0</v>
      </c>
      <c r="CA27" s="11">
        <v>5.7046399999999998E-6</v>
      </c>
      <c r="CB27">
        <v>0</v>
      </c>
      <c r="CC27">
        <v>0</v>
      </c>
      <c r="CD27">
        <v>0</v>
      </c>
      <c r="CE27">
        <v>2105.0300000000002</v>
      </c>
      <c r="CF27" s="12">
        <v>0</v>
      </c>
      <c r="CG27" s="14" t="str">
        <f t="shared" ref="CG27:CT27" si="6">IFERROR(CG26/AVERAGE(BS26:BS28),"")</f>
        <v/>
      </c>
      <c r="CH27" s="14" t="str">
        <f t="shared" si="6"/>
        <v/>
      </c>
      <c r="CI27" s="14" t="str">
        <f t="shared" si="6"/>
        <v/>
      </c>
      <c r="CJ27" s="14" t="str">
        <f t="shared" si="6"/>
        <v/>
      </c>
      <c r="CK27" s="14" t="str">
        <f t="shared" si="6"/>
        <v/>
      </c>
      <c r="CL27" s="14" t="str">
        <f t="shared" si="6"/>
        <v/>
      </c>
      <c r="CM27" s="14">
        <f t="shared" si="6"/>
        <v>0.99999915765843228</v>
      </c>
      <c r="CN27" s="14" t="str">
        <f t="shared" si="6"/>
        <v/>
      </c>
      <c r="CO27" s="14" t="str">
        <f t="shared" si="6"/>
        <v/>
      </c>
      <c r="CP27" s="14" t="str">
        <f t="shared" si="6"/>
        <v/>
      </c>
      <c r="CQ27" s="14" t="str">
        <f t="shared" si="6"/>
        <v/>
      </c>
      <c r="CR27" s="14" t="str">
        <f t="shared" si="6"/>
        <v/>
      </c>
      <c r="CS27" s="14" t="str">
        <f t="shared" si="6"/>
        <v/>
      </c>
      <c r="CT27" s="14" t="str">
        <f t="shared" si="6"/>
        <v/>
      </c>
    </row>
    <row r="28" spans="1:104" s="15" customFormat="1" x14ac:dyDescent="0.25">
      <c r="A28" s="3"/>
      <c r="U28" s="15">
        <f>U26/1.1</f>
        <v>1.4756272727272725E-16</v>
      </c>
      <c r="BA28" s="16">
        <v>9.557090000000001E-10</v>
      </c>
      <c r="BB28" s="16">
        <v>3.37887E-11</v>
      </c>
      <c r="BC28" s="16">
        <v>2.31268E-11</v>
      </c>
      <c r="BD28" s="16">
        <v>-1.23699E-13</v>
      </c>
      <c r="BE28" s="16">
        <v>-1.1433399999999999E-13</v>
      </c>
      <c r="BF28" s="16">
        <v>1.4083900000000001E-13</v>
      </c>
      <c r="BG28" s="16">
        <v>-1.8735399999999999E-11</v>
      </c>
      <c r="BH28" s="16">
        <v>8.9151400000000004E-14</v>
      </c>
      <c r="BI28" s="16">
        <v>-1.4142999999999999E-12</v>
      </c>
      <c r="BJ28" s="16">
        <v>-1.3802800000000001E-12</v>
      </c>
      <c r="BK28" s="16">
        <v>8.6397999999999997E-14</v>
      </c>
      <c r="BL28" s="16">
        <v>-4.6654699999999995E-13</v>
      </c>
      <c r="BM28" s="16">
        <v>-5.9059899999999996E-14</v>
      </c>
      <c r="BN28" s="15">
        <v>-1.0395000000000001E-3</v>
      </c>
      <c r="BO28" s="15">
        <v>-2.7574100000000001E-3</v>
      </c>
      <c r="BP28" s="15">
        <v>0.99993900000000002</v>
      </c>
      <c r="BQ28" s="16">
        <v>5.65008E-7</v>
      </c>
      <c r="BR28" s="16">
        <v>6.0072699999999998E-5</v>
      </c>
      <c r="BS28" s="15">
        <v>4.3963900000000002</v>
      </c>
      <c r="BT28" s="15">
        <v>8.74985E-3</v>
      </c>
      <c r="BU28" s="16">
        <v>2.2610500000000001E-6</v>
      </c>
      <c r="BV28" s="16">
        <v>9.7418999999999992E-10</v>
      </c>
      <c r="BW28" s="15">
        <v>0</v>
      </c>
      <c r="BX28" s="15">
        <v>-2053.09</v>
      </c>
      <c r="BY28" s="18">
        <v>-2211210</v>
      </c>
      <c r="BZ28" s="15">
        <v>0</v>
      </c>
      <c r="CA28" s="16">
        <v>5.7046399999999998E-6</v>
      </c>
      <c r="CB28" s="15">
        <v>0</v>
      </c>
      <c r="CC28" s="15">
        <v>0</v>
      </c>
      <c r="CD28" s="15">
        <v>0</v>
      </c>
      <c r="CE28" s="15">
        <v>2105.0300000000002</v>
      </c>
      <c r="CF28" s="17">
        <v>0</v>
      </c>
    </row>
    <row r="29" spans="1:104" s="4" customFormat="1" x14ac:dyDescent="0.25">
      <c r="A29" s="1">
        <v>9.5999300000000001E-8</v>
      </c>
      <c r="B29" s="4">
        <v>3.68278E-5</v>
      </c>
      <c r="C29" s="4">
        <v>6.1754200000000006E-5</v>
      </c>
      <c r="D29" s="4">
        <v>1.3755500000000001E-4</v>
      </c>
      <c r="E29" s="4">
        <v>6.7135500000000003E-6</v>
      </c>
      <c r="F29" s="4">
        <v>9.8519599999999998E-5</v>
      </c>
      <c r="G29" s="4">
        <v>6.6994200000000003E-6</v>
      </c>
      <c r="H29" s="4">
        <v>1.9474400000000001E-7</v>
      </c>
      <c r="I29" s="4">
        <v>2.76256E-8</v>
      </c>
      <c r="J29" s="4">
        <v>1.3307399999999999E-10</v>
      </c>
      <c r="K29" s="4">
        <v>4.0018099999999999</v>
      </c>
      <c r="L29" s="4">
        <v>1.71265</v>
      </c>
      <c r="M29" s="4">
        <v>3.9067300000000001E-13</v>
      </c>
      <c r="N29" s="4">
        <v>1.47732E-12</v>
      </c>
      <c r="O29" s="4">
        <v>5.0851300000000002E-12</v>
      </c>
      <c r="P29" s="4">
        <v>1.3485800000000001E-11</v>
      </c>
      <c r="Q29" s="4">
        <v>1.45908E-10</v>
      </c>
      <c r="R29" s="4">
        <v>1.6868300000000001E-10</v>
      </c>
      <c r="S29" s="4">
        <v>1.7059799999999999E-10</v>
      </c>
      <c r="T29" s="4">
        <v>1.70737E-10</v>
      </c>
      <c r="U29" s="4">
        <v>1.62319E-16</v>
      </c>
      <c r="V29" s="4">
        <v>8.7244899999999999E-16</v>
      </c>
      <c r="W29" s="4">
        <v>1.62692E-15</v>
      </c>
      <c r="X29" s="4">
        <v>1.6277E-15</v>
      </c>
      <c r="Y29" s="4">
        <v>8.7784200000000002E-16</v>
      </c>
      <c r="Z29" s="4">
        <v>1.64504E-15</v>
      </c>
      <c r="AA29" s="4">
        <v>1.64789E-15</v>
      </c>
      <c r="AB29" s="4">
        <v>1.23359E-15</v>
      </c>
      <c r="AC29" s="4">
        <v>1.65309E-15</v>
      </c>
      <c r="AD29" s="4">
        <v>1.6531400000000001E-15</v>
      </c>
      <c r="AE29" s="4">
        <v>1.6542899999999999E-15</v>
      </c>
      <c r="AF29" s="4">
        <v>1.65448E-15</v>
      </c>
      <c r="AG29" s="4">
        <v>8.5676800000000003E-14</v>
      </c>
      <c r="AH29" s="4">
        <v>1.1E-12</v>
      </c>
      <c r="AI29" s="4">
        <v>1.2495500000000001E-11</v>
      </c>
      <c r="AJ29" s="4">
        <v>6.1862799999999994E-11</v>
      </c>
      <c r="AK29" s="4">
        <v>3.5895000000000001E-9</v>
      </c>
      <c r="AL29" s="4">
        <v>6.2223799999999998E-9</v>
      </c>
      <c r="AM29" s="4">
        <v>6.2890600000000002E-9</v>
      </c>
      <c r="AN29" s="4">
        <v>6.29003E-9</v>
      </c>
      <c r="AO29" s="4">
        <v>1.2399E-18</v>
      </c>
      <c r="AP29" s="4">
        <v>1.1554399999999999E-16</v>
      </c>
      <c r="AQ29" s="4">
        <v>1.29419E-14</v>
      </c>
      <c r="AR29" s="4">
        <v>1.30726E-14</v>
      </c>
      <c r="AS29" s="4">
        <v>1.1640799999999999E-16</v>
      </c>
      <c r="AT29" s="4">
        <v>6.2358599999999998E-14</v>
      </c>
      <c r="AU29" s="4">
        <v>8.3889400000000004E-14</v>
      </c>
      <c r="AV29" s="4">
        <v>2.59685E-16</v>
      </c>
      <c r="AW29" s="4">
        <v>1.4388900000000001E-13</v>
      </c>
      <c r="AX29" s="4">
        <v>1.43984E-13</v>
      </c>
      <c r="AY29" s="4">
        <v>1.5181800000000001E-13</v>
      </c>
      <c r="AZ29" s="4">
        <v>1.5239199999999999E-13</v>
      </c>
      <c r="BA29" s="8" t="s">
        <v>82</v>
      </c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T29" s="8"/>
      <c r="BU29" s="8"/>
      <c r="BV29" s="8"/>
      <c r="CA29" s="8"/>
      <c r="CG29" s="4" t="e">
        <f>SLOPE($BA29:$BA31,$A29:$A31)</f>
        <v>#NUM!</v>
      </c>
      <c r="CH29" s="4" t="e">
        <f>SLOPE($BB29:$BB31,$A29:$A31)</f>
        <v>#DIV/0!</v>
      </c>
      <c r="CI29" s="4" t="e">
        <f>SLOPE($BB29:$BB31,$D29:$D31)</f>
        <v>#DIV/0!</v>
      </c>
      <c r="CJ29" s="4" t="e">
        <f>SLOPE($BB29:$BB31,$K29:$K31)</f>
        <v>#DIV/0!</v>
      </c>
      <c r="CK29" s="4" t="e">
        <f>SLOPE($BB29:$BB31,$L29:$L31)</f>
        <v>#DIV/0!</v>
      </c>
      <c r="CL29" s="4" t="e">
        <f>SLOPE($BB29:$BB31,$M29:$M31)</f>
        <v>#DIV/0!</v>
      </c>
      <c r="CM29" s="4" t="e">
        <f>SLOPE($BB29:$BB31,$U29:$U31)</f>
        <v>#DIV/0!</v>
      </c>
      <c r="CN29" s="4" t="e">
        <f>SLOPE($BB29:$BB31,$AG29:$AG31)</f>
        <v>#DIV/0!</v>
      </c>
      <c r="CO29" s="4" t="e">
        <f>SLOPE($BD29:$BD31,$A29:$A31)</f>
        <v>#DIV/0!</v>
      </c>
      <c r="CP29" s="4" t="e">
        <f>SLOPE($BD29:$BD31,$D29:$D31)</f>
        <v>#DIV/0!</v>
      </c>
      <c r="CQ29" s="4" t="e">
        <f>SLOPE($BD29:$BD31,$K29:$K31)</f>
        <v>#DIV/0!</v>
      </c>
      <c r="CR29" s="4" t="e">
        <f>SLOPE($BD29:$BD31,$L29:$L31)</f>
        <v>#DIV/0!</v>
      </c>
      <c r="CS29" s="4" t="e">
        <f>SLOPE($BD29:$BD31,$M29:$M31)</f>
        <v>#DIV/0!</v>
      </c>
      <c r="CT29" s="4" t="e">
        <f>SLOPE($BD29:$BD31,$U29:$U31)</f>
        <v>#DIV/0!</v>
      </c>
    </row>
    <row r="30" spans="1:104" x14ac:dyDescent="0.25">
      <c r="A30" s="2"/>
      <c r="CG30" s="14" t="str">
        <f t="shared" ref="CG30:CT30" si="7">IFERROR(CG29/AVERAGE(BS29:BS31),"")</f>
        <v/>
      </c>
      <c r="CH30" s="14" t="str">
        <f t="shared" si="7"/>
        <v/>
      </c>
      <c r="CI30" s="14" t="str">
        <f t="shared" si="7"/>
        <v/>
      </c>
      <c r="CJ30" s="14" t="str">
        <f t="shared" si="7"/>
        <v/>
      </c>
      <c r="CK30" s="14" t="str">
        <f t="shared" si="7"/>
        <v/>
      </c>
      <c r="CL30" s="14" t="str">
        <f t="shared" si="7"/>
        <v/>
      </c>
      <c r="CM30" s="14" t="str">
        <f t="shared" si="7"/>
        <v/>
      </c>
      <c r="CN30" s="14" t="str">
        <f t="shared" si="7"/>
        <v/>
      </c>
      <c r="CO30" s="14" t="str">
        <f t="shared" si="7"/>
        <v/>
      </c>
      <c r="CP30" s="14" t="str">
        <f t="shared" si="7"/>
        <v/>
      </c>
      <c r="CQ30" s="14" t="str">
        <f t="shared" si="7"/>
        <v/>
      </c>
      <c r="CR30" s="14" t="str">
        <f t="shared" si="7"/>
        <v/>
      </c>
      <c r="CS30" s="14" t="str">
        <f t="shared" si="7"/>
        <v/>
      </c>
      <c r="CT30" s="14" t="str">
        <f t="shared" si="7"/>
        <v/>
      </c>
    </row>
    <row r="31" spans="1:104" s="15" customFormat="1" x14ac:dyDescent="0.25">
      <c r="A31" s="3"/>
    </row>
    <row r="32" spans="1:104" s="4" customFormat="1" x14ac:dyDescent="0.25">
      <c r="A32" s="1">
        <v>9.5999300000000001E-8</v>
      </c>
      <c r="B32" s="4">
        <v>3.68278E-5</v>
      </c>
      <c r="C32" s="4">
        <v>6.1754200000000006E-5</v>
      </c>
      <c r="D32" s="4">
        <v>1.3755500000000001E-4</v>
      </c>
      <c r="E32" s="4">
        <v>6.7135500000000003E-6</v>
      </c>
      <c r="F32" s="4">
        <v>9.8519599999999998E-5</v>
      </c>
      <c r="G32" s="4">
        <v>6.6994200000000003E-6</v>
      </c>
      <c r="H32" s="4">
        <v>1.9474400000000001E-7</v>
      </c>
      <c r="I32" s="4">
        <v>2.76256E-8</v>
      </c>
      <c r="J32" s="4">
        <v>1.3307399999999999E-10</v>
      </c>
      <c r="K32" s="4">
        <v>4.0018099999999999</v>
      </c>
      <c r="L32" s="4">
        <v>1.71265</v>
      </c>
      <c r="M32" s="4">
        <v>3.9067300000000001E-13</v>
      </c>
      <c r="N32" s="4">
        <v>1.47732E-12</v>
      </c>
      <c r="O32" s="4">
        <v>5.0851300000000002E-12</v>
      </c>
      <c r="P32" s="4">
        <v>1.3485800000000001E-11</v>
      </c>
      <c r="Q32" s="4">
        <v>1.45908E-10</v>
      </c>
      <c r="R32" s="4">
        <v>1.6868300000000001E-10</v>
      </c>
      <c r="S32" s="4">
        <v>1.7059799999999999E-10</v>
      </c>
      <c r="T32" s="4">
        <v>1.70737E-10</v>
      </c>
      <c r="U32" s="4">
        <v>1.62319E-16</v>
      </c>
      <c r="V32" s="4">
        <v>8.7244899999999999E-16</v>
      </c>
      <c r="W32" s="4">
        <v>1.62692E-15</v>
      </c>
      <c r="X32" s="4">
        <v>1.6277E-15</v>
      </c>
      <c r="Y32" s="4">
        <v>8.7784200000000002E-16</v>
      </c>
      <c r="Z32" s="4">
        <v>1.64504E-15</v>
      </c>
      <c r="AA32" s="4">
        <v>1.64789E-15</v>
      </c>
      <c r="AB32" s="4">
        <v>1.23359E-15</v>
      </c>
      <c r="AC32" s="4">
        <v>1.65309E-15</v>
      </c>
      <c r="AD32" s="4">
        <v>1.6531400000000001E-15</v>
      </c>
      <c r="AE32" s="4">
        <v>1.6542899999999999E-15</v>
      </c>
      <c r="AF32" s="4">
        <v>1.65448E-15</v>
      </c>
      <c r="AG32" s="4">
        <v>8.5676800000000003E-14</v>
      </c>
      <c r="AH32" s="4">
        <v>1.1E-12</v>
      </c>
      <c r="AI32" s="4">
        <v>1.2495500000000001E-11</v>
      </c>
      <c r="AJ32" s="4">
        <v>6.1862799999999994E-11</v>
      </c>
      <c r="AK32" s="4">
        <v>3.5895000000000001E-9</v>
      </c>
      <c r="AL32" s="4">
        <v>6.2223799999999998E-9</v>
      </c>
      <c r="AM32" s="4">
        <v>6.2890600000000002E-9</v>
      </c>
      <c r="AN32" s="4">
        <v>6.29003E-9</v>
      </c>
      <c r="AO32" s="4">
        <v>1.2399E-18</v>
      </c>
      <c r="AP32" s="4">
        <v>1.1554399999999999E-16</v>
      </c>
      <c r="AQ32" s="4">
        <v>1.29419E-14</v>
      </c>
      <c r="AR32" s="4">
        <v>1.30726E-14</v>
      </c>
      <c r="AS32" s="4">
        <v>1.1640799999999999E-16</v>
      </c>
      <c r="AT32" s="4">
        <v>6.2358599999999998E-14</v>
      </c>
      <c r="AU32" s="4">
        <v>8.3889400000000004E-14</v>
      </c>
      <c r="AV32" s="4">
        <v>2.59685E-16</v>
      </c>
      <c r="AW32" s="4">
        <v>1.4388900000000001E-13</v>
      </c>
      <c r="AX32" s="4">
        <v>1.43984E-13</v>
      </c>
      <c r="AY32" s="4">
        <v>1.5181800000000001E-13</v>
      </c>
      <c r="AZ32" s="4">
        <v>1.5239199999999999E-13</v>
      </c>
      <c r="BA32" s="8" t="s">
        <v>82</v>
      </c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T32" s="8"/>
      <c r="BU32" s="8"/>
      <c r="BV32" s="8"/>
      <c r="CA32" s="8"/>
      <c r="CG32" s="4" t="e">
        <f>SLOPE($BA32:$BA34,$A32:$A34)</f>
        <v>#NUM!</v>
      </c>
      <c r="CH32" s="4" t="e">
        <f>SLOPE($BB32:$BB34,$A32:$A34)</f>
        <v>#DIV/0!</v>
      </c>
      <c r="CI32" s="4" t="e">
        <f>SLOPE($BB32:$BB34,$D32:$D34)</f>
        <v>#DIV/0!</v>
      </c>
      <c r="CJ32" s="4" t="e">
        <f>SLOPE($BB32:$BB34,$K32:$K34)</f>
        <v>#DIV/0!</v>
      </c>
      <c r="CK32" s="4" t="e">
        <f>SLOPE($BB32:$BB34,$L32:$L34)</f>
        <v>#DIV/0!</v>
      </c>
      <c r="CL32" s="4" t="e">
        <f>SLOPE($BB32:$BB34,$M32:$M34)</f>
        <v>#DIV/0!</v>
      </c>
      <c r="CM32" s="4" t="e">
        <f>SLOPE($BB32:$BB34,$U32:$U34)</f>
        <v>#DIV/0!</v>
      </c>
      <c r="CN32" s="4" t="e">
        <f>SLOPE($BB32:$BB34,$AG32:$AG34)</f>
        <v>#DIV/0!</v>
      </c>
      <c r="CO32" s="4" t="e">
        <f>SLOPE($BD32:$BD34,$A32:$A34)</f>
        <v>#DIV/0!</v>
      </c>
      <c r="CP32" s="4" t="e">
        <f>SLOPE($BD32:$BD34,$D32:$D34)</f>
        <v>#DIV/0!</v>
      </c>
      <c r="CQ32" s="4" t="e">
        <f>SLOPE($BD32:$BD34,$K32:$K34)</f>
        <v>#DIV/0!</v>
      </c>
      <c r="CR32" s="4" t="e">
        <f>SLOPE($BD32:$BD34,$L32:$L34)</f>
        <v>#DIV/0!</v>
      </c>
      <c r="CS32" s="4" t="e">
        <f>SLOPE($BD32:$BD34,$M32:$M34)</f>
        <v>#DIV/0!</v>
      </c>
      <c r="CT32" s="4" t="e">
        <f>SLOPE($BD32:$BD34,$U32:$U34)</f>
        <v>#DIV/0!</v>
      </c>
    </row>
    <row r="33" spans="1:98" x14ac:dyDescent="0.25">
      <c r="A33" s="2"/>
      <c r="CG33" s="14" t="str">
        <f t="shared" ref="CG33:CT33" si="8">IFERROR(CG32/AVERAGE(BS32:BS34),"")</f>
        <v/>
      </c>
      <c r="CH33" s="14" t="str">
        <f t="shared" si="8"/>
        <v/>
      </c>
      <c r="CI33" s="14" t="str">
        <f t="shared" si="8"/>
        <v/>
      </c>
      <c r="CJ33" s="14" t="str">
        <f t="shared" si="8"/>
        <v/>
      </c>
      <c r="CK33" s="14" t="str">
        <f t="shared" si="8"/>
        <v/>
      </c>
      <c r="CL33" s="14" t="str">
        <f t="shared" si="8"/>
        <v/>
      </c>
      <c r="CM33" s="14" t="str">
        <f t="shared" si="8"/>
        <v/>
      </c>
      <c r="CN33" s="14" t="str">
        <f t="shared" si="8"/>
        <v/>
      </c>
      <c r="CO33" s="14" t="str">
        <f t="shared" si="8"/>
        <v/>
      </c>
      <c r="CP33" s="14" t="str">
        <f t="shared" si="8"/>
        <v/>
      </c>
      <c r="CQ33" s="14" t="str">
        <f t="shared" si="8"/>
        <v/>
      </c>
      <c r="CR33" s="14" t="str">
        <f t="shared" si="8"/>
        <v/>
      </c>
      <c r="CS33" s="14" t="str">
        <f t="shared" si="8"/>
        <v/>
      </c>
      <c r="CT33" s="14" t="str">
        <f t="shared" si="8"/>
        <v/>
      </c>
    </row>
    <row r="34" spans="1:98" s="15" customFormat="1" x14ac:dyDescent="0.25">
      <c r="A34" s="3"/>
    </row>
    <row r="35" spans="1:98" s="4" customFormat="1" x14ac:dyDescent="0.25">
      <c r="A35" s="1">
        <v>9.5999300000000001E-8</v>
      </c>
      <c r="B35" s="4">
        <v>3.68278E-5</v>
      </c>
      <c r="C35" s="4">
        <v>6.1754200000000006E-5</v>
      </c>
      <c r="D35" s="4">
        <v>1.3755500000000001E-4</v>
      </c>
      <c r="E35" s="4">
        <v>6.7135500000000003E-6</v>
      </c>
      <c r="F35" s="4">
        <v>9.8519599999999998E-5</v>
      </c>
      <c r="G35" s="4">
        <v>6.6994200000000003E-6</v>
      </c>
      <c r="H35" s="4">
        <v>1.9474400000000001E-7</v>
      </c>
      <c r="I35" s="4">
        <v>2.76256E-8</v>
      </c>
      <c r="J35" s="4">
        <v>1.3307399999999999E-10</v>
      </c>
      <c r="K35" s="4">
        <v>4.0018099999999999</v>
      </c>
      <c r="L35" s="4">
        <v>1.71265</v>
      </c>
      <c r="M35" s="4">
        <v>3.9067300000000001E-13</v>
      </c>
      <c r="N35" s="4">
        <v>1.47732E-12</v>
      </c>
      <c r="O35" s="4">
        <v>5.0851300000000002E-12</v>
      </c>
      <c r="P35" s="4">
        <v>1.3485800000000001E-11</v>
      </c>
      <c r="Q35" s="4">
        <v>1.45908E-10</v>
      </c>
      <c r="R35" s="4">
        <v>1.6868300000000001E-10</v>
      </c>
      <c r="S35" s="4">
        <v>1.7059799999999999E-10</v>
      </c>
      <c r="T35" s="4">
        <v>1.70737E-10</v>
      </c>
      <c r="U35" s="4">
        <v>1.62319E-16</v>
      </c>
      <c r="V35" s="4">
        <v>8.7244899999999999E-16</v>
      </c>
      <c r="W35" s="4">
        <v>1.62692E-15</v>
      </c>
      <c r="X35" s="4">
        <v>1.6277E-15</v>
      </c>
      <c r="Y35" s="4">
        <v>8.7784200000000002E-16</v>
      </c>
      <c r="Z35" s="4">
        <v>1.64504E-15</v>
      </c>
      <c r="AA35" s="4">
        <v>1.64789E-15</v>
      </c>
      <c r="AB35" s="4">
        <v>1.23359E-15</v>
      </c>
      <c r="AC35" s="4">
        <v>1.65309E-15</v>
      </c>
      <c r="AD35" s="4">
        <v>1.6531400000000001E-15</v>
      </c>
      <c r="AE35" s="4">
        <v>1.6542899999999999E-15</v>
      </c>
      <c r="AF35" s="4">
        <v>1.65448E-15</v>
      </c>
      <c r="AG35" s="4">
        <v>8.5676800000000003E-14</v>
      </c>
      <c r="AH35" s="4">
        <v>1.1E-12</v>
      </c>
      <c r="AI35" s="4">
        <v>1.2495500000000001E-11</v>
      </c>
      <c r="AJ35" s="4">
        <v>6.1862799999999994E-11</v>
      </c>
      <c r="AK35" s="4">
        <v>3.5895000000000001E-9</v>
      </c>
      <c r="AL35" s="4">
        <v>6.2223799999999998E-9</v>
      </c>
      <c r="AM35" s="4">
        <v>6.2890600000000002E-9</v>
      </c>
      <c r="AN35" s="4">
        <v>6.29003E-9</v>
      </c>
      <c r="AO35" s="4">
        <v>1.2399E-18</v>
      </c>
      <c r="AP35" s="4">
        <v>1.1554399999999999E-16</v>
      </c>
      <c r="AQ35" s="4">
        <v>1.29419E-14</v>
      </c>
      <c r="AR35" s="4">
        <v>1.30726E-14</v>
      </c>
      <c r="AS35" s="4">
        <v>1.1640799999999999E-16</v>
      </c>
      <c r="AT35" s="4">
        <v>6.2358599999999998E-14</v>
      </c>
      <c r="AU35" s="4">
        <v>8.3889400000000004E-14</v>
      </c>
      <c r="AV35" s="4">
        <v>2.59685E-16</v>
      </c>
      <c r="AW35" s="4">
        <v>1.4388900000000001E-13</v>
      </c>
      <c r="AX35" s="4">
        <v>1.43984E-13</v>
      </c>
      <c r="AY35" s="4">
        <v>1.5181800000000001E-13</v>
      </c>
      <c r="AZ35" s="4">
        <v>1.5239199999999999E-13</v>
      </c>
      <c r="BA35" s="8" t="s">
        <v>82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T35" s="8"/>
      <c r="BU35" s="8"/>
      <c r="BV35" s="8"/>
      <c r="CA35" s="8"/>
      <c r="CG35" s="4" t="e">
        <f>SLOPE($BA35:$BA37,$A35:$A37)</f>
        <v>#NUM!</v>
      </c>
      <c r="CH35" s="4" t="e">
        <f>SLOPE($BB35:$BB37,$A35:$A37)</f>
        <v>#DIV/0!</v>
      </c>
      <c r="CI35" s="4" t="e">
        <f>SLOPE($BB35:$BB37,$D35:$D37)</f>
        <v>#DIV/0!</v>
      </c>
      <c r="CJ35" s="4" t="e">
        <f>SLOPE($BB35:$BB37,$K35:$K37)</f>
        <v>#DIV/0!</v>
      </c>
      <c r="CK35" s="4" t="e">
        <f>SLOPE($BB35:$BB37,$L35:$L37)</f>
        <v>#DIV/0!</v>
      </c>
      <c r="CL35" s="4" t="e">
        <f>SLOPE($BB35:$BB37,$M35:$M37)</f>
        <v>#DIV/0!</v>
      </c>
      <c r="CM35" s="4" t="e">
        <f>SLOPE($BB35:$BB37,$U35:$U37)</f>
        <v>#DIV/0!</v>
      </c>
      <c r="CN35" s="4" t="e">
        <f>SLOPE($BB35:$BB37,$AG35:$AG37)</f>
        <v>#DIV/0!</v>
      </c>
      <c r="CO35" s="4" t="e">
        <f>SLOPE($BD35:$BD37,$A35:$A37)</f>
        <v>#DIV/0!</v>
      </c>
      <c r="CP35" s="4" t="e">
        <f>SLOPE($BD35:$BD37,$D35:$D37)</f>
        <v>#DIV/0!</v>
      </c>
      <c r="CQ35" s="4" t="e">
        <f>SLOPE($BD35:$BD37,$K35:$K37)</f>
        <v>#DIV/0!</v>
      </c>
      <c r="CR35" s="4" t="e">
        <f>SLOPE($BD35:$BD37,$L35:$L37)</f>
        <v>#DIV/0!</v>
      </c>
      <c r="CS35" s="4" t="e">
        <f>SLOPE($BD35:$BD37,$M35:$M37)</f>
        <v>#DIV/0!</v>
      </c>
      <c r="CT35" s="4" t="e">
        <f>SLOPE($BD35:$BD37,$U35:$U37)</f>
        <v>#DIV/0!</v>
      </c>
    </row>
    <row r="36" spans="1:98" x14ac:dyDescent="0.25">
      <c r="A36" s="2"/>
      <c r="CG36" s="14" t="str">
        <f t="shared" ref="CG36:CT36" si="9">IFERROR(CG35/AVERAGE(BS35:BS37),"")</f>
        <v/>
      </c>
      <c r="CH36" s="14" t="str">
        <f t="shared" si="9"/>
        <v/>
      </c>
      <c r="CI36" s="14" t="str">
        <f t="shared" si="9"/>
        <v/>
      </c>
      <c r="CJ36" s="14" t="str">
        <f t="shared" si="9"/>
        <v/>
      </c>
      <c r="CK36" s="14" t="str">
        <f t="shared" si="9"/>
        <v/>
      </c>
      <c r="CL36" s="14" t="str">
        <f t="shared" si="9"/>
        <v/>
      </c>
      <c r="CM36" s="14" t="str">
        <f t="shared" si="9"/>
        <v/>
      </c>
      <c r="CN36" s="14" t="str">
        <f t="shared" si="9"/>
        <v/>
      </c>
      <c r="CO36" s="14" t="str">
        <f t="shared" si="9"/>
        <v/>
      </c>
      <c r="CP36" s="14" t="str">
        <f t="shared" si="9"/>
        <v/>
      </c>
      <c r="CQ36" s="14" t="str">
        <f t="shared" si="9"/>
        <v/>
      </c>
      <c r="CR36" s="14" t="str">
        <f t="shared" si="9"/>
        <v/>
      </c>
      <c r="CS36" s="14" t="str">
        <f t="shared" si="9"/>
        <v/>
      </c>
      <c r="CT36" s="14" t="str">
        <f t="shared" si="9"/>
        <v/>
      </c>
    </row>
    <row r="37" spans="1:98" s="15" customFormat="1" x14ac:dyDescent="0.25">
      <c r="A37" s="3"/>
    </row>
  </sheetData>
  <sortState xmlns:xlrd2="http://schemas.microsoft.com/office/spreadsheetml/2017/richdata2" ref="A18:CF22">
    <sortCondition ref="M18:M22"/>
  </sortState>
  <mergeCells count="2">
    <mergeCell ref="BA1:BM1"/>
    <mergeCell ref="BN1:B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FFB7-B24F-4974-A8DE-9C54FA80742D}">
  <dimension ref="A1:GX107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5" width="8.42578125" bestFit="1" customWidth="1"/>
    <col min="6" max="11" width="8.42578125" customWidth="1"/>
    <col min="12" max="12" width="8.7109375" customWidth="1"/>
    <col min="13" max="13" width="9" customWidth="1"/>
    <col min="14" max="18" width="11.85546875" customWidth="1"/>
    <col min="19" max="19" width="17.85546875" customWidth="1"/>
    <col min="20" max="20" width="11.85546875" customWidth="1"/>
    <col min="21" max="21" width="12" customWidth="1"/>
    <col min="22" max="22" width="8.7109375" customWidth="1"/>
    <col min="23" max="23" width="9.42578125" customWidth="1"/>
    <col min="24" max="24" width="8.7109375" customWidth="1"/>
    <col min="25" max="33" width="8.42578125" customWidth="1"/>
    <col min="34" max="34" width="11.42578125" customWidth="1"/>
    <col min="35" max="35" width="8.42578125" customWidth="1"/>
    <col min="36" max="37" width="11.42578125" customWidth="1"/>
    <col min="38" max="38" width="8.42578125" customWidth="1"/>
    <col min="39" max="41" width="11.42578125" customWidth="1"/>
    <col min="42" max="53" width="8.42578125" customWidth="1"/>
    <col min="54" max="54" width="9.140625" customWidth="1"/>
    <col min="55" max="60" width="8.42578125" customWidth="1"/>
    <col min="61" max="61" width="9.140625" customWidth="1"/>
    <col min="62" max="62" width="8.7109375" customWidth="1"/>
    <col min="63" max="63" width="9.140625" customWidth="1"/>
    <col min="64" max="64" width="10.5703125" bestFit="1" customWidth="1"/>
    <col min="65" max="65" width="10.140625" customWidth="1"/>
    <col min="66" max="73" width="11.85546875" customWidth="1"/>
    <col min="74" max="74" width="12.85546875" bestFit="1" customWidth="1"/>
    <col min="75" max="85" width="12.85546875" customWidth="1"/>
    <col min="86" max="93" width="11.42578125" customWidth="1"/>
    <col min="94" max="105" width="12.42578125" customWidth="1"/>
    <col min="106" max="106" width="18.140625" customWidth="1"/>
    <col min="107" max="107" width="9.140625" customWidth="1"/>
    <col min="108" max="108" width="12" customWidth="1"/>
    <col min="109" max="110" width="11.85546875" customWidth="1"/>
    <col min="111" max="111" width="14.42578125" customWidth="1"/>
    <col min="112" max="112" width="11" customWidth="1"/>
    <col min="113" max="113" width="11.28515625" customWidth="1"/>
    <col min="114" max="114" width="8.85546875" customWidth="1"/>
    <col min="115" max="115" width="9.42578125" bestFit="1" customWidth="1"/>
    <col min="116" max="116" width="9.42578125" customWidth="1"/>
    <col min="117" max="117" width="9.140625" customWidth="1"/>
    <col min="118" max="119" width="8.85546875" customWidth="1"/>
    <col min="120" max="120" width="12" customWidth="1"/>
    <col min="121" max="122" width="8.85546875" customWidth="1"/>
    <col min="123" max="134" width="9" customWidth="1"/>
    <col min="135" max="135" width="13.7109375" customWidth="1"/>
    <col min="136" max="136" width="9.140625" customWidth="1"/>
    <col min="137" max="138" width="8.85546875" customWidth="1"/>
    <col min="139" max="140" width="9.42578125" bestFit="1" customWidth="1"/>
    <col min="141" max="141" width="9.140625" bestFit="1" customWidth="1"/>
    <col min="142" max="144" width="8.85546875" bestFit="1" customWidth="1"/>
    <col min="145" max="145" width="9.42578125" bestFit="1" customWidth="1"/>
    <col min="146" max="146" width="8.85546875" bestFit="1" customWidth="1"/>
    <col min="147" max="150" width="9" bestFit="1" customWidth="1"/>
    <col min="151" max="151" width="9.42578125" bestFit="1" customWidth="1"/>
    <col min="152" max="156" width="9" bestFit="1" customWidth="1"/>
    <col min="157" max="157" width="9.42578125" bestFit="1" customWidth="1"/>
    <col min="158" max="158" width="9" bestFit="1" customWidth="1"/>
    <col min="159" max="159" width="13.7109375" bestFit="1" customWidth="1"/>
    <col min="160" max="161" width="9.140625" bestFit="1" customWidth="1"/>
    <col min="162" max="162" width="8.85546875" bestFit="1" customWidth="1"/>
    <col min="163" max="164" width="9.42578125" bestFit="1" customWidth="1"/>
    <col min="165" max="166" width="9.140625" bestFit="1" customWidth="1"/>
    <col min="167" max="167" width="8.85546875" bestFit="1" customWidth="1"/>
    <col min="168" max="168" width="9.140625" bestFit="1" customWidth="1"/>
    <col min="169" max="169" width="9.42578125" bestFit="1" customWidth="1"/>
    <col min="170" max="170" width="8.85546875" bestFit="1" customWidth="1"/>
    <col min="171" max="171" width="9.140625" bestFit="1" customWidth="1"/>
    <col min="172" max="174" width="9" bestFit="1" customWidth="1"/>
    <col min="175" max="175" width="9.42578125" bestFit="1" customWidth="1"/>
    <col min="176" max="176" width="9" bestFit="1" customWidth="1"/>
    <col min="177" max="177" width="9.140625" bestFit="1" customWidth="1"/>
    <col min="178" max="180" width="9" bestFit="1" customWidth="1"/>
    <col min="181" max="182" width="9.42578125" bestFit="1" customWidth="1"/>
  </cols>
  <sheetData>
    <row r="1" spans="1:206" s="24" customFormat="1" x14ac:dyDescent="0.25">
      <c r="B1" s="24" t="s">
        <v>1</v>
      </c>
      <c r="BB1" s="24" t="s">
        <v>83</v>
      </c>
      <c r="DB1" s="24" t="s">
        <v>54</v>
      </c>
      <c r="DD1" s="24" t="s">
        <v>85</v>
      </c>
      <c r="DG1" s="24" t="s">
        <v>84</v>
      </c>
      <c r="EE1" s="57" t="s">
        <v>92</v>
      </c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 t="s">
        <v>93</v>
      </c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 t="s">
        <v>94</v>
      </c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</row>
    <row r="2" spans="1:206" s="24" customFormat="1" x14ac:dyDescent="0.25">
      <c r="DG2" s="24">
        <v>10</v>
      </c>
      <c r="DH2" s="24">
        <v>10</v>
      </c>
      <c r="DI2" s="24">
        <v>10</v>
      </c>
      <c r="DJ2" s="24">
        <v>10</v>
      </c>
      <c r="DK2" s="24">
        <v>10</v>
      </c>
      <c r="DL2" s="24">
        <v>10</v>
      </c>
      <c r="DM2" s="24">
        <v>11</v>
      </c>
      <c r="DN2" s="24">
        <v>11</v>
      </c>
      <c r="DO2" s="24">
        <v>11</v>
      </c>
      <c r="DP2" s="24">
        <v>11</v>
      </c>
      <c r="DQ2" s="24">
        <v>11</v>
      </c>
      <c r="DR2" s="24">
        <v>11</v>
      </c>
      <c r="DS2" s="24">
        <v>12</v>
      </c>
      <c r="DT2" s="24">
        <v>12</v>
      </c>
      <c r="DU2" s="24">
        <v>12</v>
      </c>
      <c r="DV2" s="24">
        <v>12</v>
      </c>
      <c r="DW2" s="24">
        <v>12</v>
      </c>
      <c r="DX2" s="24">
        <v>12</v>
      </c>
      <c r="DY2" s="24">
        <v>20</v>
      </c>
      <c r="DZ2" s="24">
        <v>20</v>
      </c>
      <c r="EA2" s="24">
        <v>20</v>
      </c>
      <c r="EB2" s="24">
        <v>20</v>
      </c>
      <c r="EC2" s="24">
        <v>20</v>
      </c>
      <c r="ED2" s="24">
        <v>20</v>
      </c>
      <c r="EE2" s="24">
        <v>10</v>
      </c>
      <c r="EF2" s="24">
        <v>10</v>
      </c>
      <c r="EG2" s="24">
        <v>10</v>
      </c>
      <c r="EH2" s="24">
        <v>10</v>
      </c>
      <c r="EI2" s="24">
        <v>10</v>
      </c>
      <c r="EJ2" s="24">
        <v>10</v>
      </c>
      <c r="EK2" s="24">
        <v>11</v>
      </c>
      <c r="EL2" s="24">
        <v>11</v>
      </c>
      <c r="EM2" s="24">
        <v>11</v>
      </c>
      <c r="EN2" s="24">
        <v>11</v>
      </c>
      <c r="EO2" s="24">
        <v>11</v>
      </c>
      <c r="EP2" s="24">
        <v>11</v>
      </c>
      <c r="EQ2" s="24">
        <v>12</v>
      </c>
      <c r="ER2" s="24">
        <v>12</v>
      </c>
      <c r="ES2" s="24">
        <v>12</v>
      </c>
      <c r="ET2" s="24">
        <v>12</v>
      </c>
      <c r="EU2" s="24">
        <v>12</v>
      </c>
      <c r="EV2" s="24">
        <v>12</v>
      </c>
      <c r="EW2" s="24">
        <v>20</v>
      </c>
      <c r="EX2" s="24">
        <v>20</v>
      </c>
      <c r="EY2" s="24">
        <v>20</v>
      </c>
      <c r="EZ2" s="24">
        <v>20</v>
      </c>
      <c r="FA2" s="24">
        <v>20</v>
      </c>
      <c r="FB2" s="24">
        <v>20</v>
      </c>
      <c r="FC2" s="24">
        <v>10</v>
      </c>
      <c r="FD2" s="24">
        <v>10</v>
      </c>
      <c r="FE2" s="24">
        <v>10</v>
      </c>
      <c r="FF2" s="24">
        <v>10</v>
      </c>
      <c r="FG2" s="24">
        <v>10</v>
      </c>
      <c r="FH2" s="24">
        <v>10</v>
      </c>
      <c r="FI2" s="24">
        <v>11</v>
      </c>
      <c r="FJ2" s="24">
        <v>11</v>
      </c>
      <c r="FK2" s="24">
        <v>11</v>
      </c>
      <c r="FL2" s="24">
        <v>11</v>
      </c>
      <c r="FM2" s="24">
        <v>11</v>
      </c>
      <c r="FN2" s="24">
        <v>11</v>
      </c>
      <c r="FO2" s="24">
        <v>12</v>
      </c>
      <c r="FP2" s="24">
        <v>12</v>
      </c>
      <c r="FQ2" s="24">
        <v>12</v>
      </c>
      <c r="FR2" s="24">
        <v>12</v>
      </c>
      <c r="FS2" s="24">
        <v>12</v>
      </c>
      <c r="FT2" s="24">
        <v>12</v>
      </c>
      <c r="FU2" s="24">
        <v>20</v>
      </c>
      <c r="FV2" s="24">
        <v>20</v>
      </c>
      <c r="FW2" s="24">
        <v>20</v>
      </c>
      <c r="FX2" s="24">
        <v>20</v>
      </c>
      <c r="FY2" s="24">
        <v>20</v>
      </c>
      <c r="FZ2" s="24">
        <v>20</v>
      </c>
      <c r="GA2" s="24">
        <v>10</v>
      </c>
      <c r="GB2" s="24">
        <v>10</v>
      </c>
      <c r="GC2" s="24">
        <v>10</v>
      </c>
      <c r="GD2" s="24">
        <v>10</v>
      </c>
      <c r="GE2" s="24">
        <v>10</v>
      </c>
      <c r="GF2" s="24">
        <v>10</v>
      </c>
      <c r="GG2" s="24">
        <v>11</v>
      </c>
      <c r="GH2" s="24">
        <v>11</v>
      </c>
      <c r="GI2" s="24">
        <v>11</v>
      </c>
      <c r="GJ2" s="24">
        <v>11</v>
      </c>
      <c r="GK2" s="24">
        <v>11</v>
      </c>
      <c r="GL2" s="24">
        <v>11</v>
      </c>
      <c r="GM2" s="24">
        <v>12</v>
      </c>
      <c r="GN2" s="24">
        <v>12</v>
      </c>
      <c r="GO2" s="24">
        <v>12</v>
      </c>
      <c r="GP2" s="24">
        <v>12</v>
      </c>
      <c r="GQ2" s="24">
        <v>12</v>
      </c>
      <c r="GR2" s="24">
        <v>12</v>
      </c>
      <c r="GS2" s="24">
        <v>20</v>
      </c>
      <c r="GT2" s="24">
        <v>20</v>
      </c>
      <c r="GU2" s="24">
        <v>20</v>
      </c>
      <c r="GV2" s="24">
        <v>20</v>
      </c>
      <c r="GW2" s="24">
        <v>20</v>
      </c>
      <c r="GX2" s="24">
        <v>20</v>
      </c>
    </row>
    <row r="3" spans="1:206" s="24" customFormat="1" x14ac:dyDescent="0.25">
      <c r="B3" s="24">
        <v>0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>
        <v>32</v>
      </c>
      <c r="AI3" s="24">
        <v>33</v>
      </c>
      <c r="AJ3" s="24">
        <v>34</v>
      </c>
      <c r="AK3" s="24">
        <v>35</v>
      </c>
      <c r="AL3" s="24">
        <v>36</v>
      </c>
      <c r="AM3" s="24">
        <v>37</v>
      </c>
      <c r="AN3" s="24">
        <v>38</v>
      </c>
      <c r="AO3" s="24">
        <v>39</v>
      </c>
      <c r="AP3" s="24">
        <v>40</v>
      </c>
      <c r="AQ3" s="24">
        <v>41</v>
      </c>
      <c r="AR3" s="24">
        <v>42</v>
      </c>
      <c r="AS3" s="24">
        <v>43</v>
      </c>
      <c r="AT3" s="24">
        <v>44</v>
      </c>
      <c r="AU3" s="24">
        <v>45</v>
      </c>
      <c r="AV3" s="24">
        <v>46</v>
      </c>
      <c r="AW3" s="24">
        <v>47</v>
      </c>
      <c r="AX3" s="24">
        <v>48</v>
      </c>
      <c r="AY3" s="24">
        <v>49</v>
      </c>
      <c r="AZ3" s="24">
        <v>50</v>
      </c>
      <c r="BA3" s="24">
        <v>51</v>
      </c>
      <c r="BB3" s="24">
        <v>0</v>
      </c>
      <c r="BC3" s="24">
        <v>1</v>
      </c>
      <c r="BD3" s="24">
        <v>2</v>
      </c>
      <c r="BE3" s="24">
        <v>3</v>
      </c>
      <c r="BF3" s="24">
        <v>4</v>
      </c>
      <c r="BG3" s="24">
        <v>5</v>
      </c>
      <c r="BH3" s="24">
        <v>6</v>
      </c>
      <c r="BI3" s="24">
        <v>7</v>
      </c>
      <c r="BJ3" s="24">
        <v>8</v>
      </c>
      <c r="BK3" s="24">
        <v>9</v>
      </c>
      <c r="BL3" s="24">
        <v>10</v>
      </c>
      <c r="BM3" s="24">
        <v>11</v>
      </c>
      <c r="BN3" s="24">
        <v>12</v>
      </c>
      <c r="BO3" s="24">
        <v>13</v>
      </c>
      <c r="BP3" s="24">
        <v>14</v>
      </c>
      <c r="BQ3" s="24">
        <v>15</v>
      </c>
      <c r="BR3" s="24">
        <v>16</v>
      </c>
      <c r="BS3" s="24">
        <v>17</v>
      </c>
      <c r="BT3" s="24">
        <v>18</v>
      </c>
      <c r="BU3" s="24">
        <v>19</v>
      </c>
      <c r="BV3" s="24">
        <v>20</v>
      </c>
      <c r="BW3" s="24">
        <v>21</v>
      </c>
      <c r="BX3" s="24">
        <v>22</v>
      </c>
      <c r="BY3" s="24">
        <v>23</v>
      </c>
      <c r="BZ3" s="24">
        <v>24</v>
      </c>
      <c r="CA3" s="24">
        <v>25</v>
      </c>
      <c r="CB3" s="24">
        <v>26</v>
      </c>
      <c r="CC3" s="24">
        <v>27</v>
      </c>
      <c r="CD3" s="24">
        <v>28</v>
      </c>
      <c r="CE3" s="24">
        <v>29</v>
      </c>
      <c r="CF3" s="24">
        <v>30</v>
      </c>
      <c r="CG3" s="24">
        <v>31</v>
      </c>
      <c r="CH3" s="24">
        <v>32</v>
      </c>
      <c r="CI3" s="24">
        <v>33</v>
      </c>
      <c r="CJ3" s="24">
        <v>34</v>
      </c>
      <c r="CK3" s="24">
        <v>35</v>
      </c>
      <c r="CL3" s="24">
        <v>36</v>
      </c>
      <c r="CM3" s="24">
        <v>37</v>
      </c>
      <c r="CN3" s="24">
        <v>38</v>
      </c>
      <c r="CO3" s="24">
        <v>39</v>
      </c>
      <c r="CP3" s="24">
        <v>40</v>
      </c>
      <c r="CQ3" s="24">
        <v>41</v>
      </c>
      <c r="CR3" s="24">
        <v>42</v>
      </c>
      <c r="CS3" s="24">
        <v>43</v>
      </c>
      <c r="CT3" s="24">
        <v>44</v>
      </c>
      <c r="CU3" s="24">
        <v>45</v>
      </c>
      <c r="CV3" s="24">
        <v>46</v>
      </c>
      <c r="CW3" s="24">
        <v>47</v>
      </c>
      <c r="CX3" s="24">
        <v>48</v>
      </c>
      <c r="CY3" s="24">
        <v>49</v>
      </c>
      <c r="CZ3" s="24">
        <v>50</v>
      </c>
      <c r="DA3" s="24">
        <v>51</v>
      </c>
      <c r="DB3" s="24">
        <v>0</v>
      </c>
      <c r="DC3" s="24">
        <v>1</v>
      </c>
      <c r="DG3" s="24">
        <v>0</v>
      </c>
      <c r="DH3" s="24">
        <v>3</v>
      </c>
      <c r="DI3" s="24">
        <v>10</v>
      </c>
      <c r="DJ3" s="24">
        <v>11</v>
      </c>
      <c r="DK3" s="24">
        <v>12</v>
      </c>
      <c r="DL3" s="24">
        <v>20</v>
      </c>
      <c r="DM3" s="24">
        <v>0</v>
      </c>
      <c r="DN3" s="24">
        <v>3</v>
      </c>
      <c r="DO3" s="24">
        <v>10</v>
      </c>
      <c r="DP3" s="24">
        <v>11</v>
      </c>
      <c r="DQ3" s="24">
        <v>12</v>
      </c>
      <c r="DR3" s="24">
        <v>20</v>
      </c>
      <c r="DS3" s="24">
        <v>0</v>
      </c>
      <c r="DT3" s="24">
        <v>3</v>
      </c>
      <c r="DU3" s="24">
        <v>10</v>
      </c>
      <c r="DV3" s="24">
        <v>11</v>
      </c>
      <c r="DW3" s="24">
        <v>12</v>
      </c>
      <c r="DX3" s="24">
        <v>20</v>
      </c>
      <c r="DY3" s="24">
        <v>0</v>
      </c>
      <c r="DZ3" s="24">
        <v>3</v>
      </c>
      <c r="EA3" s="24">
        <v>10</v>
      </c>
      <c r="EB3" s="24">
        <v>11</v>
      </c>
      <c r="EC3" s="24">
        <v>12</v>
      </c>
      <c r="ED3" s="24">
        <v>20</v>
      </c>
      <c r="EE3" s="24">
        <v>0</v>
      </c>
      <c r="EF3" s="24">
        <v>3</v>
      </c>
      <c r="EG3" s="24">
        <v>10</v>
      </c>
      <c r="EH3" s="24">
        <v>11</v>
      </c>
      <c r="EI3" s="24">
        <v>12</v>
      </c>
      <c r="EJ3" s="24">
        <v>20</v>
      </c>
      <c r="EK3" s="24">
        <v>0</v>
      </c>
      <c r="EL3" s="24">
        <v>3</v>
      </c>
      <c r="EM3" s="24">
        <v>10</v>
      </c>
      <c r="EN3" s="24">
        <v>11</v>
      </c>
      <c r="EO3" s="24">
        <v>12</v>
      </c>
      <c r="EP3" s="24">
        <v>20</v>
      </c>
      <c r="EQ3" s="24">
        <v>0</v>
      </c>
      <c r="ER3" s="24">
        <v>3</v>
      </c>
      <c r="ES3" s="24">
        <v>10</v>
      </c>
      <c r="ET3" s="24">
        <v>11</v>
      </c>
      <c r="EU3" s="24">
        <v>12</v>
      </c>
      <c r="EV3" s="24">
        <v>20</v>
      </c>
      <c r="EW3" s="24">
        <v>0</v>
      </c>
      <c r="EX3" s="24">
        <v>3</v>
      </c>
      <c r="EY3" s="24">
        <v>10</v>
      </c>
      <c r="EZ3" s="24">
        <v>11</v>
      </c>
      <c r="FA3" s="24">
        <v>12</v>
      </c>
      <c r="FB3" s="24">
        <v>20</v>
      </c>
      <c r="FC3" s="24">
        <v>0</v>
      </c>
      <c r="FD3" s="24">
        <v>3</v>
      </c>
      <c r="FE3" s="24">
        <v>10</v>
      </c>
      <c r="FF3" s="24">
        <v>11</v>
      </c>
      <c r="FG3" s="24">
        <v>12</v>
      </c>
      <c r="FH3" s="24">
        <v>20</v>
      </c>
      <c r="FI3" s="24">
        <v>0</v>
      </c>
      <c r="FJ3" s="24">
        <v>3</v>
      </c>
      <c r="FK3" s="24">
        <v>10</v>
      </c>
      <c r="FL3" s="24">
        <v>11</v>
      </c>
      <c r="FM3" s="24">
        <v>12</v>
      </c>
      <c r="FN3" s="24">
        <v>20</v>
      </c>
      <c r="FO3" s="24">
        <v>0</v>
      </c>
      <c r="FP3" s="24">
        <v>3</v>
      </c>
      <c r="FQ3" s="24">
        <v>10</v>
      </c>
      <c r="FR3" s="24">
        <v>11</v>
      </c>
      <c r="FS3" s="24">
        <v>12</v>
      </c>
      <c r="FT3" s="24">
        <v>20</v>
      </c>
      <c r="FU3" s="24">
        <v>0</v>
      </c>
      <c r="FV3" s="24">
        <v>3</v>
      </c>
      <c r="FW3" s="24">
        <v>10</v>
      </c>
      <c r="FX3" s="24">
        <v>11</v>
      </c>
      <c r="FY3" s="24">
        <v>12</v>
      </c>
      <c r="FZ3" s="24">
        <v>20</v>
      </c>
      <c r="GA3" s="24">
        <v>0</v>
      </c>
      <c r="GB3" s="24">
        <v>3</v>
      </c>
      <c r="GC3" s="24">
        <v>10</v>
      </c>
      <c r="GD3" s="24">
        <v>11</v>
      </c>
      <c r="GE3" s="24">
        <v>12</v>
      </c>
      <c r="GF3" s="24">
        <v>20</v>
      </c>
      <c r="GG3" s="24">
        <v>0</v>
      </c>
      <c r="GH3" s="24">
        <v>3</v>
      </c>
      <c r="GI3" s="24">
        <v>10</v>
      </c>
      <c r="GJ3" s="24">
        <v>11</v>
      </c>
      <c r="GK3" s="24">
        <v>12</v>
      </c>
      <c r="GL3" s="24">
        <v>20</v>
      </c>
      <c r="GM3" s="24">
        <v>0</v>
      </c>
      <c r="GN3" s="24">
        <v>3</v>
      </c>
      <c r="GO3" s="24">
        <v>10</v>
      </c>
      <c r="GP3" s="24">
        <v>11</v>
      </c>
      <c r="GQ3" s="24">
        <v>12</v>
      </c>
      <c r="GR3" s="24">
        <v>20</v>
      </c>
      <c r="GS3" s="24">
        <v>0</v>
      </c>
      <c r="GT3" s="24">
        <v>3</v>
      </c>
      <c r="GU3" s="24">
        <v>10</v>
      </c>
      <c r="GV3" s="24">
        <v>11</v>
      </c>
      <c r="GW3" s="24">
        <v>12</v>
      </c>
      <c r="GX3" s="24">
        <v>20</v>
      </c>
    </row>
    <row r="4" spans="1:206" s="7" customFormat="1" ht="60" x14ac:dyDescent="0.25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 s="7" t="s">
        <v>27</v>
      </c>
      <c r="AB4" s="7" t="s">
        <v>28</v>
      </c>
      <c r="AC4" s="7" t="s">
        <v>29</v>
      </c>
      <c r="AD4" s="7" t="s">
        <v>30</v>
      </c>
      <c r="AE4" s="7" t="s">
        <v>31</v>
      </c>
      <c r="AF4" s="7" t="s">
        <v>32</v>
      </c>
      <c r="AG4" s="7" t="s">
        <v>33</v>
      </c>
      <c r="AH4" s="7" t="s">
        <v>34</v>
      </c>
      <c r="AI4" s="7" t="s">
        <v>35</v>
      </c>
      <c r="AJ4" s="7" t="s">
        <v>36</v>
      </c>
      <c r="AK4" s="7" t="s">
        <v>37</v>
      </c>
      <c r="AL4" s="7" t="s">
        <v>38</v>
      </c>
      <c r="AM4" s="7" t="s">
        <v>39</v>
      </c>
      <c r="AN4" s="7" t="s">
        <v>40</v>
      </c>
      <c r="AO4" s="7" t="s">
        <v>41</v>
      </c>
      <c r="AP4" s="7" t="s">
        <v>42</v>
      </c>
      <c r="AQ4" s="7" t="s">
        <v>43</v>
      </c>
      <c r="AR4" s="7" t="s">
        <v>44</v>
      </c>
      <c r="AS4" s="7" t="s">
        <v>45</v>
      </c>
      <c r="AT4" s="7" t="s">
        <v>46</v>
      </c>
      <c r="AU4" s="7" t="s">
        <v>47</v>
      </c>
      <c r="AV4" s="7" t="s">
        <v>48</v>
      </c>
      <c r="AW4" s="7" t="s">
        <v>49</v>
      </c>
      <c r="AX4" s="7" t="s">
        <v>50</v>
      </c>
      <c r="AY4" s="7" t="s">
        <v>51</v>
      </c>
      <c r="AZ4" s="7" t="s">
        <v>52</v>
      </c>
      <c r="BA4" s="7" t="s">
        <v>53</v>
      </c>
      <c r="BB4" s="7" t="str">
        <f t="shared" ref="BB4:CG4" ca="1" si="0">OFFSET($B$4,0,BB3)</f>
        <v>Cu</v>
      </c>
      <c r="BC4" s="7" t="str">
        <f t="shared" ca="1" si="0"/>
        <v>Ca</v>
      </c>
      <c r="BD4" s="7" t="str">
        <f t="shared" ca="1" si="0"/>
        <v>Mg</v>
      </c>
      <c r="BE4" s="7" t="str">
        <f t="shared" ca="1" si="0"/>
        <v>Na</v>
      </c>
      <c r="BF4" s="7" t="str">
        <f t="shared" ca="1" si="0"/>
        <v>K</v>
      </c>
      <c r="BG4" s="7" t="str">
        <f t="shared" ca="1" si="0"/>
        <v>SO4</v>
      </c>
      <c r="BH4" s="7" t="str">
        <f t="shared" ca="1" si="0"/>
        <v>Cl</v>
      </c>
      <c r="BI4" s="7" t="str">
        <f t="shared" ca="1" si="0"/>
        <v>CO3</v>
      </c>
      <c r="BJ4" s="7" t="str">
        <f t="shared" ca="1" si="0"/>
        <v>H</v>
      </c>
      <c r="BK4" s="7" t="str">
        <f t="shared" ca="1" si="0"/>
        <v>BL1</v>
      </c>
      <c r="BL4" s="7" t="str">
        <f t="shared" ca="1" si="0"/>
        <v>DonnanHA</v>
      </c>
      <c r="BM4" s="7" t="str">
        <f t="shared" ca="1" si="0"/>
        <v>DonnanFA</v>
      </c>
      <c r="BN4" s="7" t="str">
        <f t="shared" ca="1" si="0"/>
        <v>DOC-HA_1H</v>
      </c>
      <c r="BO4" s="7" t="str">
        <f t="shared" ca="1" si="0"/>
        <v>DOC-HA_2H</v>
      </c>
      <c r="BP4" s="7" t="str">
        <f t="shared" ca="1" si="0"/>
        <v>DOC-HA_3H</v>
      </c>
      <c r="BQ4" s="7" t="str">
        <f t="shared" ca="1" si="0"/>
        <v>DOC-HA_4H</v>
      </c>
      <c r="BR4" s="7" t="str">
        <f t="shared" ca="1" si="0"/>
        <v>DOC-HA_5H</v>
      </c>
      <c r="BS4" s="7" t="str">
        <f t="shared" ca="1" si="0"/>
        <v>DOC-HA_6H</v>
      </c>
      <c r="BT4" s="7" t="str">
        <f t="shared" ca="1" si="0"/>
        <v>DOC-HA_7H</v>
      </c>
      <c r="BU4" s="7" t="str">
        <f t="shared" ca="1" si="0"/>
        <v>DOC-HA_8H</v>
      </c>
      <c r="BV4" s="7" t="str">
        <f t="shared" ca="1" si="0"/>
        <v>DOC-HA_12H</v>
      </c>
      <c r="BW4" s="7" t="str">
        <f t="shared" ca="1" si="0"/>
        <v>DOC-HA_14H</v>
      </c>
      <c r="BX4" s="7" t="str">
        <f t="shared" ca="1" si="0"/>
        <v>DOC-HA_16H</v>
      </c>
      <c r="BY4" s="7" t="str">
        <f t="shared" ca="1" si="0"/>
        <v>DOC-HA_18H</v>
      </c>
      <c r="BZ4" s="7" t="str">
        <f t="shared" ca="1" si="0"/>
        <v>DOC-HA_23H</v>
      </c>
      <c r="CA4" s="7" t="str">
        <f t="shared" ca="1" si="0"/>
        <v>DOC-HA_25H</v>
      </c>
      <c r="CB4" s="7" t="str">
        <f t="shared" ca="1" si="0"/>
        <v>DOC-HA_27H</v>
      </c>
      <c r="CC4" s="7" t="str">
        <f t="shared" ca="1" si="0"/>
        <v>DOC-HA_34H</v>
      </c>
      <c r="CD4" s="7" t="str">
        <f t="shared" ca="1" si="0"/>
        <v>DOC-HA_36H</v>
      </c>
      <c r="CE4" s="7" t="str">
        <f t="shared" ca="1" si="0"/>
        <v>DOC-HA_38H</v>
      </c>
      <c r="CF4" s="7" t="str">
        <f t="shared" ca="1" si="0"/>
        <v>DOC-HA_45H</v>
      </c>
      <c r="CG4" s="7" t="str">
        <f t="shared" ca="1" si="0"/>
        <v>DOC-HA_47H</v>
      </c>
      <c r="CH4" s="7" t="str">
        <f t="shared" ref="CH4:DA4" ca="1" si="1">OFFSET($B$4,0,CH3)</f>
        <v>DOC-FA_1H</v>
      </c>
      <c r="CI4" s="7" t="str">
        <f t="shared" ca="1" si="1"/>
        <v>DOC-FA_2H</v>
      </c>
      <c r="CJ4" s="7" t="str">
        <f t="shared" ca="1" si="1"/>
        <v>DOC-FA_3H</v>
      </c>
      <c r="CK4" s="7" t="str">
        <f t="shared" ca="1" si="1"/>
        <v>DOC-FA_4H</v>
      </c>
      <c r="CL4" s="7" t="str">
        <f t="shared" ca="1" si="1"/>
        <v>DOC-FA_5H</v>
      </c>
      <c r="CM4" s="7" t="str">
        <f t="shared" ca="1" si="1"/>
        <v>DOC-FA_6H</v>
      </c>
      <c r="CN4" s="7" t="str">
        <f t="shared" ca="1" si="1"/>
        <v>DOC-FA_7H</v>
      </c>
      <c r="CO4" s="7" t="str">
        <f t="shared" ca="1" si="1"/>
        <v>DOC-FA_8H</v>
      </c>
      <c r="CP4" s="7" t="str">
        <f t="shared" ca="1" si="1"/>
        <v>DOC-FA_12H</v>
      </c>
      <c r="CQ4" s="7" t="str">
        <f t="shared" ca="1" si="1"/>
        <v>DOC-FA_14H</v>
      </c>
      <c r="CR4" s="7" t="str">
        <f t="shared" ca="1" si="1"/>
        <v>DOC-FA_16H</v>
      </c>
      <c r="CS4" s="7" t="str">
        <f t="shared" ca="1" si="1"/>
        <v>DOC-FA_18H</v>
      </c>
      <c r="CT4" s="7" t="str">
        <f t="shared" ca="1" si="1"/>
        <v>DOC-FA_23H</v>
      </c>
      <c r="CU4" s="7" t="str">
        <f t="shared" ca="1" si="1"/>
        <v>DOC-FA_25H</v>
      </c>
      <c r="CV4" s="7" t="str">
        <f t="shared" ca="1" si="1"/>
        <v>DOC-FA_27H</v>
      </c>
      <c r="CW4" s="7" t="str">
        <f t="shared" ca="1" si="1"/>
        <v>DOC-FA_34H</v>
      </c>
      <c r="CX4" s="7" t="str">
        <f t="shared" ca="1" si="1"/>
        <v>DOC-FA_36H</v>
      </c>
      <c r="CY4" s="7" t="str">
        <f t="shared" ca="1" si="1"/>
        <v>DOC-FA_38H</v>
      </c>
      <c r="CZ4" s="7" t="str">
        <f t="shared" ca="1" si="1"/>
        <v>DOC-FA_45H</v>
      </c>
      <c r="DA4" s="7" t="str">
        <f t="shared" ca="1" si="1"/>
        <v>DOC-FA_47H</v>
      </c>
      <c r="DB4" s="7" t="s">
        <v>55</v>
      </c>
      <c r="DC4" s="7" t="s">
        <v>56</v>
      </c>
      <c r="DD4" s="7" t="s">
        <v>77</v>
      </c>
      <c r="DE4" s="7" t="s">
        <v>78</v>
      </c>
      <c r="DF4" s="7" t="s">
        <v>79</v>
      </c>
      <c r="DG4" s="7" t="str">
        <f ca="1">"dR."&amp;OFFSET($B$4,0,DG2)&amp;" / d["&amp;OFFSET($B$4,0,DG3)&amp;"]"</f>
        <v>dR.DonnanHA / d[Cu]</v>
      </c>
      <c r="DH4" s="7" t="str">
        <f t="shared" ref="DH4:ED4" ca="1" si="2">"dR."&amp;OFFSET($B$4,0,DH2)&amp;" / d["&amp;OFFSET($B$4,0,DH3)&amp;"]"</f>
        <v>dR.DonnanHA / d[Na]</v>
      </c>
      <c r="DI4" s="7" t="str">
        <f t="shared" ca="1" si="2"/>
        <v>dR.DonnanHA / d[DonnanHA]</v>
      </c>
      <c r="DJ4" s="7" t="str">
        <f t="shared" ca="1" si="2"/>
        <v>dR.DonnanHA / d[DonnanFA]</v>
      </c>
      <c r="DK4" s="7" t="str">
        <f t="shared" ca="1" si="2"/>
        <v>dR.DonnanHA / d[DOC-HA_1H]</v>
      </c>
      <c r="DL4" s="7" t="str">
        <f t="shared" ca="1" si="2"/>
        <v>dR.DonnanHA / d[DOC-HA_12H]</v>
      </c>
      <c r="DM4" s="7" t="str">
        <f t="shared" ca="1" si="2"/>
        <v>dR.DonnanFA / d[Cu]</v>
      </c>
      <c r="DN4" s="7" t="str">
        <f t="shared" ca="1" si="2"/>
        <v>dR.DonnanFA / d[Na]</v>
      </c>
      <c r="DO4" s="7" t="str">
        <f t="shared" ca="1" si="2"/>
        <v>dR.DonnanFA / d[DonnanHA]</v>
      </c>
      <c r="DP4" s="7" t="str">
        <f t="shared" ca="1" si="2"/>
        <v>dR.DonnanFA / d[DonnanFA]</v>
      </c>
      <c r="DQ4" s="7" t="str">
        <f t="shared" ca="1" si="2"/>
        <v>dR.DonnanFA / d[DOC-HA_1H]</v>
      </c>
      <c r="DR4" s="7" t="str">
        <f t="shared" ca="1" si="2"/>
        <v>dR.DonnanFA / d[DOC-HA_12H]</v>
      </c>
      <c r="DS4" s="7" t="str">
        <f t="shared" ca="1" si="2"/>
        <v>dR.DOC-HA_1H / d[Cu]</v>
      </c>
      <c r="DT4" s="7" t="str">
        <f t="shared" ca="1" si="2"/>
        <v>dR.DOC-HA_1H / d[Na]</v>
      </c>
      <c r="DU4" s="7" t="str">
        <f t="shared" ca="1" si="2"/>
        <v>dR.DOC-HA_1H / d[DonnanHA]</v>
      </c>
      <c r="DV4" s="7" t="str">
        <f t="shared" ca="1" si="2"/>
        <v>dR.DOC-HA_1H / d[DonnanFA]</v>
      </c>
      <c r="DW4" s="7" t="str">
        <f t="shared" ca="1" si="2"/>
        <v>dR.DOC-HA_1H / d[DOC-HA_1H]</v>
      </c>
      <c r="DX4" s="7" t="str">
        <f t="shared" ca="1" si="2"/>
        <v>dR.DOC-HA_1H / d[DOC-HA_12H]</v>
      </c>
      <c r="DY4" s="7" t="str">
        <f t="shared" ca="1" si="2"/>
        <v>dR.DOC-HA_12H / d[Cu]</v>
      </c>
      <c r="DZ4" s="7" t="str">
        <f t="shared" ca="1" si="2"/>
        <v>dR.DOC-HA_12H / d[Na]</v>
      </c>
      <c r="EA4" s="7" t="str">
        <f t="shared" ca="1" si="2"/>
        <v>dR.DOC-HA_12H / d[DonnanHA]</v>
      </c>
      <c r="EB4" s="7" t="str">
        <f t="shared" ca="1" si="2"/>
        <v>dR.DOC-HA_12H / d[DonnanFA]</v>
      </c>
      <c r="EC4" s="7" t="str">
        <f t="shared" ca="1" si="2"/>
        <v>dR.DOC-HA_12H / d[DOC-HA_1H]</v>
      </c>
      <c r="ED4" s="7" t="str">
        <f t="shared" ca="1" si="2"/>
        <v>dR.DOC-HA_12H / d[DOC-HA_12H]</v>
      </c>
      <c r="EE4" s="7" t="str">
        <f ca="1">"dR."&amp;OFFSET($B$4,0,EE2)&amp;" / d["&amp;OFFSET($B$4,0,EE3)&amp;"]"</f>
        <v>dR.DonnanHA / d[Cu]</v>
      </c>
      <c r="EF4" s="7" t="str">
        <f t="shared" ref="EF4" ca="1" si="3">"dR."&amp;OFFSET($B$4,0,EF2)&amp;" / d["&amp;OFFSET($B$4,0,EF3)&amp;"]"</f>
        <v>dR.DonnanHA / d[Na]</v>
      </c>
      <c r="EG4" s="7" t="str">
        <f t="shared" ref="EG4" ca="1" si="4">"dR."&amp;OFFSET($B$4,0,EG2)&amp;" / d["&amp;OFFSET($B$4,0,EG3)&amp;"]"</f>
        <v>dR.DonnanHA / d[DonnanHA]</v>
      </c>
      <c r="EH4" s="7" t="str">
        <f t="shared" ref="EH4" ca="1" si="5">"dR."&amp;OFFSET($B$4,0,EH2)&amp;" / d["&amp;OFFSET($B$4,0,EH3)&amp;"]"</f>
        <v>dR.DonnanHA / d[DonnanFA]</v>
      </c>
      <c r="EI4" s="7" t="str">
        <f t="shared" ref="EI4" ca="1" si="6">"dR."&amp;OFFSET($B$4,0,EI2)&amp;" / d["&amp;OFFSET($B$4,0,EI3)&amp;"]"</f>
        <v>dR.DonnanHA / d[DOC-HA_1H]</v>
      </c>
      <c r="EJ4" s="7" t="str">
        <f t="shared" ref="EJ4" ca="1" si="7">"dR."&amp;OFFSET($B$4,0,EJ2)&amp;" / d["&amp;OFFSET($B$4,0,EJ3)&amp;"]"</f>
        <v>dR.DonnanHA / d[DOC-HA_12H]</v>
      </c>
      <c r="EK4" s="7" t="str">
        <f t="shared" ref="EK4" ca="1" si="8">"dR."&amp;OFFSET($B$4,0,EK2)&amp;" / d["&amp;OFFSET($B$4,0,EK3)&amp;"]"</f>
        <v>dR.DonnanFA / d[Cu]</v>
      </c>
      <c r="EL4" s="7" t="str">
        <f t="shared" ref="EL4" ca="1" si="9">"dR."&amp;OFFSET($B$4,0,EL2)&amp;" / d["&amp;OFFSET($B$4,0,EL3)&amp;"]"</f>
        <v>dR.DonnanFA / d[Na]</v>
      </c>
      <c r="EM4" s="7" t="str">
        <f t="shared" ref="EM4" ca="1" si="10">"dR."&amp;OFFSET($B$4,0,EM2)&amp;" / d["&amp;OFFSET($B$4,0,EM3)&amp;"]"</f>
        <v>dR.DonnanFA / d[DonnanHA]</v>
      </c>
      <c r="EN4" s="7" t="str">
        <f t="shared" ref="EN4" ca="1" si="11">"dR."&amp;OFFSET($B$4,0,EN2)&amp;" / d["&amp;OFFSET($B$4,0,EN3)&amp;"]"</f>
        <v>dR.DonnanFA / d[DonnanFA]</v>
      </c>
      <c r="EO4" s="7" t="str">
        <f t="shared" ref="EO4" ca="1" si="12">"dR."&amp;OFFSET($B$4,0,EO2)&amp;" / d["&amp;OFFSET($B$4,0,EO3)&amp;"]"</f>
        <v>dR.DonnanFA / d[DOC-HA_1H]</v>
      </c>
      <c r="EP4" s="7" t="str">
        <f t="shared" ref="EP4" ca="1" si="13">"dR."&amp;OFFSET($B$4,0,EP2)&amp;" / d["&amp;OFFSET($B$4,0,EP3)&amp;"]"</f>
        <v>dR.DonnanFA / d[DOC-HA_12H]</v>
      </c>
      <c r="EQ4" s="7" t="str">
        <f t="shared" ref="EQ4" ca="1" si="14">"dR."&amp;OFFSET($B$4,0,EQ2)&amp;" / d["&amp;OFFSET($B$4,0,EQ3)&amp;"]"</f>
        <v>dR.DOC-HA_1H / d[Cu]</v>
      </c>
      <c r="ER4" s="7" t="str">
        <f t="shared" ref="ER4" ca="1" si="15">"dR."&amp;OFFSET($B$4,0,ER2)&amp;" / d["&amp;OFFSET($B$4,0,ER3)&amp;"]"</f>
        <v>dR.DOC-HA_1H / d[Na]</v>
      </c>
      <c r="ES4" s="7" t="str">
        <f t="shared" ref="ES4" ca="1" si="16">"dR."&amp;OFFSET($B$4,0,ES2)&amp;" / d["&amp;OFFSET($B$4,0,ES3)&amp;"]"</f>
        <v>dR.DOC-HA_1H / d[DonnanHA]</v>
      </c>
      <c r="ET4" s="7" t="str">
        <f t="shared" ref="ET4" ca="1" si="17">"dR."&amp;OFFSET($B$4,0,ET2)&amp;" / d["&amp;OFFSET($B$4,0,ET3)&amp;"]"</f>
        <v>dR.DOC-HA_1H / d[DonnanFA]</v>
      </c>
      <c r="EU4" s="7" t="str">
        <f t="shared" ref="EU4" ca="1" si="18">"dR."&amp;OFFSET($B$4,0,EU2)&amp;" / d["&amp;OFFSET($B$4,0,EU3)&amp;"]"</f>
        <v>dR.DOC-HA_1H / d[DOC-HA_1H]</v>
      </c>
      <c r="EV4" s="7" t="str">
        <f t="shared" ref="EV4" ca="1" si="19">"dR."&amp;OFFSET($B$4,0,EV2)&amp;" / d["&amp;OFFSET($B$4,0,EV3)&amp;"]"</f>
        <v>dR.DOC-HA_1H / d[DOC-HA_12H]</v>
      </c>
      <c r="EW4" s="7" t="str">
        <f t="shared" ref="EW4" ca="1" si="20">"dR."&amp;OFFSET($B$4,0,EW2)&amp;" / d["&amp;OFFSET($B$4,0,EW3)&amp;"]"</f>
        <v>dR.DOC-HA_12H / d[Cu]</v>
      </c>
      <c r="EX4" s="7" t="str">
        <f t="shared" ref="EX4" ca="1" si="21">"dR."&amp;OFFSET($B$4,0,EX2)&amp;" / d["&amp;OFFSET($B$4,0,EX3)&amp;"]"</f>
        <v>dR.DOC-HA_12H / d[Na]</v>
      </c>
      <c r="EY4" s="7" t="str">
        <f t="shared" ref="EY4" ca="1" si="22">"dR."&amp;OFFSET($B$4,0,EY2)&amp;" / d["&amp;OFFSET($B$4,0,EY3)&amp;"]"</f>
        <v>dR.DOC-HA_12H / d[DonnanHA]</v>
      </c>
      <c r="EZ4" s="7" t="str">
        <f t="shared" ref="EZ4" ca="1" si="23">"dR."&amp;OFFSET($B$4,0,EZ2)&amp;" / d["&amp;OFFSET($B$4,0,EZ3)&amp;"]"</f>
        <v>dR.DOC-HA_12H / d[DonnanFA]</v>
      </c>
      <c r="FA4" s="7" t="str">
        <f t="shared" ref="FA4" ca="1" si="24">"dR."&amp;OFFSET($B$4,0,FA2)&amp;" / d["&amp;OFFSET($B$4,0,FA3)&amp;"]"</f>
        <v>dR.DOC-HA_12H / d[DOC-HA_1H]</v>
      </c>
      <c r="FB4" s="7" t="str">
        <f t="shared" ref="FB4" ca="1" si="25">"dR."&amp;OFFSET($B$4,0,FB2)&amp;" / d["&amp;OFFSET($B$4,0,FB3)&amp;"]"</f>
        <v>dR.DOC-HA_12H / d[DOC-HA_12H]</v>
      </c>
      <c r="FC4" s="7" t="str">
        <f ca="1">"dR."&amp;OFFSET($B$4,0,FC2)&amp;" / d["&amp;OFFSET($B$4,0,FC3)&amp;"]"</f>
        <v>dR.DonnanHA / d[Cu]</v>
      </c>
      <c r="FD4" s="7" t="str">
        <f t="shared" ref="FD4:FZ4" ca="1" si="26">"dR."&amp;OFFSET($B$4,0,FD2)&amp;" / d["&amp;OFFSET($B$4,0,FD3)&amp;"]"</f>
        <v>dR.DonnanHA / d[Na]</v>
      </c>
      <c r="FE4" s="7" t="str">
        <f t="shared" ca="1" si="26"/>
        <v>dR.DonnanHA / d[DonnanHA]</v>
      </c>
      <c r="FF4" s="7" t="str">
        <f t="shared" ca="1" si="26"/>
        <v>dR.DonnanHA / d[DonnanFA]</v>
      </c>
      <c r="FG4" s="7" t="str">
        <f t="shared" ca="1" si="26"/>
        <v>dR.DonnanHA / d[DOC-HA_1H]</v>
      </c>
      <c r="FH4" s="7" t="str">
        <f t="shared" ca="1" si="26"/>
        <v>dR.DonnanHA / d[DOC-HA_12H]</v>
      </c>
      <c r="FI4" s="7" t="str">
        <f t="shared" ca="1" si="26"/>
        <v>dR.DonnanFA / d[Cu]</v>
      </c>
      <c r="FJ4" s="7" t="str">
        <f t="shared" ca="1" si="26"/>
        <v>dR.DonnanFA / d[Na]</v>
      </c>
      <c r="FK4" s="7" t="str">
        <f t="shared" ca="1" si="26"/>
        <v>dR.DonnanFA / d[DonnanHA]</v>
      </c>
      <c r="FL4" s="7" t="str">
        <f t="shared" ca="1" si="26"/>
        <v>dR.DonnanFA / d[DonnanFA]</v>
      </c>
      <c r="FM4" s="7" t="str">
        <f t="shared" ca="1" si="26"/>
        <v>dR.DonnanFA / d[DOC-HA_1H]</v>
      </c>
      <c r="FN4" s="7" t="str">
        <f t="shared" ca="1" si="26"/>
        <v>dR.DonnanFA / d[DOC-HA_12H]</v>
      </c>
      <c r="FO4" s="7" t="str">
        <f t="shared" ca="1" si="26"/>
        <v>dR.DOC-HA_1H / d[Cu]</v>
      </c>
      <c r="FP4" s="7" t="str">
        <f t="shared" ca="1" si="26"/>
        <v>dR.DOC-HA_1H / d[Na]</v>
      </c>
      <c r="FQ4" s="7" t="str">
        <f t="shared" ca="1" si="26"/>
        <v>dR.DOC-HA_1H / d[DonnanHA]</v>
      </c>
      <c r="FR4" s="7" t="str">
        <f t="shared" ca="1" si="26"/>
        <v>dR.DOC-HA_1H / d[DonnanFA]</v>
      </c>
      <c r="FS4" s="7" t="str">
        <f t="shared" ca="1" si="26"/>
        <v>dR.DOC-HA_1H / d[DOC-HA_1H]</v>
      </c>
      <c r="FT4" s="7" t="str">
        <f t="shared" ca="1" si="26"/>
        <v>dR.DOC-HA_1H / d[DOC-HA_12H]</v>
      </c>
      <c r="FU4" s="7" t="str">
        <f t="shared" ca="1" si="26"/>
        <v>dR.DOC-HA_12H / d[Cu]</v>
      </c>
      <c r="FV4" s="7" t="str">
        <f t="shared" ca="1" si="26"/>
        <v>dR.DOC-HA_12H / d[Na]</v>
      </c>
      <c r="FW4" s="7" t="str">
        <f t="shared" ca="1" si="26"/>
        <v>dR.DOC-HA_12H / d[DonnanHA]</v>
      </c>
      <c r="FX4" s="7" t="str">
        <f t="shared" ca="1" si="26"/>
        <v>dR.DOC-HA_12H / d[DonnanFA]</v>
      </c>
      <c r="FY4" s="7" t="str">
        <f t="shared" ca="1" si="26"/>
        <v>dR.DOC-HA_12H / d[DOC-HA_1H]</v>
      </c>
      <c r="FZ4" s="7" t="str">
        <f t="shared" ca="1" si="26"/>
        <v>dR.DOC-HA_12H / d[DOC-HA_12H]</v>
      </c>
      <c r="GA4" s="7" t="str">
        <f ca="1">"dR."&amp;OFFSET($B$4,0,GA2)&amp;" / d["&amp;OFFSET($B$4,0,GA3)&amp;"]"</f>
        <v>dR.DonnanHA / d[Cu]</v>
      </c>
      <c r="GB4" s="7" t="str">
        <f t="shared" ref="GB4" ca="1" si="27">"dR."&amp;OFFSET($B$4,0,GB2)&amp;" / d["&amp;OFFSET($B$4,0,GB3)&amp;"]"</f>
        <v>dR.DonnanHA / d[Na]</v>
      </c>
      <c r="GC4" s="7" t="str">
        <f t="shared" ref="GC4" ca="1" si="28">"dR."&amp;OFFSET($B$4,0,GC2)&amp;" / d["&amp;OFFSET($B$4,0,GC3)&amp;"]"</f>
        <v>dR.DonnanHA / d[DonnanHA]</v>
      </c>
      <c r="GD4" s="7" t="str">
        <f t="shared" ref="GD4" ca="1" si="29">"dR."&amp;OFFSET($B$4,0,GD2)&amp;" / d["&amp;OFFSET($B$4,0,GD3)&amp;"]"</f>
        <v>dR.DonnanHA / d[DonnanFA]</v>
      </c>
      <c r="GE4" s="7" t="str">
        <f t="shared" ref="GE4" ca="1" si="30">"dR."&amp;OFFSET($B$4,0,GE2)&amp;" / d["&amp;OFFSET($B$4,0,GE3)&amp;"]"</f>
        <v>dR.DonnanHA / d[DOC-HA_1H]</v>
      </c>
      <c r="GF4" s="7" t="str">
        <f t="shared" ref="GF4" ca="1" si="31">"dR."&amp;OFFSET($B$4,0,GF2)&amp;" / d["&amp;OFFSET($B$4,0,GF3)&amp;"]"</f>
        <v>dR.DonnanHA / d[DOC-HA_12H]</v>
      </c>
      <c r="GG4" s="7" t="str">
        <f t="shared" ref="GG4" ca="1" si="32">"dR."&amp;OFFSET($B$4,0,GG2)&amp;" / d["&amp;OFFSET($B$4,0,GG3)&amp;"]"</f>
        <v>dR.DonnanFA / d[Cu]</v>
      </c>
      <c r="GH4" s="7" t="str">
        <f t="shared" ref="GH4" ca="1" si="33">"dR."&amp;OFFSET($B$4,0,GH2)&amp;" / d["&amp;OFFSET($B$4,0,GH3)&amp;"]"</f>
        <v>dR.DonnanFA / d[Na]</v>
      </c>
      <c r="GI4" s="7" t="str">
        <f t="shared" ref="GI4" ca="1" si="34">"dR."&amp;OFFSET($B$4,0,GI2)&amp;" / d["&amp;OFFSET($B$4,0,GI3)&amp;"]"</f>
        <v>dR.DonnanFA / d[DonnanHA]</v>
      </c>
      <c r="GJ4" s="7" t="str">
        <f t="shared" ref="GJ4" ca="1" si="35">"dR."&amp;OFFSET($B$4,0,GJ2)&amp;" / d["&amp;OFFSET($B$4,0,GJ3)&amp;"]"</f>
        <v>dR.DonnanFA / d[DonnanFA]</v>
      </c>
      <c r="GK4" s="7" t="str">
        <f t="shared" ref="GK4" ca="1" si="36">"dR."&amp;OFFSET($B$4,0,GK2)&amp;" / d["&amp;OFFSET($B$4,0,GK3)&amp;"]"</f>
        <v>dR.DonnanFA / d[DOC-HA_1H]</v>
      </c>
      <c r="GL4" s="7" t="str">
        <f t="shared" ref="GL4" ca="1" si="37">"dR."&amp;OFFSET($B$4,0,GL2)&amp;" / d["&amp;OFFSET($B$4,0,GL3)&amp;"]"</f>
        <v>dR.DonnanFA / d[DOC-HA_12H]</v>
      </c>
      <c r="GM4" s="7" t="str">
        <f t="shared" ref="GM4" ca="1" si="38">"dR."&amp;OFFSET($B$4,0,GM2)&amp;" / d["&amp;OFFSET($B$4,0,GM3)&amp;"]"</f>
        <v>dR.DOC-HA_1H / d[Cu]</v>
      </c>
      <c r="GN4" s="7" t="str">
        <f t="shared" ref="GN4" ca="1" si="39">"dR."&amp;OFFSET($B$4,0,GN2)&amp;" / d["&amp;OFFSET($B$4,0,GN3)&amp;"]"</f>
        <v>dR.DOC-HA_1H / d[Na]</v>
      </c>
      <c r="GO4" s="7" t="str">
        <f t="shared" ref="GO4" ca="1" si="40">"dR."&amp;OFFSET($B$4,0,GO2)&amp;" / d["&amp;OFFSET($B$4,0,GO3)&amp;"]"</f>
        <v>dR.DOC-HA_1H / d[DonnanHA]</v>
      </c>
      <c r="GP4" s="7" t="str">
        <f t="shared" ref="GP4" ca="1" si="41">"dR."&amp;OFFSET($B$4,0,GP2)&amp;" / d["&amp;OFFSET($B$4,0,GP3)&amp;"]"</f>
        <v>dR.DOC-HA_1H / d[DonnanFA]</v>
      </c>
      <c r="GQ4" s="7" t="str">
        <f t="shared" ref="GQ4" ca="1" si="42">"dR."&amp;OFFSET($B$4,0,GQ2)&amp;" / d["&amp;OFFSET($B$4,0,GQ3)&amp;"]"</f>
        <v>dR.DOC-HA_1H / d[DOC-HA_1H]</v>
      </c>
      <c r="GR4" s="7" t="str">
        <f t="shared" ref="GR4" ca="1" si="43">"dR."&amp;OFFSET($B$4,0,GR2)&amp;" / d["&amp;OFFSET($B$4,0,GR3)&amp;"]"</f>
        <v>dR.DOC-HA_1H / d[DOC-HA_12H]</v>
      </c>
      <c r="GS4" s="7" t="str">
        <f t="shared" ref="GS4" ca="1" si="44">"dR."&amp;OFFSET($B$4,0,GS2)&amp;" / d["&amp;OFFSET($B$4,0,GS3)&amp;"]"</f>
        <v>dR.DOC-HA_12H / d[Cu]</v>
      </c>
      <c r="GT4" s="7" t="str">
        <f t="shared" ref="GT4" ca="1" si="45">"dR."&amp;OFFSET($B$4,0,GT2)&amp;" / d["&amp;OFFSET($B$4,0,GT3)&amp;"]"</f>
        <v>dR.DOC-HA_12H / d[Na]</v>
      </c>
      <c r="GU4" s="7" t="str">
        <f t="shared" ref="GU4" ca="1" si="46">"dR."&amp;OFFSET($B$4,0,GU2)&amp;" / d["&amp;OFFSET($B$4,0,GU3)&amp;"]"</f>
        <v>dR.DOC-HA_12H / d[DonnanHA]</v>
      </c>
      <c r="GV4" s="7" t="str">
        <f t="shared" ref="GV4" ca="1" si="47">"dR."&amp;OFFSET($B$4,0,GV2)&amp;" / d["&amp;OFFSET($B$4,0,GV3)&amp;"]"</f>
        <v>dR.DOC-HA_12H / d[DonnanFA]</v>
      </c>
      <c r="GW4" s="7" t="str">
        <f t="shared" ref="GW4" ca="1" si="48">"dR."&amp;OFFSET($B$4,0,GW2)&amp;" / d["&amp;OFFSET($B$4,0,GW3)&amp;"]"</f>
        <v>dR.DOC-HA_12H / d[DOC-HA_1H]</v>
      </c>
      <c r="GX4" s="7" t="str">
        <f t="shared" ref="GX4" ca="1" si="49">"dR."&amp;OFFSET($B$4,0,GX2)&amp;" / d["&amp;OFFSET($B$4,0,GX3)&amp;"]"</f>
        <v>dR.DOC-HA_12H / d[DOC-HA_12H]</v>
      </c>
    </row>
    <row r="5" spans="1:206" x14ac:dyDescent="0.25">
      <c r="B5" s="11">
        <v>9.5999300000000001E-8</v>
      </c>
      <c r="C5" s="11">
        <v>3.68278E-5</v>
      </c>
      <c r="D5" s="11">
        <v>6.1754200000000006E-5</v>
      </c>
      <c r="E5" s="11">
        <v>1.3755500000000001E-4</v>
      </c>
      <c r="F5" s="11">
        <v>6.7135500000000003E-6</v>
      </c>
      <c r="G5" s="11">
        <v>9.8519599999999998E-5</v>
      </c>
      <c r="H5" s="11">
        <v>6.6994200000000003E-6</v>
      </c>
      <c r="I5" s="11">
        <v>1.9474400000000001E-7</v>
      </c>
      <c r="J5" s="11">
        <v>2.76256E-8</v>
      </c>
      <c r="K5" s="11">
        <v>1.3337499999999999E-10</v>
      </c>
      <c r="L5" s="11">
        <v>4.0018099999999999</v>
      </c>
      <c r="M5" s="11">
        <v>1.71265</v>
      </c>
      <c r="N5" s="11">
        <v>3.9067300000000001E-13</v>
      </c>
      <c r="O5" s="11">
        <v>1.47732E-12</v>
      </c>
      <c r="P5" s="11">
        <v>5.0851300000000002E-12</v>
      </c>
      <c r="Q5" s="11">
        <v>1.3485800000000001E-11</v>
      </c>
      <c r="R5" s="11">
        <v>1.45908E-10</v>
      </c>
      <c r="S5" s="11">
        <v>1.6868300000000001E-10</v>
      </c>
      <c r="T5" s="11">
        <v>1.7059799999999999E-10</v>
      </c>
      <c r="U5" s="11">
        <v>1.70737E-10</v>
      </c>
      <c r="V5" s="11">
        <v>1.62319E-16</v>
      </c>
      <c r="W5" s="11">
        <v>8.7244899999999999E-16</v>
      </c>
      <c r="X5" s="11">
        <v>1.62692E-15</v>
      </c>
      <c r="Y5" s="11">
        <v>1.6277E-15</v>
      </c>
      <c r="Z5" s="11">
        <v>8.7784200000000002E-16</v>
      </c>
      <c r="AA5" s="11">
        <v>1.64504E-15</v>
      </c>
      <c r="AB5" s="11">
        <v>1.64789E-15</v>
      </c>
      <c r="AC5" s="11">
        <v>1.23359E-15</v>
      </c>
      <c r="AD5" s="11">
        <v>1.65309E-15</v>
      </c>
      <c r="AE5" s="11">
        <v>1.6531400000000001E-15</v>
      </c>
      <c r="AF5" s="11">
        <v>1.6542899999999999E-15</v>
      </c>
      <c r="AG5" s="11">
        <v>1.65448E-15</v>
      </c>
      <c r="AH5" s="11">
        <v>8.5676800000000003E-14</v>
      </c>
      <c r="AI5" s="11">
        <v>1.1E-12</v>
      </c>
      <c r="AJ5" s="11">
        <v>1.2495500000000001E-11</v>
      </c>
      <c r="AK5" s="11">
        <v>6.1862799999999994E-11</v>
      </c>
      <c r="AL5" s="11">
        <v>3.5895000000000001E-9</v>
      </c>
      <c r="AM5" s="11">
        <v>6.2223799999999998E-9</v>
      </c>
      <c r="AN5" s="11">
        <v>6.2890600000000002E-9</v>
      </c>
      <c r="AO5" s="11">
        <v>6.29003E-9</v>
      </c>
      <c r="AP5" s="11">
        <v>1.2399E-18</v>
      </c>
      <c r="AQ5" s="11">
        <v>1.1554399999999999E-16</v>
      </c>
      <c r="AR5" s="11">
        <v>1.29419E-14</v>
      </c>
      <c r="AS5" s="11">
        <v>1.30726E-14</v>
      </c>
      <c r="AT5" s="11">
        <v>1.1640799999999999E-16</v>
      </c>
      <c r="AU5" s="11">
        <v>6.2358599999999998E-14</v>
      </c>
      <c r="AV5" s="11">
        <v>8.3889400000000004E-14</v>
      </c>
      <c r="AW5" s="11">
        <v>2.59685E-16</v>
      </c>
      <c r="AX5" s="11">
        <v>1.4388900000000001E-13</v>
      </c>
      <c r="AY5" s="11">
        <v>1.43984E-13</v>
      </c>
      <c r="AZ5" s="11">
        <v>1.5181800000000001E-13</v>
      </c>
      <c r="BA5" s="11">
        <v>1.5239199999999999E-13</v>
      </c>
      <c r="BB5" s="11">
        <v>9.4287700000000003E-10</v>
      </c>
      <c r="BC5" s="11">
        <v>3.0741099999999998E-9</v>
      </c>
      <c r="BD5" s="11">
        <v>7.3296199999999998E-9</v>
      </c>
      <c r="BE5" s="11">
        <v>8.3556599999999997E-9</v>
      </c>
      <c r="BF5" s="11">
        <v>4.0693299999999998E-10</v>
      </c>
      <c r="BG5" s="11">
        <v>1.05637E-8</v>
      </c>
      <c r="BH5" s="11">
        <v>4.0592400000000001E-10</v>
      </c>
      <c r="BI5" s="11">
        <v>-4.5508000000000002E-7</v>
      </c>
      <c r="BJ5" s="11">
        <v>0</v>
      </c>
      <c r="BK5" s="11">
        <v>-2.25861E-11</v>
      </c>
      <c r="BL5" s="11">
        <v>1.1595000000000001E-12</v>
      </c>
      <c r="BM5" s="11">
        <v>2.31268E-11</v>
      </c>
      <c r="BN5" s="11">
        <v>-1.23699E-13</v>
      </c>
      <c r="BO5" s="11">
        <v>-1.1433399999999999E-13</v>
      </c>
      <c r="BP5" s="11">
        <v>-8.3241799999999998E-14</v>
      </c>
      <c r="BQ5" s="11">
        <v>-1.0843700000000001E-14</v>
      </c>
      <c r="BR5" s="11">
        <v>1.13244E-13</v>
      </c>
      <c r="BS5" s="11">
        <v>1.4083900000000001E-13</v>
      </c>
      <c r="BT5" s="11">
        <v>1.43158E-13</v>
      </c>
      <c r="BU5" s="11">
        <v>1.4332699999999999E-13</v>
      </c>
      <c r="BV5" s="11">
        <v>-4.6404999999999999E-14</v>
      </c>
      <c r="BW5" s="11">
        <v>2.8441E-14</v>
      </c>
      <c r="BX5" s="11">
        <v>8.9151400000000004E-14</v>
      </c>
      <c r="BY5" s="11">
        <v>8.9225100000000001E-14</v>
      </c>
      <c r="BZ5" s="11">
        <v>2.8813100000000003E-14</v>
      </c>
      <c r="CA5" s="11">
        <v>9.0458300000000003E-14</v>
      </c>
      <c r="CB5" s="11">
        <v>9.0725600000000005E-14</v>
      </c>
      <c r="CC5" s="11">
        <v>6.6139999999999996E-14</v>
      </c>
      <c r="CD5" s="11">
        <v>9.1110999999999999E-14</v>
      </c>
      <c r="CE5" s="11">
        <v>9.1115999999999995E-14</v>
      </c>
      <c r="CF5" s="11">
        <v>9.1197599999999996E-14</v>
      </c>
      <c r="CG5" s="11">
        <v>9.1215599999999999E-14</v>
      </c>
      <c r="CH5" s="11">
        <v>-1.4142999999999999E-12</v>
      </c>
      <c r="CI5" s="11">
        <v>-1.3802800000000001E-12</v>
      </c>
      <c r="CJ5" s="11">
        <v>-9.9805899999999992E-13</v>
      </c>
      <c r="CK5" s="11">
        <v>6.5777599999999996E-13</v>
      </c>
      <c r="CL5" s="11">
        <v>-2.49984E-13</v>
      </c>
      <c r="CM5" s="11">
        <v>8.6397999999999997E-14</v>
      </c>
      <c r="CN5" s="11">
        <v>9.4916900000000004E-14</v>
      </c>
      <c r="CO5" s="11">
        <v>9.5041400000000005E-14</v>
      </c>
      <c r="CP5" s="11">
        <v>-4.6654699999999995E-13</v>
      </c>
      <c r="CQ5" s="11">
        <v>6.9699200000000001E-14</v>
      </c>
      <c r="CR5" s="11">
        <v>-5.9059899999999996E-14</v>
      </c>
      <c r="CS5" s="11">
        <v>-5.4887400000000001E-14</v>
      </c>
      <c r="CT5" s="11">
        <v>7.1984999999999996E-14</v>
      </c>
      <c r="CU5" s="11">
        <v>5.6805699999999999E-13</v>
      </c>
      <c r="CV5" s="11">
        <v>9.2728100000000003E-13</v>
      </c>
      <c r="CW5" s="11">
        <v>7.4165800000000005E-13</v>
      </c>
      <c r="CX5" s="11">
        <v>1.7593E-12</v>
      </c>
      <c r="CY5" s="11">
        <v>1.76077E-12</v>
      </c>
      <c r="CZ5" s="11">
        <v>1.8685500000000002E-12</v>
      </c>
      <c r="DA5" s="11">
        <v>1.8773799999999998E-12</v>
      </c>
      <c r="DB5" s="11">
        <v>-1.0558099999999999E-3</v>
      </c>
      <c r="DC5" s="11">
        <v>-2.7574100000000001E-3</v>
      </c>
      <c r="DD5" s="11">
        <v>0.99993900000000002</v>
      </c>
      <c r="DE5" s="11">
        <v>5.65008E-7</v>
      </c>
      <c r="DF5" s="11">
        <v>6.0072699999999998E-5</v>
      </c>
      <c r="DG5" s="11">
        <v>8.7491400000000007E-3</v>
      </c>
      <c r="DH5" s="11">
        <v>2.2610500000000001E-6</v>
      </c>
      <c r="DI5" s="11">
        <v>9.7418999999999992E-10</v>
      </c>
      <c r="DJ5" s="11">
        <v>0</v>
      </c>
      <c r="DK5" s="11">
        <v>-2053.09</v>
      </c>
      <c r="DL5" s="11">
        <v>-2211210</v>
      </c>
      <c r="DM5" s="11">
        <v>-2.96175E-3</v>
      </c>
      <c r="DN5" s="11">
        <v>1.02884E-4</v>
      </c>
      <c r="DO5" s="11">
        <v>0</v>
      </c>
      <c r="DP5" s="11">
        <v>4.9298600000000002E-8</v>
      </c>
      <c r="DQ5" s="11">
        <v>0</v>
      </c>
      <c r="DR5" s="11">
        <v>0</v>
      </c>
      <c r="DS5" s="11">
        <v>5.7046399999999998E-6</v>
      </c>
      <c r="DT5" s="11">
        <v>0</v>
      </c>
      <c r="DU5" s="11">
        <v>0</v>
      </c>
      <c r="DV5" s="11">
        <v>0</v>
      </c>
      <c r="DW5" s="11">
        <v>2105.0300000000002</v>
      </c>
      <c r="DX5" s="11">
        <v>0</v>
      </c>
      <c r="DY5" s="11">
        <v>2.1015500000000001E-4</v>
      </c>
      <c r="DZ5" s="11">
        <v>0</v>
      </c>
      <c r="EA5" s="11">
        <v>0</v>
      </c>
      <c r="EB5" s="11">
        <v>0</v>
      </c>
      <c r="EC5" s="11">
        <v>0</v>
      </c>
      <c r="ED5" s="11">
        <v>1266510</v>
      </c>
    </row>
    <row r="6" spans="1:206" hidden="1" x14ac:dyDescent="0.25">
      <c r="A6" s="34" t="s">
        <v>87</v>
      </c>
      <c r="B6" s="28">
        <v>9.5999300000000008E-9</v>
      </c>
      <c r="C6" s="8">
        <v>3.68278E-5</v>
      </c>
      <c r="D6" s="8">
        <v>6.1754200000000006E-5</v>
      </c>
      <c r="E6" s="8">
        <v>1.3755500000000001E-4</v>
      </c>
      <c r="F6" s="8">
        <v>6.7135500000000003E-6</v>
      </c>
      <c r="G6" s="8">
        <v>9.8519599999999998E-5</v>
      </c>
      <c r="H6" s="8">
        <v>6.6994200000000003E-6</v>
      </c>
      <c r="I6" s="8">
        <v>1.9474400000000001E-7</v>
      </c>
      <c r="J6" s="8">
        <v>2.7625500000000001E-8</v>
      </c>
      <c r="K6" s="8">
        <v>1.3337499999999999E-10</v>
      </c>
      <c r="L6" s="8">
        <v>4.0018099999999999</v>
      </c>
      <c r="M6" s="8">
        <v>1.71265</v>
      </c>
      <c r="N6" s="8">
        <v>3.9067300000000001E-13</v>
      </c>
      <c r="O6" s="8">
        <v>1.47732E-12</v>
      </c>
      <c r="P6" s="8">
        <v>5.0851300000000002E-12</v>
      </c>
      <c r="Q6" s="8">
        <v>1.3485800000000001E-11</v>
      </c>
      <c r="R6" s="8">
        <v>1.45908E-10</v>
      </c>
      <c r="S6" s="8">
        <v>1.6868300000000001E-10</v>
      </c>
      <c r="T6" s="8">
        <v>1.7059799999999999E-10</v>
      </c>
      <c r="U6" s="8">
        <v>1.70737E-10</v>
      </c>
      <c r="V6" s="8">
        <v>1.62319E-16</v>
      </c>
      <c r="W6" s="8">
        <v>8.7244899999999999E-16</v>
      </c>
      <c r="X6" s="8">
        <v>1.62692E-15</v>
      </c>
      <c r="Y6" s="8">
        <v>1.6277E-15</v>
      </c>
      <c r="Z6" s="8">
        <v>8.7784200000000002E-16</v>
      </c>
      <c r="AA6" s="8">
        <v>1.64504E-15</v>
      </c>
      <c r="AB6" s="8">
        <v>1.64789E-15</v>
      </c>
      <c r="AC6" s="8">
        <v>1.23359E-15</v>
      </c>
      <c r="AD6" s="8">
        <v>1.65309E-15</v>
      </c>
      <c r="AE6" s="8">
        <v>1.6531400000000001E-15</v>
      </c>
      <c r="AF6" s="8">
        <v>1.6542899999999999E-15</v>
      </c>
      <c r="AG6" s="8">
        <v>1.65448E-15</v>
      </c>
      <c r="AH6" s="8">
        <v>8.5676800000000003E-14</v>
      </c>
      <c r="AI6" s="8">
        <v>1.1E-12</v>
      </c>
      <c r="AJ6" s="8">
        <v>1.2495500000000001E-11</v>
      </c>
      <c r="AK6" s="8">
        <v>6.1862799999999994E-11</v>
      </c>
      <c r="AL6" s="8">
        <v>3.5895000000000001E-9</v>
      </c>
      <c r="AM6" s="8">
        <v>6.2223799999999998E-9</v>
      </c>
      <c r="AN6" s="8">
        <v>6.2890600000000002E-9</v>
      </c>
      <c r="AO6" s="8">
        <v>6.29003E-9</v>
      </c>
      <c r="AP6" s="8">
        <v>1.2399E-18</v>
      </c>
      <c r="AQ6" s="8">
        <v>1.1554399999999999E-16</v>
      </c>
      <c r="AR6" s="8">
        <v>1.29419E-14</v>
      </c>
      <c r="AS6" s="8">
        <v>1.30726E-14</v>
      </c>
      <c r="AT6" s="8">
        <v>1.1640799999999999E-16</v>
      </c>
      <c r="AU6" s="8">
        <v>6.2358599999999998E-14</v>
      </c>
      <c r="AV6" s="8">
        <v>8.3889400000000004E-14</v>
      </c>
      <c r="AW6" s="8">
        <v>2.59685E-16</v>
      </c>
      <c r="AX6" s="8">
        <v>1.4388900000000001E-13</v>
      </c>
      <c r="AY6" s="8">
        <v>1.43984E-13</v>
      </c>
      <c r="AZ6" s="8">
        <v>1.5181800000000001E-13</v>
      </c>
      <c r="BA6" s="8">
        <v>1.5239199999999999E-13</v>
      </c>
      <c r="BB6" s="8">
        <v>-3.7889000000000003E-7</v>
      </c>
      <c r="BC6" s="8">
        <v>3.0962199999999999E-9</v>
      </c>
      <c r="BD6" s="8">
        <v>7.3663000000000001E-9</v>
      </c>
      <c r="BE6" s="8">
        <v>8.3622599999999992E-9</v>
      </c>
      <c r="BF6" s="8">
        <v>4.0725500000000001E-10</v>
      </c>
      <c r="BG6" s="8">
        <v>9.2035100000000002E-9</v>
      </c>
      <c r="BH6" s="8">
        <v>4.04729E-10</v>
      </c>
      <c r="BI6" s="8">
        <v>-6.8811900000000002E-7</v>
      </c>
      <c r="BJ6" s="8">
        <v>0</v>
      </c>
      <c r="BK6" s="8">
        <v>-3.0337600000000001E-10</v>
      </c>
      <c r="BL6" s="8">
        <v>-7.5331299999999998E-10</v>
      </c>
      <c r="BM6" s="8">
        <v>3.08473E-10</v>
      </c>
      <c r="BN6" s="8">
        <v>-7.0881200000000003E-13</v>
      </c>
      <c r="BO6" s="8">
        <v>-2.0638399999999998E-12</v>
      </c>
      <c r="BP6" s="8">
        <v>-6.56271E-12</v>
      </c>
      <c r="BQ6" s="8">
        <v>-1.7038099999999999E-11</v>
      </c>
      <c r="BR6" s="8">
        <v>-1.8397000000000001E-10</v>
      </c>
      <c r="BS6" s="8">
        <v>-2.1267E-10</v>
      </c>
      <c r="BT6" s="8">
        <v>-2.1508200000000001E-10</v>
      </c>
      <c r="BU6" s="8">
        <v>-2.15258E-10</v>
      </c>
      <c r="BV6" s="8">
        <v>-1.8244800000000002E-11</v>
      </c>
      <c r="BW6" s="8">
        <v>-9.7579800000000001E-11</v>
      </c>
      <c r="BX6" s="8">
        <v>-1.81902E-10</v>
      </c>
      <c r="BY6" s="8">
        <v>-1.81989E-10</v>
      </c>
      <c r="BZ6" s="8">
        <v>-9.8182600000000005E-11</v>
      </c>
      <c r="CA6" s="8">
        <v>-1.83927E-10</v>
      </c>
      <c r="CB6" s="8">
        <v>-1.84246E-10</v>
      </c>
      <c r="CC6" s="8">
        <v>-1.37926E-10</v>
      </c>
      <c r="CD6" s="8">
        <v>-1.84827E-10</v>
      </c>
      <c r="CE6" s="8">
        <v>-1.84833E-10</v>
      </c>
      <c r="CF6" s="8">
        <v>-1.8496100000000001E-10</v>
      </c>
      <c r="CG6" s="8">
        <v>-1.8498200000000001E-10</v>
      </c>
      <c r="CH6" s="8">
        <v>-2.7558499999999998E-12</v>
      </c>
      <c r="CI6" s="8">
        <v>-5.92467E-12</v>
      </c>
      <c r="CJ6" s="8">
        <v>-4.1525199999999999E-11</v>
      </c>
      <c r="CK6" s="8">
        <v>-1.9575199999999999E-10</v>
      </c>
      <c r="CL6" s="8">
        <v>-4.9419399999999998E-11</v>
      </c>
      <c r="CM6" s="8">
        <v>-8.4755600000000006E-11</v>
      </c>
      <c r="CN6" s="8">
        <v>-8.5650500000000001E-11</v>
      </c>
      <c r="CO6" s="8">
        <v>-8.5663600000000002E-11</v>
      </c>
      <c r="CP6" s="8">
        <v>-4.4435500000000004E-12</v>
      </c>
      <c r="CQ6" s="8">
        <v>-3.3763499999999999E-10</v>
      </c>
      <c r="CR6" s="8">
        <v>-1.6223299999999999E-10</v>
      </c>
      <c r="CS6" s="8">
        <v>-1.6386299999999999E-10</v>
      </c>
      <c r="CT6" s="8">
        <v>-3.40155E-10</v>
      </c>
      <c r="CU6" s="8">
        <v>-7.8019700000000003E-10</v>
      </c>
      <c r="CV6" s="8">
        <v>-1.04929E-9</v>
      </c>
      <c r="CW6" s="8">
        <v>-7.5780599999999996E-10</v>
      </c>
      <c r="CX6" s="8">
        <v>-1.79947E-9</v>
      </c>
      <c r="CY6" s="8">
        <v>-1.8006600000000001E-9</v>
      </c>
      <c r="CZ6" s="8">
        <v>-1.8986199999999998E-9</v>
      </c>
      <c r="DA6" s="8">
        <v>-1.90578E-9</v>
      </c>
      <c r="DB6" s="8">
        <v>-1.4325E-3</v>
      </c>
      <c r="DC6" s="8">
        <v>-2.7399899999999999E-3</v>
      </c>
      <c r="DD6" s="8">
        <v>0.99993900000000002</v>
      </c>
      <c r="DE6" s="8">
        <v>5.6525100000000004E-7</v>
      </c>
      <c r="DF6" s="8">
        <v>6.0100199999999998E-5</v>
      </c>
      <c r="DG6" s="10">
        <v>8.7504000000000002E-3</v>
      </c>
      <c r="DH6" s="8">
        <v>2.2620199999999998E-6</v>
      </c>
      <c r="DI6" s="8">
        <v>9.7371500000000009E-10</v>
      </c>
      <c r="DJ6" s="8">
        <v>0</v>
      </c>
      <c r="DK6" s="8">
        <v>-2054.06</v>
      </c>
      <c r="DL6" s="8">
        <v>-2206550</v>
      </c>
      <c r="DM6" s="10">
        <v>-2.96022E-3</v>
      </c>
      <c r="DN6" s="8">
        <v>1.0293099999999999E-4</v>
      </c>
      <c r="DO6" s="8">
        <v>0</v>
      </c>
      <c r="DP6" s="8">
        <v>4.9273699999999999E-8</v>
      </c>
      <c r="DQ6" s="8">
        <v>0</v>
      </c>
      <c r="DR6" s="8">
        <v>0</v>
      </c>
      <c r="DS6" s="10">
        <v>5.70532E-6</v>
      </c>
      <c r="DT6" s="8">
        <v>0</v>
      </c>
      <c r="DU6" s="8">
        <v>0</v>
      </c>
      <c r="DV6" s="8">
        <v>0</v>
      </c>
      <c r="DW6" s="8">
        <v>2103.5300000000002</v>
      </c>
      <c r="DX6" s="8">
        <v>0</v>
      </c>
      <c r="DY6" s="10">
        <v>2.10156E-4</v>
      </c>
      <c r="DZ6" s="8">
        <v>0</v>
      </c>
      <c r="EA6" s="8">
        <v>0</v>
      </c>
      <c r="EB6" s="8">
        <v>0</v>
      </c>
      <c r="EC6" s="8">
        <v>0</v>
      </c>
      <c r="ED6" s="25">
        <v>1154400</v>
      </c>
      <c r="EE6" s="10" t="s">
        <v>86</v>
      </c>
      <c r="EF6" s="8"/>
      <c r="EG6" s="8"/>
      <c r="EH6" s="8"/>
      <c r="EI6" s="8"/>
      <c r="EJ6" s="8"/>
      <c r="EK6" s="10"/>
      <c r="EL6" s="8"/>
      <c r="EM6" s="8"/>
      <c r="EN6" s="8"/>
      <c r="EO6" s="8"/>
      <c r="EP6" s="8"/>
      <c r="EQ6" s="10"/>
      <c r="ER6" s="8"/>
      <c r="ES6" s="8"/>
      <c r="ET6" s="8"/>
      <c r="EU6" s="8"/>
      <c r="EV6" s="8"/>
      <c r="EW6" s="10"/>
      <c r="EX6" s="8"/>
      <c r="EY6" s="8"/>
      <c r="EZ6" s="8"/>
      <c r="FA6" s="8"/>
      <c r="FB6" s="25"/>
      <c r="FC6" s="10" t="s">
        <v>86</v>
      </c>
      <c r="FD6" s="8"/>
      <c r="FE6" s="8"/>
      <c r="FF6" s="8"/>
      <c r="FG6" s="8"/>
      <c r="FH6" s="8"/>
      <c r="FI6" s="10"/>
      <c r="FJ6" s="8"/>
      <c r="FK6" s="8"/>
      <c r="FL6" s="8"/>
      <c r="FM6" s="8"/>
      <c r="FN6" s="8"/>
      <c r="FO6" s="10"/>
      <c r="FP6" s="8"/>
      <c r="FQ6" s="8"/>
      <c r="FR6" s="8"/>
      <c r="FS6" s="8"/>
      <c r="FT6" s="8"/>
      <c r="FU6" s="10"/>
      <c r="FV6" s="8"/>
      <c r="FW6" s="8"/>
      <c r="FX6" s="8"/>
      <c r="FY6" s="8"/>
      <c r="FZ6" s="25"/>
      <c r="GA6" s="10"/>
      <c r="GB6" s="8"/>
      <c r="GC6" s="8"/>
      <c r="GD6" s="8"/>
      <c r="GE6" s="8"/>
      <c r="GF6" s="8"/>
      <c r="GG6" s="10"/>
      <c r="GH6" s="8"/>
      <c r="GI6" s="8"/>
      <c r="GJ6" s="8"/>
      <c r="GK6" s="8"/>
      <c r="GL6" s="8"/>
      <c r="GM6" s="10"/>
      <c r="GN6" s="8"/>
      <c r="GO6" s="8"/>
      <c r="GP6" s="8"/>
      <c r="GQ6" s="8"/>
      <c r="GR6" s="8"/>
      <c r="GS6" s="10"/>
      <c r="GT6" s="8"/>
      <c r="GU6" s="8"/>
      <c r="GV6" s="8"/>
      <c r="GW6" s="8"/>
      <c r="GX6" s="25"/>
    </row>
    <row r="7" spans="1:206" hidden="1" x14ac:dyDescent="0.25">
      <c r="A7" s="35" t="s">
        <v>87</v>
      </c>
      <c r="B7" s="29">
        <v>1.9199900000000001E-8</v>
      </c>
      <c r="C7" s="11">
        <v>3.68278E-5</v>
      </c>
      <c r="D7" s="11">
        <v>6.1754200000000006E-5</v>
      </c>
      <c r="E7" s="11">
        <v>1.3755500000000001E-4</v>
      </c>
      <c r="F7" s="11">
        <v>6.7135500000000003E-6</v>
      </c>
      <c r="G7" s="11">
        <v>9.8519599999999998E-5</v>
      </c>
      <c r="H7" s="11">
        <v>6.6994200000000003E-6</v>
      </c>
      <c r="I7" s="11">
        <v>1.9474400000000001E-7</v>
      </c>
      <c r="J7" s="11">
        <v>2.7625500000000001E-8</v>
      </c>
      <c r="K7" s="11">
        <v>1.3337499999999999E-10</v>
      </c>
      <c r="L7" s="11">
        <v>4.0018099999999999</v>
      </c>
      <c r="M7" s="11">
        <v>1.71265</v>
      </c>
      <c r="N7" s="11">
        <v>3.9067300000000001E-13</v>
      </c>
      <c r="O7" s="11">
        <v>1.47732E-12</v>
      </c>
      <c r="P7" s="11">
        <v>5.0851300000000002E-12</v>
      </c>
      <c r="Q7" s="11">
        <v>1.3485800000000001E-11</v>
      </c>
      <c r="R7" s="11">
        <v>1.45908E-10</v>
      </c>
      <c r="S7" s="11">
        <v>1.6868300000000001E-10</v>
      </c>
      <c r="T7" s="11">
        <v>1.7059799999999999E-10</v>
      </c>
      <c r="U7" s="11">
        <v>1.70737E-10</v>
      </c>
      <c r="V7" s="11">
        <v>1.62319E-16</v>
      </c>
      <c r="W7" s="11">
        <v>8.7244899999999999E-16</v>
      </c>
      <c r="X7" s="11">
        <v>1.62692E-15</v>
      </c>
      <c r="Y7" s="11">
        <v>1.6277E-15</v>
      </c>
      <c r="Z7" s="11">
        <v>8.7784200000000002E-16</v>
      </c>
      <c r="AA7" s="11">
        <v>1.64504E-15</v>
      </c>
      <c r="AB7" s="11">
        <v>1.64789E-15</v>
      </c>
      <c r="AC7" s="11">
        <v>1.23359E-15</v>
      </c>
      <c r="AD7" s="11">
        <v>1.65309E-15</v>
      </c>
      <c r="AE7" s="11">
        <v>1.6531400000000001E-15</v>
      </c>
      <c r="AF7" s="11">
        <v>1.6542899999999999E-15</v>
      </c>
      <c r="AG7" s="11">
        <v>1.65448E-15</v>
      </c>
      <c r="AH7" s="11">
        <v>8.5676800000000003E-14</v>
      </c>
      <c r="AI7" s="11">
        <v>1.1E-12</v>
      </c>
      <c r="AJ7" s="11">
        <v>1.2495500000000001E-11</v>
      </c>
      <c r="AK7" s="11">
        <v>6.1862799999999994E-11</v>
      </c>
      <c r="AL7" s="11">
        <v>3.5895000000000001E-9</v>
      </c>
      <c r="AM7" s="11">
        <v>6.2223799999999998E-9</v>
      </c>
      <c r="AN7" s="11">
        <v>6.2890600000000002E-9</v>
      </c>
      <c r="AO7" s="11">
        <v>6.29003E-9</v>
      </c>
      <c r="AP7" s="11">
        <v>1.2399E-18</v>
      </c>
      <c r="AQ7" s="11">
        <v>1.1554399999999999E-16</v>
      </c>
      <c r="AR7" s="11">
        <v>1.29419E-14</v>
      </c>
      <c r="AS7" s="11">
        <v>1.30726E-14</v>
      </c>
      <c r="AT7" s="11">
        <v>1.1640799999999999E-16</v>
      </c>
      <c r="AU7" s="11">
        <v>6.2358599999999998E-14</v>
      </c>
      <c r="AV7" s="11">
        <v>8.3889400000000004E-14</v>
      </c>
      <c r="AW7" s="11">
        <v>2.59685E-16</v>
      </c>
      <c r="AX7" s="11">
        <v>1.4388900000000001E-13</v>
      </c>
      <c r="AY7" s="11">
        <v>1.43984E-13</v>
      </c>
      <c r="AZ7" s="11">
        <v>1.5181800000000001E-13</v>
      </c>
      <c r="BA7" s="11">
        <v>1.5239199999999999E-13</v>
      </c>
      <c r="BB7" s="11">
        <v>-3.36685E-7</v>
      </c>
      <c r="BC7" s="11">
        <v>3.0937599999999999E-9</v>
      </c>
      <c r="BD7" s="11">
        <v>7.3622199999999998E-9</v>
      </c>
      <c r="BE7" s="11">
        <v>8.3615299999999998E-9</v>
      </c>
      <c r="BF7" s="11">
        <v>4.0721900000000001E-10</v>
      </c>
      <c r="BG7" s="11">
        <v>9.3546499999999993E-9</v>
      </c>
      <c r="BH7" s="11">
        <v>4.04862E-10</v>
      </c>
      <c r="BI7" s="11">
        <v>-6.6222500000000004E-7</v>
      </c>
      <c r="BJ7" s="11">
        <v>0</v>
      </c>
      <c r="BK7" s="11">
        <v>-2.72176E-10</v>
      </c>
      <c r="BL7" s="11">
        <v>-6.6947199999999998E-10</v>
      </c>
      <c r="BM7" s="11">
        <v>2.7678E-10</v>
      </c>
      <c r="BN7" s="11">
        <v>-6.4379300000000004E-13</v>
      </c>
      <c r="BO7" s="11">
        <v>-1.8472E-12</v>
      </c>
      <c r="BP7" s="11">
        <v>-5.8426899999999996E-12</v>
      </c>
      <c r="BQ7" s="11">
        <v>-1.5145999999999999E-11</v>
      </c>
      <c r="BR7" s="11">
        <v>-1.6351399999999999E-10</v>
      </c>
      <c r="BS7" s="11">
        <v>-1.89022E-10</v>
      </c>
      <c r="BT7" s="11">
        <v>-1.9116599999999999E-10</v>
      </c>
      <c r="BU7" s="11">
        <v>-1.9132200000000001E-10</v>
      </c>
      <c r="BV7" s="11">
        <v>-1.6222800000000001E-11</v>
      </c>
      <c r="BW7" s="11">
        <v>-8.6734400000000001E-11</v>
      </c>
      <c r="BX7" s="11">
        <v>-1.6168E-10</v>
      </c>
      <c r="BY7" s="11">
        <v>-1.61758E-10</v>
      </c>
      <c r="BZ7" s="11">
        <v>-8.7270199999999999E-11</v>
      </c>
      <c r="CA7" s="11">
        <v>-1.6347999999999999E-10</v>
      </c>
      <c r="CB7" s="11">
        <v>-1.6376399999999999E-10</v>
      </c>
      <c r="CC7" s="11">
        <v>-1.22594E-10</v>
      </c>
      <c r="CD7" s="11">
        <v>-1.6428E-10</v>
      </c>
      <c r="CE7" s="11">
        <v>-1.6428499999999999E-10</v>
      </c>
      <c r="CF7" s="11">
        <v>-1.6439899999999999E-10</v>
      </c>
      <c r="CG7" s="11">
        <v>-1.64419E-10</v>
      </c>
      <c r="CH7" s="11">
        <v>-2.6067799999999999E-12</v>
      </c>
      <c r="CI7" s="11">
        <v>-5.4196999999999996E-12</v>
      </c>
      <c r="CJ7" s="11">
        <v>-3.7021799999999997E-11</v>
      </c>
      <c r="CK7" s="11">
        <v>-1.7392699999999999E-10</v>
      </c>
      <c r="CL7" s="11">
        <v>-4.3955700000000002E-11</v>
      </c>
      <c r="CM7" s="11">
        <v>-7.5327999999999996E-11</v>
      </c>
      <c r="CN7" s="11">
        <v>-7.61225E-11</v>
      </c>
      <c r="CO7" s="11">
        <v>-7.6134199999999994E-11</v>
      </c>
      <c r="CP7" s="11">
        <v>-4.0016600000000001E-12</v>
      </c>
      <c r="CQ7" s="11">
        <v>-3.0011199999999998E-10</v>
      </c>
      <c r="CR7" s="11">
        <v>-1.4421399999999999E-10</v>
      </c>
      <c r="CS7" s="11">
        <v>-1.4566200000000001E-10</v>
      </c>
      <c r="CT7" s="11">
        <v>-3.0235200000000001E-10</v>
      </c>
      <c r="CU7" s="11">
        <v>-6.9344499999999998E-10</v>
      </c>
      <c r="CV7" s="11">
        <v>-9.3260099999999997E-10</v>
      </c>
      <c r="CW7" s="11">
        <v>-6.7352299999999999E-10</v>
      </c>
      <c r="CX7" s="11">
        <v>-1.59934E-9</v>
      </c>
      <c r="CY7" s="11">
        <v>-1.6003900000000001E-9</v>
      </c>
      <c r="CZ7" s="11">
        <v>-1.68745E-9</v>
      </c>
      <c r="DA7" s="11">
        <v>-1.6938200000000001E-9</v>
      </c>
      <c r="DB7" s="11">
        <v>-1.3906400000000001E-3</v>
      </c>
      <c r="DC7" s="11">
        <v>-2.7419200000000001E-3</v>
      </c>
      <c r="DD7" s="11">
        <v>0.99993900000000002</v>
      </c>
      <c r="DE7" s="11">
        <v>5.6522400000000003E-7</v>
      </c>
      <c r="DF7" s="11">
        <v>6.0097199999999998E-5</v>
      </c>
      <c r="DG7" s="13">
        <v>8.7502599999999993E-3</v>
      </c>
      <c r="DH7" s="11">
        <v>2.26192E-6</v>
      </c>
      <c r="DI7" s="11">
        <v>9.7376699999999991E-10</v>
      </c>
      <c r="DJ7" s="11">
        <v>0</v>
      </c>
      <c r="DK7" s="11">
        <v>-2053.9499999999998</v>
      </c>
      <c r="DL7" s="11">
        <v>-2207070</v>
      </c>
      <c r="DM7" s="13">
        <v>-2.9603899999999998E-3</v>
      </c>
      <c r="DN7" s="11">
        <v>1.02926E-4</v>
      </c>
      <c r="DO7" s="11">
        <v>0</v>
      </c>
      <c r="DP7" s="11">
        <v>4.9276399999999999E-8</v>
      </c>
      <c r="DQ7" s="11">
        <v>0</v>
      </c>
      <c r="DR7" s="11">
        <v>0</v>
      </c>
      <c r="DS7" s="13">
        <v>5.7052400000000003E-6</v>
      </c>
      <c r="DT7" s="11">
        <v>0</v>
      </c>
      <c r="DU7" s="11">
        <v>0</v>
      </c>
      <c r="DV7" s="11">
        <v>0</v>
      </c>
      <c r="DW7" s="11">
        <v>2103.69</v>
      </c>
      <c r="DX7" s="11">
        <v>0</v>
      </c>
      <c r="DY7" s="13">
        <v>2.10156E-4</v>
      </c>
      <c r="DZ7" s="11">
        <v>0</v>
      </c>
      <c r="EA7" s="11">
        <v>0</v>
      </c>
      <c r="EB7" s="11">
        <v>0</v>
      </c>
      <c r="EC7" s="11">
        <v>0</v>
      </c>
      <c r="ED7" s="26">
        <v>1166850</v>
      </c>
      <c r="EE7" s="13">
        <f ca="1">IFERROR(SLOPE(OFFSET($BB7,-1,EE$2,3),OFFSET($B7,-1,EE$3,3)),0)</f>
        <v>8.733340382143363E-3</v>
      </c>
      <c r="EF7" s="11"/>
      <c r="EG7" s="11"/>
      <c r="EH7" s="11"/>
      <c r="EI7" s="11"/>
      <c r="EJ7" s="11"/>
      <c r="EK7" s="13">
        <f t="shared" ref="EK7:EQ22" ca="1" si="50">IFERROR(SLOPE(OFFSET($BB7,-1,EK$2,3),OFFSET($B7,-1,EK$3,3)),0)</f>
        <v>-3.3015327705902858E-3</v>
      </c>
      <c r="EL7" s="11"/>
      <c r="EM7" s="11"/>
      <c r="EN7" s="11"/>
      <c r="EO7" s="11"/>
      <c r="EP7" s="11"/>
      <c r="EQ7" s="13">
        <f>(BN7-BN6)/(B7-B6)</f>
        <v>6.7728336651052017E-6</v>
      </c>
      <c r="ER7" s="11"/>
      <c r="ES7" s="11"/>
      <c r="ET7" s="11"/>
      <c r="EU7" s="11"/>
      <c r="EV7" s="11"/>
      <c r="EW7" s="13">
        <f t="shared" ref="EW7:EW22" ca="1" si="51">IFERROR(SLOPE(OFFSET($BB7,-1,EW$2,3),OFFSET($B7,-1,EW$3,3)),0)</f>
        <v>2.1063163447776232E-4</v>
      </c>
      <c r="EX7" s="11"/>
      <c r="EY7" s="11"/>
      <c r="EZ7" s="11"/>
      <c r="FA7" s="11"/>
      <c r="FB7" s="26"/>
      <c r="FC7" s="42">
        <f ca="1">IFERROR((EE7-DG7)/DG7,(EE7-DG7)/1)</f>
        <v>-1.9336131562532203E-3</v>
      </c>
      <c r="FD7" s="41"/>
      <c r="FE7" s="41"/>
      <c r="FF7" s="41"/>
      <c r="FG7" s="41"/>
      <c r="FH7" s="41"/>
      <c r="FI7" s="42">
        <f ca="1">IFERROR((EK7-DM7)/DM7,(EK7-DM7)/1)</f>
        <v>0.11523575292116446</v>
      </c>
      <c r="FJ7" s="41"/>
      <c r="FK7" s="41"/>
      <c r="FL7" s="41"/>
      <c r="FM7" s="41"/>
      <c r="FN7" s="41"/>
      <c r="FO7" s="42">
        <f>IFERROR((EQ7-DS7)/DS7,(EQ7-DS7)/1)</f>
        <v>0.1871251104432419</v>
      </c>
      <c r="FP7" s="41"/>
      <c r="FQ7" s="41"/>
      <c r="FR7" s="41"/>
      <c r="FS7" s="41"/>
      <c r="FT7" s="41"/>
      <c r="FU7" s="42">
        <f ca="1">IFERROR((EW7-DY7)/DY7,(EW7-DY7)/1)</f>
        <v>2.2632448170041269E-3</v>
      </c>
      <c r="FV7" s="41"/>
      <c r="FW7" s="41"/>
      <c r="FX7" s="41"/>
      <c r="FY7" s="41"/>
      <c r="FZ7" s="43"/>
      <c r="GA7" s="13">
        <f ca="1">IFERROR(INTERCEPT(OFFSET($BB7,-1,GA$2,3),OFFSET($B7,-1,GA$3,3)),0)+DG7*OFFSET($B7,0,GA$3)</f>
        <v>-6.6914794125117213E-10</v>
      </c>
      <c r="GB7" s="11"/>
      <c r="GC7" s="11"/>
      <c r="GD7" s="11"/>
      <c r="GE7" s="11"/>
      <c r="GF7" s="11"/>
      <c r="GG7" s="13">
        <f ca="1">IFERROR(INTERCEPT(OFFSET($BB7,-1,GG$2,3),OFFSET($B7,-1,GG$3,3)),0)+DM7*OFFSET($B7,0,GG$3)</f>
        <v>2.8332883004529176E-10</v>
      </c>
      <c r="GH7" s="11"/>
      <c r="GI7" s="11"/>
      <c r="GJ7" s="11"/>
      <c r="GK7" s="11"/>
      <c r="GL7" s="11"/>
      <c r="GM7" s="13">
        <f ca="1">IFERROR(INTERCEPT(OFFSET($BB7,-1,GM$2,3),OFFSET($B7,-1,GM$3,3)),0)+DS7*OFFSET($B7,0,GM$3)</f>
        <v>-6.6429034101001429E-13</v>
      </c>
      <c r="GN7" s="11"/>
      <c r="GO7" s="11"/>
      <c r="GP7" s="11"/>
      <c r="GQ7" s="11"/>
      <c r="GR7" s="11"/>
      <c r="GS7" s="13">
        <f ca="1">IFERROR(INTERCEPT(OFFSET($BB7,-1,GS$2,3),OFFSET($B7,-1,GS$3,3)),0)+DY7*OFFSET($B7,0,GS$3)</f>
        <v>-1.623189388633812E-11</v>
      </c>
      <c r="GT7" s="11"/>
      <c r="GU7" s="11"/>
      <c r="GV7" s="11"/>
      <c r="GW7" s="11"/>
      <c r="GX7" s="26"/>
    </row>
    <row r="8" spans="1:206" hidden="1" x14ac:dyDescent="0.25">
      <c r="A8" s="35" t="s">
        <v>87</v>
      </c>
      <c r="B8" s="29">
        <v>2.8799799999999999E-8</v>
      </c>
      <c r="C8" s="11">
        <v>3.68278E-5</v>
      </c>
      <c r="D8" s="11">
        <v>6.1754200000000006E-5</v>
      </c>
      <c r="E8" s="11">
        <v>1.3755500000000001E-4</v>
      </c>
      <c r="F8" s="11">
        <v>6.7135500000000003E-6</v>
      </c>
      <c r="G8" s="11">
        <v>9.8519599999999998E-5</v>
      </c>
      <c r="H8" s="11">
        <v>6.6994200000000003E-6</v>
      </c>
      <c r="I8" s="11">
        <v>1.9474400000000001E-7</v>
      </c>
      <c r="J8" s="11">
        <v>2.7625500000000001E-8</v>
      </c>
      <c r="K8" s="11">
        <v>1.3337499999999999E-10</v>
      </c>
      <c r="L8" s="11">
        <v>4.0018099999999999</v>
      </c>
      <c r="M8" s="11">
        <v>1.71265</v>
      </c>
      <c r="N8" s="11">
        <v>3.9067300000000001E-13</v>
      </c>
      <c r="O8" s="11">
        <v>1.47732E-12</v>
      </c>
      <c r="P8" s="11">
        <v>5.0851300000000002E-12</v>
      </c>
      <c r="Q8" s="11">
        <v>1.3485800000000001E-11</v>
      </c>
      <c r="R8" s="11">
        <v>1.45908E-10</v>
      </c>
      <c r="S8" s="11">
        <v>1.6868300000000001E-10</v>
      </c>
      <c r="T8" s="11">
        <v>1.7059799999999999E-10</v>
      </c>
      <c r="U8" s="11">
        <v>1.70737E-10</v>
      </c>
      <c r="V8" s="11">
        <v>1.62319E-16</v>
      </c>
      <c r="W8" s="11">
        <v>8.7244899999999999E-16</v>
      </c>
      <c r="X8" s="11">
        <v>1.62692E-15</v>
      </c>
      <c r="Y8" s="11">
        <v>1.6277E-15</v>
      </c>
      <c r="Z8" s="11">
        <v>8.7784200000000002E-16</v>
      </c>
      <c r="AA8" s="11">
        <v>1.64504E-15</v>
      </c>
      <c r="AB8" s="11">
        <v>1.64789E-15</v>
      </c>
      <c r="AC8" s="11">
        <v>1.23359E-15</v>
      </c>
      <c r="AD8" s="11">
        <v>1.65309E-15</v>
      </c>
      <c r="AE8" s="11">
        <v>1.6531400000000001E-15</v>
      </c>
      <c r="AF8" s="11">
        <v>1.6542899999999999E-15</v>
      </c>
      <c r="AG8" s="11">
        <v>1.65448E-15</v>
      </c>
      <c r="AH8" s="11">
        <v>8.5676800000000003E-14</v>
      </c>
      <c r="AI8" s="11">
        <v>1.1E-12</v>
      </c>
      <c r="AJ8" s="11">
        <v>1.2495500000000001E-11</v>
      </c>
      <c r="AK8" s="11">
        <v>6.1862799999999994E-11</v>
      </c>
      <c r="AL8" s="11">
        <v>3.5895000000000001E-9</v>
      </c>
      <c r="AM8" s="11">
        <v>6.2223799999999998E-9</v>
      </c>
      <c r="AN8" s="11">
        <v>6.2890600000000002E-9</v>
      </c>
      <c r="AO8" s="11">
        <v>6.29003E-9</v>
      </c>
      <c r="AP8" s="11">
        <v>1.2399E-18</v>
      </c>
      <c r="AQ8" s="11">
        <v>1.1554399999999999E-16</v>
      </c>
      <c r="AR8" s="11">
        <v>1.29419E-14</v>
      </c>
      <c r="AS8" s="11">
        <v>1.30726E-14</v>
      </c>
      <c r="AT8" s="11">
        <v>1.1640799999999999E-16</v>
      </c>
      <c r="AU8" s="11">
        <v>6.2358599999999998E-14</v>
      </c>
      <c r="AV8" s="11">
        <v>8.3889400000000004E-14</v>
      </c>
      <c r="AW8" s="11">
        <v>2.59685E-16</v>
      </c>
      <c r="AX8" s="11">
        <v>1.4388900000000001E-13</v>
      </c>
      <c r="AY8" s="11">
        <v>1.43984E-13</v>
      </c>
      <c r="AZ8" s="11">
        <v>1.5181800000000001E-13</v>
      </c>
      <c r="BA8" s="11">
        <v>1.5239199999999999E-13</v>
      </c>
      <c r="BB8" s="11">
        <v>-2.94481E-7</v>
      </c>
      <c r="BC8" s="11">
        <v>3.0913100000000002E-9</v>
      </c>
      <c r="BD8" s="11">
        <v>7.3581500000000003E-9</v>
      </c>
      <c r="BE8" s="11">
        <v>8.3607900000000004E-9</v>
      </c>
      <c r="BF8" s="11">
        <v>4.0718300000000001E-10</v>
      </c>
      <c r="BG8" s="11">
        <v>9.5057900000000001E-9</v>
      </c>
      <c r="BH8" s="11">
        <v>4.0499500000000001E-10</v>
      </c>
      <c r="BI8" s="11">
        <v>-6.3633099999999996E-7</v>
      </c>
      <c r="BJ8" s="11">
        <v>0</v>
      </c>
      <c r="BK8" s="11">
        <v>-2.40977E-10</v>
      </c>
      <c r="BL8" s="11">
        <v>-5.8563400000000001E-10</v>
      </c>
      <c r="BM8" s="11">
        <v>2.4508399999999998E-10</v>
      </c>
      <c r="BN8" s="11">
        <v>-5.7877500000000003E-13</v>
      </c>
      <c r="BO8" s="11">
        <v>-1.63057E-12</v>
      </c>
      <c r="BP8" s="11">
        <v>-5.1226900000000003E-12</v>
      </c>
      <c r="BQ8" s="11">
        <v>-1.32539E-11</v>
      </c>
      <c r="BR8" s="11">
        <v>-1.4305900000000001E-10</v>
      </c>
      <c r="BS8" s="11">
        <v>-1.65374E-10</v>
      </c>
      <c r="BT8" s="11">
        <v>-1.6724999999999999E-10</v>
      </c>
      <c r="BU8" s="11">
        <v>-1.6738599999999999E-10</v>
      </c>
      <c r="BV8" s="11">
        <v>-1.42007E-11</v>
      </c>
      <c r="BW8" s="11">
        <v>-7.5889E-11</v>
      </c>
      <c r="BX8" s="11">
        <v>-1.4145900000000001E-10</v>
      </c>
      <c r="BY8" s="11">
        <v>-1.41527E-10</v>
      </c>
      <c r="BZ8" s="11">
        <v>-7.6357800000000005E-11</v>
      </c>
      <c r="CA8" s="11">
        <v>-1.43034E-10</v>
      </c>
      <c r="CB8" s="11">
        <v>-1.4328200000000001E-10</v>
      </c>
      <c r="CC8" s="11">
        <v>-1.07261E-10</v>
      </c>
      <c r="CD8" s="11">
        <v>-1.4373400000000001E-10</v>
      </c>
      <c r="CE8" s="11">
        <v>-1.43738E-10</v>
      </c>
      <c r="CF8" s="11">
        <v>-1.43838E-10</v>
      </c>
      <c r="CG8" s="11">
        <v>-1.4385499999999999E-10</v>
      </c>
      <c r="CH8" s="11">
        <v>-2.45771E-12</v>
      </c>
      <c r="CI8" s="11">
        <v>-4.91473E-12</v>
      </c>
      <c r="CJ8" s="11">
        <v>-3.2518500000000001E-11</v>
      </c>
      <c r="CK8" s="11">
        <v>-1.5210199999999999E-10</v>
      </c>
      <c r="CL8" s="11">
        <v>-3.8492099999999998E-11</v>
      </c>
      <c r="CM8" s="11">
        <v>-6.5900599999999997E-11</v>
      </c>
      <c r="CN8" s="11">
        <v>-6.6594699999999999E-11</v>
      </c>
      <c r="CO8" s="11">
        <v>-6.6604900000000006E-11</v>
      </c>
      <c r="CP8" s="11">
        <v>-3.5597699999999999E-12</v>
      </c>
      <c r="CQ8" s="11">
        <v>-2.6258900000000001E-10</v>
      </c>
      <c r="CR8" s="11">
        <v>-1.26195E-10</v>
      </c>
      <c r="CS8" s="11">
        <v>-1.27461E-10</v>
      </c>
      <c r="CT8" s="11">
        <v>-2.6454900000000002E-10</v>
      </c>
      <c r="CU8" s="11">
        <v>-6.0669300000000003E-10</v>
      </c>
      <c r="CV8" s="11">
        <v>-8.1591000000000003E-10</v>
      </c>
      <c r="CW8" s="11">
        <v>-5.8924000000000002E-10</v>
      </c>
      <c r="CX8" s="11">
        <v>-1.3992000000000001E-9</v>
      </c>
      <c r="CY8" s="11">
        <v>-1.4001199999999999E-9</v>
      </c>
      <c r="CZ8" s="11">
        <v>-1.4762900000000001E-9</v>
      </c>
      <c r="DA8" s="11">
        <v>-1.4818600000000001E-9</v>
      </c>
      <c r="DB8" s="11">
        <v>-1.3487799999999999E-3</v>
      </c>
      <c r="DC8" s="11">
        <v>-2.7438599999999999E-3</v>
      </c>
      <c r="DD8" s="11">
        <v>0.99993900000000002</v>
      </c>
      <c r="DE8" s="11">
        <v>5.6519700000000003E-7</v>
      </c>
      <c r="DF8" s="11">
        <v>6.0094099999999998E-5</v>
      </c>
      <c r="DG8" s="13">
        <v>8.7501200000000001E-3</v>
      </c>
      <c r="DH8" s="11">
        <v>2.2618099999999999E-6</v>
      </c>
      <c r="DI8" s="11">
        <v>9.7382000000000006E-10</v>
      </c>
      <c r="DJ8" s="11">
        <v>0</v>
      </c>
      <c r="DK8" s="11">
        <v>-2053.85</v>
      </c>
      <c r="DL8" s="11">
        <v>-2207590</v>
      </c>
      <c r="DM8" s="13">
        <v>-2.9605600000000001E-3</v>
      </c>
      <c r="DN8" s="11">
        <v>1.0292E-4</v>
      </c>
      <c r="DO8" s="11">
        <v>0</v>
      </c>
      <c r="DP8" s="11">
        <v>4.9279199999999998E-8</v>
      </c>
      <c r="DQ8" s="11">
        <v>0</v>
      </c>
      <c r="DR8" s="11">
        <v>0</v>
      </c>
      <c r="DS8" s="13">
        <v>5.7051699999999996E-6</v>
      </c>
      <c r="DT8" s="11">
        <v>0</v>
      </c>
      <c r="DU8" s="11">
        <v>0</v>
      </c>
      <c r="DV8" s="11">
        <v>0</v>
      </c>
      <c r="DW8" s="11">
        <v>2103.86</v>
      </c>
      <c r="DX8" s="11">
        <v>0</v>
      </c>
      <c r="DY8" s="13">
        <v>2.10156E-4</v>
      </c>
      <c r="DZ8" s="11">
        <v>0</v>
      </c>
      <c r="EA8" s="11">
        <v>0</v>
      </c>
      <c r="EB8" s="11">
        <v>0</v>
      </c>
      <c r="EC8" s="11">
        <v>0</v>
      </c>
      <c r="ED8" s="26">
        <v>1179310</v>
      </c>
      <c r="EE8" s="13">
        <f t="shared" ref="EE8:EQ23" ca="1" si="52">IFERROR(SLOPE(OFFSET($BB8,-1,EE$2,3),OFFSET($B8,-1,EE$3,3)),0)</f>
        <v>8.7331118032479491E-3</v>
      </c>
      <c r="EF8" s="11"/>
      <c r="EG8" s="11"/>
      <c r="EH8" s="11"/>
      <c r="EI8" s="11"/>
      <c r="EJ8" s="11"/>
      <c r="EK8" s="13">
        <f t="shared" ca="1" si="50"/>
        <v>-3.3018573110136567E-3</v>
      </c>
      <c r="EL8" s="11"/>
      <c r="EM8" s="11"/>
      <c r="EN8" s="11"/>
      <c r="EO8" s="11"/>
      <c r="EP8" s="11"/>
      <c r="EQ8" s="13">
        <f t="shared" ca="1" si="50"/>
        <v>6.772674715361624E-6</v>
      </c>
      <c r="ER8" s="11"/>
      <c r="ES8" s="11"/>
      <c r="ET8" s="11"/>
      <c r="EU8" s="11"/>
      <c r="EV8" s="11"/>
      <c r="EW8" s="13">
        <f t="shared" ca="1" si="51"/>
        <v>2.1063240242085867E-4</v>
      </c>
      <c r="EX8" s="11"/>
      <c r="EY8" s="11"/>
      <c r="EZ8" s="11"/>
      <c r="FA8" s="11"/>
      <c r="FB8" s="26"/>
      <c r="FC8" s="42">
        <f t="shared" ref="FC8:FC24" ca="1" si="53">IFERROR((EE8-DG8)/DG8,(EE8-DG8)/1)</f>
        <v>-1.9437672571405949E-3</v>
      </c>
      <c r="FD8" s="41"/>
      <c r="FE8" s="41"/>
      <c r="FF8" s="41"/>
      <c r="FG8" s="41"/>
      <c r="FH8" s="41"/>
      <c r="FI8" s="42">
        <f t="shared" ref="FI8:FI24" ca="1" si="54">IFERROR((EK8-DM8)/DM8,(EK8-DM8)/1)</f>
        <v>0.11528133563030528</v>
      </c>
      <c r="FJ8" s="41"/>
      <c r="FK8" s="41"/>
      <c r="FL8" s="41"/>
      <c r="FM8" s="41"/>
      <c r="FN8" s="41"/>
      <c r="FO8" s="42">
        <f t="shared" ref="FO8:FO24" ca="1" si="55">IFERROR((EQ8-DS8)/DS8,(EQ8-DS8)/1)</f>
        <v>0.18711181531166021</v>
      </c>
      <c r="FP8" s="41"/>
      <c r="FQ8" s="41"/>
      <c r="FR8" s="41"/>
      <c r="FS8" s="41"/>
      <c r="FT8" s="41"/>
      <c r="FU8" s="42">
        <f t="shared" ref="FU8:FU24" ca="1" si="56">IFERROR((EW8-DY8)/DY8,(EW8-DY8)/1)</f>
        <v>2.2668989743745934E-3</v>
      </c>
      <c r="FV8" s="41"/>
      <c r="FW8" s="41"/>
      <c r="FX8" s="41"/>
      <c r="FY8" s="41"/>
      <c r="FZ8" s="43"/>
      <c r="GA8" s="13">
        <f t="shared" ref="GA8:GA24" ca="1" si="57">IFERROR(INTERCEPT(OFFSET($BB8,-1,GA$2,3),OFFSET($B8,-1,GA$3,3)),0)+DG8*OFFSET($B8,0,GA$3)</f>
        <v>-5.8514483400184698E-10</v>
      </c>
      <c r="GB8" s="11"/>
      <c r="GC8" s="11"/>
      <c r="GD8" s="11"/>
      <c r="GE8" s="11"/>
      <c r="GF8" s="11"/>
      <c r="GG8" s="13">
        <f t="shared" ref="GG8:GG24" ca="1" si="58">IFERROR(INTERCEPT(OFFSET($BB8,-1,GG$2,3),OFFSET($B8,-1,GG$3,3)),0)+DM8*OFFSET($B8,0,GG$3)</f>
        <v>2.5491229429773109E-10</v>
      </c>
      <c r="GH8" s="11"/>
      <c r="GI8" s="11"/>
      <c r="GJ8" s="11"/>
      <c r="GK8" s="11"/>
      <c r="GL8" s="11"/>
      <c r="GM8" s="13">
        <f t="shared" ref="GM8:GM24" ca="1" si="59">IFERROR(INTERCEPT(OFFSET($BB8,-1,GM$2,3),OFFSET($B8,-1,GM$3,3)),0)+DS8*OFFSET($B8,0,GM$3)</f>
        <v>-6.0951958896813843E-13</v>
      </c>
      <c r="GN8" s="11"/>
      <c r="GO8" s="11"/>
      <c r="GP8" s="11"/>
      <c r="GQ8" s="11"/>
      <c r="GR8" s="11"/>
      <c r="GS8" s="13">
        <f t="shared" ref="GS8:GS24" ca="1" si="60">IFERROR(INTERCEPT(OFFSET($BB8,-1,GS$2,3),OFFSET($B8,-1,GS$3,3)),0)+DY8*OFFSET($B8,0,GS$3)</f>
        <v>-1.421445362777358E-11</v>
      </c>
      <c r="GT8" s="11"/>
      <c r="GU8" s="11"/>
      <c r="GV8" s="11"/>
      <c r="GW8" s="11"/>
      <c r="GX8" s="26"/>
    </row>
    <row r="9" spans="1:206" hidden="1" x14ac:dyDescent="0.25">
      <c r="A9" s="35" t="s">
        <v>87</v>
      </c>
      <c r="B9" s="29">
        <v>3.8399699999999997E-8</v>
      </c>
      <c r="C9" s="11">
        <v>3.68278E-5</v>
      </c>
      <c r="D9" s="11">
        <v>6.1754200000000006E-5</v>
      </c>
      <c r="E9" s="11">
        <v>1.3755500000000001E-4</v>
      </c>
      <c r="F9" s="11">
        <v>6.7135500000000003E-6</v>
      </c>
      <c r="G9" s="11">
        <v>9.8519599999999998E-5</v>
      </c>
      <c r="H9" s="11">
        <v>6.6994200000000003E-6</v>
      </c>
      <c r="I9" s="11">
        <v>1.9474400000000001E-7</v>
      </c>
      <c r="J9" s="11">
        <v>2.7625500000000001E-8</v>
      </c>
      <c r="K9" s="11">
        <v>1.3337499999999999E-10</v>
      </c>
      <c r="L9" s="11">
        <v>4.0018099999999999</v>
      </c>
      <c r="M9" s="11">
        <v>1.71265</v>
      </c>
      <c r="N9" s="11">
        <v>3.9067300000000001E-13</v>
      </c>
      <c r="O9" s="11">
        <v>1.47732E-12</v>
      </c>
      <c r="P9" s="11">
        <v>5.0851300000000002E-12</v>
      </c>
      <c r="Q9" s="11">
        <v>1.3485800000000001E-11</v>
      </c>
      <c r="R9" s="11">
        <v>1.45908E-10</v>
      </c>
      <c r="S9" s="11">
        <v>1.6868300000000001E-10</v>
      </c>
      <c r="T9" s="11">
        <v>1.7059799999999999E-10</v>
      </c>
      <c r="U9" s="11">
        <v>1.70737E-10</v>
      </c>
      <c r="V9" s="11">
        <v>1.62319E-16</v>
      </c>
      <c r="W9" s="11">
        <v>8.7244899999999999E-16</v>
      </c>
      <c r="X9" s="11">
        <v>1.62692E-15</v>
      </c>
      <c r="Y9" s="11">
        <v>1.6277E-15</v>
      </c>
      <c r="Z9" s="11">
        <v>8.7784200000000002E-16</v>
      </c>
      <c r="AA9" s="11">
        <v>1.64504E-15</v>
      </c>
      <c r="AB9" s="11">
        <v>1.64789E-15</v>
      </c>
      <c r="AC9" s="11">
        <v>1.23359E-15</v>
      </c>
      <c r="AD9" s="11">
        <v>1.65309E-15</v>
      </c>
      <c r="AE9" s="11">
        <v>1.6531400000000001E-15</v>
      </c>
      <c r="AF9" s="11">
        <v>1.6542899999999999E-15</v>
      </c>
      <c r="AG9" s="11">
        <v>1.65448E-15</v>
      </c>
      <c r="AH9" s="11">
        <v>8.5676800000000003E-14</v>
      </c>
      <c r="AI9" s="11">
        <v>1.1E-12</v>
      </c>
      <c r="AJ9" s="11">
        <v>1.2495500000000001E-11</v>
      </c>
      <c r="AK9" s="11">
        <v>6.1862799999999994E-11</v>
      </c>
      <c r="AL9" s="11">
        <v>3.5895000000000001E-9</v>
      </c>
      <c r="AM9" s="11">
        <v>6.2223799999999998E-9</v>
      </c>
      <c r="AN9" s="11">
        <v>6.2890600000000002E-9</v>
      </c>
      <c r="AO9" s="11">
        <v>6.29003E-9</v>
      </c>
      <c r="AP9" s="11">
        <v>1.2399E-18</v>
      </c>
      <c r="AQ9" s="11">
        <v>1.1554399999999999E-16</v>
      </c>
      <c r="AR9" s="11">
        <v>1.29419E-14</v>
      </c>
      <c r="AS9" s="11">
        <v>1.30726E-14</v>
      </c>
      <c r="AT9" s="11">
        <v>1.1640799999999999E-16</v>
      </c>
      <c r="AU9" s="11">
        <v>6.2358599999999998E-14</v>
      </c>
      <c r="AV9" s="11">
        <v>8.3889400000000004E-14</v>
      </c>
      <c r="AW9" s="11">
        <v>2.59685E-16</v>
      </c>
      <c r="AX9" s="11">
        <v>1.4388900000000001E-13</v>
      </c>
      <c r="AY9" s="11">
        <v>1.43984E-13</v>
      </c>
      <c r="AZ9" s="11">
        <v>1.5181800000000001E-13</v>
      </c>
      <c r="BA9" s="11">
        <v>1.5239199999999999E-13</v>
      </c>
      <c r="BB9" s="11">
        <v>-2.52277E-7</v>
      </c>
      <c r="BC9" s="11">
        <v>3.0888500000000001E-9</v>
      </c>
      <c r="BD9" s="11">
        <v>7.35407E-9</v>
      </c>
      <c r="BE9" s="11">
        <v>8.3600599999999994E-9</v>
      </c>
      <c r="BF9" s="11">
        <v>4.0714800000000002E-10</v>
      </c>
      <c r="BG9" s="11">
        <v>9.6569299999999992E-9</v>
      </c>
      <c r="BH9" s="11">
        <v>4.0512800000000001E-10</v>
      </c>
      <c r="BI9" s="11">
        <v>-6.1043699999999998E-7</v>
      </c>
      <c r="BJ9" s="11">
        <v>0</v>
      </c>
      <c r="BK9" s="11">
        <v>-2.0977800000000001E-10</v>
      </c>
      <c r="BL9" s="11">
        <v>-5.0179800000000005E-10</v>
      </c>
      <c r="BM9" s="11">
        <v>2.1338500000000001E-10</v>
      </c>
      <c r="BN9" s="11">
        <v>-5.1375899999999995E-13</v>
      </c>
      <c r="BO9" s="11">
        <v>-1.41395E-12</v>
      </c>
      <c r="BP9" s="11">
        <v>-4.4027199999999996E-12</v>
      </c>
      <c r="BQ9" s="11">
        <v>-1.13619E-11</v>
      </c>
      <c r="BR9" s="11">
        <v>-1.22604E-10</v>
      </c>
      <c r="BS9" s="11">
        <v>-1.4172700000000001E-10</v>
      </c>
      <c r="BT9" s="11">
        <v>-1.43335E-10</v>
      </c>
      <c r="BU9" s="11">
        <v>-1.43452E-10</v>
      </c>
      <c r="BV9" s="11">
        <v>-1.2178699999999999E-11</v>
      </c>
      <c r="BW9" s="11">
        <v>-6.5043700000000006E-11</v>
      </c>
      <c r="BX9" s="11">
        <v>-1.21238E-10</v>
      </c>
      <c r="BY9" s="11">
        <v>-1.21296E-10</v>
      </c>
      <c r="BZ9" s="11">
        <v>-6.5445399999999998E-11</v>
      </c>
      <c r="CA9" s="11">
        <v>-1.22588E-10</v>
      </c>
      <c r="CB9" s="11">
        <v>-1.2280000000000001E-10</v>
      </c>
      <c r="CC9" s="11">
        <v>-9.1928800000000005E-11</v>
      </c>
      <c r="CD9" s="11">
        <v>-1.2318699999999999E-10</v>
      </c>
      <c r="CE9" s="11">
        <v>-1.23191E-10</v>
      </c>
      <c r="CF9" s="11">
        <v>-1.2327700000000001E-10</v>
      </c>
      <c r="CG9" s="11">
        <v>-1.23291E-10</v>
      </c>
      <c r="CH9" s="11">
        <v>-2.3086400000000001E-12</v>
      </c>
      <c r="CI9" s="11">
        <v>-4.4097799999999998E-12</v>
      </c>
      <c r="CJ9" s="11">
        <v>-2.8015400000000001E-11</v>
      </c>
      <c r="CK9" s="11">
        <v>-1.30278E-10</v>
      </c>
      <c r="CL9" s="11">
        <v>-3.3028600000000001E-11</v>
      </c>
      <c r="CM9" s="11">
        <v>-5.6473399999999998E-11</v>
      </c>
      <c r="CN9" s="11">
        <v>-5.7067100000000003E-11</v>
      </c>
      <c r="CO9" s="11">
        <v>-5.7075799999999997E-11</v>
      </c>
      <c r="CP9" s="11">
        <v>-3.11788E-12</v>
      </c>
      <c r="CQ9" s="11">
        <v>-2.25066E-10</v>
      </c>
      <c r="CR9" s="11">
        <v>-1.08175E-10</v>
      </c>
      <c r="CS9" s="11">
        <v>-1.0926000000000001E-10</v>
      </c>
      <c r="CT9" s="11">
        <v>-2.2674600000000001E-10</v>
      </c>
      <c r="CU9" s="11">
        <v>-5.1994199999999998E-10</v>
      </c>
      <c r="CV9" s="11">
        <v>-6.9921899999999998E-10</v>
      </c>
      <c r="CW9" s="11">
        <v>-5.0495699999999996E-10</v>
      </c>
      <c r="CX9" s="11">
        <v>-1.19906E-9</v>
      </c>
      <c r="CY9" s="11">
        <v>-1.1998499999999999E-9</v>
      </c>
      <c r="CZ9" s="11">
        <v>-1.2651200000000001E-9</v>
      </c>
      <c r="DA9" s="11">
        <v>-1.2698999999999999E-9</v>
      </c>
      <c r="DB9" s="11">
        <v>-1.30692E-3</v>
      </c>
      <c r="DC9" s="11">
        <v>-2.7457900000000001E-3</v>
      </c>
      <c r="DD9" s="11">
        <v>0.99993900000000002</v>
      </c>
      <c r="DE9" s="11">
        <v>5.6517000000000002E-7</v>
      </c>
      <c r="DF9" s="11">
        <v>6.0091099999999998E-5</v>
      </c>
      <c r="DG9" s="13">
        <v>8.7499799999999992E-3</v>
      </c>
      <c r="DH9" s="11">
        <v>2.2616999999999999E-6</v>
      </c>
      <c r="DI9" s="11">
        <v>9.7387299999999999E-10</v>
      </c>
      <c r="DJ9" s="11">
        <v>0</v>
      </c>
      <c r="DK9" s="11">
        <v>-2053.7399999999998</v>
      </c>
      <c r="DL9" s="11">
        <v>-2208110</v>
      </c>
      <c r="DM9" s="13">
        <v>-2.96073E-3</v>
      </c>
      <c r="DN9" s="11">
        <v>1.02915E-4</v>
      </c>
      <c r="DO9" s="11">
        <v>0</v>
      </c>
      <c r="DP9" s="11">
        <v>4.9281999999999998E-8</v>
      </c>
      <c r="DQ9" s="11">
        <v>0</v>
      </c>
      <c r="DR9" s="11">
        <v>0</v>
      </c>
      <c r="DS9" s="13">
        <v>5.70509E-6</v>
      </c>
      <c r="DT9" s="11">
        <v>0</v>
      </c>
      <c r="DU9" s="11">
        <v>0</v>
      </c>
      <c r="DV9" s="11">
        <v>0</v>
      </c>
      <c r="DW9" s="11">
        <v>2104.0300000000002</v>
      </c>
      <c r="DX9" s="11">
        <v>0</v>
      </c>
      <c r="DY9" s="13">
        <v>2.10156E-4</v>
      </c>
      <c r="DZ9" s="11">
        <v>0</v>
      </c>
      <c r="EA9" s="11">
        <v>0</v>
      </c>
      <c r="EB9" s="11">
        <v>0</v>
      </c>
      <c r="EC9" s="11">
        <v>0</v>
      </c>
      <c r="ED9" s="26">
        <v>1191770</v>
      </c>
      <c r="EE9" s="13">
        <f t="shared" ca="1" si="52"/>
        <v>8.7328058996804948E-3</v>
      </c>
      <c r="EF9" s="11"/>
      <c r="EG9" s="11"/>
      <c r="EH9" s="11"/>
      <c r="EI9" s="11"/>
      <c r="EJ9" s="11"/>
      <c r="EK9" s="13">
        <f t="shared" ca="1" si="50"/>
        <v>-3.3021526156196148E-3</v>
      </c>
      <c r="EL9" s="11"/>
      <c r="EM9" s="11"/>
      <c r="EN9" s="11"/>
      <c r="EO9" s="11"/>
      <c r="EP9" s="11"/>
      <c r="EQ9" s="13">
        <f t="shared" ca="1" si="50"/>
        <v>6.7724311061699281E-6</v>
      </c>
      <c r="ER9" s="11"/>
      <c r="ES9" s="11"/>
      <c r="ET9" s="11"/>
      <c r="EU9" s="11"/>
      <c r="EV9" s="11"/>
      <c r="EW9" s="13">
        <f t="shared" ca="1" si="51"/>
        <v>2.1063130537851989E-4</v>
      </c>
      <c r="EX9" s="11"/>
      <c r="EY9" s="11"/>
      <c r="EZ9" s="11"/>
      <c r="FA9" s="11"/>
      <c r="FB9" s="26"/>
      <c r="FC9" s="42">
        <f t="shared" ca="1" si="53"/>
        <v>-1.962758808534928E-3</v>
      </c>
      <c r="FD9" s="41"/>
      <c r="FE9" s="41"/>
      <c r="FF9" s="41"/>
      <c r="FG9" s="41"/>
      <c r="FH9" s="41"/>
      <c r="FI9" s="42">
        <f t="shared" ca="1" si="54"/>
        <v>0.11531703857481596</v>
      </c>
      <c r="FJ9" s="41"/>
      <c r="FK9" s="41"/>
      <c r="FL9" s="41"/>
      <c r="FM9" s="41"/>
      <c r="FN9" s="41"/>
      <c r="FO9" s="42">
        <f t="shared" ca="1" si="55"/>
        <v>0.18708576134117572</v>
      </c>
      <c r="FP9" s="41"/>
      <c r="FQ9" s="41"/>
      <c r="FR9" s="41"/>
      <c r="FS9" s="41"/>
      <c r="FT9" s="41"/>
      <c r="FU9" s="42">
        <f t="shared" ca="1" si="56"/>
        <v>2.2616788410508713E-3</v>
      </c>
      <c r="FV9" s="41"/>
      <c r="FW9" s="41"/>
      <c r="FX9" s="41"/>
      <c r="FY9" s="41"/>
      <c r="FZ9" s="43"/>
      <c r="GA9" s="13">
        <f t="shared" ca="1" si="57"/>
        <v>-5.0113981079349117E-10</v>
      </c>
      <c r="GB9" s="11"/>
      <c r="GC9" s="11"/>
      <c r="GD9" s="11"/>
      <c r="GE9" s="11"/>
      <c r="GF9" s="11"/>
      <c r="GG9" s="13">
        <f t="shared" ca="1" si="58"/>
        <v>2.2649463608476236E-10</v>
      </c>
      <c r="GH9" s="11"/>
      <c r="GI9" s="11"/>
      <c r="GJ9" s="11"/>
      <c r="GK9" s="11"/>
      <c r="GL9" s="11"/>
      <c r="GM9" s="13">
        <f t="shared" ca="1" si="59"/>
        <v>-5.547454706889635E-13</v>
      </c>
      <c r="GN9" s="11"/>
      <c r="GO9" s="11"/>
      <c r="GP9" s="11"/>
      <c r="GQ9" s="11"/>
      <c r="GR9" s="11"/>
      <c r="GS9" s="13">
        <f t="shared" ca="1" si="60"/>
        <v>-1.2196925271653732E-11</v>
      </c>
      <c r="GT9" s="11"/>
      <c r="GU9" s="11"/>
      <c r="GV9" s="11"/>
      <c r="GW9" s="11"/>
      <c r="GX9" s="26"/>
    </row>
    <row r="10" spans="1:206" hidden="1" x14ac:dyDescent="0.25">
      <c r="A10" s="35" t="s">
        <v>87</v>
      </c>
      <c r="B10" s="29">
        <v>4.7999699999999997E-8</v>
      </c>
      <c r="C10" s="11">
        <v>3.68278E-5</v>
      </c>
      <c r="D10" s="11">
        <v>6.1754200000000006E-5</v>
      </c>
      <c r="E10" s="11">
        <v>1.3755500000000001E-4</v>
      </c>
      <c r="F10" s="11">
        <v>6.7135500000000003E-6</v>
      </c>
      <c r="G10" s="11">
        <v>9.8519599999999998E-5</v>
      </c>
      <c r="H10" s="11">
        <v>6.6994200000000003E-6</v>
      </c>
      <c r="I10" s="11">
        <v>1.9474400000000001E-7</v>
      </c>
      <c r="J10" s="11">
        <v>2.76256E-8</v>
      </c>
      <c r="K10" s="11">
        <v>1.3337499999999999E-10</v>
      </c>
      <c r="L10" s="11">
        <v>4.0018099999999999</v>
      </c>
      <c r="M10" s="11">
        <v>1.71265</v>
      </c>
      <c r="N10" s="11">
        <v>3.9067300000000001E-13</v>
      </c>
      <c r="O10" s="11">
        <v>1.47732E-12</v>
      </c>
      <c r="P10" s="11">
        <v>5.0851300000000002E-12</v>
      </c>
      <c r="Q10" s="11">
        <v>1.3485800000000001E-11</v>
      </c>
      <c r="R10" s="11">
        <v>1.45908E-10</v>
      </c>
      <c r="S10" s="11">
        <v>1.6868300000000001E-10</v>
      </c>
      <c r="T10" s="11">
        <v>1.7059799999999999E-10</v>
      </c>
      <c r="U10" s="11">
        <v>1.70737E-10</v>
      </c>
      <c r="V10" s="11">
        <v>1.62319E-16</v>
      </c>
      <c r="W10" s="11">
        <v>8.7244899999999999E-16</v>
      </c>
      <c r="X10" s="11">
        <v>1.62692E-15</v>
      </c>
      <c r="Y10" s="11">
        <v>1.6277E-15</v>
      </c>
      <c r="Z10" s="11">
        <v>8.7784200000000002E-16</v>
      </c>
      <c r="AA10" s="11">
        <v>1.64504E-15</v>
      </c>
      <c r="AB10" s="11">
        <v>1.64789E-15</v>
      </c>
      <c r="AC10" s="11">
        <v>1.23359E-15</v>
      </c>
      <c r="AD10" s="11">
        <v>1.65309E-15</v>
      </c>
      <c r="AE10" s="11">
        <v>1.6531400000000001E-15</v>
      </c>
      <c r="AF10" s="11">
        <v>1.6542899999999999E-15</v>
      </c>
      <c r="AG10" s="11">
        <v>1.65448E-15</v>
      </c>
      <c r="AH10" s="11">
        <v>8.5676800000000003E-14</v>
      </c>
      <c r="AI10" s="11">
        <v>1.1E-12</v>
      </c>
      <c r="AJ10" s="11">
        <v>1.2495500000000001E-11</v>
      </c>
      <c r="AK10" s="11">
        <v>6.1862799999999994E-11</v>
      </c>
      <c r="AL10" s="11">
        <v>3.5895000000000001E-9</v>
      </c>
      <c r="AM10" s="11">
        <v>6.2223799999999998E-9</v>
      </c>
      <c r="AN10" s="11">
        <v>6.2890600000000002E-9</v>
      </c>
      <c r="AO10" s="11">
        <v>6.29003E-9</v>
      </c>
      <c r="AP10" s="11">
        <v>1.2399E-18</v>
      </c>
      <c r="AQ10" s="11">
        <v>1.1554399999999999E-16</v>
      </c>
      <c r="AR10" s="11">
        <v>1.29419E-14</v>
      </c>
      <c r="AS10" s="11">
        <v>1.30726E-14</v>
      </c>
      <c r="AT10" s="11">
        <v>1.1640799999999999E-16</v>
      </c>
      <c r="AU10" s="11">
        <v>6.2358599999999998E-14</v>
      </c>
      <c r="AV10" s="11">
        <v>8.3889400000000004E-14</v>
      </c>
      <c r="AW10" s="11">
        <v>2.59685E-16</v>
      </c>
      <c r="AX10" s="11">
        <v>1.4388900000000001E-13</v>
      </c>
      <c r="AY10" s="11">
        <v>1.43984E-13</v>
      </c>
      <c r="AZ10" s="11">
        <v>1.5181800000000001E-13</v>
      </c>
      <c r="BA10" s="11">
        <v>1.5239199999999999E-13</v>
      </c>
      <c r="BB10" s="11">
        <v>-2.10073E-7</v>
      </c>
      <c r="BC10" s="11">
        <v>3.0863900000000001E-9</v>
      </c>
      <c r="BD10" s="11">
        <v>7.3499999999999996E-9</v>
      </c>
      <c r="BE10" s="11">
        <v>8.3593299999999999E-9</v>
      </c>
      <c r="BF10" s="11">
        <v>4.0711200000000002E-10</v>
      </c>
      <c r="BG10" s="11">
        <v>9.80807E-9</v>
      </c>
      <c r="BH10" s="11">
        <v>4.0526E-10</v>
      </c>
      <c r="BI10" s="11">
        <v>-5.8454400000000002E-7</v>
      </c>
      <c r="BJ10" s="11">
        <v>0</v>
      </c>
      <c r="BK10" s="11">
        <v>-1.7857900000000001E-10</v>
      </c>
      <c r="BL10" s="11">
        <v>-4.1796500000000001E-10</v>
      </c>
      <c r="BM10" s="11">
        <v>1.8168300000000001E-10</v>
      </c>
      <c r="BN10" s="11">
        <v>-4.4874500000000002E-13</v>
      </c>
      <c r="BO10" s="11">
        <v>-1.19734E-12</v>
      </c>
      <c r="BP10" s="11">
        <v>-3.68276E-12</v>
      </c>
      <c r="BQ10" s="11">
        <v>-9.4699499999999992E-12</v>
      </c>
      <c r="BR10" s="11">
        <v>-1.0215E-10</v>
      </c>
      <c r="BS10" s="11">
        <v>-1.18081E-10</v>
      </c>
      <c r="BT10" s="11">
        <v>-1.1942000000000001E-10</v>
      </c>
      <c r="BU10" s="11">
        <v>-1.19518E-10</v>
      </c>
      <c r="BV10" s="11">
        <v>-1.0156600000000001E-11</v>
      </c>
      <c r="BW10" s="11">
        <v>-5.4198299999999999E-11</v>
      </c>
      <c r="BX10" s="11">
        <v>-1.01017E-10</v>
      </c>
      <c r="BY10" s="11">
        <v>-1.01065E-10</v>
      </c>
      <c r="BZ10" s="11">
        <v>-5.4532999999999998E-11</v>
      </c>
      <c r="CA10" s="11">
        <v>-1.02141E-10</v>
      </c>
      <c r="CB10" s="11">
        <v>-1.02318E-10</v>
      </c>
      <c r="CC10" s="11">
        <v>-7.6596299999999996E-11</v>
      </c>
      <c r="CD10" s="11">
        <v>-1.02641E-10</v>
      </c>
      <c r="CE10" s="11">
        <v>-1.02644E-10</v>
      </c>
      <c r="CF10" s="11">
        <v>-1.02715E-10</v>
      </c>
      <c r="CG10" s="11">
        <v>-1.02727E-10</v>
      </c>
      <c r="CH10" s="11">
        <v>-2.1595699999999999E-12</v>
      </c>
      <c r="CI10" s="11">
        <v>-3.9048399999999997E-12</v>
      </c>
      <c r="CJ10" s="11">
        <v>-2.3512300000000001E-11</v>
      </c>
      <c r="CK10" s="11">
        <v>-1.08455E-10</v>
      </c>
      <c r="CL10" s="11">
        <v>-2.7565299999999999E-11</v>
      </c>
      <c r="CM10" s="11">
        <v>-4.7046299999999998E-11</v>
      </c>
      <c r="CN10" s="11">
        <v>-4.75396E-11</v>
      </c>
      <c r="CO10" s="11">
        <v>-4.75469E-11</v>
      </c>
      <c r="CP10" s="11">
        <v>-2.6759900000000002E-12</v>
      </c>
      <c r="CQ10" s="11">
        <v>-1.8754399999999999E-10</v>
      </c>
      <c r="CR10" s="11">
        <v>-9.0155799999999994E-11</v>
      </c>
      <c r="CS10" s="11">
        <v>-9.1059199999999997E-11</v>
      </c>
      <c r="CT10" s="11">
        <v>-1.88943E-10</v>
      </c>
      <c r="CU10" s="11">
        <v>-4.3318999999999998E-10</v>
      </c>
      <c r="CV10" s="11">
        <v>-5.8252800000000004E-10</v>
      </c>
      <c r="CW10" s="11">
        <v>-4.2067399999999999E-10</v>
      </c>
      <c r="CX10" s="11">
        <v>-9.9892500000000004E-10</v>
      </c>
      <c r="CY10" s="11">
        <v>-9.9958400000000001E-10</v>
      </c>
      <c r="CZ10" s="11">
        <v>-1.0539599999999999E-9</v>
      </c>
      <c r="DA10" s="11">
        <v>-1.0579300000000001E-9</v>
      </c>
      <c r="DB10" s="11">
        <v>-1.2650700000000001E-3</v>
      </c>
      <c r="DC10" s="11">
        <v>-2.7477299999999999E-3</v>
      </c>
      <c r="DD10" s="11">
        <v>0.99993900000000002</v>
      </c>
      <c r="DE10" s="11">
        <v>5.6514300000000002E-7</v>
      </c>
      <c r="DF10" s="11">
        <v>6.0087999999999998E-5</v>
      </c>
      <c r="DG10" s="13">
        <v>8.74984E-3</v>
      </c>
      <c r="DH10" s="11">
        <v>2.2615899999999998E-6</v>
      </c>
      <c r="DI10" s="11">
        <v>9.7392599999999993E-10</v>
      </c>
      <c r="DJ10" s="11">
        <v>0</v>
      </c>
      <c r="DK10" s="11">
        <v>-2053.63</v>
      </c>
      <c r="DL10" s="11">
        <v>-2208620</v>
      </c>
      <c r="DM10" s="13">
        <v>-2.9608999999999998E-3</v>
      </c>
      <c r="DN10" s="11">
        <v>1.0291E-4</v>
      </c>
      <c r="DO10" s="11">
        <v>0</v>
      </c>
      <c r="DP10" s="11">
        <v>4.9284799999999997E-8</v>
      </c>
      <c r="DQ10" s="11">
        <v>0</v>
      </c>
      <c r="DR10" s="11">
        <v>0</v>
      </c>
      <c r="DS10" s="13">
        <v>5.7050200000000001E-6</v>
      </c>
      <c r="DT10" s="11">
        <v>0</v>
      </c>
      <c r="DU10" s="11">
        <v>0</v>
      </c>
      <c r="DV10" s="11">
        <v>0</v>
      </c>
      <c r="DW10" s="11">
        <v>2104.19</v>
      </c>
      <c r="DX10" s="11">
        <v>0</v>
      </c>
      <c r="DY10" s="13">
        <v>2.10156E-4</v>
      </c>
      <c r="DZ10" s="11">
        <v>0</v>
      </c>
      <c r="EA10" s="11">
        <v>0</v>
      </c>
      <c r="EB10" s="11">
        <v>0</v>
      </c>
      <c r="EC10" s="11">
        <v>0</v>
      </c>
      <c r="ED10" s="26">
        <v>1204230</v>
      </c>
      <c r="EE10" s="13">
        <f t="shared" ca="1" si="52"/>
        <v>8.7324933985954267E-3</v>
      </c>
      <c r="EF10" s="11"/>
      <c r="EG10" s="11"/>
      <c r="EH10" s="11"/>
      <c r="EI10" s="11"/>
      <c r="EJ10" s="11"/>
      <c r="EK10" s="13">
        <f t="shared" ca="1" si="50"/>
        <v>-3.3024651167046868E-3</v>
      </c>
      <c r="EL10" s="11"/>
      <c r="EM10" s="11"/>
      <c r="EN10" s="11"/>
      <c r="EO10" s="11"/>
      <c r="EP10" s="11"/>
      <c r="EQ10" s="13">
        <f t="shared" ca="1" si="50"/>
        <v>6.772222772113212E-6</v>
      </c>
      <c r="ER10" s="11"/>
      <c r="ES10" s="11"/>
      <c r="ET10" s="11"/>
      <c r="EU10" s="11"/>
      <c r="EV10" s="11"/>
      <c r="EW10" s="13">
        <f t="shared" ca="1" si="51"/>
        <v>2.1063234704880344E-4</v>
      </c>
      <c r="EX10" s="11"/>
      <c r="EY10" s="11"/>
      <c r="EZ10" s="11"/>
      <c r="FA10" s="11"/>
      <c r="FB10" s="26"/>
      <c r="FC10" s="42">
        <f t="shared" ca="1" si="53"/>
        <v>-1.9825049834709427E-3</v>
      </c>
      <c r="FD10" s="41"/>
      <c r="FE10" s="41"/>
      <c r="FF10" s="41"/>
      <c r="FG10" s="41"/>
      <c r="FH10" s="41"/>
      <c r="FI10" s="42">
        <f t="shared" ca="1" si="54"/>
        <v>0.11535854527497957</v>
      </c>
      <c r="FJ10" s="41"/>
      <c r="FK10" s="41"/>
      <c r="FL10" s="41"/>
      <c r="FM10" s="41"/>
      <c r="FN10" s="41"/>
      <c r="FO10" s="42">
        <f t="shared" ca="1" si="55"/>
        <v>0.18706380908624543</v>
      </c>
      <c r="FP10" s="41"/>
      <c r="FQ10" s="41"/>
      <c r="FR10" s="41"/>
      <c r="FS10" s="41"/>
      <c r="FT10" s="41"/>
      <c r="FU10" s="42">
        <f t="shared" ca="1" si="56"/>
        <v>2.2666354936496979E-3</v>
      </c>
      <c r="FV10" s="41"/>
      <c r="FW10" s="41"/>
      <c r="FX10" s="41"/>
      <c r="FY10" s="41"/>
      <c r="FZ10" s="43"/>
      <c r="GA10" s="13">
        <f t="shared" ca="1" si="57"/>
        <v>-4.171330772534477E-10</v>
      </c>
      <c r="GB10" s="11"/>
      <c r="GC10" s="11"/>
      <c r="GD10" s="11"/>
      <c r="GE10" s="11"/>
      <c r="GF10" s="11"/>
      <c r="GG10" s="13">
        <f t="shared" ca="1" si="58"/>
        <v>1.9807691305011947E-10</v>
      </c>
      <c r="GH10" s="11"/>
      <c r="GI10" s="11"/>
      <c r="GJ10" s="11"/>
      <c r="GK10" s="11"/>
      <c r="GL10" s="11"/>
      <c r="GM10" s="13">
        <f t="shared" ca="1" si="59"/>
        <v>-4.9997085382651007E-13</v>
      </c>
      <c r="GN10" s="11"/>
      <c r="GO10" s="11"/>
      <c r="GP10" s="11"/>
      <c r="GQ10" s="11"/>
      <c r="GR10" s="11"/>
      <c r="GS10" s="13">
        <f t="shared" ca="1" si="60"/>
        <v>-1.0179484161026882E-11</v>
      </c>
      <c r="GT10" s="11"/>
      <c r="GU10" s="11"/>
      <c r="GV10" s="11"/>
      <c r="GW10" s="11"/>
      <c r="GX10" s="26"/>
    </row>
    <row r="11" spans="1:206" hidden="1" x14ac:dyDescent="0.25">
      <c r="A11" s="35" t="s">
        <v>87</v>
      </c>
      <c r="B11" s="29">
        <v>5.7599599999999998E-8</v>
      </c>
      <c r="C11" s="11">
        <v>3.68278E-5</v>
      </c>
      <c r="D11" s="11">
        <v>6.1754200000000006E-5</v>
      </c>
      <c r="E11" s="11">
        <v>1.3755500000000001E-4</v>
      </c>
      <c r="F11" s="11">
        <v>6.7135500000000003E-6</v>
      </c>
      <c r="G11" s="11">
        <v>9.8519599999999998E-5</v>
      </c>
      <c r="H11" s="11">
        <v>6.6994200000000003E-6</v>
      </c>
      <c r="I11" s="11">
        <v>1.9474400000000001E-7</v>
      </c>
      <c r="J11" s="11">
        <v>2.76256E-8</v>
      </c>
      <c r="K11" s="11">
        <v>1.3337499999999999E-10</v>
      </c>
      <c r="L11" s="11">
        <v>4.0018099999999999</v>
      </c>
      <c r="M11" s="11">
        <v>1.71265</v>
      </c>
      <c r="N11" s="11">
        <v>3.9067300000000001E-13</v>
      </c>
      <c r="O11" s="11">
        <v>1.47732E-12</v>
      </c>
      <c r="P11" s="11">
        <v>5.0851300000000002E-12</v>
      </c>
      <c r="Q11" s="11">
        <v>1.3485800000000001E-11</v>
      </c>
      <c r="R11" s="11">
        <v>1.45908E-10</v>
      </c>
      <c r="S11" s="11">
        <v>1.6868300000000001E-10</v>
      </c>
      <c r="T11" s="11">
        <v>1.7059799999999999E-10</v>
      </c>
      <c r="U11" s="11">
        <v>1.70737E-10</v>
      </c>
      <c r="V11" s="11">
        <v>1.62319E-16</v>
      </c>
      <c r="W11" s="11">
        <v>8.7244899999999999E-16</v>
      </c>
      <c r="X11" s="11">
        <v>1.62692E-15</v>
      </c>
      <c r="Y11" s="11">
        <v>1.6277E-15</v>
      </c>
      <c r="Z11" s="11">
        <v>8.7784200000000002E-16</v>
      </c>
      <c r="AA11" s="11">
        <v>1.64504E-15</v>
      </c>
      <c r="AB11" s="11">
        <v>1.64789E-15</v>
      </c>
      <c r="AC11" s="11">
        <v>1.23359E-15</v>
      </c>
      <c r="AD11" s="11">
        <v>1.65309E-15</v>
      </c>
      <c r="AE11" s="11">
        <v>1.6531400000000001E-15</v>
      </c>
      <c r="AF11" s="11">
        <v>1.6542899999999999E-15</v>
      </c>
      <c r="AG11" s="11">
        <v>1.65448E-15</v>
      </c>
      <c r="AH11" s="11">
        <v>8.5676800000000003E-14</v>
      </c>
      <c r="AI11" s="11">
        <v>1.1E-12</v>
      </c>
      <c r="AJ11" s="11">
        <v>1.2495500000000001E-11</v>
      </c>
      <c r="AK11" s="11">
        <v>6.1862799999999994E-11</v>
      </c>
      <c r="AL11" s="11">
        <v>3.5895000000000001E-9</v>
      </c>
      <c r="AM11" s="11">
        <v>6.2223799999999998E-9</v>
      </c>
      <c r="AN11" s="11">
        <v>6.2890600000000002E-9</v>
      </c>
      <c r="AO11" s="11">
        <v>6.29003E-9</v>
      </c>
      <c r="AP11" s="11">
        <v>1.2399E-18</v>
      </c>
      <c r="AQ11" s="11">
        <v>1.1554399999999999E-16</v>
      </c>
      <c r="AR11" s="11">
        <v>1.29419E-14</v>
      </c>
      <c r="AS11" s="11">
        <v>1.30726E-14</v>
      </c>
      <c r="AT11" s="11">
        <v>1.1640799999999999E-16</v>
      </c>
      <c r="AU11" s="11">
        <v>6.2358599999999998E-14</v>
      </c>
      <c r="AV11" s="11">
        <v>8.3889400000000004E-14</v>
      </c>
      <c r="AW11" s="11">
        <v>2.59685E-16</v>
      </c>
      <c r="AX11" s="11">
        <v>1.4388900000000001E-13</v>
      </c>
      <c r="AY11" s="11">
        <v>1.43984E-13</v>
      </c>
      <c r="AZ11" s="11">
        <v>1.5181800000000001E-13</v>
      </c>
      <c r="BA11" s="11">
        <v>1.5239199999999999E-13</v>
      </c>
      <c r="BB11" s="11">
        <v>-1.6787000000000001E-7</v>
      </c>
      <c r="BC11" s="11">
        <v>3.08394E-9</v>
      </c>
      <c r="BD11" s="11">
        <v>7.3459200000000002E-9</v>
      </c>
      <c r="BE11" s="11">
        <v>8.3585900000000006E-9</v>
      </c>
      <c r="BF11" s="11">
        <v>4.0707600000000002E-10</v>
      </c>
      <c r="BG11" s="11">
        <v>9.9592100000000008E-9</v>
      </c>
      <c r="BH11" s="11">
        <v>4.0539300000000001E-10</v>
      </c>
      <c r="BI11" s="11">
        <v>-5.5865099999999996E-7</v>
      </c>
      <c r="BJ11" s="11">
        <v>0</v>
      </c>
      <c r="BK11" s="11">
        <v>-1.4738000000000001E-10</v>
      </c>
      <c r="BL11" s="11">
        <v>-3.34135E-10</v>
      </c>
      <c r="BM11" s="11">
        <v>1.4997799999999999E-10</v>
      </c>
      <c r="BN11" s="11">
        <v>-3.8373299999999999E-13</v>
      </c>
      <c r="BO11" s="11">
        <v>-9.8072399999999997E-13</v>
      </c>
      <c r="BP11" s="11">
        <v>-2.9628200000000001E-12</v>
      </c>
      <c r="BQ11" s="11">
        <v>-7.5780299999999998E-12</v>
      </c>
      <c r="BR11" s="11">
        <v>-8.1696299999999996E-11</v>
      </c>
      <c r="BS11" s="11">
        <v>-9.4435499999999999E-11</v>
      </c>
      <c r="BT11" s="11">
        <v>-9.5506299999999998E-11</v>
      </c>
      <c r="BU11" s="11">
        <v>-9.5584200000000002E-11</v>
      </c>
      <c r="BV11" s="11">
        <v>-8.1345799999999995E-12</v>
      </c>
      <c r="BW11" s="11">
        <v>-4.3352899999999998E-11</v>
      </c>
      <c r="BX11" s="11">
        <v>-8.0795400000000002E-11</v>
      </c>
      <c r="BY11" s="11">
        <v>-8.0834400000000001E-11</v>
      </c>
      <c r="BZ11" s="11">
        <v>-4.3620599999999998E-11</v>
      </c>
      <c r="CA11" s="11">
        <v>-8.1694799999999996E-11</v>
      </c>
      <c r="CB11" s="11">
        <v>-8.18366E-11</v>
      </c>
      <c r="CC11" s="11">
        <v>-6.12638E-11</v>
      </c>
      <c r="CD11" s="11">
        <v>-8.2094400000000004E-11</v>
      </c>
      <c r="CE11" s="11">
        <v>-8.2097000000000006E-11</v>
      </c>
      <c r="CF11" s="11">
        <v>-8.2154000000000004E-11</v>
      </c>
      <c r="CG11" s="11">
        <v>-8.2163499999999995E-11</v>
      </c>
      <c r="CH11" s="11">
        <v>-2.0105100000000001E-12</v>
      </c>
      <c r="CI11" s="11">
        <v>-3.3999100000000002E-12</v>
      </c>
      <c r="CJ11" s="11">
        <v>-1.9009300000000001E-11</v>
      </c>
      <c r="CK11" s="11">
        <v>-8.6631300000000003E-11</v>
      </c>
      <c r="CL11" s="11">
        <v>-2.2102000000000001E-11</v>
      </c>
      <c r="CM11" s="11">
        <v>-3.7619399999999998E-11</v>
      </c>
      <c r="CN11" s="11">
        <v>-3.8012400000000002E-11</v>
      </c>
      <c r="CO11" s="11">
        <v>-3.8018099999999997E-11</v>
      </c>
      <c r="CP11" s="11">
        <v>-2.2340999999999999E-12</v>
      </c>
      <c r="CQ11" s="11">
        <v>-1.50021E-10</v>
      </c>
      <c r="CR11" s="11">
        <v>-7.2136399999999999E-11</v>
      </c>
      <c r="CS11" s="11">
        <v>-7.2858299999999995E-11</v>
      </c>
      <c r="CT11" s="11">
        <v>-1.5114000000000001E-10</v>
      </c>
      <c r="CU11" s="11">
        <v>-3.4643799999999998E-10</v>
      </c>
      <c r="CV11" s="11">
        <v>-4.6583699999999999E-10</v>
      </c>
      <c r="CW11" s="11">
        <v>-3.3639100000000002E-10</v>
      </c>
      <c r="CX11" s="11">
        <v>-7.9878799999999997E-10</v>
      </c>
      <c r="CY11" s="11">
        <v>-7.9931500000000005E-10</v>
      </c>
      <c r="CZ11" s="11">
        <v>-8.4279099999999995E-10</v>
      </c>
      <c r="DA11" s="11">
        <v>-8.4597100000000004E-10</v>
      </c>
      <c r="DB11" s="11">
        <v>-1.22321E-3</v>
      </c>
      <c r="DC11" s="11">
        <v>-2.7496600000000001E-3</v>
      </c>
      <c r="DD11" s="11">
        <v>0.99993900000000002</v>
      </c>
      <c r="DE11" s="11">
        <v>5.6511600000000002E-7</v>
      </c>
      <c r="DF11" s="11">
        <v>6.0084999999999998E-5</v>
      </c>
      <c r="DG11" s="13">
        <v>8.7496999999999991E-3</v>
      </c>
      <c r="DH11" s="11">
        <v>2.2614800000000002E-6</v>
      </c>
      <c r="DI11" s="11">
        <v>9.7397900000000008E-10</v>
      </c>
      <c r="DJ11" s="11">
        <v>0</v>
      </c>
      <c r="DK11" s="11">
        <v>-2053.52</v>
      </c>
      <c r="DL11" s="11">
        <v>-2209140</v>
      </c>
      <c r="DM11" s="13">
        <v>-2.9610700000000001E-3</v>
      </c>
      <c r="DN11" s="11">
        <v>1.02905E-4</v>
      </c>
      <c r="DO11" s="11">
        <v>0</v>
      </c>
      <c r="DP11" s="11">
        <v>4.9287499999999997E-8</v>
      </c>
      <c r="DQ11" s="11">
        <v>0</v>
      </c>
      <c r="DR11" s="11">
        <v>0</v>
      </c>
      <c r="DS11" s="13">
        <v>5.7049399999999996E-6</v>
      </c>
      <c r="DT11" s="11">
        <v>0</v>
      </c>
      <c r="DU11" s="11">
        <v>0</v>
      </c>
      <c r="DV11" s="11">
        <v>0</v>
      </c>
      <c r="DW11" s="11">
        <v>2104.36</v>
      </c>
      <c r="DX11" s="11">
        <v>0</v>
      </c>
      <c r="DY11" s="13">
        <v>2.10156E-4</v>
      </c>
      <c r="DZ11" s="11">
        <v>0</v>
      </c>
      <c r="EA11" s="11">
        <v>0</v>
      </c>
      <c r="EB11" s="11">
        <v>0</v>
      </c>
      <c r="EC11" s="11">
        <v>0</v>
      </c>
      <c r="ED11" s="26">
        <v>1216680</v>
      </c>
      <c r="EE11" s="13">
        <f t="shared" ca="1" si="52"/>
        <v>8.7322784612339673E-3</v>
      </c>
      <c r="EF11" s="11"/>
      <c r="EG11" s="11"/>
      <c r="EH11" s="11"/>
      <c r="EI11" s="11"/>
      <c r="EJ11" s="11"/>
      <c r="EK11" s="13">
        <f t="shared" ca="1" si="50"/>
        <v>-3.3028469046552569E-3</v>
      </c>
      <c r="EL11" s="11"/>
      <c r="EM11" s="11"/>
      <c r="EN11" s="11"/>
      <c r="EO11" s="11"/>
      <c r="EP11" s="11"/>
      <c r="EQ11" s="13">
        <f t="shared" ca="1" si="50"/>
        <v>6.7721017927270046E-6</v>
      </c>
      <c r="ER11" s="11"/>
      <c r="ES11" s="11"/>
      <c r="ET11" s="11"/>
      <c r="EU11" s="11"/>
      <c r="EV11" s="11"/>
      <c r="EW11" s="13">
        <f t="shared" ca="1" si="51"/>
        <v>2.1063031906582352E-4</v>
      </c>
      <c r="EX11" s="11"/>
      <c r="EY11" s="11"/>
      <c r="EZ11" s="11"/>
      <c r="FA11" s="11"/>
      <c r="FB11" s="26"/>
      <c r="FC11" s="42">
        <f t="shared" ca="1" si="53"/>
        <v>-1.9911012681614105E-3</v>
      </c>
      <c r="FD11" s="41"/>
      <c r="FE11" s="41"/>
      <c r="FF11" s="41"/>
      <c r="FG11" s="41"/>
      <c r="FH11" s="41"/>
      <c r="FI11" s="42">
        <f t="shared" ca="1" si="54"/>
        <v>0.11542344647551619</v>
      </c>
      <c r="FJ11" s="41"/>
      <c r="FK11" s="41"/>
      <c r="FL11" s="41"/>
      <c r="FM11" s="41"/>
      <c r="FN11" s="41"/>
      <c r="FO11" s="42">
        <f t="shared" ca="1" si="55"/>
        <v>0.18705924912917665</v>
      </c>
      <c r="FP11" s="41"/>
      <c r="FQ11" s="41"/>
      <c r="FR11" s="41"/>
      <c r="FS11" s="41"/>
      <c r="FT11" s="41"/>
      <c r="FU11" s="42">
        <f t="shared" ca="1" si="56"/>
        <v>2.2569856003327136E-3</v>
      </c>
      <c r="FV11" s="41"/>
      <c r="FW11" s="41"/>
      <c r="FX11" s="41"/>
      <c r="FY11" s="41"/>
      <c r="FZ11" s="43"/>
      <c r="GA11" s="13">
        <f t="shared" ca="1" si="57"/>
        <v>-3.3313219300235874E-10</v>
      </c>
      <c r="GB11" s="11"/>
      <c r="GC11" s="11"/>
      <c r="GD11" s="11"/>
      <c r="GE11" s="11"/>
      <c r="GF11" s="11"/>
      <c r="GG11" s="13">
        <f t="shared" ca="1" si="58"/>
        <v>1.6966287966404759E-10</v>
      </c>
      <c r="GH11" s="11"/>
      <c r="GI11" s="11"/>
      <c r="GJ11" s="11"/>
      <c r="GK11" s="11"/>
      <c r="GL11" s="11"/>
      <c r="GM11" s="13">
        <f t="shared" ca="1" si="59"/>
        <v>-4.4520142572969177E-13</v>
      </c>
      <c r="GN11" s="11"/>
      <c r="GO11" s="11"/>
      <c r="GP11" s="11"/>
      <c r="GQ11" s="11"/>
      <c r="GR11" s="11"/>
      <c r="GS11" s="13">
        <f t="shared" ca="1" si="60"/>
        <v>-8.1618939217971416E-12</v>
      </c>
      <c r="GT11" s="11"/>
      <c r="GU11" s="11"/>
      <c r="GV11" s="11"/>
      <c r="GW11" s="11"/>
      <c r="GX11" s="26"/>
    </row>
    <row r="12" spans="1:206" hidden="1" x14ac:dyDescent="0.25">
      <c r="A12" s="35" t="s">
        <v>87</v>
      </c>
      <c r="B12" s="29">
        <v>6.7199500000000006E-8</v>
      </c>
      <c r="C12" s="11">
        <v>3.68278E-5</v>
      </c>
      <c r="D12" s="11">
        <v>6.1754200000000006E-5</v>
      </c>
      <c r="E12" s="11">
        <v>1.3755500000000001E-4</v>
      </c>
      <c r="F12" s="11">
        <v>6.7135500000000003E-6</v>
      </c>
      <c r="G12" s="11">
        <v>9.8519599999999998E-5</v>
      </c>
      <c r="H12" s="11">
        <v>6.6994200000000003E-6</v>
      </c>
      <c r="I12" s="11">
        <v>1.9474400000000001E-7</v>
      </c>
      <c r="J12" s="11">
        <v>2.76256E-8</v>
      </c>
      <c r="K12" s="11">
        <v>1.3337499999999999E-10</v>
      </c>
      <c r="L12" s="11">
        <v>4.0018099999999999</v>
      </c>
      <c r="M12" s="11">
        <v>1.71265</v>
      </c>
      <c r="N12" s="11">
        <v>3.9067300000000001E-13</v>
      </c>
      <c r="O12" s="11">
        <v>1.47732E-12</v>
      </c>
      <c r="P12" s="11">
        <v>5.0851300000000002E-12</v>
      </c>
      <c r="Q12" s="11">
        <v>1.3485800000000001E-11</v>
      </c>
      <c r="R12" s="11">
        <v>1.45908E-10</v>
      </c>
      <c r="S12" s="11">
        <v>1.6868300000000001E-10</v>
      </c>
      <c r="T12" s="11">
        <v>1.7059799999999999E-10</v>
      </c>
      <c r="U12" s="11">
        <v>1.70737E-10</v>
      </c>
      <c r="V12" s="11">
        <v>1.62319E-16</v>
      </c>
      <c r="W12" s="11">
        <v>8.7244899999999999E-16</v>
      </c>
      <c r="X12" s="11">
        <v>1.62692E-15</v>
      </c>
      <c r="Y12" s="11">
        <v>1.6277E-15</v>
      </c>
      <c r="Z12" s="11">
        <v>8.7784200000000002E-16</v>
      </c>
      <c r="AA12" s="11">
        <v>1.64504E-15</v>
      </c>
      <c r="AB12" s="11">
        <v>1.64789E-15</v>
      </c>
      <c r="AC12" s="11">
        <v>1.23359E-15</v>
      </c>
      <c r="AD12" s="11">
        <v>1.65309E-15</v>
      </c>
      <c r="AE12" s="11">
        <v>1.6531400000000001E-15</v>
      </c>
      <c r="AF12" s="11">
        <v>1.6542899999999999E-15</v>
      </c>
      <c r="AG12" s="11">
        <v>1.65448E-15</v>
      </c>
      <c r="AH12" s="11">
        <v>8.5676800000000003E-14</v>
      </c>
      <c r="AI12" s="11">
        <v>1.1E-12</v>
      </c>
      <c r="AJ12" s="11">
        <v>1.2495500000000001E-11</v>
      </c>
      <c r="AK12" s="11">
        <v>6.1862799999999994E-11</v>
      </c>
      <c r="AL12" s="11">
        <v>3.5895000000000001E-9</v>
      </c>
      <c r="AM12" s="11">
        <v>6.2223799999999998E-9</v>
      </c>
      <c r="AN12" s="11">
        <v>6.2890600000000002E-9</v>
      </c>
      <c r="AO12" s="11">
        <v>6.29003E-9</v>
      </c>
      <c r="AP12" s="11">
        <v>1.2399E-18</v>
      </c>
      <c r="AQ12" s="11">
        <v>1.1554399999999999E-16</v>
      </c>
      <c r="AR12" s="11">
        <v>1.29419E-14</v>
      </c>
      <c r="AS12" s="11">
        <v>1.30726E-14</v>
      </c>
      <c r="AT12" s="11">
        <v>1.1640799999999999E-16</v>
      </c>
      <c r="AU12" s="11">
        <v>6.2358599999999998E-14</v>
      </c>
      <c r="AV12" s="11">
        <v>8.3889400000000004E-14</v>
      </c>
      <c r="AW12" s="11">
        <v>2.59685E-16</v>
      </c>
      <c r="AX12" s="11">
        <v>1.4388900000000001E-13</v>
      </c>
      <c r="AY12" s="11">
        <v>1.43984E-13</v>
      </c>
      <c r="AZ12" s="11">
        <v>1.5181800000000001E-13</v>
      </c>
      <c r="BA12" s="11">
        <v>1.5239199999999999E-13</v>
      </c>
      <c r="BB12" s="11">
        <v>-1.2566600000000001E-7</v>
      </c>
      <c r="BC12" s="11">
        <v>3.08148E-9</v>
      </c>
      <c r="BD12" s="11">
        <v>7.3418499999999998E-9</v>
      </c>
      <c r="BE12" s="11">
        <v>8.3578599999999995E-9</v>
      </c>
      <c r="BF12" s="11">
        <v>4.0704000000000002E-10</v>
      </c>
      <c r="BG12" s="11">
        <v>1.0110300000000001E-8</v>
      </c>
      <c r="BH12" s="11">
        <v>4.0552600000000001E-10</v>
      </c>
      <c r="BI12" s="11">
        <v>-5.3275800000000001E-7</v>
      </c>
      <c r="BJ12" s="11">
        <v>0</v>
      </c>
      <c r="BK12" s="11">
        <v>-1.16182E-10</v>
      </c>
      <c r="BL12" s="11">
        <v>-2.5030700000000001E-10</v>
      </c>
      <c r="BM12" s="11">
        <v>1.1826899999999999E-10</v>
      </c>
      <c r="BN12" s="11">
        <v>-3.1872200000000002E-13</v>
      </c>
      <c r="BO12" s="11">
        <v>-7.6411800000000004E-13</v>
      </c>
      <c r="BP12" s="11">
        <v>-2.2428899999999999E-12</v>
      </c>
      <c r="BQ12" s="11">
        <v>-5.6861600000000001E-12</v>
      </c>
      <c r="BR12" s="11">
        <v>-6.1243100000000006E-11</v>
      </c>
      <c r="BS12" s="11">
        <v>-7.07905E-11</v>
      </c>
      <c r="BT12" s="11">
        <v>-7.1592999999999995E-11</v>
      </c>
      <c r="BU12" s="11">
        <v>-7.16514E-11</v>
      </c>
      <c r="BV12" s="11">
        <v>-6.1125399999999997E-12</v>
      </c>
      <c r="BW12" s="11">
        <v>-3.2507599999999997E-11</v>
      </c>
      <c r="BX12" s="11">
        <v>-6.0574300000000005E-11</v>
      </c>
      <c r="BY12" s="11">
        <v>-6.0603499999999994E-11</v>
      </c>
      <c r="BZ12" s="11">
        <v>-3.2708299999999997E-11</v>
      </c>
      <c r="CA12" s="11">
        <v>-6.1248499999999995E-11</v>
      </c>
      <c r="CB12" s="11">
        <v>-6.1354699999999999E-11</v>
      </c>
      <c r="CC12" s="11">
        <v>-4.5931299999999998E-11</v>
      </c>
      <c r="CD12" s="11">
        <v>-6.1548000000000006E-11</v>
      </c>
      <c r="CE12" s="11">
        <v>-6.1549999999999997E-11</v>
      </c>
      <c r="CF12" s="11">
        <v>-6.1592699999999999E-11</v>
      </c>
      <c r="CG12" s="11">
        <v>-6.15998E-11</v>
      </c>
      <c r="CH12" s="11">
        <v>-1.8614499999999999E-12</v>
      </c>
      <c r="CI12" s="11">
        <v>-2.8949799999999998E-12</v>
      </c>
      <c r="CJ12" s="11">
        <v>-1.45063E-11</v>
      </c>
      <c r="CK12" s="11">
        <v>-6.4808400000000001E-11</v>
      </c>
      <c r="CL12" s="11">
        <v>-1.6638799999999999E-11</v>
      </c>
      <c r="CM12" s="11">
        <v>-2.81927E-11</v>
      </c>
      <c r="CN12" s="11">
        <v>-2.8485300000000001E-11</v>
      </c>
      <c r="CO12" s="11">
        <v>-2.8489599999999998E-11</v>
      </c>
      <c r="CP12" s="11">
        <v>-1.7922100000000001E-12</v>
      </c>
      <c r="CQ12" s="11">
        <v>-1.12498E-10</v>
      </c>
      <c r="CR12" s="11">
        <v>-5.4117100000000003E-11</v>
      </c>
      <c r="CS12" s="11">
        <v>-5.46574E-11</v>
      </c>
      <c r="CT12" s="11">
        <v>-1.1333700000000001E-10</v>
      </c>
      <c r="CU12" s="11">
        <v>-2.5968699999999998E-10</v>
      </c>
      <c r="CV12" s="11">
        <v>-3.49146E-10</v>
      </c>
      <c r="CW12" s="11">
        <v>-2.52107E-10</v>
      </c>
      <c r="CX12" s="11">
        <v>-5.98651E-10</v>
      </c>
      <c r="CY12" s="11">
        <v>-5.9904599999999998E-10</v>
      </c>
      <c r="CZ12" s="11">
        <v>-6.3162599999999999E-10</v>
      </c>
      <c r="DA12" s="11">
        <v>-6.3400899999999996E-10</v>
      </c>
      <c r="DB12" s="11">
        <v>-1.18136E-3</v>
      </c>
      <c r="DC12" s="11">
        <v>-2.7515999999999999E-3</v>
      </c>
      <c r="DD12" s="11">
        <v>0.99993900000000002</v>
      </c>
      <c r="DE12" s="11">
        <v>5.6508900000000001E-7</v>
      </c>
      <c r="DF12" s="11">
        <v>6.0081899999999998E-5</v>
      </c>
      <c r="DG12" s="13">
        <v>8.74956E-3</v>
      </c>
      <c r="DH12" s="11">
        <v>2.2613799999999999E-6</v>
      </c>
      <c r="DI12" s="11">
        <v>9.7403200000000001E-10</v>
      </c>
      <c r="DJ12" s="11">
        <v>0</v>
      </c>
      <c r="DK12" s="11">
        <v>-2053.41</v>
      </c>
      <c r="DL12" s="11">
        <v>-2209660</v>
      </c>
      <c r="DM12" s="13">
        <v>-2.96124E-3</v>
      </c>
      <c r="DN12" s="11">
        <v>1.0289900000000001E-4</v>
      </c>
      <c r="DO12" s="11">
        <v>0</v>
      </c>
      <c r="DP12" s="11">
        <v>4.9290300000000003E-8</v>
      </c>
      <c r="DQ12" s="11">
        <v>0</v>
      </c>
      <c r="DR12" s="11">
        <v>0</v>
      </c>
      <c r="DS12" s="13">
        <v>5.7048699999999998E-6</v>
      </c>
      <c r="DT12" s="11">
        <v>0</v>
      </c>
      <c r="DU12" s="11">
        <v>0</v>
      </c>
      <c r="DV12" s="11">
        <v>0</v>
      </c>
      <c r="DW12" s="11">
        <v>2104.5300000000002</v>
      </c>
      <c r="DX12" s="11">
        <v>0</v>
      </c>
      <c r="DY12" s="13">
        <v>2.10156E-4</v>
      </c>
      <c r="DZ12" s="11">
        <v>0</v>
      </c>
      <c r="EA12" s="11">
        <v>0</v>
      </c>
      <c r="EB12" s="11">
        <v>0</v>
      </c>
      <c r="EC12" s="11">
        <v>0</v>
      </c>
      <c r="ED12" s="26">
        <v>1229140</v>
      </c>
      <c r="EE12" s="13">
        <f t="shared" ca="1" si="52"/>
        <v>8.7319725620068692E-3</v>
      </c>
      <c r="EF12" s="11"/>
      <c r="EG12" s="11"/>
      <c r="EH12" s="11"/>
      <c r="EI12" s="11"/>
      <c r="EJ12" s="11"/>
      <c r="EK12" s="13">
        <f t="shared" ca="1" si="50"/>
        <v>-3.3031317872776185E-3</v>
      </c>
      <c r="EL12" s="11"/>
      <c r="EM12" s="11"/>
      <c r="EN12" s="11"/>
      <c r="EO12" s="11"/>
      <c r="EP12" s="11"/>
      <c r="EQ12" s="13">
        <f t="shared" ca="1" si="50"/>
        <v>6.7719102701239104E-6</v>
      </c>
      <c r="ER12" s="11"/>
      <c r="ES12" s="11"/>
      <c r="ET12" s="11"/>
      <c r="EU12" s="11"/>
      <c r="EV12" s="11"/>
      <c r="EW12" s="13">
        <f t="shared" ca="1" si="51"/>
        <v>2.1063078453433575E-4</v>
      </c>
      <c r="EX12" s="11"/>
      <c r="EY12" s="11"/>
      <c r="EZ12" s="11"/>
      <c r="FA12" s="11"/>
      <c r="FB12" s="26"/>
      <c r="FC12" s="42">
        <f t="shared" ca="1" si="53"/>
        <v>-2.0100939925128589E-3</v>
      </c>
      <c r="FD12" s="41"/>
      <c r="FE12" s="41"/>
      <c r="FF12" s="41"/>
      <c r="FG12" s="41"/>
      <c r="FH12" s="41"/>
      <c r="FI12" s="42">
        <f t="shared" ca="1" si="54"/>
        <v>0.11545561564669481</v>
      </c>
      <c r="FJ12" s="41"/>
      <c r="FK12" s="41"/>
      <c r="FL12" s="41"/>
      <c r="FM12" s="41"/>
      <c r="FN12" s="41"/>
      <c r="FO12" s="42">
        <f t="shared" ca="1" si="55"/>
        <v>0.18704024283181048</v>
      </c>
      <c r="FP12" s="41"/>
      <c r="FQ12" s="41"/>
      <c r="FR12" s="41"/>
      <c r="FS12" s="41"/>
      <c r="FT12" s="41"/>
      <c r="FU12" s="42">
        <f t="shared" ca="1" si="56"/>
        <v>2.2592004717245902E-3</v>
      </c>
      <c r="FV12" s="41"/>
      <c r="FW12" s="41"/>
      <c r="FX12" s="41"/>
      <c r="FY12" s="41"/>
      <c r="FZ12" s="43"/>
      <c r="GA12" s="13">
        <f t="shared" ca="1" si="57"/>
        <v>-2.4912642402633257E-10</v>
      </c>
      <c r="GB12" s="11"/>
      <c r="GC12" s="11"/>
      <c r="GD12" s="11"/>
      <c r="GE12" s="11"/>
      <c r="GF12" s="11"/>
      <c r="GG12" s="13">
        <f t="shared" ca="1" si="58"/>
        <v>1.4124346726355519E-10</v>
      </c>
      <c r="GH12" s="11"/>
      <c r="GI12" s="11"/>
      <c r="GJ12" s="11"/>
      <c r="GK12" s="11"/>
      <c r="GL12" s="11"/>
      <c r="GM12" s="13">
        <f t="shared" ca="1" si="59"/>
        <v>-3.9042746502920073E-13</v>
      </c>
      <c r="GN12" s="11"/>
      <c r="GO12" s="11"/>
      <c r="GP12" s="11"/>
      <c r="GQ12" s="11"/>
      <c r="GR12" s="11"/>
      <c r="GS12" s="13">
        <f t="shared" ca="1" si="60"/>
        <v>-6.1444489710079112E-12</v>
      </c>
      <c r="GT12" s="11"/>
      <c r="GU12" s="11"/>
      <c r="GV12" s="11"/>
      <c r="GW12" s="11"/>
      <c r="GX12" s="26"/>
    </row>
    <row r="13" spans="1:206" hidden="1" x14ac:dyDescent="0.25">
      <c r="A13" s="35" t="s">
        <v>87</v>
      </c>
      <c r="B13" s="29">
        <v>7.6799499999999999E-8</v>
      </c>
      <c r="C13" s="11">
        <v>3.68278E-5</v>
      </c>
      <c r="D13" s="11">
        <v>6.1754200000000006E-5</v>
      </c>
      <c r="E13" s="11">
        <v>1.3755500000000001E-4</v>
      </c>
      <c r="F13" s="11">
        <v>6.7135500000000003E-6</v>
      </c>
      <c r="G13" s="11">
        <v>9.8519599999999998E-5</v>
      </c>
      <c r="H13" s="11">
        <v>6.6994200000000003E-6</v>
      </c>
      <c r="I13" s="11">
        <v>1.9474400000000001E-7</v>
      </c>
      <c r="J13" s="11">
        <v>2.76256E-8</v>
      </c>
      <c r="K13" s="11">
        <v>1.3337499999999999E-10</v>
      </c>
      <c r="L13" s="11">
        <v>4.0018099999999999</v>
      </c>
      <c r="M13" s="11">
        <v>1.71265</v>
      </c>
      <c r="N13" s="11">
        <v>3.9067300000000001E-13</v>
      </c>
      <c r="O13" s="11">
        <v>1.47732E-12</v>
      </c>
      <c r="P13" s="11">
        <v>5.0851300000000002E-12</v>
      </c>
      <c r="Q13" s="11">
        <v>1.3485800000000001E-11</v>
      </c>
      <c r="R13" s="11">
        <v>1.45908E-10</v>
      </c>
      <c r="S13" s="11">
        <v>1.6868300000000001E-10</v>
      </c>
      <c r="T13" s="11">
        <v>1.7059799999999999E-10</v>
      </c>
      <c r="U13" s="11">
        <v>1.70737E-10</v>
      </c>
      <c r="V13" s="11">
        <v>1.62319E-16</v>
      </c>
      <c r="W13" s="11">
        <v>8.7244899999999999E-16</v>
      </c>
      <c r="X13" s="11">
        <v>1.62692E-15</v>
      </c>
      <c r="Y13" s="11">
        <v>1.6277E-15</v>
      </c>
      <c r="Z13" s="11">
        <v>8.7784200000000002E-16</v>
      </c>
      <c r="AA13" s="11">
        <v>1.64504E-15</v>
      </c>
      <c r="AB13" s="11">
        <v>1.64789E-15</v>
      </c>
      <c r="AC13" s="11">
        <v>1.23359E-15</v>
      </c>
      <c r="AD13" s="11">
        <v>1.65309E-15</v>
      </c>
      <c r="AE13" s="11">
        <v>1.6531400000000001E-15</v>
      </c>
      <c r="AF13" s="11">
        <v>1.6542899999999999E-15</v>
      </c>
      <c r="AG13" s="11">
        <v>1.65448E-15</v>
      </c>
      <c r="AH13" s="11">
        <v>8.5676800000000003E-14</v>
      </c>
      <c r="AI13" s="11">
        <v>1.1E-12</v>
      </c>
      <c r="AJ13" s="11">
        <v>1.2495500000000001E-11</v>
      </c>
      <c r="AK13" s="11">
        <v>6.1862799999999994E-11</v>
      </c>
      <c r="AL13" s="11">
        <v>3.5895000000000001E-9</v>
      </c>
      <c r="AM13" s="11">
        <v>6.2223799999999998E-9</v>
      </c>
      <c r="AN13" s="11">
        <v>6.2890600000000002E-9</v>
      </c>
      <c r="AO13" s="11">
        <v>6.29003E-9</v>
      </c>
      <c r="AP13" s="11">
        <v>1.2399E-18</v>
      </c>
      <c r="AQ13" s="11">
        <v>1.1554399999999999E-16</v>
      </c>
      <c r="AR13" s="11">
        <v>1.29419E-14</v>
      </c>
      <c r="AS13" s="11">
        <v>1.30726E-14</v>
      </c>
      <c r="AT13" s="11">
        <v>1.1640799999999999E-16</v>
      </c>
      <c r="AU13" s="11">
        <v>6.2358599999999998E-14</v>
      </c>
      <c r="AV13" s="11">
        <v>8.3889400000000004E-14</v>
      </c>
      <c r="AW13" s="11">
        <v>2.59685E-16</v>
      </c>
      <c r="AX13" s="11">
        <v>1.4388900000000001E-13</v>
      </c>
      <c r="AY13" s="11">
        <v>1.43984E-13</v>
      </c>
      <c r="AZ13" s="11">
        <v>1.5181800000000001E-13</v>
      </c>
      <c r="BA13" s="11">
        <v>1.5239199999999999E-13</v>
      </c>
      <c r="BB13" s="11">
        <v>-8.3462999999999998E-8</v>
      </c>
      <c r="BC13" s="11">
        <v>3.07902E-9</v>
      </c>
      <c r="BD13" s="11">
        <v>7.3377700000000004E-9</v>
      </c>
      <c r="BE13" s="11">
        <v>8.3571200000000002E-9</v>
      </c>
      <c r="BF13" s="11">
        <v>4.0700400000000002E-10</v>
      </c>
      <c r="BG13" s="11">
        <v>1.0261500000000001E-8</v>
      </c>
      <c r="BH13" s="11">
        <v>4.0565900000000002E-10</v>
      </c>
      <c r="BI13" s="11">
        <v>-5.0686499999999995E-7</v>
      </c>
      <c r="BJ13" s="11">
        <v>0</v>
      </c>
      <c r="BK13" s="11">
        <v>-8.4983100000000006E-11</v>
      </c>
      <c r="BL13" s="11">
        <v>-1.6648199999999999E-10</v>
      </c>
      <c r="BM13" s="11">
        <v>8.6558200000000004E-11</v>
      </c>
      <c r="BN13" s="11">
        <v>-2.53713E-13</v>
      </c>
      <c r="BO13" s="11">
        <v>-5.4751800000000003E-13</v>
      </c>
      <c r="BP13" s="11">
        <v>-1.52299E-12</v>
      </c>
      <c r="BQ13" s="11">
        <v>-3.7943400000000002E-12</v>
      </c>
      <c r="BR13" s="11">
        <v>-4.07904E-11</v>
      </c>
      <c r="BS13" s="11">
        <v>-4.7146099999999998E-11</v>
      </c>
      <c r="BT13" s="11">
        <v>-4.7680300000000002E-11</v>
      </c>
      <c r="BU13" s="11">
        <v>-4.7719200000000001E-11</v>
      </c>
      <c r="BV13" s="11">
        <v>-4.0904899999999999E-12</v>
      </c>
      <c r="BW13" s="11">
        <v>-2.16622E-11</v>
      </c>
      <c r="BX13" s="11">
        <v>-4.0353100000000001E-11</v>
      </c>
      <c r="BY13" s="11">
        <v>-4.03726E-11</v>
      </c>
      <c r="BZ13" s="11">
        <v>-2.17959E-11</v>
      </c>
      <c r="CA13" s="11">
        <v>-4.0802200000000001E-11</v>
      </c>
      <c r="CB13" s="11">
        <v>-4.0872899999999997E-11</v>
      </c>
      <c r="CC13" s="11">
        <v>-3.0598800000000002E-11</v>
      </c>
      <c r="CD13" s="11">
        <v>-4.10016E-11</v>
      </c>
      <c r="CE13" s="11">
        <v>-4.1002900000000001E-11</v>
      </c>
      <c r="CF13" s="11">
        <v>-4.10314E-11</v>
      </c>
      <c r="CG13" s="11">
        <v>-4.1036099999999999E-11</v>
      </c>
      <c r="CH13" s="11">
        <v>-1.7124000000000001E-12</v>
      </c>
      <c r="CI13" s="11">
        <v>-2.3900700000000001E-12</v>
      </c>
      <c r="CJ13" s="11">
        <v>-1.00035E-11</v>
      </c>
      <c r="CK13" s="11">
        <v>-4.2985899999999997E-11</v>
      </c>
      <c r="CL13" s="11">
        <v>-1.1175799999999999E-11</v>
      </c>
      <c r="CM13" s="11">
        <v>-1.8766100000000001E-11</v>
      </c>
      <c r="CN13" s="11">
        <v>-1.8958399999999999E-11</v>
      </c>
      <c r="CO13" s="11">
        <v>-1.89612E-11</v>
      </c>
      <c r="CP13" s="11">
        <v>-1.35032E-12</v>
      </c>
      <c r="CQ13" s="11">
        <v>-7.4975699999999995E-11</v>
      </c>
      <c r="CR13" s="11">
        <v>-3.60977E-11</v>
      </c>
      <c r="CS13" s="11">
        <v>-3.6456599999999998E-11</v>
      </c>
      <c r="CT13" s="11">
        <v>-7.5533800000000006E-11</v>
      </c>
      <c r="CU13" s="11">
        <v>-1.7293500000000001E-10</v>
      </c>
      <c r="CV13" s="11">
        <v>-2.32455E-10</v>
      </c>
      <c r="CW13" s="11">
        <v>-1.67824E-10</v>
      </c>
      <c r="CX13" s="11">
        <v>-3.9851399999999998E-10</v>
      </c>
      <c r="CY13" s="11">
        <v>-3.9877700000000002E-10</v>
      </c>
      <c r="CZ13" s="11">
        <v>-4.2046100000000002E-10</v>
      </c>
      <c r="DA13" s="11">
        <v>-4.2204699999999998E-10</v>
      </c>
      <c r="DB13" s="11">
        <v>-1.13951E-3</v>
      </c>
      <c r="DC13" s="11">
        <v>-2.7535400000000001E-3</v>
      </c>
      <c r="DD13" s="11">
        <v>0.99993900000000002</v>
      </c>
      <c r="DE13" s="11">
        <v>5.6506200000000001E-7</v>
      </c>
      <c r="DF13" s="11">
        <v>6.0078899999999998E-5</v>
      </c>
      <c r="DG13" s="13">
        <v>8.7494200000000008E-3</v>
      </c>
      <c r="DH13" s="11">
        <v>2.2612699999999999E-6</v>
      </c>
      <c r="DI13" s="11">
        <v>9.7408499999999995E-10</v>
      </c>
      <c r="DJ13" s="11">
        <v>0</v>
      </c>
      <c r="DK13" s="11">
        <v>-2053.31</v>
      </c>
      <c r="DL13" s="11">
        <v>-2210180</v>
      </c>
      <c r="DM13" s="13">
        <v>-2.9614099999999998E-3</v>
      </c>
      <c r="DN13" s="11">
        <v>1.0289399999999999E-4</v>
      </c>
      <c r="DO13" s="11">
        <v>0</v>
      </c>
      <c r="DP13" s="11">
        <v>4.9293100000000002E-8</v>
      </c>
      <c r="DQ13" s="11">
        <v>0</v>
      </c>
      <c r="DR13" s="11">
        <v>0</v>
      </c>
      <c r="DS13" s="13">
        <v>5.7047900000000001E-6</v>
      </c>
      <c r="DT13" s="11">
        <v>0</v>
      </c>
      <c r="DU13" s="11">
        <v>0</v>
      </c>
      <c r="DV13" s="11">
        <v>0</v>
      </c>
      <c r="DW13" s="11">
        <v>2104.69</v>
      </c>
      <c r="DX13" s="11">
        <v>0</v>
      </c>
      <c r="DY13" s="13">
        <v>2.10156E-4</v>
      </c>
      <c r="DZ13" s="11">
        <v>0</v>
      </c>
      <c r="EA13" s="11">
        <v>0</v>
      </c>
      <c r="EB13" s="11">
        <v>0</v>
      </c>
      <c r="EC13" s="11">
        <v>0</v>
      </c>
      <c r="ED13" s="26">
        <v>1241600</v>
      </c>
      <c r="EE13" s="13">
        <f t="shared" ca="1" si="52"/>
        <v>8.7316548525703842E-3</v>
      </c>
      <c r="EF13" s="11"/>
      <c r="EG13" s="11"/>
      <c r="EH13" s="11"/>
      <c r="EI13" s="11"/>
      <c r="EJ13" s="11"/>
      <c r="EK13" s="13">
        <f t="shared" ca="1" si="50"/>
        <v>-3.3034026215513464E-3</v>
      </c>
      <c r="EL13" s="11"/>
      <c r="EM13" s="11"/>
      <c r="EN13" s="11"/>
      <c r="EO13" s="11"/>
      <c r="EP13" s="11"/>
      <c r="EQ13" s="13">
        <f t="shared" ca="1" si="50"/>
        <v>6.7717540195813791E-6</v>
      </c>
      <c r="ER13" s="11"/>
      <c r="ES13" s="11"/>
      <c r="ET13" s="11"/>
      <c r="EU13" s="11"/>
      <c r="EV13" s="11"/>
      <c r="EW13" s="13">
        <f t="shared" ca="1" si="51"/>
        <v>2.1063078453433578E-4</v>
      </c>
      <c r="EX13" s="11"/>
      <c r="EY13" s="11"/>
      <c r="EZ13" s="11"/>
      <c r="FA13" s="11"/>
      <c r="FB13" s="26"/>
      <c r="FC13" s="42">
        <f t="shared" ca="1" si="53"/>
        <v>-2.0304371523617074E-3</v>
      </c>
      <c r="FD13" s="41"/>
      <c r="FE13" s="41"/>
      <c r="FF13" s="41"/>
      <c r="FG13" s="41"/>
      <c r="FH13" s="41"/>
      <c r="FI13" s="42">
        <f t="shared" ca="1" si="54"/>
        <v>0.1154830373205151</v>
      </c>
      <c r="FJ13" s="41"/>
      <c r="FK13" s="41"/>
      <c r="FL13" s="41"/>
      <c r="FM13" s="41"/>
      <c r="FN13" s="41"/>
      <c r="FO13" s="42">
        <f t="shared" ca="1" si="55"/>
        <v>0.18702949969786425</v>
      </c>
      <c r="FP13" s="41"/>
      <c r="FQ13" s="41"/>
      <c r="FR13" s="41"/>
      <c r="FS13" s="41"/>
      <c r="FT13" s="41"/>
      <c r="FU13" s="42">
        <f t="shared" ca="1" si="56"/>
        <v>2.259200471724719E-3</v>
      </c>
      <c r="FV13" s="41"/>
      <c r="FW13" s="41"/>
      <c r="FX13" s="41"/>
      <c r="FY13" s="41"/>
      <c r="FZ13" s="43"/>
      <c r="GA13" s="13">
        <f t="shared" ca="1" si="57"/>
        <v>-1.6511838783815066E-10</v>
      </c>
      <c r="GB13" s="11"/>
      <c r="GC13" s="11"/>
      <c r="GD13" s="11"/>
      <c r="GE13" s="11"/>
      <c r="GF13" s="11"/>
      <c r="GG13" s="13">
        <f t="shared" ca="1" si="58"/>
        <v>1.1282181889207852E-10</v>
      </c>
      <c r="GH13" s="11"/>
      <c r="GI13" s="11"/>
      <c r="GJ13" s="11"/>
      <c r="GK13" s="11"/>
      <c r="GL13" s="11"/>
      <c r="GM13" s="13">
        <f t="shared" ca="1" si="59"/>
        <v>-3.3565541083003951E-13</v>
      </c>
      <c r="GN13" s="11"/>
      <c r="GO13" s="11"/>
      <c r="GP13" s="11"/>
      <c r="GQ13" s="11"/>
      <c r="GR13" s="11"/>
      <c r="GS13" s="13">
        <f t="shared" ca="1" si="60"/>
        <v>-4.1269495271518995E-12</v>
      </c>
      <c r="GT13" s="11"/>
      <c r="GU13" s="11"/>
      <c r="GV13" s="11"/>
      <c r="GW13" s="11"/>
      <c r="GX13" s="26"/>
    </row>
    <row r="14" spans="1:206" hidden="1" x14ac:dyDescent="0.25">
      <c r="A14" s="35" t="s">
        <v>87</v>
      </c>
      <c r="B14" s="29">
        <v>8.63994E-8</v>
      </c>
      <c r="C14" s="11">
        <v>3.68278E-5</v>
      </c>
      <c r="D14" s="11">
        <v>6.1754200000000006E-5</v>
      </c>
      <c r="E14" s="11">
        <v>1.3755500000000001E-4</v>
      </c>
      <c r="F14" s="11">
        <v>6.7135500000000003E-6</v>
      </c>
      <c r="G14" s="11">
        <v>9.8519599999999998E-5</v>
      </c>
      <c r="H14" s="11">
        <v>6.6994200000000003E-6</v>
      </c>
      <c r="I14" s="11">
        <v>1.9474400000000001E-7</v>
      </c>
      <c r="J14" s="11">
        <v>2.76256E-8</v>
      </c>
      <c r="K14" s="11">
        <v>1.3337499999999999E-10</v>
      </c>
      <c r="L14" s="11">
        <v>4.0018099999999999</v>
      </c>
      <c r="M14" s="11">
        <v>1.71265</v>
      </c>
      <c r="N14" s="11">
        <v>3.9067300000000001E-13</v>
      </c>
      <c r="O14" s="11">
        <v>1.47732E-12</v>
      </c>
      <c r="P14" s="11">
        <v>5.0851300000000002E-12</v>
      </c>
      <c r="Q14" s="11">
        <v>1.3485800000000001E-11</v>
      </c>
      <c r="R14" s="11">
        <v>1.45908E-10</v>
      </c>
      <c r="S14" s="11">
        <v>1.6868300000000001E-10</v>
      </c>
      <c r="T14" s="11">
        <v>1.7059799999999999E-10</v>
      </c>
      <c r="U14" s="11">
        <v>1.70737E-10</v>
      </c>
      <c r="V14" s="11">
        <v>1.62319E-16</v>
      </c>
      <c r="W14" s="11">
        <v>8.7244899999999999E-16</v>
      </c>
      <c r="X14" s="11">
        <v>1.62692E-15</v>
      </c>
      <c r="Y14" s="11">
        <v>1.6277E-15</v>
      </c>
      <c r="Z14" s="11">
        <v>8.7784200000000002E-16</v>
      </c>
      <c r="AA14" s="11">
        <v>1.64504E-15</v>
      </c>
      <c r="AB14" s="11">
        <v>1.64789E-15</v>
      </c>
      <c r="AC14" s="11">
        <v>1.23359E-15</v>
      </c>
      <c r="AD14" s="11">
        <v>1.65309E-15</v>
      </c>
      <c r="AE14" s="11">
        <v>1.6531400000000001E-15</v>
      </c>
      <c r="AF14" s="11">
        <v>1.6542899999999999E-15</v>
      </c>
      <c r="AG14" s="11">
        <v>1.65448E-15</v>
      </c>
      <c r="AH14" s="11">
        <v>8.5676800000000003E-14</v>
      </c>
      <c r="AI14" s="11">
        <v>1.1E-12</v>
      </c>
      <c r="AJ14" s="11">
        <v>1.2495500000000001E-11</v>
      </c>
      <c r="AK14" s="11">
        <v>6.1862799999999994E-11</v>
      </c>
      <c r="AL14" s="11">
        <v>3.5895000000000001E-9</v>
      </c>
      <c r="AM14" s="11">
        <v>6.2223799999999998E-9</v>
      </c>
      <c r="AN14" s="11">
        <v>6.2890600000000002E-9</v>
      </c>
      <c r="AO14" s="11">
        <v>6.29003E-9</v>
      </c>
      <c r="AP14" s="11">
        <v>1.2399E-18</v>
      </c>
      <c r="AQ14" s="11">
        <v>1.1554399999999999E-16</v>
      </c>
      <c r="AR14" s="11">
        <v>1.29419E-14</v>
      </c>
      <c r="AS14" s="11">
        <v>1.30726E-14</v>
      </c>
      <c r="AT14" s="11">
        <v>1.1640799999999999E-16</v>
      </c>
      <c r="AU14" s="11">
        <v>6.2358599999999998E-14</v>
      </c>
      <c r="AV14" s="11">
        <v>8.3889400000000004E-14</v>
      </c>
      <c r="AW14" s="11">
        <v>2.59685E-16</v>
      </c>
      <c r="AX14" s="11">
        <v>1.4388900000000001E-13</v>
      </c>
      <c r="AY14" s="11">
        <v>1.43984E-13</v>
      </c>
      <c r="AZ14" s="11">
        <v>1.5181800000000001E-13</v>
      </c>
      <c r="BA14" s="11">
        <v>1.5239199999999999E-13</v>
      </c>
      <c r="BB14" s="11">
        <v>-4.126E-8</v>
      </c>
      <c r="BC14" s="11">
        <v>3.0765699999999999E-9</v>
      </c>
      <c r="BD14" s="11">
        <v>7.3337E-9</v>
      </c>
      <c r="BE14" s="11">
        <v>8.3563900000000008E-9</v>
      </c>
      <c r="BF14" s="11">
        <v>4.0696899999999998E-10</v>
      </c>
      <c r="BG14" s="11">
        <v>1.04126E-8</v>
      </c>
      <c r="BH14" s="11">
        <v>4.0579100000000001E-10</v>
      </c>
      <c r="BI14" s="11">
        <v>-4.80972E-7</v>
      </c>
      <c r="BJ14" s="11">
        <v>0</v>
      </c>
      <c r="BK14" s="11">
        <v>-5.37845E-11</v>
      </c>
      <c r="BL14" s="11">
        <v>-8.2660099999999995E-11</v>
      </c>
      <c r="BM14" s="11">
        <v>5.4843999999999997E-11</v>
      </c>
      <c r="BN14" s="11">
        <v>-1.88705E-13</v>
      </c>
      <c r="BO14" s="11">
        <v>-3.3092299999999998E-13</v>
      </c>
      <c r="BP14" s="11">
        <v>-8.0310699999999998E-13</v>
      </c>
      <c r="BQ14" s="11">
        <v>-1.90257E-12</v>
      </c>
      <c r="BR14" s="11">
        <v>-2.0338299999999999E-11</v>
      </c>
      <c r="BS14" s="11">
        <v>-2.3502299999999999E-11</v>
      </c>
      <c r="BT14" s="11">
        <v>-2.37683E-11</v>
      </c>
      <c r="BU14" s="11">
        <v>-2.37876E-11</v>
      </c>
      <c r="BV14" s="11">
        <v>-2.0684500000000001E-12</v>
      </c>
      <c r="BW14" s="11">
        <v>-1.08169E-11</v>
      </c>
      <c r="BX14" s="11">
        <v>-2.0132E-11</v>
      </c>
      <c r="BY14" s="11">
        <v>-2.01417E-11</v>
      </c>
      <c r="BZ14" s="11">
        <v>-1.08835E-11</v>
      </c>
      <c r="CA14" s="11">
        <v>-2.03558E-11</v>
      </c>
      <c r="CB14" s="11">
        <v>-2.0391099999999999E-11</v>
      </c>
      <c r="CC14" s="11">
        <v>-1.5266299999999999E-11</v>
      </c>
      <c r="CD14" s="11">
        <v>-2.0455200000000001E-11</v>
      </c>
      <c r="CE14" s="11">
        <v>-2.0455900000000001E-11</v>
      </c>
      <c r="CF14" s="11">
        <v>-2.0470100000000001E-11</v>
      </c>
      <c r="CG14" s="11">
        <v>-2.0472400000000001E-11</v>
      </c>
      <c r="CH14" s="11">
        <v>-1.56335E-12</v>
      </c>
      <c r="CI14" s="11">
        <v>-1.8851700000000001E-12</v>
      </c>
      <c r="CJ14" s="11">
        <v>-5.5007300000000001E-12</v>
      </c>
      <c r="CK14" s="11">
        <v>-2.11639E-11</v>
      </c>
      <c r="CL14" s="11">
        <v>-5.71283E-12</v>
      </c>
      <c r="CM14" s="11">
        <v>-9.3397799999999992E-12</v>
      </c>
      <c r="CN14" s="11">
        <v>-9.4316300000000007E-12</v>
      </c>
      <c r="CO14" s="11">
        <v>-9.4329799999999997E-12</v>
      </c>
      <c r="CP14" s="11">
        <v>-9.0843300000000001E-13</v>
      </c>
      <c r="CQ14" s="11">
        <v>-3.7452999999999997E-11</v>
      </c>
      <c r="CR14" s="11">
        <v>-1.8078400000000001E-11</v>
      </c>
      <c r="CS14" s="11">
        <v>-1.8255699999999999E-11</v>
      </c>
      <c r="CT14" s="11">
        <v>-3.7730899999999998E-11</v>
      </c>
      <c r="CU14" s="11">
        <v>-8.6183499999999998E-11</v>
      </c>
      <c r="CV14" s="11">
        <v>-1.15764E-10</v>
      </c>
      <c r="CW14" s="11">
        <v>-8.3541399999999997E-11</v>
      </c>
      <c r="CX14" s="11">
        <v>-1.9837699999999999E-10</v>
      </c>
      <c r="CY14" s="11">
        <v>-1.98508E-10</v>
      </c>
      <c r="CZ14" s="11">
        <v>-2.0929600000000001E-10</v>
      </c>
      <c r="DA14" s="11">
        <v>-2.10085E-10</v>
      </c>
      <c r="DB14" s="11">
        <v>-1.0976600000000001E-3</v>
      </c>
      <c r="DC14" s="11">
        <v>-2.7554699999999999E-3</v>
      </c>
      <c r="DD14" s="11">
        <v>0.99993900000000002</v>
      </c>
      <c r="DE14" s="11">
        <v>5.65035E-7</v>
      </c>
      <c r="DF14" s="11">
        <v>6.0075799999999998E-5</v>
      </c>
      <c r="DG14" s="13">
        <v>8.7492799999999999E-3</v>
      </c>
      <c r="DH14" s="11">
        <v>2.2611599999999998E-6</v>
      </c>
      <c r="DI14" s="11">
        <v>9.7413699999999998E-10</v>
      </c>
      <c r="DJ14" s="11">
        <v>0</v>
      </c>
      <c r="DK14" s="11">
        <v>-2053.1999999999998</v>
      </c>
      <c r="DL14" s="11">
        <v>-2210700</v>
      </c>
      <c r="DM14" s="13">
        <v>-2.9615800000000001E-3</v>
      </c>
      <c r="DN14" s="11">
        <v>1.02889E-4</v>
      </c>
      <c r="DO14" s="11">
        <v>0</v>
      </c>
      <c r="DP14" s="11">
        <v>4.9295900000000001E-8</v>
      </c>
      <c r="DQ14" s="11">
        <v>0</v>
      </c>
      <c r="DR14" s="11">
        <v>0</v>
      </c>
      <c r="DS14" s="13">
        <v>5.7047200000000003E-6</v>
      </c>
      <c r="DT14" s="11">
        <v>0</v>
      </c>
      <c r="DU14" s="11">
        <v>0</v>
      </c>
      <c r="DV14" s="11">
        <v>0</v>
      </c>
      <c r="DW14" s="11">
        <v>2104.86</v>
      </c>
      <c r="DX14" s="11">
        <v>0</v>
      </c>
      <c r="DY14" s="13">
        <v>2.1015500000000001E-4</v>
      </c>
      <c r="DZ14" s="11">
        <v>0</v>
      </c>
      <c r="EA14" s="11">
        <v>0</v>
      </c>
      <c r="EB14" s="11">
        <v>0</v>
      </c>
      <c r="EC14" s="11">
        <v>0</v>
      </c>
      <c r="ED14" s="26">
        <v>1254050</v>
      </c>
      <c r="EE14" s="13">
        <f t="shared" ca="1" si="52"/>
        <v>8.731419077282053E-3</v>
      </c>
      <c r="EF14" s="11"/>
      <c r="EG14" s="11"/>
      <c r="EH14" s="11"/>
      <c r="EI14" s="11"/>
      <c r="EJ14" s="11"/>
      <c r="EK14" s="13">
        <f t="shared" ca="1" si="50"/>
        <v>-3.3037531640954594E-3</v>
      </c>
      <c r="EL14" s="11"/>
      <c r="EM14" s="11"/>
      <c r="EN14" s="11"/>
      <c r="EO14" s="11"/>
      <c r="EP14" s="11"/>
      <c r="EQ14" s="13">
        <f t="shared" ca="1" si="50"/>
        <v>6.7716330378441445E-6</v>
      </c>
      <c r="ER14" s="11"/>
      <c r="ES14" s="11"/>
      <c r="ET14" s="11"/>
      <c r="EU14" s="11"/>
      <c r="EV14" s="11"/>
      <c r="EW14" s="13">
        <f t="shared" ca="1" si="51"/>
        <v>2.1063162116272038E-4</v>
      </c>
      <c r="EX14" s="11"/>
      <c r="EY14" s="11"/>
      <c r="EZ14" s="11"/>
      <c r="FA14" s="11"/>
      <c r="FB14" s="26"/>
      <c r="FC14" s="42">
        <f t="shared" ca="1" si="53"/>
        <v>-2.041416290020086E-3</v>
      </c>
      <c r="FD14" s="41"/>
      <c r="FE14" s="41"/>
      <c r="FF14" s="41"/>
      <c r="FG14" s="41"/>
      <c r="FH14" s="41"/>
      <c r="FI14" s="42">
        <f t="shared" ca="1" si="54"/>
        <v>0.11553736994964151</v>
      </c>
      <c r="FJ14" s="41"/>
      <c r="FK14" s="41"/>
      <c r="FL14" s="41"/>
      <c r="FM14" s="41"/>
      <c r="FN14" s="41"/>
      <c r="FO14" s="42">
        <f t="shared" ca="1" si="55"/>
        <v>0.18702285788682776</v>
      </c>
      <c r="FP14" s="41"/>
      <c r="FQ14" s="41"/>
      <c r="FR14" s="41"/>
      <c r="FS14" s="41"/>
      <c r="FT14" s="41"/>
      <c r="FU14" s="42">
        <f t="shared" ca="1" si="56"/>
        <v>2.2679506208292343E-3</v>
      </c>
      <c r="FV14" s="41"/>
      <c r="FW14" s="41"/>
      <c r="FX14" s="41"/>
      <c r="FY14" s="41"/>
      <c r="FZ14" s="43"/>
      <c r="GA14" s="13">
        <f t="shared" ca="1" si="57"/>
        <v>-8.1117693660389884E-11</v>
      </c>
      <c r="GB14" s="11"/>
      <c r="GC14" s="11"/>
      <c r="GD14" s="11"/>
      <c r="GE14" s="11"/>
      <c r="GF14" s="11"/>
      <c r="GG14" s="13">
        <f t="shared" ca="1" si="58"/>
        <v>8.4406556073949299E-11</v>
      </c>
      <c r="GH14" s="11"/>
      <c r="GI14" s="11"/>
      <c r="GJ14" s="11"/>
      <c r="GK14" s="11"/>
      <c r="GL14" s="11"/>
      <c r="GM14" s="13">
        <f t="shared" ca="1" si="59"/>
        <v>-2.8088631298857811E-13</v>
      </c>
      <c r="GN14" s="11"/>
      <c r="GO14" s="11"/>
      <c r="GP14" s="11"/>
      <c r="GQ14" s="11"/>
      <c r="GR14" s="11"/>
      <c r="GS14" s="13">
        <f t="shared" ca="1" si="60"/>
        <v>-2.1096281158196788E-12</v>
      </c>
      <c r="GT14" s="11"/>
      <c r="GU14" s="11"/>
      <c r="GV14" s="11"/>
      <c r="GW14" s="11"/>
      <c r="GX14" s="26"/>
    </row>
    <row r="15" spans="1:206" hidden="1" x14ac:dyDescent="0.25">
      <c r="A15" s="35" t="s">
        <v>87</v>
      </c>
      <c r="B15" s="29">
        <v>9.5999300000000001E-8</v>
      </c>
      <c r="C15" s="11">
        <v>3.68278E-5</v>
      </c>
      <c r="D15" s="11">
        <v>6.1754200000000006E-5</v>
      </c>
      <c r="E15" s="11">
        <v>1.3755500000000001E-4</v>
      </c>
      <c r="F15" s="11">
        <v>6.7135500000000003E-6</v>
      </c>
      <c r="G15" s="11">
        <v>9.8519599999999998E-5</v>
      </c>
      <c r="H15" s="11">
        <v>6.6994200000000003E-6</v>
      </c>
      <c r="I15" s="11">
        <v>1.9474400000000001E-7</v>
      </c>
      <c r="J15" s="11">
        <v>2.76256E-8</v>
      </c>
      <c r="K15" s="11">
        <v>1.3337499999999999E-10</v>
      </c>
      <c r="L15" s="11">
        <v>4.0018099999999999</v>
      </c>
      <c r="M15" s="11">
        <v>1.71265</v>
      </c>
      <c r="N15" s="11">
        <v>3.9067300000000001E-13</v>
      </c>
      <c r="O15" s="11">
        <v>1.47732E-12</v>
      </c>
      <c r="P15" s="11">
        <v>5.0851300000000002E-12</v>
      </c>
      <c r="Q15" s="11">
        <v>1.3485800000000001E-11</v>
      </c>
      <c r="R15" s="11">
        <v>1.45908E-10</v>
      </c>
      <c r="S15" s="11">
        <v>1.6868300000000001E-10</v>
      </c>
      <c r="T15" s="11">
        <v>1.7059799999999999E-10</v>
      </c>
      <c r="U15" s="11">
        <v>1.70737E-10</v>
      </c>
      <c r="V15" s="11">
        <v>1.62319E-16</v>
      </c>
      <c r="W15" s="11">
        <v>8.7244899999999999E-16</v>
      </c>
      <c r="X15" s="11">
        <v>1.62692E-15</v>
      </c>
      <c r="Y15" s="11">
        <v>1.6277E-15</v>
      </c>
      <c r="Z15" s="11">
        <v>8.7784200000000002E-16</v>
      </c>
      <c r="AA15" s="11">
        <v>1.64504E-15</v>
      </c>
      <c r="AB15" s="11">
        <v>1.64789E-15</v>
      </c>
      <c r="AC15" s="11">
        <v>1.23359E-15</v>
      </c>
      <c r="AD15" s="11">
        <v>1.65309E-15</v>
      </c>
      <c r="AE15" s="11">
        <v>1.6531400000000001E-15</v>
      </c>
      <c r="AF15" s="11">
        <v>1.6542899999999999E-15</v>
      </c>
      <c r="AG15" s="11">
        <v>1.65448E-15</v>
      </c>
      <c r="AH15" s="11">
        <v>8.5676800000000003E-14</v>
      </c>
      <c r="AI15" s="11">
        <v>1.1E-12</v>
      </c>
      <c r="AJ15" s="11">
        <v>1.2495500000000001E-11</v>
      </c>
      <c r="AK15" s="11">
        <v>6.1862799999999994E-11</v>
      </c>
      <c r="AL15" s="11">
        <v>3.5895000000000001E-9</v>
      </c>
      <c r="AM15" s="11">
        <v>6.2223799999999998E-9</v>
      </c>
      <c r="AN15" s="11">
        <v>6.2890600000000002E-9</v>
      </c>
      <c r="AO15" s="11">
        <v>6.29003E-9</v>
      </c>
      <c r="AP15" s="11">
        <v>1.2399E-18</v>
      </c>
      <c r="AQ15" s="11">
        <v>1.1554399999999999E-16</v>
      </c>
      <c r="AR15" s="11">
        <v>1.29419E-14</v>
      </c>
      <c r="AS15" s="11">
        <v>1.30726E-14</v>
      </c>
      <c r="AT15" s="11">
        <v>1.1640799999999999E-16</v>
      </c>
      <c r="AU15" s="11">
        <v>6.2358599999999998E-14</v>
      </c>
      <c r="AV15" s="11">
        <v>8.3889400000000004E-14</v>
      </c>
      <c r="AW15" s="11">
        <v>2.59685E-16</v>
      </c>
      <c r="AX15" s="11">
        <v>1.4388900000000001E-13</v>
      </c>
      <c r="AY15" s="11">
        <v>1.43984E-13</v>
      </c>
      <c r="AZ15" s="11">
        <v>1.5181800000000001E-13</v>
      </c>
      <c r="BA15" s="11">
        <v>1.5239199999999999E-13</v>
      </c>
      <c r="BB15" s="11">
        <v>9.4287700000000003E-10</v>
      </c>
      <c r="BC15" s="11">
        <v>3.0741099999999998E-9</v>
      </c>
      <c r="BD15" s="11">
        <v>7.3296199999999998E-9</v>
      </c>
      <c r="BE15" s="11">
        <v>8.3556599999999997E-9</v>
      </c>
      <c r="BF15" s="11">
        <v>4.0693299999999998E-10</v>
      </c>
      <c r="BG15" s="11">
        <v>1.05637E-8</v>
      </c>
      <c r="BH15" s="11">
        <v>4.0592400000000001E-10</v>
      </c>
      <c r="BI15" s="11">
        <v>-4.5508000000000002E-7</v>
      </c>
      <c r="BJ15" s="11">
        <v>0</v>
      </c>
      <c r="BK15" s="11">
        <v>-2.25861E-11</v>
      </c>
      <c r="BL15" s="11">
        <v>1.1595000000000001E-12</v>
      </c>
      <c r="BM15" s="11">
        <v>2.31268E-11</v>
      </c>
      <c r="BN15" s="11">
        <v>-1.23699E-13</v>
      </c>
      <c r="BO15" s="11">
        <v>-1.1433399999999999E-13</v>
      </c>
      <c r="BP15" s="11">
        <v>-8.3241799999999998E-14</v>
      </c>
      <c r="BQ15" s="11">
        <v>-1.0843700000000001E-14</v>
      </c>
      <c r="BR15" s="11">
        <v>1.13244E-13</v>
      </c>
      <c r="BS15" s="11">
        <v>1.4083900000000001E-13</v>
      </c>
      <c r="BT15" s="11">
        <v>1.43158E-13</v>
      </c>
      <c r="BU15" s="11">
        <v>1.4332699999999999E-13</v>
      </c>
      <c r="BV15" s="11">
        <v>-4.6404999999999999E-14</v>
      </c>
      <c r="BW15" s="11">
        <v>2.8441E-14</v>
      </c>
      <c r="BX15" s="11">
        <v>8.9151400000000004E-14</v>
      </c>
      <c r="BY15" s="11">
        <v>8.9225100000000001E-14</v>
      </c>
      <c r="BZ15" s="11">
        <v>2.8813100000000003E-14</v>
      </c>
      <c r="CA15" s="11">
        <v>9.0458300000000003E-14</v>
      </c>
      <c r="CB15" s="11">
        <v>9.0725600000000005E-14</v>
      </c>
      <c r="CC15" s="11">
        <v>6.6139999999999996E-14</v>
      </c>
      <c r="CD15" s="11">
        <v>9.1110999999999999E-14</v>
      </c>
      <c r="CE15" s="11">
        <v>9.1115999999999995E-14</v>
      </c>
      <c r="CF15" s="11">
        <v>9.1197599999999996E-14</v>
      </c>
      <c r="CG15" s="11">
        <v>9.1215599999999999E-14</v>
      </c>
      <c r="CH15" s="11">
        <v>-1.4142999999999999E-12</v>
      </c>
      <c r="CI15" s="11">
        <v>-1.3802800000000001E-12</v>
      </c>
      <c r="CJ15" s="11">
        <v>-9.9805899999999992E-13</v>
      </c>
      <c r="CK15" s="11">
        <v>6.5777599999999996E-13</v>
      </c>
      <c r="CL15" s="11">
        <v>-2.49984E-13</v>
      </c>
      <c r="CM15" s="11">
        <v>8.6397999999999997E-14</v>
      </c>
      <c r="CN15" s="11">
        <v>9.4916900000000004E-14</v>
      </c>
      <c r="CO15" s="11">
        <v>9.5041400000000005E-14</v>
      </c>
      <c r="CP15" s="11">
        <v>-4.6654699999999995E-13</v>
      </c>
      <c r="CQ15" s="11">
        <v>6.9699200000000001E-14</v>
      </c>
      <c r="CR15" s="11">
        <v>-5.9059899999999996E-14</v>
      </c>
      <c r="CS15" s="11">
        <v>-5.4887400000000001E-14</v>
      </c>
      <c r="CT15" s="11">
        <v>7.1984999999999996E-14</v>
      </c>
      <c r="CU15" s="11">
        <v>5.6805699999999999E-13</v>
      </c>
      <c r="CV15" s="11">
        <v>9.2728100000000003E-13</v>
      </c>
      <c r="CW15" s="11">
        <v>7.4165800000000005E-13</v>
      </c>
      <c r="CX15" s="11">
        <v>1.7593E-12</v>
      </c>
      <c r="CY15" s="11">
        <v>1.76077E-12</v>
      </c>
      <c r="CZ15" s="11">
        <v>1.8685500000000002E-12</v>
      </c>
      <c r="DA15" s="11">
        <v>1.8773799999999998E-12</v>
      </c>
      <c r="DB15" s="11">
        <v>-1.0558099999999999E-3</v>
      </c>
      <c r="DC15" s="11">
        <v>-2.7574100000000001E-3</v>
      </c>
      <c r="DD15" s="11">
        <v>0.99993900000000002</v>
      </c>
      <c r="DE15" s="11">
        <v>5.65008E-7</v>
      </c>
      <c r="DF15" s="11">
        <v>6.0072699999999998E-5</v>
      </c>
      <c r="DG15" s="13">
        <v>8.7491400000000007E-3</v>
      </c>
      <c r="DH15" s="11">
        <v>2.2610500000000001E-6</v>
      </c>
      <c r="DI15" s="11">
        <v>9.7418999999999992E-10</v>
      </c>
      <c r="DJ15" s="11">
        <v>0</v>
      </c>
      <c r="DK15" s="11">
        <v>-2053.09</v>
      </c>
      <c r="DL15" s="11">
        <v>-2211210</v>
      </c>
      <c r="DM15" s="13">
        <v>-2.96175E-3</v>
      </c>
      <c r="DN15" s="11">
        <v>1.02884E-4</v>
      </c>
      <c r="DO15" s="11">
        <v>0</v>
      </c>
      <c r="DP15" s="11">
        <v>4.9298600000000002E-8</v>
      </c>
      <c r="DQ15" s="11">
        <v>0</v>
      </c>
      <c r="DR15" s="11">
        <v>0</v>
      </c>
      <c r="DS15" s="13">
        <v>5.7046399999999998E-6</v>
      </c>
      <c r="DT15" s="11">
        <v>0</v>
      </c>
      <c r="DU15" s="11">
        <v>0</v>
      </c>
      <c r="DV15" s="11">
        <v>0</v>
      </c>
      <c r="DW15" s="11">
        <v>2105.0300000000002</v>
      </c>
      <c r="DX15" s="11">
        <v>0</v>
      </c>
      <c r="DY15" s="13">
        <v>2.1015500000000001E-4</v>
      </c>
      <c r="DZ15" s="11">
        <v>0</v>
      </c>
      <c r="EA15" s="11">
        <v>0</v>
      </c>
      <c r="EB15" s="11">
        <v>0</v>
      </c>
      <c r="EC15" s="11">
        <v>0</v>
      </c>
      <c r="ED15" s="26">
        <v>1266510</v>
      </c>
      <c r="EE15" s="13">
        <f t="shared" ca="1" si="52"/>
        <v>8.7312496095393478E-3</v>
      </c>
      <c r="EF15" s="11"/>
      <c r="EG15" s="11"/>
      <c r="EH15" s="11"/>
      <c r="EI15" s="11"/>
      <c r="EJ15" s="11"/>
      <c r="EK15" s="13">
        <f t="shared" ca="1" si="50"/>
        <v>-3.3041011264411282E-3</v>
      </c>
      <c r="EL15" s="11"/>
      <c r="EM15" s="11"/>
      <c r="EN15" s="11"/>
      <c r="EO15" s="11"/>
      <c r="EP15" s="11"/>
      <c r="EQ15" s="13">
        <f t="shared" ca="1" si="50"/>
        <v>6.7714848227534177E-6</v>
      </c>
      <c r="ER15" s="11"/>
      <c r="ES15" s="11"/>
      <c r="ET15" s="11"/>
      <c r="EU15" s="11"/>
      <c r="EV15" s="11"/>
      <c r="EW15" s="13">
        <f t="shared" ca="1" si="51"/>
        <v>2.1063407570229184E-4</v>
      </c>
      <c r="EX15" s="11"/>
      <c r="EY15" s="11"/>
      <c r="EZ15" s="11"/>
      <c r="FA15" s="11"/>
      <c r="FB15" s="26"/>
      <c r="FC15" s="42">
        <f t="shared" ca="1" si="53"/>
        <v>-2.0448170289483268E-3</v>
      </c>
      <c r="FD15" s="41"/>
      <c r="FE15" s="41"/>
      <c r="FF15" s="41"/>
      <c r="FG15" s="41"/>
      <c r="FH15" s="41"/>
      <c r="FI15" s="42">
        <f t="shared" ca="1" si="54"/>
        <v>0.11559082516793391</v>
      </c>
      <c r="FJ15" s="41"/>
      <c r="FK15" s="41"/>
      <c r="FL15" s="41"/>
      <c r="FM15" s="41"/>
      <c r="FN15" s="41"/>
      <c r="FO15" s="42">
        <f t="shared" ca="1" si="55"/>
        <v>0.18701352280834863</v>
      </c>
      <c r="FP15" s="41"/>
      <c r="FQ15" s="41"/>
      <c r="FR15" s="41"/>
      <c r="FS15" s="41"/>
      <c r="FT15" s="41"/>
      <c r="FU15" s="42">
        <f t="shared" ca="1" si="56"/>
        <v>2.2796302837992288E-3</v>
      </c>
      <c r="FV15" s="41"/>
      <c r="FW15" s="41"/>
      <c r="FX15" s="41"/>
      <c r="FY15" s="41"/>
      <c r="FZ15" s="43"/>
      <c r="GA15" s="13">
        <f t="shared" ca="1" si="57"/>
        <v>2.8766470442565706E-12</v>
      </c>
      <c r="GB15" s="11"/>
      <c r="GC15" s="11"/>
      <c r="GD15" s="11"/>
      <c r="GE15" s="11"/>
      <c r="GF15" s="11"/>
      <c r="GG15" s="13">
        <f t="shared" ca="1" si="58"/>
        <v>5.599104155248469E-11</v>
      </c>
      <c r="GH15" s="11"/>
      <c r="GI15" s="11"/>
      <c r="GJ15" s="11"/>
      <c r="GK15" s="11"/>
      <c r="GL15" s="11"/>
      <c r="GM15" s="13">
        <f t="shared" ca="1" si="59"/>
        <v>-2.26115638093964E-13</v>
      </c>
      <c r="GN15" s="11"/>
      <c r="GO15" s="11"/>
      <c r="GP15" s="11"/>
      <c r="GQ15" s="11"/>
      <c r="GR15" s="11"/>
      <c r="GS15" s="13">
        <f t="shared" ca="1" si="60"/>
        <v>-9.2381889795313447E-14</v>
      </c>
      <c r="GT15" s="11"/>
      <c r="GU15" s="11"/>
      <c r="GV15" s="11"/>
      <c r="GW15" s="11"/>
      <c r="GX15" s="26"/>
    </row>
    <row r="16" spans="1:206" hidden="1" x14ac:dyDescent="0.25">
      <c r="A16" s="35" t="s">
        <v>87</v>
      </c>
      <c r="B16" s="29">
        <v>1.05599E-7</v>
      </c>
      <c r="C16" s="11">
        <v>3.68278E-5</v>
      </c>
      <c r="D16" s="11">
        <v>6.1754200000000006E-5</v>
      </c>
      <c r="E16" s="11">
        <v>1.3755500000000001E-4</v>
      </c>
      <c r="F16" s="11">
        <v>6.7135500000000003E-6</v>
      </c>
      <c r="G16" s="11">
        <v>9.8519599999999998E-5</v>
      </c>
      <c r="H16" s="11">
        <v>6.6994200000000003E-6</v>
      </c>
      <c r="I16" s="11">
        <v>1.9474400000000001E-7</v>
      </c>
      <c r="J16" s="11">
        <v>2.76256E-8</v>
      </c>
      <c r="K16" s="11">
        <v>1.3337499999999999E-10</v>
      </c>
      <c r="L16" s="11">
        <v>4.0018099999999999</v>
      </c>
      <c r="M16" s="11">
        <v>1.71265</v>
      </c>
      <c r="N16" s="11">
        <v>3.9067300000000001E-13</v>
      </c>
      <c r="O16" s="11">
        <v>1.47732E-12</v>
      </c>
      <c r="P16" s="11">
        <v>5.0851300000000002E-12</v>
      </c>
      <c r="Q16" s="11">
        <v>1.3485800000000001E-11</v>
      </c>
      <c r="R16" s="11">
        <v>1.45908E-10</v>
      </c>
      <c r="S16" s="11">
        <v>1.6868300000000001E-10</v>
      </c>
      <c r="T16" s="11">
        <v>1.7059799999999999E-10</v>
      </c>
      <c r="U16" s="11">
        <v>1.70737E-10</v>
      </c>
      <c r="V16" s="11">
        <v>1.62319E-16</v>
      </c>
      <c r="W16" s="11">
        <v>8.7244899999999999E-16</v>
      </c>
      <c r="X16" s="11">
        <v>1.62692E-15</v>
      </c>
      <c r="Y16" s="11">
        <v>1.6277E-15</v>
      </c>
      <c r="Z16" s="11">
        <v>8.7784200000000002E-16</v>
      </c>
      <c r="AA16" s="11">
        <v>1.64504E-15</v>
      </c>
      <c r="AB16" s="11">
        <v>1.64789E-15</v>
      </c>
      <c r="AC16" s="11">
        <v>1.23359E-15</v>
      </c>
      <c r="AD16" s="11">
        <v>1.65309E-15</v>
      </c>
      <c r="AE16" s="11">
        <v>1.6531400000000001E-15</v>
      </c>
      <c r="AF16" s="11">
        <v>1.6542899999999999E-15</v>
      </c>
      <c r="AG16" s="11">
        <v>1.65448E-15</v>
      </c>
      <c r="AH16" s="11">
        <v>8.5676800000000003E-14</v>
      </c>
      <c r="AI16" s="11">
        <v>1.1E-12</v>
      </c>
      <c r="AJ16" s="11">
        <v>1.2495500000000001E-11</v>
      </c>
      <c r="AK16" s="11">
        <v>6.1862799999999994E-11</v>
      </c>
      <c r="AL16" s="11">
        <v>3.5895000000000001E-9</v>
      </c>
      <c r="AM16" s="11">
        <v>6.2223799999999998E-9</v>
      </c>
      <c r="AN16" s="11">
        <v>6.2890600000000002E-9</v>
      </c>
      <c r="AO16" s="11">
        <v>6.29003E-9</v>
      </c>
      <c r="AP16" s="11">
        <v>1.2399E-18</v>
      </c>
      <c r="AQ16" s="11">
        <v>1.1554399999999999E-16</v>
      </c>
      <c r="AR16" s="11">
        <v>1.29419E-14</v>
      </c>
      <c r="AS16" s="11">
        <v>1.30726E-14</v>
      </c>
      <c r="AT16" s="11">
        <v>1.1640799999999999E-16</v>
      </c>
      <c r="AU16" s="11">
        <v>6.2358599999999998E-14</v>
      </c>
      <c r="AV16" s="11">
        <v>8.3889400000000004E-14</v>
      </c>
      <c r="AW16" s="11">
        <v>2.59685E-16</v>
      </c>
      <c r="AX16" s="11">
        <v>1.4388900000000001E-13</v>
      </c>
      <c r="AY16" s="11">
        <v>1.43984E-13</v>
      </c>
      <c r="AZ16" s="11">
        <v>1.5181800000000001E-13</v>
      </c>
      <c r="BA16" s="11">
        <v>1.5239199999999999E-13</v>
      </c>
      <c r="BB16" s="11">
        <v>4.3145500000000001E-8</v>
      </c>
      <c r="BC16" s="11">
        <v>3.0716499999999998E-9</v>
      </c>
      <c r="BD16" s="11">
        <v>7.3255500000000002E-9</v>
      </c>
      <c r="BE16" s="11">
        <v>8.3549200000000003E-9</v>
      </c>
      <c r="BF16" s="11">
        <v>4.0689699999999999E-10</v>
      </c>
      <c r="BG16" s="11">
        <v>1.07149E-8</v>
      </c>
      <c r="BH16" s="11">
        <v>4.0605700000000002E-10</v>
      </c>
      <c r="BI16" s="11">
        <v>-4.2918700000000002E-7</v>
      </c>
      <c r="BJ16" s="11">
        <v>0</v>
      </c>
      <c r="BK16" s="11">
        <v>8.6121799999999998E-12</v>
      </c>
      <c r="BL16" s="11">
        <v>8.4976400000000003E-11</v>
      </c>
      <c r="BM16" s="11">
        <v>-8.5934199999999995E-12</v>
      </c>
      <c r="BN16" s="11">
        <v>-5.8695199999999998E-14</v>
      </c>
      <c r="BO16" s="11">
        <v>1.02249E-13</v>
      </c>
      <c r="BP16" s="11">
        <v>6.3660499999999999E-13</v>
      </c>
      <c r="BQ16" s="11">
        <v>1.8808300000000002E-12</v>
      </c>
      <c r="BR16" s="11">
        <v>2.0564299999999999E-11</v>
      </c>
      <c r="BS16" s="11">
        <v>2.3783399999999999E-11</v>
      </c>
      <c r="BT16" s="11">
        <v>2.40539E-11</v>
      </c>
      <c r="BU16" s="11">
        <v>2.4073600000000001E-11</v>
      </c>
      <c r="BV16" s="11">
        <v>1.9756399999999998E-12</v>
      </c>
      <c r="BW16" s="11">
        <v>1.08738E-11</v>
      </c>
      <c r="BX16" s="11">
        <v>2.0310300000000001E-11</v>
      </c>
      <c r="BY16" s="11">
        <v>2.03201E-11</v>
      </c>
      <c r="BZ16" s="11">
        <v>1.0941199999999999E-11</v>
      </c>
      <c r="CA16" s="11">
        <v>2.0536699999999999E-11</v>
      </c>
      <c r="CB16" s="11">
        <v>2.0572499999999999E-11</v>
      </c>
      <c r="CC16" s="11">
        <v>1.5398599999999999E-11</v>
      </c>
      <c r="CD16" s="11">
        <v>2.06375E-11</v>
      </c>
      <c r="CE16" s="11">
        <v>2.0638100000000001E-11</v>
      </c>
      <c r="CF16" s="11">
        <v>2.06525E-11</v>
      </c>
      <c r="CG16" s="11">
        <v>2.0654899999999999E-11</v>
      </c>
      <c r="CH16" s="11">
        <v>-1.26526E-12</v>
      </c>
      <c r="CI16" s="11">
        <v>-8.7539800000000004E-13</v>
      </c>
      <c r="CJ16" s="11">
        <v>3.5045299999999998E-12</v>
      </c>
      <c r="CK16" s="11">
        <v>2.2479000000000001E-11</v>
      </c>
      <c r="CL16" s="11">
        <v>5.2127600000000001E-12</v>
      </c>
      <c r="CM16" s="11">
        <v>9.5124000000000005E-12</v>
      </c>
      <c r="CN16" s="11">
        <v>9.6212899999999997E-12</v>
      </c>
      <c r="CO16" s="11">
        <v>9.6228799999999999E-12</v>
      </c>
      <c r="CP16" s="11">
        <v>-2.4660699999999999E-14</v>
      </c>
      <c r="CQ16" s="11">
        <v>3.7592399999999999E-11</v>
      </c>
      <c r="CR16" s="11">
        <v>1.7960300000000001E-11</v>
      </c>
      <c r="CS16" s="11">
        <v>1.8146000000000001E-11</v>
      </c>
      <c r="CT16" s="11">
        <v>3.7874899999999999E-11</v>
      </c>
      <c r="CU16" s="11">
        <v>8.7319600000000004E-11</v>
      </c>
      <c r="CV16" s="11">
        <v>1.1761800000000001E-10</v>
      </c>
      <c r="CW16" s="11">
        <v>8.50246E-11</v>
      </c>
      <c r="CX16" s="11">
        <v>2.0189599999999999E-10</v>
      </c>
      <c r="CY16" s="11">
        <v>2.0203E-10</v>
      </c>
      <c r="CZ16" s="11">
        <v>2.1303300000000001E-10</v>
      </c>
      <c r="DA16" s="11">
        <v>2.13839E-10</v>
      </c>
      <c r="DB16" s="11">
        <v>-1.0139700000000001E-3</v>
      </c>
      <c r="DC16" s="11">
        <v>-2.7593399999999999E-3</v>
      </c>
      <c r="DD16" s="11">
        <v>0.99993900000000002</v>
      </c>
      <c r="DE16" s="11">
        <v>5.64981E-7</v>
      </c>
      <c r="DF16" s="11">
        <v>6.0069699999999998E-5</v>
      </c>
      <c r="DG16" s="13">
        <v>8.7489999999999998E-3</v>
      </c>
      <c r="DH16" s="11">
        <v>2.2609400000000001E-6</v>
      </c>
      <c r="DI16" s="11">
        <v>9.7424300000000007E-10</v>
      </c>
      <c r="DJ16" s="11">
        <v>0</v>
      </c>
      <c r="DK16" s="11">
        <v>-2052.98</v>
      </c>
      <c r="DL16" s="11">
        <v>-2211730</v>
      </c>
      <c r="DM16" s="13">
        <v>-2.9619199999999998E-3</v>
      </c>
      <c r="DN16" s="11">
        <v>1.02878E-4</v>
      </c>
      <c r="DO16" s="11">
        <v>0</v>
      </c>
      <c r="DP16" s="11">
        <v>4.9301400000000001E-8</v>
      </c>
      <c r="DQ16" s="11">
        <v>0</v>
      </c>
      <c r="DR16" s="11">
        <v>0</v>
      </c>
      <c r="DS16" s="13">
        <v>5.70457E-6</v>
      </c>
      <c r="DT16" s="11">
        <v>0</v>
      </c>
      <c r="DU16" s="11">
        <v>0</v>
      </c>
      <c r="DV16" s="11">
        <v>0</v>
      </c>
      <c r="DW16" s="11">
        <v>2105.19</v>
      </c>
      <c r="DX16" s="11">
        <v>0</v>
      </c>
      <c r="DY16" s="13">
        <v>2.1015500000000001E-4</v>
      </c>
      <c r="DZ16" s="11">
        <v>0</v>
      </c>
      <c r="EA16" s="11">
        <v>0</v>
      </c>
      <c r="EB16" s="11">
        <v>0</v>
      </c>
      <c r="EC16" s="11">
        <v>0</v>
      </c>
      <c r="ED16" s="26">
        <v>1278970</v>
      </c>
      <c r="EE16" s="13">
        <f t="shared" ca="1" si="52"/>
        <v>8.7309437113276961E-3</v>
      </c>
      <c r="EF16" s="11"/>
      <c r="EG16" s="11"/>
      <c r="EH16" s="11"/>
      <c r="EI16" s="11"/>
      <c r="EJ16" s="11"/>
      <c r="EK16" s="13">
        <f t="shared" ca="1" si="50"/>
        <v>-3.3044005901537296E-3</v>
      </c>
      <c r="EL16" s="11"/>
      <c r="EM16" s="11"/>
      <c r="EN16" s="11"/>
      <c r="EO16" s="11"/>
      <c r="EP16" s="11"/>
      <c r="EQ16" s="13">
        <f t="shared" ca="1" si="50"/>
        <v>6.7712662167921716E-6</v>
      </c>
      <c r="ER16" s="11"/>
      <c r="ES16" s="11"/>
      <c r="ET16" s="11"/>
      <c r="EU16" s="11"/>
      <c r="EV16" s="11"/>
      <c r="EW16" s="13">
        <f t="shared" ca="1" si="51"/>
        <v>2.1063271820105731E-4</v>
      </c>
      <c r="EX16" s="11"/>
      <c r="EY16" s="11"/>
      <c r="EZ16" s="11"/>
      <c r="FA16" s="11"/>
      <c r="FB16" s="26"/>
      <c r="FC16" s="42">
        <f t="shared" ca="1" si="53"/>
        <v>-2.0638117124589946E-3</v>
      </c>
      <c r="FD16" s="41"/>
      <c r="FE16" s="41"/>
      <c r="FF16" s="41"/>
      <c r="FG16" s="41"/>
      <c r="FH16" s="41"/>
      <c r="FI16" s="42">
        <f t="shared" ca="1" si="54"/>
        <v>0.1156279001977534</v>
      </c>
      <c r="FJ16" s="41"/>
      <c r="FK16" s="41"/>
      <c r="FL16" s="41"/>
      <c r="FM16" s="41"/>
      <c r="FN16" s="41"/>
      <c r="FO16" s="42">
        <f t="shared" ca="1" si="55"/>
        <v>0.18698976729046565</v>
      </c>
      <c r="FP16" s="41"/>
      <c r="FQ16" s="41"/>
      <c r="FR16" s="41"/>
      <c r="FS16" s="41"/>
      <c r="FT16" s="41"/>
      <c r="FU16" s="42">
        <f t="shared" ca="1" si="56"/>
        <v>2.2731707599500531E-3</v>
      </c>
      <c r="FV16" s="41"/>
      <c r="FW16" s="41"/>
      <c r="FX16" s="41"/>
      <c r="FY16" s="41"/>
      <c r="FZ16" s="43"/>
      <c r="GA16" s="13">
        <f t="shared" ca="1" si="57"/>
        <v>8.6881486266468744E-11</v>
      </c>
      <c r="GB16" s="11"/>
      <c r="GC16" s="11"/>
      <c r="GD16" s="11"/>
      <c r="GE16" s="11"/>
      <c r="GF16" s="11"/>
      <c r="GG16" s="13">
        <f t="shared" ca="1" si="58"/>
        <v>2.7571498279702762E-11</v>
      </c>
      <c r="GH16" s="11"/>
      <c r="GI16" s="11"/>
      <c r="GJ16" s="11"/>
      <c r="GK16" s="11"/>
      <c r="GL16" s="11"/>
      <c r="GM16" s="13">
        <f t="shared" ca="1" si="59"/>
        <v>-1.7133837092365821E-13</v>
      </c>
      <c r="GN16" s="11"/>
      <c r="GO16" s="11"/>
      <c r="GP16" s="11"/>
      <c r="GQ16" s="11"/>
      <c r="GR16" s="11"/>
      <c r="GS16" s="13">
        <f t="shared" ca="1" si="60"/>
        <v>1.9251707057480659E-12</v>
      </c>
      <c r="GT16" s="11"/>
      <c r="GU16" s="11"/>
      <c r="GV16" s="11"/>
      <c r="GW16" s="11"/>
      <c r="GX16" s="26"/>
    </row>
    <row r="17" spans="1:206" hidden="1" x14ac:dyDescent="0.25">
      <c r="A17" s="35" t="s">
        <v>87</v>
      </c>
      <c r="B17" s="29">
        <v>1.15199E-7</v>
      </c>
      <c r="C17" s="11">
        <v>3.68278E-5</v>
      </c>
      <c r="D17" s="11">
        <v>6.1754200000000006E-5</v>
      </c>
      <c r="E17" s="11">
        <v>1.3755500000000001E-4</v>
      </c>
      <c r="F17" s="11">
        <v>6.7135500000000003E-6</v>
      </c>
      <c r="G17" s="11">
        <v>9.8519599999999998E-5</v>
      </c>
      <c r="H17" s="11">
        <v>6.6994200000000003E-6</v>
      </c>
      <c r="I17" s="11">
        <v>1.9474400000000001E-7</v>
      </c>
      <c r="J17" s="11">
        <v>2.76256E-8</v>
      </c>
      <c r="K17" s="11">
        <v>1.3337499999999999E-10</v>
      </c>
      <c r="L17" s="11">
        <v>4.0018099999999999</v>
      </c>
      <c r="M17" s="11">
        <v>1.71265</v>
      </c>
      <c r="N17" s="11">
        <v>3.9067300000000001E-13</v>
      </c>
      <c r="O17" s="11">
        <v>1.47732E-12</v>
      </c>
      <c r="P17" s="11">
        <v>5.0851300000000002E-12</v>
      </c>
      <c r="Q17" s="11">
        <v>1.3485800000000001E-11</v>
      </c>
      <c r="R17" s="11">
        <v>1.45908E-10</v>
      </c>
      <c r="S17" s="11">
        <v>1.6868300000000001E-10</v>
      </c>
      <c r="T17" s="11">
        <v>1.7059799999999999E-10</v>
      </c>
      <c r="U17" s="11">
        <v>1.70737E-10</v>
      </c>
      <c r="V17" s="11">
        <v>1.62319E-16</v>
      </c>
      <c r="W17" s="11">
        <v>8.7244899999999999E-16</v>
      </c>
      <c r="X17" s="11">
        <v>1.62692E-15</v>
      </c>
      <c r="Y17" s="11">
        <v>1.6277E-15</v>
      </c>
      <c r="Z17" s="11">
        <v>8.7784200000000002E-16</v>
      </c>
      <c r="AA17" s="11">
        <v>1.64504E-15</v>
      </c>
      <c r="AB17" s="11">
        <v>1.64789E-15</v>
      </c>
      <c r="AC17" s="11">
        <v>1.23359E-15</v>
      </c>
      <c r="AD17" s="11">
        <v>1.65309E-15</v>
      </c>
      <c r="AE17" s="11">
        <v>1.6531400000000001E-15</v>
      </c>
      <c r="AF17" s="11">
        <v>1.6542899999999999E-15</v>
      </c>
      <c r="AG17" s="11">
        <v>1.65448E-15</v>
      </c>
      <c r="AH17" s="11">
        <v>8.5676800000000003E-14</v>
      </c>
      <c r="AI17" s="11">
        <v>1.1E-12</v>
      </c>
      <c r="AJ17" s="11">
        <v>1.2495500000000001E-11</v>
      </c>
      <c r="AK17" s="11">
        <v>6.1862799999999994E-11</v>
      </c>
      <c r="AL17" s="11">
        <v>3.5895000000000001E-9</v>
      </c>
      <c r="AM17" s="11">
        <v>6.2223799999999998E-9</v>
      </c>
      <c r="AN17" s="11">
        <v>6.2890600000000002E-9</v>
      </c>
      <c r="AO17" s="11">
        <v>6.29003E-9</v>
      </c>
      <c r="AP17" s="11">
        <v>1.2399E-18</v>
      </c>
      <c r="AQ17" s="11">
        <v>1.1554399999999999E-16</v>
      </c>
      <c r="AR17" s="11">
        <v>1.29419E-14</v>
      </c>
      <c r="AS17" s="11">
        <v>1.30726E-14</v>
      </c>
      <c r="AT17" s="11">
        <v>1.1640799999999999E-16</v>
      </c>
      <c r="AU17" s="11">
        <v>6.2358599999999998E-14</v>
      </c>
      <c r="AV17" s="11">
        <v>8.3889400000000004E-14</v>
      </c>
      <c r="AW17" s="11">
        <v>2.59685E-16</v>
      </c>
      <c r="AX17" s="11">
        <v>1.4388900000000001E-13</v>
      </c>
      <c r="AY17" s="11">
        <v>1.43984E-13</v>
      </c>
      <c r="AZ17" s="11">
        <v>1.5181800000000001E-13</v>
      </c>
      <c r="BA17" s="11">
        <v>1.5239199999999999E-13</v>
      </c>
      <c r="BB17" s="11">
        <v>8.5348000000000004E-8</v>
      </c>
      <c r="BC17" s="11">
        <v>3.0692000000000001E-9</v>
      </c>
      <c r="BD17" s="11">
        <v>7.3214799999999998E-9</v>
      </c>
      <c r="BE17" s="11">
        <v>8.3541899999999993E-9</v>
      </c>
      <c r="BF17" s="11">
        <v>4.0686099999999999E-10</v>
      </c>
      <c r="BG17" s="11">
        <v>1.0865999999999999E-8</v>
      </c>
      <c r="BH17" s="11">
        <v>4.0619000000000002E-10</v>
      </c>
      <c r="BI17" s="11">
        <v>-4.0329499999999999E-7</v>
      </c>
      <c r="BJ17" s="11">
        <v>0</v>
      </c>
      <c r="BK17" s="11">
        <v>3.9810400000000001E-11</v>
      </c>
      <c r="BL17" s="11">
        <v>1.68791E-10</v>
      </c>
      <c r="BM17" s="11">
        <v>-4.0316699999999998E-11</v>
      </c>
      <c r="BN17" s="11">
        <v>6.3072800000000002E-15</v>
      </c>
      <c r="BO17" s="11">
        <v>3.1882599999999998E-13</v>
      </c>
      <c r="BP17" s="11">
        <v>1.3564299999999999E-12</v>
      </c>
      <c r="BQ17" s="11">
        <v>3.7724500000000001E-12</v>
      </c>
      <c r="BR17" s="11">
        <v>4.1014800000000001E-11</v>
      </c>
      <c r="BS17" s="11">
        <v>4.7425299999999999E-11</v>
      </c>
      <c r="BT17" s="11">
        <v>4.7964100000000003E-11</v>
      </c>
      <c r="BU17" s="11">
        <v>4.8003300000000001E-11</v>
      </c>
      <c r="BV17" s="11">
        <v>3.99768E-12</v>
      </c>
      <c r="BW17" s="11">
        <v>2.1719100000000001E-11</v>
      </c>
      <c r="BX17" s="11">
        <v>4.0531400000000002E-11</v>
      </c>
      <c r="BY17" s="11">
        <v>4.0551E-11</v>
      </c>
      <c r="BZ17" s="11">
        <v>2.1853499999999999E-11</v>
      </c>
      <c r="CA17" s="11">
        <v>4.0982999999999997E-11</v>
      </c>
      <c r="CB17" s="11">
        <v>4.1054299999999997E-11</v>
      </c>
      <c r="CC17" s="11">
        <v>3.0731000000000002E-11</v>
      </c>
      <c r="CD17" s="11">
        <v>4.1183800000000003E-11</v>
      </c>
      <c r="CE17" s="11">
        <v>4.1185099999999997E-11</v>
      </c>
      <c r="CF17" s="11">
        <v>4.1213700000000002E-11</v>
      </c>
      <c r="CG17" s="11">
        <v>4.1218500000000001E-11</v>
      </c>
      <c r="CH17" s="11">
        <v>-1.1162200000000001E-12</v>
      </c>
      <c r="CI17" s="11">
        <v>-3.7052700000000002E-13</v>
      </c>
      <c r="CJ17" s="11">
        <v>8.0070299999999997E-12</v>
      </c>
      <c r="CK17" s="11">
        <v>4.4299799999999999E-11</v>
      </c>
      <c r="CL17" s="11">
        <v>1.06754E-11</v>
      </c>
      <c r="CM17" s="11">
        <v>1.8938199999999999E-11</v>
      </c>
      <c r="CN17" s="11">
        <v>1.9147500000000001E-11</v>
      </c>
      <c r="CO17" s="11">
        <v>1.9150500000000001E-11</v>
      </c>
      <c r="CP17" s="11">
        <v>4.1722500000000002E-13</v>
      </c>
      <c r="CQ17" s="11">
        <v>7.5115000000000004E-11</v>
      </c>
      <c r="CR17" s="11">
        <v>3.5979600000000003E-11</v>
      </c>
      <c r="CS17" s="11">
        <v>3.6346799999999997E-11</v>
      </c>
      <c r="CT17" s="11">
        <v>7.5677800000000001E-11</v>
      </c>
      <c r="CU17" s="11">
        <v>1.7407100000000001E-10</v>
      </c>
      <c r="CV17" s="11">
        <v>2.3430899999999998E-10</v>
      </c>
      <c r="CW17" s="11">
        <v>1.6930799999999999E-10</v>
      </c>
      <c r="CX17" s="11">
        <v>4.0203200000000002E-10</v>
      </c>
      <c r="CY17" s="11">
        <v>4.0229799999999998E-10</v>
      </c>
      <c r="CZ17" s="11">
        <v>4.2419799999999998E-10</v>
      </c>
      <c r="DA17" s="11">
        <v>4.2580099999999998E-10</v>
      </c>
      <c r="DB17" s="11">
        <v>-9.7212000000000004E-4</v>
      </c>
      <c r="DC17" s="11">
        <v>-2.7612800000000001E-3</v>
      </c>
      <c r="DD17" s="11">
        <v>0.99993900000000002</v>
      </c>
      <c r="DE17" s="11">
        <v>5.6495399999999999E-7</v>
      </c>
      <c r="DF17" s="11">
        <v>6.0066599999999998E-5</v>
      </c>
      <c r="DG17" s="13">
        <v>8.7488600000000007E-3</v>
      </c>
      <c r="DH17" s="11">
        <v>2.2608399999999999E-6</v>
      </c>
      <c r="DI17" s="11">
        <v>9.74296E-10</v>
      </c>
      <c r="DJ17" s="11">
        <v>0</v>
      </c>
      <c r="DK17" s="11">
        <v>-2052.87</v>
      </c>
      <c r="DL17" s="11">
        <v>-2212250</v>
      </c>
      <c r="DM17" s="13">
        <v>-2.9620900000000001E-3</v>
      </c>
      <c r="DN17" s="11">
        <v>1.02873E-4</v>
      </c>
      <c r="DO17" s="11">
        <v>0</v>
      </c>
      <c r="DP17" s="11">
        <v>4.93042E-8</v>
      </c>
      <c r="DQ17" s="11">
        <v>0</v>
      </c>
      <c r="DR17" s="11">
        <v>0</v>
      </c>
      <c r="DS17" s="13">
        <v>5.7044900000000003E-6</v>
      </c>
      <c r="DT17" s="11">
        <v>0</v>
      </c>
      <c r="DU17" s="11">
        <v>0</v>
      </c>
      <c r="DV17" s="11">
        <v>0</v>
      </c>
      <c r="DW17" s="11">
        <v>2105.36</v>
      </c>
      <c r="DX17" s="11">
        <v>0</v>
      </c>
      <c r="DY17" s="13">
        <v>2.1015500000000001E-4</v>
      </c>
      <c r="DZ17" s="11">
        <v>0</v>
      </c>
      <c r="EA17" s="11">
        <v>0</v>
      </c>
      <c r="EB17" s="11">
        <v>0</v>
      </c>
      <c r="EC17" s="11">
        <v>0</v>
      </c>
      <c r="ED17" s="26">
        <v>1291430</v>
      </c>
      <c r="EE17" s="13">
        <f t="shared" ca="1" si="52"/>
        <v>8.7305000000000004E-3</v>
      </c>
      <c r="EF17" s="11"/>
      <c r="EG17" s="11"/>
      <c r="EH17" s="11"/>
      <c r="EI17" s="11"/>
      <c r="EJ17" s="11"/>
      <c r="EK17" s="13">
        <f t="shared" ca="1" si="50"/>
        <v>-3.3046604166666661E-3</v>
      </c>
      <c r="EL17" s="11"/>
      <c r="EM17" s="11"/>
      <c r="EN17" s="11"/>
      <c r="EO17" s="11"/>
      <c r="EP17" s="11"/>
      <c r="EQ17" s="13">
        <f t="shared" ca="1" si="50"/>
        <v>6.7710052083333332E-6</v>
      </c>
      <c r="ER17" s="11"/>
      <c r="ES17" s="11"/>
      <c r="ET17" s="11"/>
      <c r="EU17" s="11"/>
      <c r="EV17" s="11"/>
      <c r="EW17" s="13">
        <f t="shared" ca="1" si="51"/>
        <v>2.1062864583333335E-4</v>
      </c>
      <c r="EX17" s="11"/>
      <c r="EY17" s="11"/>
      <c r="EZ17" s="11"/>
      <c r="FA17" s="11"/>
      <c r="FB17" s="26"/>
      <c r="FC17" s="42">
        <f t="shared" ca="1" si="53"/>
        <v>-2.0985591265605175E-3</v>
      </c>
      <c r="FD17" s="41"/>
      <c r="FE17" s="41"/>
      <c r="FF17" s="41"/>
      <c r="FG17" s="41"/>
      <c r="FH17" s="41"/>
      <c r="FI17" s="42">
        <f t="shared" ca="1" si="54"/>
        <v>0.11565158947454869</v>
      </c>
      <c r="FJ17" s="41"/>
      <c r="FK17" s="41"/>
      <c r="FL17" s="41"/>
      <c r="FM17" s="41"/>
      <c r="FN17" s="41"/>
      <c r="FO17" s="42">
        <f t="shared" ca="1" si="55"/>
        <v>0.18696065876762563</v>
      </c>
      <c r="FP17" s="41"/>
      <c r="FQ17" s="41"/>
      <c r="FR17" s="41"/>
      <c r="FS17" s="41"/>
      <c r="FT17" s="41"/>
      <c r="FU17" s="42">
        <f t="shared" ca="1" si="56"/>
        <v>2.2537928354468815E-3</v>
      </c>
      <c r="FV17" s="41"/>
      <c r="FW17" s="41"/>
      <c r="FX17" s="41"/>
      <c r="FY17" s="41"/>
      <c r="FZ17" s="43"/>
      <c r="GA17" s="13">
        <f t="shared" ca="1" si="57"/>
        <v>1.709048536399999E-10</v>
      </c>
      <c r="GB17" s="11"/>
      <c r="GC17" s="11"/>
      <c r="GD17" s="11"/>
      <c r="GE17" s="11"/>
      <c r="GF17" s="11"/>
      <c r="GG17" s="13">
        <f t="shared" ca="1" si="58"/>
        <v>-8.5390390375007224E-13</v>
      </c>
      <c r="GH17" s="11"/>
      <c r="GI17" s="11"/>
      <c r="GJ17" s="11"/>
      <c r="GK17" s="11"/>
      <c r="GL17" s="11"/>
      <c r="GM17" s="13">
        <f t="shared" ca="1" si="59"/>
        <v>-1.1655475881812495E-13</v>
      </c>
      <c r="GN17" s="11"/>
      <c r="GO17" s="11"/>
      <c r="GP17" s="11"/>
      <c r="GQ17" s="11"/>
      <c r="GR17" s="11"/>
      <c r="GS17" s="13">
        <f t="shared" ca="1" si="60"/>
        <v>3.943113140312494E-12</v>
      </c>
      <c r="GT17" s="11"/>
      <c r="GU17" s="11"/>
      <c r="GV17" s="11"/>
      <c r="GW17" s="11"/>
      <c r="GX17" s="26"/>
    </row>
    <row r="18" spans="1:206" hidden="1" x14ac:dyDescent="0.25">
      <c r="A18" s="35" t="s">
        <v>87</v>
      </c>
      <c r="B18" s="29">
        <v>1.24799E-7</v>
      </c>
      <c r="C18" s="11">
        <v>3.68278E-5</v>
      </c>
      <c r="D18" s="11">
        <v>6.1754200000000006E-5</v>
      </c>
      <c r="E18" s="11">
        <v>1.3755500000000001E-4</v>
      </c>
      <c r="F18" s="11">
        <v>6.7135500000000003E-6</v>
      </c>
      <c r="G18" s="11">
        <v>9.8519599999999998E-5</v>
      </c>
      <c r="H18" s="11">
        <v>6.6994200000000003E-6</v>
      </c>
      <c r="I18" s="11">
        <v>1.9474400000000001E-7</v>
      </c>
      <c r="J18" s="11">
        <v>2.7625699999999999E-8</v>
      </c>
      <c r="K18" s="11">
        <v>1.3337499999999999E-10</v>
      </c>
      <c r="L18" s="11">
        <v>4.0018099999999999</v>
      </c>
      <c r="M18" s="11">
        <v>1.71265</v>
      </c>
      <c r="N18" s="11">
        <v>3.9067300000000001E-13</v>
      </c>
      <c r="O18" s="11">
        <v>1.47732E-12</v>
      </c>
      <c r="P18" s="11">
        <v>5.0851300000000002E-12</v>
      </c>
      <c r="Q18" s="11">
        <v>1.3485800000000001E-11</v>
      </c>
      <c r="R18" s="11">
        <v>1.45908E-10</v>
      </c>
      <c r="S18" s="11">
        <v>1.6868300000000001E-10</v>
      </c>
      <c r="T18" s="11">
        <v>1.7059799999999999E-10</v>
      </c>
      <c r="U18" s="11">
        <v>1.70737E-10</v>
      </c>
      <c r="V18" s="11">
        <v>1.62319E-16</v>
      </c>
      <c r="W18" s="11">
        <v>8.7244899999999999E-16</v>
      </c>
      <c r="X18" s="11">
        <v>1.62692E-15</v>
      </c>
      <c r="Y18" s="11">
        <v>1.6277E-15</v>
      </c>
      <c r="Z18" s="11">
        <v>8.7784200000000002E-16</v>
      </c>
      <c r="AA18" s="11">
        <v>1.64504E-15</v>
      </c>
      <c r="AB18" s="11">
        <v>1.64789E-15</v>
      </c>
      <c r="AC18" s="11">
        <v>1.23359E-15</v>
      </c>
      <c r="AD18" s="11">
        <v>1.65309E-15</v>
      </c>
      <c r="AE18" s="11">
        <v>1.6531400000000001E-15</v>
      </c>
      <c r="AF18" s="11">
        <v>1.6542899999999999E-15</v>
      </c>
      <c r="AG18" s="11">
        <v>1.65448E-15</v>
      </c>
      <c r="AH18" s="11">
        <v>8.5676800000000003E-14</v>
      </c>
      <c r="AI18" s="11">
        <v>1.1E-12</v>
      </c>
      <c r="AJ18" s="11">
        <v>1.2495500000000001E-11</v>
      </c>
      <c r="AK18" s="11">
        <v>6.1862799999999994E-11</v>
      </c>
      <c r="AL18" s="11">
        <v>3.5895000000000001E-9</v>
      </c>
      <c r="AM18" s="11">
        <v>6.2223799999999998E-9</v>
      </c>
      <c r="AN18" s="11">
        <v>6.2890600000000002E-9</v>
      </c>
      <c r="AO18" s="11">
        <v>6.29003E-9</v>
      </c>
      <c r="AP18" s="11">
        <v>1.2399E-18</v>
      </c>
      <c r="AQ18" s="11">
        <v>1.1554399999999999E-16</v>
      </c>
      <c r="AR18" s="11">
        <v>1.29419E-14</v>
      </c>
      <c r="AS18" s="11">
        <v>1.30726E-14</v>
      </c>
      <c r="AT18" s="11">
        <v>1.1640799999999999E-16</v>
      </c>
      <c r="AU18" s="11">
        <v>6.2358599999999998E-14</v>
      </c>
      <c r="AV18" s="11">
        <v>8.3889400000000004E-14</v>
      </c>
      <c r="AW18" s="11">
        <v>2.59685E-16</v>
      </c>
      <c r="AX18" s="11">
        <v>1.4388900000000001E-13</v>
      </c>
      <c r="AY18" s="11">
        <v>1.43984E-13</v>
      </c>
      <c r="AZ18" s="11">
        <v>1.5181800000000001E-13</v>
      </c>
      <c r="BA18" s="11">
        <v>1.5239199999999999E-13</v>
      </c>
      <c r="BB18" s="11">
        <v>1.2755E-7</v>
      </c>
      <c r="BC18" s="11">
        <v>3.0667400000000001E-9</v>
      </c>
      <c r="BD18" s="11">
        <v>7.3174000000000004E-9</v>
      </c>
      <c r="BE18" s="11">
        <v>8.3534599999999998E-9</v>
      </c>
      <c r="BF18" s="11">
        <v>4.0682499999999999E-10</v>
      </c>
      <c r="BG18" s="11">
        <v>1.1017100000000001E-8</v>
      </c>
      <c r="BH18" s="11">
        <v>4.0632200000000002E-10</v>
      </c>
      <c r="BI18" s="11">
        <v>-3.7740300000000001E-7</v>
      </c>
      <c r="BJ18" s="11">
        <v>0</v>
      </c>
      <c r="BK18" s="11">
        <v>7.1008499999999996E-11</v>
      </c>
      <c r="BL18" s="11">
        <v>2.52602E-10</v>
      </c>
      <c r="BM18" s="11">
        <v>-7.2042899999999998E-11</v>
      </c>
      <c r="BN18" s="11">
        <v>7.1308100000000002E-14</v>
      </c>
      <c r="BO18" s="11">
        <v>5.3539799999999998E-13</v>
      </c>
      <c r="BP18" s="11">
        <v>2.07624E-12</v>
      </c>
      <c r="BQ18" s="11">
        <v>5.6640299999999996E-12</v>
      </c>
      <c r="BR18" s="11">
        <v>6.1464699999999999E-11</v>
      </c>
      <c r="BS18" s="11">
        <v>7.1066599999999995E-11</v>
      </c>
      <c r="BT18" s="11">
        <v>7.1873600000000003E-11</v>
      </c>
      <c r="BU18" s="11">
        <v>7.1932400000000006E-11</v>
      </c>
      <c r="BV18" s="11">
        <v>6.0197099999999996E-12</v>
      </c>
      <c r="BW18" s="11">
        <v>3.2564400000000002E-11</v>
      </c>
      <c r="BX18" s="11">
        <v>6.07524E-11</v>
      </c>
      <c r="BY18" s="11">
        <v>6.0781800000000001E-11</v>
      </c>
      <c r="BZ18" s="11">
        <v>3.2765799999999999E-11</v>
      </c>
      <c r="CA18" s="11">
        <v>6.1429299999999998E-11</v>
      </c>
      <c r="CB18" s="11">
        <v>6.1536000000000006E-11</v>
      </c>
      <c r="CC18" s="11">
        <v>4.6063399999999999E-11</v>
      </c>
      <c r="CD18" s="11">
        <v>6.1730099999999996E-11</v>
      </c>
      <c r="CE18" s="11">
        <v>6.17321E-11</v>
      </c>
      <c r="CF18" s="11">
        <v>6.1774899999999995E-11</v>
      </c>
      <c r="CG18" s="11">
        <v>6.1782100000000003E-11</v>
      </c>
      <c r="CH18" s="11">
        <v>-9.671810000000001E-13</v>
      </c>
      <c r="CI18" s="11">
        <v>1.3433300000000001E-13</v>
      </c>
      <c r="CJ18" s="11">
        <v>1.25094E-11</v>
      </c>
      <c r="CK18" s="11">
        <v>6.6120300000000005E-11</v>
      </c>
      <c r="CL18" s="11">
        <v>1.6137900000000001E-11</v>
      </c>
      <c r="CM18" s="11">
        <v>2.8363899999999999E-11</v>
      </c>
      <c r="CN18" s="11">
        <v>2.8673500000000001E-11</v>
      </c>
      <c r="CO18" s="11">
        <v>2.8678E-11</v>
      </c>
      <c r="CP18" s="11">
        <v>8.5910899999999999E-13</v>
      </c>
      <c r="CQ18" s="11">
        <v>1.1263799999999999E-10</v>
      </c>
      <c r="CR18" s="11">
        <v>5.3998899999999999E-11</v>
      </c>
      <c r="CS18" s="11">
        <v>5.4547599999999999E-11</v>
      </c>
      <c r="CT18" s="11">
        <v>1.13481E-10</v>
      </c>
      <c r="CU18" s="11">
        <v>2.6082300000000001E-10</v>
      </c>
      <c r="CV18" s="11">
        <v>3.5099999999999998E-10</v>
      </c>
      <c r="CW18" s="11">
        <v>2.5359100000000001E-10</v>
      </c>
      <c r="CX18" s="11">
        <v>6.0216899999999999E-10</v>
      </c>
      <c r="CY18" s="11">
        <v>6.0256699999999999E-10</v>
      </c>
      <c r="CZ18" s="11">
        <v>6.3536199999999998E-10</v>
      </c>
      <c r="DA18" s="11">
        <v>6.37763E-10</v>
      </c>
      <c r="DB18" s="11">
        <v>-9.3027599999999995E-4</v>
      </c>
      <c r="DC18" s="11">
        <v>-2.7632199999999998E-3</v>
      </c>
      <c r="DD18" s="11">
        <v>0.99993900000000002</v>
      </c>
      <c r="DE18" s="11">
        <v>5.6492699999999999E-7</v>
      </c>
      <c r="DF18" s="11">
        <v>6.0063599999999999E-5</v>
      </c>
      <c r="DG18" s="13">
        <v>8.7487199999999998E-3</v>
      </c>
      <c r="DH18" s="11">
        <v>2.2607300000000002E-6</v>
      </c>
      <c r="DI18" s="11">
        <v>9.7434899999999994E-10</v>
      </c>
      <c r="DJ18" s="11">
        <v>0</v>
      </c>
      <c r="DK18" s="11">
        <v>-2052.7600000000002</v>
      </c>
      <c r="DL18" s="11">
        <v>-2212770</v>
      </c>
      <c r="DM18" s="13">
        <v>-2.96226E-3</v>
      </c>
      <c r="DN18" s="11">
        <v>1.0286800000000001E-4</v>
      </c>
      <c r="DO18" s="11">
        <v>0</v>
      </c>
      <c r="DP18" s="11">
        <v>4.9306999999999999E-8</v>
      </c>
      <c r="DQ18" s="11">
        <v>0</v>
      </c>
      <c r="DR18" s="11">
        <v>0</v>
      </c>
      <c r="DS18" s="13">
        <v>5.7044199999999997E-6</v>
      </c>
      <c r="DT18" s="11">
        <v>0</v>
      </c>
      <c r="DU18" s="11">
        <v>0</v>
      </c>
      <c r="DV18" s="11">
        <v>0</v>
      </c>
      <c r="DW18" s="11">
        <v>2105.52</v>
      </c>
      <c r="DX18" s="11">
        <v>0</v>
      </c>
      <c r="DY18" s="13">
        <v>2.1015500000000001E-4</v>
      </c>
      <c r="DZ18" s="11">
        <v>0</v>
      </c>
      <c r="EA18" s="11">
        <v>0</v>
      </c>
      <c r="EB18" s="11">
        <v>0</v>
      </c>
      <c r="EC18" s="11">
        <v>0</v>
      </c>
      <c r="ED18" s="26">
        <v>1303880</v>
      </c>
      <c r="EE18" s="13">
        <f t="shared" ca="1" si="52"/>
        <v>8.7302083333333259E-3</v>
      </c>
      <c r="EF18" s="11"/>
      <c r="EG18" s="11"/>
      <c r="EH18" s="11"/>
      <c r="EI18" s="11"/>
      <c r="EJ18" s="11"/>
      <c r="EK18" s="13">
        <f t="shared" ca="1" si="50"/>
        <v>-3.3049635416666644E-3</v>
      </c>
      <c r="EL18" s="11"/>
      <c r="EM18" s="11"/>
      <c r="EN18" s="11"/>
      <c r="EO18" s="11"/>
      <c r="EP18" s="11"/>
      <c r="EQ18" s="13">
        <f t="shared" ca="1" si="50"/>
        <v>6.7708187499999958E-6</v>
      </c>
      <c r="ER18" s="11"/>
      <c r="ES18" s="11"/>
      <c r="ET18" s="11"/>
      <c r="EU18" s="11"/>
      <c r="EV18" s="11"/>
      <c r="EW18" s="13">
        <f t="shared" ca="1" si="51"/>
        <v>2.1062864583333316E-4</v>
      </c>
      <c r="EX18" s="11"/>
      <c r="EY18" s="11"/>
      <c r="EZ18" s="11"/>
      <c r="FA18" s="11"/>
      <c r="FB18" s="26"/>
      <c r="FC18" s="42">
        <f t="shared" ca="1" si="53"/>
        <v>-2.1159285777432382E-3</v>
      </c>
      <c r="FD18" s="41"/>
      <c r="FE18" s="41"/>
      <c r="FF18" s="41"/>
      <c r="FG18" s="41"/>
      <c r="FH18" s="41"/>
      <c r="FI18" s="42">
        <f t="shared" ca="1" si="54"/>
        <v>0.1156898927395517</v>
      </c>
      <c r="FJ18" s="41"/>
      <c r="FK18" s="41"/>
      <c r="FL18" s="41"/>
      <c r="FM18" s="41"/>
      <c r="FN18" s="41"/>
      <c r="FO18" s="42">
        <f t="shared" ca="1" si="55"/>
        <v>0.18694253754106399</v>
      </c>
      <c r="FP18" s="41"/>
      <c r="FQ18" s="41"/>
      <c r="FR18" s="41"/>
      <c r="FS18" s="41"/>
      <c r="FT18" s="41"/>
      <c r="FU18" s="42">
        <f t="shared" ca="1" si="56"/>
        <v>2.2537928354459786E-3</v>
      </c>
      <c r="FV18" s="41"/>
      <c r="FW18" s="41"/>
      <c r="FX18" s="41"/>
      <c r="FY18" s="41"/>
      <c r="FZ18" s="43"/>
      <c r="GA18" s="13">
        <f t="shared" ca="1" si="57"/>
        <v>2.5491157082166773E-10</v>
      </c>
      <c r="GB18" s="11"/>
      <c r="GC18" s="11"/>
      <c r="GD18" s="11"/>
      <c r="GE18" s="11"/>
      <c r="GF18" s="11"/>
      <c r="GG18" s="13">
        <f t="shared" ca="1" si="58"/>
        <v>-2.9274807370208595E-11</v>
      </c>
      <c r="GH18" s="11"/>
      <c r="GI18" s="11"/>
      <c r="GJ18" s="11"/>
      <c r="GK18" s="11"/>
      <c r="GL18" s="11"/>
      <c r="GM18" s="13">
        <f t="shared" ca="1" si="59"/>
        <v>-6.1778037601249596E-14</v>
      </c>
      <c r="GN18" s="11"/>
      <c r="GO18" s="11"/>
      <c r="GP18" s="11"/>
      <c r="GQ18" s="11"/>
      <c r="GR18" s="11"/>
      <c r="GS18" s="13">
        <f t="shared" ca="1" si="60"/>
        <v>5.9606028069791913E-12</v>
      </c>
      <c r="GT18" s="11"/>
      <c r="GU18" s="11"/>
      <c r="GV18" s="11"/>
      <c r="GW18" s="11"/>
      <c r="GX18" s="26"/>
    </row>
    <row r="19" spans="1:206" hidden="1" x14ac:dyDescent="0.25">
      <c r="A19" s="35" t="s">
        <v>87</v>
      </c>
      <c r="B19" s="29">
        <v>1.3439900000000001E-7</v>
      </c>
      <c r="C19" s="11">
        <v>3.68278E-5</v>
      </c>
      <c r="D19" s="11">
        <v>6.1754200000000006E-5</v>
      </c>
      <c r="E19" s="11">
        <v>1.3755500000000001E-4</v>
      </c>
      <c r="F19" s="11">
        <v>6.7135500000000003E-6</v>
      </c>
      <c r="G19" s="11">
        <v>9.8519599999999998E-5</v>
      </c>
      <c r="H19" s="11">
        <v>6.6994200000000003E-6</v>
      </c>
      <c r="I19" s="11">
        <v>1.9474400000000001E-7</v>
      </c>
      <c r="J19" s="11">
        <v>2.7625699999999999E-8</v>
      </c>
      <c r="K19" s="11">
        <v>1.3337499999999999E-10</v>
      </c>
      <c r="L19" s="11">
        <v>4.0018099999999999</v>
      </c>
      <c r="M19" s="11">
        <v>1.71265</v>
      </c>
      <c r="N19" s="11">
        <v>3.9067300000000001E-13</v>
      </c>
      <c r="O19" s="11">
        <v>1.47732E-12</v>
      </c>
      <c r="P19" s="11">
        <v>5.0851300000000002E-12</v>
      </c>
      <c r="Q19" s="11">
        <v>1.3485800000000001E-11</v>
      </c>
      <c r="R19" s="11">
        <v>1.45908E-10</v>
      </c>
      <c r="S19" s="11">
        <v>1.6868300000000001E-10</v>
      </c>
      <c r="T19" s="11">
        <v>1.7059799999999999E-10</v>
      </c>
      <c r="U19" s="11">
        <v>1.70737E-10</v>
      </c>
      <c r="V19" s="11">
        <v>1.62319E-16</v>
      </c>
      <c r="W19" s="11">
        <v>8.7244899999999999E-16</v>
      </c>
      <c r="X19" s="11">
        <v>1.62692E-15</v>
      </c>
      <c r="Y19" s="11">
        <v>1.6277E-15</v>
      </c>
      <c r="Z19" s="11">
        <v>8.7784200000000002E-16</v>
      </c>
      <c r="AA19" s="11">
        <v>1.64504E-15</v>
      </c>
      <c r="AB19" s="11">
        <v>1.64789E-15</v>
      </c>
      <c r="AC19" s="11">
        <v>1.23359E-15</v>
      </c>
      <c r="AD19" s="11">
        <v>1.65309E-15</v>
      </c>
      <c r="AE19" s="11">
        <v>1.6531400000000001E-15</v>
      </c>
      <c r="AF19" s="11">
        <v>1.6542899999999999E-15</v>
      </c>
      <c r="AG19" s="11">
        <v>1.65448E-15</v>
      </c>
      <c r="AH19" s="11">
        <v>8.5676800000000003E-14</v>
      </c>
      <c r="AI19" s="11">
        <v>1.1E-12</v>
      </c>
      <c r="AJ19" s="11">
        <v>1.2495500000000001E-11</v>
      </c>
      <c r="AK19" s="11">
        <v>6.1862799999999994E-11</v>
      </c>
      <c r="AL19" s="11">
        <v>3.5895000000000001E-9</v>
      </c>
      <c r="AM19" s="11">
        <v>6.2223799999999998E-9</v>
      </c>
      <c r="AN19" s="11">
        <v>6.2890600000000002E-9</v>
      </c>
      <c r="AO19" s="11">
        <v>6.29003E-9</v>
      </c>
      <c r="AP19" s="11">
        <v>1.2399E-18</v>
      </c>
      <c r="AQ19" s="11">
        <v>1.1554399999999999E-16</v>
      </c>
      <c r="AR19" s="11">
        <v>1.29419E-14</v>
      </c>
      <c r="AS19" s="11">
        <v>1.30726E-14</v>
      </c>
      <c r="AT19" s="11">
        <v>1.1640799999999999E-16</v>
      </c>
      <c r="AU19" s="11">
        <v>6.2358599999999998E-14</v>
      </c>
      <c r="AV19" s="11">
        <v>8.3889400000000004E-14</v>
      </c>
      <c r="AW19" s="11">
        <v>2.59685E-16</v>
      </c>
      <c r="AX19" s="11">
        <v>1.4388900000000001E-13</v>
      </c>
      <c r="AY19" s="11">
        <v>1.43984E-13</v>
      </c>
      <c r="AZ19" s="11">
        <v>1.5181800000000001E-13</v>
      </c>
      <c r="BA19" s="11">
        <v>1.5239199999999999E-13</v>
      </c>
      <c r="BB19" s="11">
        <v>1.69752E-7</v>
      </c>
      <c r="BC19" s="11">
        <v>3.0642800000000001E-9</v>
      </c>
      <c r="BD19" s="11">
        <v>7.31333E-9</v>
      </c>
      <c r="BE19" s="11">
        <v>8.3527200000000005E-9</v>
      </c>
      <c r="BF19" s="11">
        <v>4.0679E-10</v>
      </c>
      <c r="BG19" s="11">
        <v>1.1168300000000001E-8</v>
      </c>
      <c r="BH19" s="11">
        <v>4.0645500000000002E-10</v>
      </c>
      <c r="BI19" s="11">
        <v>-3.5151099999999998E-7</v>
      </c>
      <c r="BJ19" s="11">
        <v>0</v>
      </c>
      <c r="BK19" s="11">
        <v>1.0220600000000001E-10</v>
      </c>
      <c r="BL19" s="11">
        <v>3.3641099999999999E-10</v>
      </c>
      <c r="BM19" s="11">
        <v>-1.03772E-10</v>
      </c>
      <c r="BN19" s="11">
        <v>1.3630700000000001E-13</v>
      </c>
      <c r="BO19" s="11">
        <v>7.5196400000000005E-13</v>
      </c>
      <c r="BP19" s="11">
        <v>2.7960300000000002E-12</v>
      </c>
      <c r="BQ19" s="11">
        <v>7.5555499999999992E-12</v>
      </c>
      <c r="BR19" s="11">
        <v>8.1914199999999999E-11</v>
      </c>
      <c r="BS19" s="11">
        <v>9.4707200000000001E-11</v>
      </c>
      <c r="BT19" s="11">
        <v>9.57825E-11</v>
      </c>
      <c r="BU19" s="11">
        <v>9.5860800000000002E-11</v>
      </c>
      <c r="BV19" s="11">
        <v>8.0417499999999993E-12</v>
      </c>
      <c r="BW19" s="11">
        <v>4.3409700000000003E-11</v>
      </c>
      <c r="BX19" s="11">
        <v>8.0973499999999997E-11</v>
      </c>
      <c r="BY19" s="11">
        <v>8.1012600000000002E-11</v>
      </c>
      <c r="BZ19" s="11">
        <v>4.36781E-11</v>
      </c>
      <c r="CA19" s="11">
        <v>8.1875500000000006E-11</v>
      </c>
      <c r="CB19" s="11">
        <v>8.2017800000000001E-11</v>
      </c>
      <c r="CC19" s="11">
        <v>6.1395900000000001E-11</v>
      </c>
      <c r="CD19" s="11">
        <v>8.2276400000000002E-11</v>
      </c>
      <c r="CE19" s="11">
        <v>8.2279000000000004E-11</v>
      </c>
      <c r="CF19" s="11">
        <v>8.2336099999999994E-11</v>
      </c>
      <c r="CG19" s="11">
        <v>8.2345700000000004E-11</v>
      </c>
      <c r="CH19" s="11">
        <v>-8.1814799999999996E-13</v>
      </c>
      <c r="CI19" s="11">
        <v>6.3918300000000002E-13</v>
      </c>
      <c r="CJ19" s="11">
        <v>1.70118E-11</v>
      </c>
      <c r="CK19" s="11">
        <v>8.7940300000000001E-11</v>
      </c>
      <c r="CL19" s="11">
        <v>2.16004E-11</v>
      </c>
      <c r="CM19" s="11">
        <v>3.7789300000000003E-11</v>
      </c>
      <c r="CN19" s="11">
        <v>3.8199299999999998E-11</v>
      </c>
      <c r="CO19" s="11">
        <v>3.8205299999999998E-11</v>
      </c>
      <c r="CP19" s="11">
        <v>1.3009900000000001E-12</v>
      </c>
      <c r="CQ19" s="11">
        <v>1.5016E-10</v>
      </c>
      <c r="CR19" s="11">
        <v>7.2018199999999995E-11</v>
      </c>
      <c r="CS19" s="11">
        <v>7.2748400000000001E-11</v>
      </c>
      <c r="CT19" s="11">
        <v>1.51284E-10</v>
      </c>
      <c r="CU19" s="11">
        <v>3.47574E-10</v>
      </c>
      <c r="CV19" s="11">
        <v>4.6769099999999997E-10</v>
      </c>
      <c r="CW19" s="11">
        <v>3.3787300000000002E-10</v>
      </c>
      <c r="CX19" s="11">
        <v>8.0230499999999995E-10</v>
      </c>
      <c r="CY19" s="11">
        <v>8.0283500000000005E-10</v>
      </c>
      <c r="CZ19" s="11">
        <v>8.4652700000000005E-10</v>
      </c>
      <c r="DA19" s="11">
        <v>8.4972499999999998E-10</v>
      </c>
      <c r="DB19" s="11">
        <v>-8.88433E-4</v>
      </c>
      <c r="DC19" s="11">
        <v>-2.7651500000000001E-3</v>
      </c>
      <c r="DD19" s="11">
        <v>0.99993900000000002</v>
      </c>
      <c r="DE19" s="11">
        <v>5.6489999999999998E-7</v>
      </c>
      <c r="DF19" s="11">
        <v>6.0060499999999999E-5</v>
      </c>
      <c r="DG19" s="13">
        <v>8.7485800000000006E-3</v>
      </c>
      <c r="DH19" s="11">
        <v>2.2606200000000001E-6</v>
      </c>
      <c r="DI19" s="11">
        <v>9.7440200000000009E-10</v>
      </c>
      <c r="DJ19" s="11">
        <v>0</v>
      </c>
      <c r="DK19" s="11">
        <v>-2052.66</v>
      </c>
      <c r="DL19" s="11">
        <v>-2213290</v>
      </c>
      <c r="DM19" s="13">
        <v>-2.9624199999999999E-3</v>
      </c>
      <c r="DN19" s="11">
        <v>1.0286299999999999E-4</v>
      </c>
      <c r="DO19" s="11">
        <v>0</v>
      </c>
      <c r="DP19" s="11">
        <v>4.93097E-8</v>
      </c>
      <c r="DQ19" s="11">
        <v>0</v>
      </c>
      <c r="DR19" s="11">
        <v>0</v>
      </c>
      <c r="DS19" s="13">
        <v>5.70434E-6</v>
      </c>
      <c r="DT19" s="11">
        <v>0</v>
      </c>
      <c r="DU19" s="11">
        <v>0</v>
      </c>
      <c r="DV19" s="11">
        <v>0</v>
      </c>
      <c r="DW19" s="11">
        <v>2105.69</v>
      </c>
      <c r="DX19" s="11">
        <v>0</v>
      </c>
      <c r="DY19" s="13">
        <v>2.1015500000000001E-4</v>
      </c>
      <c r="DZ19" s="11">
        <v>0</v>
      </c>
      <c r="EA19" s="11">
        <v>0</v>
      </c>
      <c r="EB19" s="11">
        <v>0</v>
      </c>
      <c r="EC19" s="11">
        <v>0</v>
      </c>
      <c r="ED19" s="26">
        <v>1316340</v>
      </c>
      <c r="EE19" s="13">
        <f t="shared" ca="1" si="52"/>
        <v>8.7299479166666714E-3</v>
      </c>
      <c r="EF19" s="11"/>
      <c r="EG19" s="11"/>
      <c r="EH19" s="11"/>
      <c r="EI19" s="11"/>
      <c r="EJ19" s="11"/>
      <c r="EK19" s="13">
        <f t="shared" ca="1" si="50"/>
        <v>-3.305317708333335E-3</v>
      </c>
      <c r="EL19" s="11"/>
      <c r="EM19" s="11"/>
      <c r="EN19" s="11"/>
      <c r="EO19" s="11"/>
      <c r="EP19" s="11"/>
      <c r="EQ19" s="13">
        <f t="shared" ca="1" si="50"/>
        <v>6.7706718750000042E-6</v>
      </c>
      <c r="ER19" s="11"/>
      <c r="ES19" s="11"/>
      <c r="ET19" s="11"/>
      <c r="EU19" s="11"/>
      <c r="EV19" s="11"/>
      <c r="EW19" s="13">
        <f t="shared" ca="1" si="51"/>
        <v>2.1062968750000012E-4</v>
      </c>
      <c r="EX19" s="11"/>
      <c r="EY19" s="11"/>
      <c r="EZ19" s="11"/>
      <c r="FA19" s="11"/>
      <c r="FB19" s="26"/>
      <c r="FC19" s="42">
        <f t="shared" ca="1" si="53"/>
        <v>-2.1297265765791874E-3</v>
      </c>
      <c r="FD19" s="41"/>
      <c r="FE19" s="41"/>
      <c r="FF19" s="41"/>
      <c r="FG19" s="41"/>
      <c r="FH19" s="41"/>
      <c r="FI19" s="42">
        <f t="shared" ca="1" si="54"/>
        <v>0.11574918760112851</v>
      </c>
      <c r="FJ19" s="41"/>
      <c r="FK19" s="41"/>
      <c r="FL19" s="41"/>
      <c r="FM19" s="41"/>
      <c r="FN19" s="41"/>
      <c r="FO19" s="42">
        <f t="shared" ca="1" si="55"/>
        <v>0.18693343576995836</v>
      </c>
      <c r="FP19" s="41"/>
      <c r="FQ19" s="41"/>
      <c r="FR19" s="41"/>
      <c r="FS19" s="41"/>
      <c r="FT19" s="41"/>
      <c r="FU19" s="42">
        <f t="shared" ca="1" si="56"/>
        <v>2.2587494944212999E-3</v>
      </c>
      <c r="FV19" s="41"/>
      <c r="FW19" s="41"/>
      <c r="FX19" s="41"/>
      <c r="FY19" s="41"/>
      <c r="FZ19" s="43"/>
      <c r="GA19" s="13">
        <f t="shared" ca="1" si="57"/>
        <v>3.3891413336791592E-10</v>
      </c>
      <c r="GB19" s="11"/>
      <c r="GC19" s="11"/>
      <c r="GD19" s="11"/>
      <c r="GE19" s="11"/>
      <c r="GF19" s="11"/>
      <c r="GG19" s="13">
        <f t="shared" ca="1" si="58"/>
        <v>-5.7688190897708137E-11</v>
      </c>
      <c r="GH19" s="11"/>
      <c r="GI19" s="11"/>
      <c r="GJ19" s="11"/>
      <c r="GK19" s="11"/>
      <c r="GL19" s="11"/>
      <c r="GM19" s="13">
        <f t="shared" ca="1" si="59"/>
        <v>-7.0072376681256794E-15</v>
      </c>
      <c r="GN19" s="11"/>
      <c r="GO19" s="11"/>
      <c r="GP19" s="11"/>
      <c r="GQ19" s="11"/>
      <c r="GR19" s="11"/>
      <c r="GS19" s="13">
        <f t="shared" ca="1" si="60"/>
        <v>7.9779558080208187E-12</v>
      </c>
      <c r="GT19" s="11"/>
      <c r="GU19" s="11"/>
      <c r="GV19" s="11"/>
      <c r="GW19" s="11"/>
      <c r="GX19" s="26"/>
    </row>
    <row r="20" spans="1:206" hidden="1" x14ac:dyDescent="0.25">
      <c r="A20" s="35" t="s">
        <v>87</v>
      </c>
      <c r="B20" s="29">
        <v>1.4399899999999999E-7</v>
      </c>
      <c r="C20" s="11">
        <v>3.68278E-5</v>
      </c>
      <c r="D20" s="11">
        <v>6.1754200000000006E-5</v>
      </c>
      <c r="E20" s="11">
        <v>1.3755500000000001E-4</v>
      </c>
      <c r="F20" s="11">
        <v>6.7135500000000003E-6</v>
      </c>
      <c r="G20" s="11">
        <v>9.8519599999999998E-5</v>
      </c>
      <c r="H20" s="11">
        <v>6.6994200000000003E-6</v>
      </c>
      <c r="I20" s="11">
        <v>1.9474400000000001E-7</v>
      </c>
      <c r="J20" s="11">
        <v>2.7625699999999999E-8</v>
      </c>
      <c r="K20" s="11">
        <v>1.3337499999999999E-10</v>
      </c>
      <c r="L20" s="11">
        <v>4.0018099999999999</v>
      </c>
      <c r="M20" s="11">
        <v>1.71265</v>
      </c>
      <c r="N20" s="11">
        <v>3.9067300000000001E-13</v>
      </c>
      <c r="O20" s="11">
        <v>1.47732E-12</v>
      </c>
      <c r="P20" s="11">
        <v>5.0851300000000002E-12</v>
      </c>
      <c r="Q20" s="11">
        <v>1.3485800000000001E-11</v>
      </c>
      <c r="R20" s="11">
        <v>1.45908E-10</v>
      </c>
      <c r="S20" s="11">
        <v>1.6868300000000001E-10</v>
      </c>
      <c r="T20" s="11">
        <v>1.7059799999999999E-10</v>
      </c>
      <c r="U20" s="11">
        <v>1.70737E-10</v>
      </c>
      <c r="V20" s="11">
        <v>1.62319E-16</v>
      </c>
      <c r="W20" s="11">
        <v>8.7244899999999999E-16</v>
      </c>
      <c r="X20" s="11">
        <v>1.62692E-15</v>
      </c>
      <c r="Y20" s="11">
        <v>1.6277E-15</v>
      </c>
      <c r="Z20" s="11">
        <v>8.7784200000000002E-16</v>
      </c>
      <c r="AA20" s="11">
        <v>1.64504E-15</v>
      </c>
      <c r="AB20" s="11">
        <v>1.64789E-15</v>
      </c>
      <c r="AC20" s="11">
        <v>1.23359E-15</v>
      </c>
      <c r="AD20" s="11">
        <v>1.65309E-15</v>
      </c>
      <c r="AE20" s="11">
        <v>1.6531400000000001E-15</v>
      </c>
      <c r="AF20" s="11">
        <v>1.6542899999999999E-15</v>
      </c>
      <c r="AG20" s="11">
        <v>1.65448E-15</v>
      </c>
      <c r="AH20" s="11">
        <v>8.5676800000000003E-14</v>
      </c>
      <c r="AI20" s="11">
        <v>1.1E-12</v>
      </c>
      <c r="AJ20" s="11">
        <v>1.2495500000000001E-11</v>
      </c>
      <c r="AK20" s="11">
        <v>6.1862799999999994E-11</v>
      </c>
      <c r="AL20" s="11">
        <v>3.5895000000000001E-9</v>
      </c>
      <c r="AM20" s="11">
        <v>6.2223799999999998E-9</v>
      </c>
      <c r="AN20" s="11">
        <v>6.2890600000000002E-9</v>
      </c>
      <c r="AO20" s="11">
        <v>6.29003E-9</v>
      </c>
      <c r="AP20" s="11">
        <v>1.2399E-18</v>
      </c>
      <c r="AQ20" s="11">
        <v>1.1554399999999999E-16</v>
      </c>
      <c r="AR20" s="11">
        <v>1.29419E-14</v>
      </c>
      <c r="AS20" s="11">
        <v>1.30726E-14</v>
      </c>
      <c r="AT20" s="11">
        <v>1.1640799999999999E-16</v>
      </c>
      <c r="AU20" s="11">
        <v>6.2358599999999998E-14</v>
      </c>
      <c r="AV20" s="11">
        <v>8.3889400000000004E-14</v>
      </c>
      <c r="AW20" s="11">
        <v>2.59685E-16</v>
      </c>
      <c r="AX20" s="11">
        <v>1.4388900000000001E-13</v>
      </c>
      <c r="AY20" s="11">
        <v>1.43984E-13</v>
      </c>
      <c r="AZ20" s="11">
        <v>1.5181800000000001E-13</v>
      </c>
      <c r="BA20" s="11">
        <v>1.5239199999999999E-13</v>
      </c>
      <c r="BB20" s="11">
        <v>2.1195399999999999E-7</v>
      </c>
      <c r="BC20" s="11">
        <v>3.06183E-9</v>
      </c>
      <c r="BD20" s="11">
        <v>7.3092499999999998E-9</v>
      </c>
      <c r="BE20" s="11">
        <v>8.3519899999999994E-9</v>
      </c>
      <c r="BF20" s="11">
        <v>4.06754E-10</v>
      </c>
      <c r="BG20" s="11">
        <v>1.13194E-8</v>
      </c>
      <c r="BH20" s="11">
        <v>4.0658800000000002E-10</v>
      </c>
      <c r="BI20" s="11">
        <v>-3.2561999999999997E-7</v>
      </c>
      <c r="BJ20" s="11">
        <v>0</v>
      </c>
      <c r="BK20" s="11">
        <v>1.3340400000000001E-10</v>
      </c>
      <c r="BL20" s="11">
        <v>4.20217E-10</v>
      </c>
      <c r="BM20" s="11">
        <v>-1.3550499999999999E-10</v>
      </c>
      <c r="BN20" s="11">
        <v>2.0130499999999999E-13</v>
      </c>
      <c r="BO20" s="11">
        <v>9.6852500000000006E-13</v>
      </c>
      <c r="BP20" s="11">
        <v>3.5158E-12</v>
      </c>
      <c r="BQ20" s="11">
        <v>9.44703E-12</v>
      </c>
      <c r="BR20" s="11">
        <v>1.02363E-10</v>
      </c>
      <c r="BS20" s="11">
        <v>1.1834700000000001E-10</v>
      </c>
      <c r="BT20" s="11">
        <v>1.1969100000000001E-10</v>
      </c>
      <c r="BU20" s="11">
        <v>1.19789E-10</v>
      </c>
      <c r="BV20" s="11">
        <v>1.00638E-11</v>
      </c>
      <c r="BW20" s="11">
        <v>5.4254999999999998E-11</v>
      </c>
      <c r="BX20" s="11">
        <v>1.0119500000000001E-10</v>
      </c>
      <c r="BY20" s="11">
        <v>1.01243E-10</v>
      </c>
      <c r="BZ20" s="11">
        <v>5.4590400000000001E-11</v>
      </c>
      <c r="CA20" s="11">
        <v>1.0232200000000001E-10</v>
      </c>
      <c r="CB20" s="11">
        <v>1.025E-10</v>
      </c>
      <c r="CC20" s="11">
        <v>7.6728300000000004E-11</v>
      </c>
      <c r="CD20" s="11">
        <v>1.02823E-10</v>
      </c>
      <c r="CE20" s="11">
        <v>1.02826E-10</v>
      </c>
      <c r="CF20" s="11">
        <v>1.02897E-10</v>
      </c>
      <c r="CG20" s="11">
        <v>1.02909E-10</v>
      </c>
      <c r="CH20" s="11">
        <v>-6.6911900000000001E-13</v>
      </c>
      <c r="CI20" s="11">
        <v>1.14402E-12</v>
      </c>
      <c r="CJ20" s="11">
        <v>2.1514000000000001E-11</v>
      </c>
      <c r="CK20" s="11">
        <v>1.0976E-10</v>
      </c>
      <c r="CL20" s="11">
        <v>2.7062699999999999E-11</v>
      </c>
      <c r="CM20" s="11">
        <v>4.7214599999999997E-11</v>
      </c>
      <c r="CN20" s="11">
        <v>4.7725000000000002E-11</v>
      </c>
      <c r="CO20" s="11">
        <v>4.7732400000000002E-11</v>
      </c>
      <c r="CP20" s="11">
        <v>1.7428799999999999E-12</v>
      </c>
      <c r="CQ20" s="11">
        <v>1.8768299999999999E-10</v>
      </c>
      <c r="CR20" s="11">
        <v>9.0037499999999998E-11</v>
      </c>
      <c r="CS20" s="11">
        <v>9.0949300000000003E-11</v>
      </c>
      <c r="CT20" s="11">
        <v>1.8908600000000001E-10</v>
      </c>
      <c r="CU20" s="11">
        <v>4.34325E-10</v>
      </c>
      <c r="CV20" s="11">
        <v>5.8438200000000002E-10</v>
      </c>
      <c r="CW20" s="11">
        <v>4.2215599999999998E-10</v>
      </c>
      <c r="CX20" s="11">
        <v>1.0024399999999999E-9</v>
      </c>
      <c r="CY20" s="11">
        <v>1.0031E-9</v>
      </c>
      <c r="CZ20" s="11">
        <v>1.0576900000000001E-9</v>
      </c>
      <c r="DA20" s="11">
        <v>1.0616900000000001E-9</v>
      </c>
      <c r="DB20" s="11">
        <v>-8.4659100000000005E-4</v>
      </c>
      <c r="DC20" s="11">
        <v>-2.7670899999999998E-3</v>
      </c>
      <c r="DD20" s="11">
        <v>0.99993900000000002</v>
      </c>
      <c r="DE20" s="11">
        <v>5.6487299999999998E-7</v>
      </c>
      <c r="DF20" s="11">
        <v>6.0057499999999999E-5</v>
      </c>
      <c r="DG20" s="13">
        <v>8.7484399999999997E-3</v>
      </c>
      <c r="DH20" s="11">
        <v>2.2605100000000001E-6</v>
      </c>
      <c r="DI20" s="11">
        <v>9.7445399999999991E-10</v>
      </c>
      <c r="DJ20" s="11">
        <v>0</v>
      </c>
      <c r="DK20" s="11">
        <v>-2052.5500000000002</v>
      </c>
      <c r="DL20" s="11">
        <v>-2213800</v>
      </c>
      <c r="DM20" s="13">
        <v>-2.9625900000000002E-3</v>
      </c>
      <c r="DN20" s="11">
        <v>1.02858E-4</v>
      </c>
      <c r="DO20" s="11">
        <v>0</v>
      </c>
      <c r="DP20" s="11">
        <v>4.9312499999999999E-8</v>
      </c>
      <c r="DQ20" s="11">
        <v>0</v>
      </c>
      <c r="DR20" s="11">
        <v>0</v>
      </c>
      <c r="DS20" s="13">
        <v>5.7042700000000002E-6</v>
      </c>
      <c r="DT20" s="11">
        <v>0</v>
      </c>
      <c r="DU20" s="11">
        <v>0</v>
      </c>
      <c r="DV20" s="11">
        <v>0</v>
      </c>
      <c r="DW20" s="11">
        <v>2105.86</v>
      </c>
      <c r="DX20" s="11">
        <v>0</v>
      </c>
      <c r="DY20" s="13">
        <v>2.1015500000000001E-4</v>
      </c>
      <c r="DZ20" s="11">
        <v>0</v>
      </c>
      <c r="EA20" s="11">
        <v>0</v>
      </c>
      <c r="EB20" s="11">
        <v>0</v>
      </c>
      <c r="EC20" s="11">
        <v>0</v>
      </c>
      <c r="ED20" s="26">
        <v>1328800</v>
      </c>
      <c r="EE20" s="13">
        <f t="shared" ca="1" si="52"/>
        <v>8.7296875000000048E-3</v>
      </c>
      <c r="EF20" s="11"/>
      <c r="EG20" s="11"/>
      <c r="EH20" s="11"/>
      <c r="EI20" s="11"/>
      <c r="EJ20" s="11"/>
      <c r="EK20" s="13">
        <f t="shared" ca="1" si="50"/>
        <v>-3.3056250000000021E-3</v>
      </c>
      <c r="EL20" s="11"/>
      <c r="EM20" s="11"/>
      <c r="EN20" s="11"/>
      <c r="EO20" s="11"/>
      <c r="EP20" s="11"/>
      <c r="EQ20" s="13">
        <f t="shared" ca="1" si="50"/>
        <v>6.7705208333333366E-6</v>
      </c>
      <c r="ER20" s="11"/>
      <c r="ES20" s="11"/>
      <c r="ET20" s="11"/>
      <c r="EU20" s="11"/>
      <c r="EV20" s="11"/>
      <c r="EW20" s="13">
        <f t="shared" ca="1" si="51"/>
        <v>2.106276041666668E-4</v>
      </c>
      <c r="EX20" s="11"/>
      <c r="EY20" s="11"/>
      <c r="EZ20" s="11"/>
      <c r="FA20" s="11"/>
      <c r="FB20" s="26"/>
      <c r="FC20" s="42">
        <f t="shared" ca="1" si="53"/>
        <v>-2.1435250170310232E-3</v>
      </c>
      <c r="FD20" s="41"/>
      <c r="FE20" s="41"/>
      <c r="FF20" s="41"/>
      <c r="FG20" s="41"/>
      <c r="FH20" s="41"/>
      <c r="FI20" s="42">
        <f t="shared" ca="1" si="54"/>
        <v>0.11578888742620543</v>
      </c>
      <c r="FJ20" s="41"/>
      <c r="FK20" s="41"/>
      <c r="FL20" s="41"/>
      <c r="FM20" s="41"/>
      <c r="FN20" s="41"/>
      <c r="FO20" s="42">
        <f t="shared" ca="1" si="55"/>
        <v>0.18692152253195174</v>
      </c>
      <c r="FP20" s="41"/>
      <c r="FQ20" s="41"/>
      <c r="FR20" s="41"/>
      <c r="FS20" s="41"/>
      <c r="FT20" s="41"/>
      <c r="FU20" s="42">
        <f t="shared" ca="1" si="56"/>
        <v>2.2488361764734948E-3</v>
      </c>
      <c r="FV20" s="41"/>
      <c r="FW20" s="41"/>
      <c r="FX20" s="41"/>
      <c r="FY20" s="41"/>
      <c r="FZ20" s="43"/>
      <c r="GA20" s="13">
        <f t="shared" ca="1" si="57"/>
        <v>4.2291667458083263E-10</v>
      </c>
      <c r="GB20" s="11"/>
      <c r="GC20" s="11"/>
      <c r="GD20" s="11"/>
      <c r="GE20" s="11"/>
      <c r="GF20" s="11"/>
      <c r="GG20" s="13">
        <f t="shared" ca="1" si="58"/>
        <v>-8.6108969701666391E-11</v>
      </c>
      <c r="GH20" s="11"/>
      <c r="GI20" s="11"/>
      <c r="GJ20" s="11"/>
      <c r="GK20" s="11"/>
      <c r="GL20" s="11"/>
      <c r="GM20" s="13">
        <f t="shared" ca="1" si="59"/>
        <v>4.7765279584166299E-14</v>
      </c>
      <c r="GN20" s="11"/>
      <c r="GO20" s="11"/>
      <c r="GP20" s="11"/>
      <c r="GQ20" s="11"/>
      <c r="GR20" s="11"/>
      <c r="GS20" s="13">
        <f t="shared" ca="1" si="60"/>
        <v>9.9957288059374838E-12</v>
      </c>
      <c r="GT20" s="11"/>
      <c r="GU20" s="11"/>
      <c r="GV20" s="11"/>
      <c r="GW20" s="11"/>
      <c r="GX20" s="26"/>
    </row>
    <row r="21" spans="1:206" hidden="1" x14ac:dyDescent="0.25">
      <c r="A21" s="35" t="s">
        <v>87</v>
      </c>
      <c r="B21" s="29">
        <v>1.53599E-7</v>
      </c>
      <c r="C21" s="11">
        <v>3.68278E-5</v>
      </c>
      <c r="D21" s="11">
        <v>6.1754200000000006E-5</v>
      </c>
      <c r="E21" s="11">
        <v>1.3755500000000001E-4</v>
      </c>
      <c r="F21" s="11">
        <v>6.7135500000000003E-6</v>
      </c>
      <c r="G21" s="11">
        <v>9.8519599999999998E-5</v>
      </c>
      <c r="H21" s="11">
        <v>6.6994200000000003E-6</v>
      </c>
      <c r="I21" s="11">
        <v>1.9474400000000001E-7</v>
      </c>
      <c r="J21" s="11">
        <v>2.7625699999999999E-8</v>
      </c>
      <c r="K21" s="11">
        <v>1.3337499999999999E-10</v>
      </c>
      <c r="L21" s="11">
        <v>4.0018099999999999</v>
      </c>
      <c r="M21" s="11">
        <v>1.71265</v>
      </c>
      <c r="N21" s="11">
        <v>3.9067300000000001E-13</v>
      </c>
      <c r="O21" s="11">
        <v>1.47732E-12</v>
      </c>
      <c r="P21" s="11">
        <v>5.0851300000000002E-12</v>
      </c>
      <c r="Q21" s="11">
        <v>1.3485800000000001E-11</v>
      </c>
      <c r="R21" s="11">
        <v>1.45908E-10</v>
      </c>
      <c r="S21" s="11">
        <v>1.6868300000000001E-10</v>
      </c>
      <c r="T21" s="11">
        <v>1.7059799999999999E-10</v>
      </c>
      <c r="U21" s="11">
        <v>1.70737E-10</v>
      </c>
      <c r="V21" s="11">
        <v>1.62319E-16</v>
      </c>
      <c r="W21" s="11">
        <v>8.7244899999999999E-16</v>
      </c>
      <c r="X21" s="11">
        <v>1.62692E-15</v>
      </c>
      <c r="Y21" s="11">
        <v>1.6277E-15</v>
      </c>
      <c r="Z21" s="11">
        <v>8.7784200000000002E-16</v>
      </c>
      <c r="AA21" s="11">
        <v>1.64504E-15</v>
      </c>
      <c r="AB21" s="11">
        <v>1.64789E-15</v>
      </c>
      <c r="AC21" s="11">
        <v>1.23359E-15</v>
      </c>
      <c r="AD21" s="11">
        <v>1.65309E-15</v>
      </c>
      <c r="AE21" s="11">
        <v>1.6531400000000001E-15</v>
      </c>
      <c r="AF21" s="11">
        <v>1.6542899999999999E-15</v>
      </c>
      <c r="AG21" s="11">
        <v>1.65448E-15</v>
      </c>
      <c r="AH21" s="11">
        <v>8.5676800000000003E-14</v>
      </c>
      <c r="AI21" s="11">
        <v>1.1E-12</v>
      </c>
      <c r="AJ21" s="11">
        <v>1.2495500000000001E-11</v>
      </c>
      <c r="AK21" s="11">
        <v>6.1862799999999994E-11</v>
      </c>
      <c r="AL21" s="11">
        <v>3.5895000000000001E-9</v>
      </c>
      <c r="AM21" s="11">
        <v>6.2223799999999998E-9</v>
      </c>
      <c r="AN21" s="11">
        <v>6.2890600000000002E-9</v>
      </c>
      <c r="AO21" s="11">
        <v>6.29003E-9</v>
      </c>
      <c r="AP21" s="11">
        <v>1.2399E-18</v>
      </c>
      <c r="AQ21" s="11">
        <v>1.1554399999999999E-16</v>
      </c>
      <c r="AR21" s="11">
        <v>1.29419E-14</v>
      </c>
      <c r="AS21" s="11">
        <v>1.30726E-14</v>
      </c>
      <c r="AT21" s="11">
        <v>1.1640799999999999E-16</v>
      </c>
      <c r="AU21" s="11">
        <v>6.2358599999999998E-14</v>
      </c>
      <c r="AV21" s="11">
        <v>8.3889400000000004E-14</v>
      </c>
      <c r="AW21" s="11">
        <v>2.59685E-16</v>
      </c>
      <c r="AX21" s="11">
        <v>1.4388900000000001E-13</v>
      </c>
      <c r="AY21" s="11">
        <v>1.43984E-13</v>
      </c>
      <c r="AZ21" s="11">
        <v>1.5181800000000001E-13</v>
      </c>
      <c r="BA21" s="11">
        <v>1.5239199999999999E-13</v>
      </c>
      <c r="BB21" s="11">
        <v>2.5415599999999999E-7</v>
      </c>
      <c r="BC21" s="11">
        <v>3.05937E-9</v>
      </c>
      <c r="BD21" s="11">
        <v>7.3051800000000002E-9</v>
      </c>
      <c r="BE21" s="11">
        <v>8.35126E-9</v>
      </c>
      <c r="BF21" s="11">
        <v>4.06718E-10</v>
      </c>
      <c r="BG21" s="11">
        <v>1.14705E-8</v>
      </c>
      <c r="BH21" s="11">
        <v>4.0672099999999998E-10</v>
      </c>
      <c r="BI21" s="11">
        <v>-2.99728E-7</v>
      </c>
      <c r="BJ21" s="11">
        <v>0</v>
      </c>
      <c r="BK21" s="11">
        <v>1.64602E-10</v>
      </c>
      <c r="BL21" s="11">
        <v>5.0402099999999999E-10</v>
      </c>
      <c r="BM21" s="11">
        <v>-1.6724000000000001E-10</v>
      </c>
      <c r="BN21" s="11">
        <v>2.6630100000000001E-13</v>
      </c>
      <c r="BO21" s="11">
        <v>1.18508E-12</v>
      </c>
      <c r="BP21" s="11">
        <v>4.2355499999999997E-12</v>
      </c>
      <c r="BQ21" s="11">
        <v>1.13385E-11</v>
      </c>
      <c r="BR21" s="11">
        <v>1.22811E-10</v>
      </c>
      <c r="BS21" s="11">
        <v>1.4198699999999999E-10</v>
      </c>
      <c r="BT21" s="11">
        <v>1.4359800000000001E-10</v>
      </c>
      <c r="BU21" s="11">
        <v>1.4371599999999999E-10</v>
      </c>
      <c r="BV21" s="11">
        <v>1.2085799999999999E-11</v>
      </c>
      <c r="BW21" s="11">
        <v>6.5100300000000005E-11</v>
      </c>
      <c r="BX21" s="11">
        <v>1.21416E-10</v>
      </c>
      <c r="BY21" s="11">
        <v>1.21474E-10</v>
      </c>
      <c r="BZ21" s="11">
        <v>6.5502700000000001E-11</v>
      </c>
      <c r="CA21" s="11">
        <v>1.2276799999999999E-10</v>
      </c>
      <c r="CB21" s="11">
        <v>1.2298100000000001E-10</v>
      </c>
      <c r="CC21" s="11">
        <v>9.2060600000000001E-11</v>
      </c>
      <c r="CD21" s="11">
        <v>1.23369E-10</v>
      </c>
      <c r="CE21" s="11">
        <v>1.2337300000000001E-10</v>
      </c>
      <c r="CF21" s="11">
        <v>1.2345799999999999E-10</v>
      </c>
      <c r="CG21" s="11">
        <v>1.2347299999999999E-10</v>
      </c>
      <c r="CH21" s="11">
        <v>-5.2009400000000005E-13</v>
      </c>
      <c r="CI21" s="11">
        <v>1.64885E-12</v>
      </c>
      <c r="CJ21" s="11">
        <v>2.6016200000000001E-11</v>
      </c>
      <c r="CK21" s="11">
        <v>1.3157899999999999E-10</v>
      </c>
      <c r="CL21" s="11">
        <v>3.2524899999999999E-11</v>
      </c>
      <c r="CM21" s="11">
        <v>5.6639699999999999E-11</v>
      </c>
      <c r="CN21" s="11">
        <v>5.7250400000000001E-11</v>
      </c>
      <c r="CO21" s="11">
        <v>5.7259400000000001E-11</v>
      </c>
      <c r="CP21" s="11">
        <v>2.1847600000000001E-12</v>
      </c>
      <c r="CQ21" s="11">
        <v>2.25205E-10</v>
      </c>
      <c r="CR21" s="11">
        <v>1.08057E-10</v>
      </c>
      <c r="CS21" s="11">
        <v>1.0915000000000001E-10</v>
      </c>
      <c r="CT21" s="11">
        <v>2.26889E-10</v>
      </c>
      <c r="CU21" s="11">
        <v>5.21077E-10</v>
      </c>
      <c r="CV21" s="11">
        <v>7.0107199999999995E-10</v>
      </c>
      <c r="CW21" s="11">
        <v>5.0643899999999995E-10</v>
      </c>
      <c r="CX21" s="11">
        <v>1.20258E-9</v>
      </c>
      <c r="CY21" s="11">
        <v>1.20337E-9</v>
      </c>
      <c r="CZ21" s="11">
        <v>1.2688599999999999E-9</v>
      </c>
      <c r="DA21" s="11">
        <v>1.27365E-9</v>
      </c>
      <c r="DB21" s="11">
        <v>-8.0475100000000003E-4</v>
      </c>
      <c r="DC21" s="11">
        <v>-2.76903E-3</v>
      </c>
      <c r="DD21" s="11">
        <v>0.99993900000000002</v>
      </c>
      <c r="DE21" s="11">
        <v>5.6484599999999997E-7</v>
      </c>
      <c r="DF21" s="11">
        <v>6.0054399999999999E-5</v>
      </c>
      <c r="DG21" s="13">
        <v>8.7483000000000005E-3</v>
      </c>
      <c r="DH21" s="11">
        <v>2.2604099999999998E-6</v>
      </c>
      <c r="DI21" s="11">
        <v>9.7450700000000006E-10</v>
      </c>
      <c r="DJ21" s="11">
        <v>0</v>
      </c>
      <c r="DK21" s="11">
        <v>-2052.44</v>
      </c>
      <c r="DL21" s="11">
        <v>-2214320</v>
      </c>
      <c r="DM21" s="13">
        <v>-2.96276E-3</v>
      </c>
      <c r="DN21" s="11">
        <v>1.02852E-4</v>
      </c>
      <c r="DO21" s="11">
        <v>0</v>
      </c>
      <c r="DP21" s="11">
        <v>4.9315299999999998E-8</v>
      </c>
      <c r="DQ21" s="11">
        <v>0</v>
      </c>
      <c r="DR21" s="11">
        <v>0</v>
      </c>
      <c r="DS21" s="13">
        <v>5.7041899999999997E-6</v>
      </c>
      <c r="DT21" s="11">
        <v>0</v>
      </c>
      <c r="DU21" s="11">
        <v>0</v>
      </c>
      <c r="DV21" s="11">
        <v>0</v>
      </c>
      <c r="DW21" s="11">
        <v>2106.02</v>
      </c>
      <c r="DX21" s="11">
        <v>0</v>
      </c>
      <c r="DY21" s="13">
        <v>2.1015500000000001E-4</v>
      </c>
      <c r="DZ21" s="11">
        <v>0</v>
      </c>
      <c r="EA21" s="11">
        <v>0</v>
      </c>
      <c r="EB21" s="11">
        <v>0</v>
      </c>
      <c r="EC21" s="11">
        <v>0</v>
      </c>
      <c r="ED21" s="26">
        <v>1341260</v>
      </c>
      <c r="EE21" s="13">
        <f t="shared" ca="1" si="52"/>
        <v>8.729427083333326E-3</v>
      </c>
      <c r="EF21" s="11"/>
      <c r="EG21" s="11"/>
      <c r="EH21" s="11"/>
      <c r="EI21" s="11"/>
      <c r="EJ21" s="11"/>
      <c r="EK21" s="13">
        <f t="shared" ca="1" si="50"/>
        <v>-3.3058854166666649E-3</v>
      </c>
      <c r="EL21" s="11"/>
      <c r="EM21" s="11"/>
      <c r="EN21" s="11"/>
      <c r="EO21" s="11"/>
      <c r="EP21" s="11"/>
      <c r="EQ21" s="13">
        <f t="shared" ca="1" si="50"/>
        <v>6.770312499999996E-6</v>
      </c>
      <c r="ER21" s="11"/>
      <c r="ES21" s="11"/>
      <c r="ET21" s="11"/>
      <c r="EU21" s="11"/>
      <c r="EV21" s="11"/>
      <c r="EW21" s="13">
        <f t="shared" ca="1" si="51"/>
        <v>2.1063020833333318E-4</v>
      </c>
      <c r="EX21" s="11"/>
      <c r="EY21" s="11"/>
      <c r="EZ21" s="11"/>
      <c r="FA21" s="11"/>
      <c r="FB21" s="26"/>
      <c r="FC21" s="42">
        <f t="shared" ca="1" si="53"/>
        <v>-2.1573238991203429E-3</v>
      </c>
      <c r="FD21" s="41"/>
      <c r="FE21" s="41"/>
      <c r="FF21" s="41"/>
      <c r="FG21" s="41"/>
      <c r="FH21" s="41"/>
      <c r="FI21" s="42">
        <f t="shared" ca="1" si="54"/>
        <v>0.11581276129914837</v>
      </c>
      <c r="FJ21" s="41"/>
      <c r="FK21" s="41"/>
      <c r="FL21" s="41"/>
      <c r="FM21" s="41"/>
      <c r="FN21" s="41"/>
      <c r="FO21" s="42">
        <f t="shared" ca="1" si="55"/>
        <v>0.1869016459830399</v>
      </c>
      <c r="FP21" s="41"/>
      <c r="FQ21" s="41"/>
      <c r="FR21" s="41"/>
      <c r="FS21" s="41"/>
      <c r="FT21" s="41"/>
      <c r="FU21" s="42">
        <f t="shared" ca="1" si="56"/>
        <v>2.2612278239069611E-3</v>
      </c>
      <c r="FV21" s="41"/>
      <c r="FW21" s="41"/>
      <c r="FX21" s="41"/>
      <c r="FY21" s="41"/>
      <c r="FZ21" s="43"/>
      <c r="GA21" s="13">
        <f t="shared" ca="1" si="57"/>
        <v>5.0691886112708459E-10</v>
      </c>
      <c r="GB21" s="11"/>
      <c r="GC21" s="11"/>
      <c r="GD21" s="11"/>
      <c r="GE21" s="11"/>
      <c r="GF21" s="11"/>
      <c r="GG21" s="13">
        <f t="shared" ca="1" si="58"/>
        <v>-1.145372791254169E-10</v>
      </c>
      <c r="GH21" s="11"/>
      <c r="GI21" s="11"/>
      <c r="GJ21" s="11"/>
      <c r="GK21" s="11"/>
      <c r="GL21" s="11"/>
      <c r="GM21" s="13">
        <f t="shared" ca="1" si="59"/>
        <v>1.0254498345583375E-13</v>
      </c>
      <c r="GN21" s="11"/>
      <c r="GO21" s="11"/>
      <c r="GP21" s="11"/>
      <c r="GQ21" s="11"/>
      <c r="GR21" s="11"/>
      <c r="GS21" s="13">
        <f t="shared" ca="1" si="60"/>
        <v>1.2012841808541691E-11</v>
      </c>
      <c r="GT21" s="11"/>
      <c r="GU21" s="11"/>
      <c r="GV21" s="11"/>
      <c r="GW21" s="11"/>
      <c r="GX21" s="26"/>
    </row>
    <row r="22" spans="1:206" hidden="1" x14ac:dyDescent="0.25">
      <c r="A22" s="35" t="s">
        <v>87</v>
      </c>
      <c r="B22" s="29">
        <v>1.63199E-7</v>
      </c>
      <c r="C22" s="11">
        <v>3.68278E-5</v>
      </c>
      <c r="D22" s="11">
        <v>6.1754200000000006E-5</v>
      </c>
      <c r="E22" s="11">
        <v>1.3755500000000001E-4</v>
      </c>
      <c r="F22" s="11">
        <v>6.7135500000000003E-6</v>
      </c>
      <c r="G22" s="11">
        <v>9.8519599999999998E-5</v>
      </c>
      <c r="H22" s="11">
        <v>6.6994200000000003E-6</v>
      </c>
      <c r="I22" s="11">
        <v>1.9474400000000001E-7</v>
      </c>
      <c r="J22" s="11">
        <v>2.7625699999999999E-8</v>
      </c>
      <c r="K22" s="11">
        <v>1.3337499999999999E-10</v>
      </c>
      <c r="L22" s="11">
        <v>4.0018099999999999</v>
      </c>
      <c r="M22" s="11">
        <v>1.71265</v>
      </c>
      <c r="N22" s="11">
        <v>3.9067300000000001E-13</v>
      </c>
      <c r="O22" s="11">
        <v>1.47732E-12</v>
      </c>
      <c r="P22" s="11">
        <v>5.0851300000000002E-12</v>
      </c>
      <c r="Q22" s="11">
        <v>1.3485800000000001E-11</v>
      </c>
      <c r="R22" s="11">
        <v>1.45908E-10</v>
      </c>
      <c r="S22" s="11">
        <v>1.6868300000000001E-10</v>
      </c>
      <c r="T22" s="11">
        <v>1.7059799999999999E-10</v>
      </c>
      <c r="U22" s="11">
        <v>1.70737E-10</v>
      </c>
      <c r="V22" s="11">
        <v>1.62319E-16</v>
      </c>
      <c r="W22" s="11">
        <v>8.7244899999999999E-16</v>
      </c>
      <c r="X22" s="11">
        <v>1.62692E-15</v>
      </c>
      <c r="Y22" s="11">
        <v>1.6277E-15</v>
      </c>
      <c r="Z22" s="11">
        <v>8.7784200000000002E-16</v>
      </c>
      <c r="AA22" s="11">
        <v>1.64504E-15</v>
      </c>
      <c r="AB22" s="11">
        <v>1.64789E-15</v>
      </c>
      <c r="AC22" s="11">
        <v>1.23359E-15</v>
      </c>
      <c r="AD22" s="11">
        <v>1.65309E-15</v>
      </c>
      <c r="AE22" s="11">
        <v>1.6531400000000001E-15</v>
      </c>
      <c r="AF22" s="11">
        <v>1.6542899999999999E-15</v>
      </c>
      <c r="AG22" s="11">
        <v>1.65448E-15</v>
      </c>
      <c r="AH22" s="11">
        <v>8.5676800000000003E-14</v>
      </c>
      <c r="AI22" s="11">
        <v>1.1E-12</v>
      </c>
      <c r="AJ22" s="11">
        <v>1.2495500000000001E-11</v>
      </c>
      <c r="AK22" s="11">
        <v>6.1862799999999994E-11</v>
      </c>
      <c r="AL22" s="11">
        <v>3.5895000000000001E-9</v>
      </c>
      <c r="AM22" s="11">
        <v>6.2223799999999998E-9</v>
      </c>
      <c r="AN22" s="11">
        <v>6.2890600000000002E-9</v>
      </c>
      <c r="AO22" s="11">
        <v>6.29003E-9</v>
      </c>
      <c r="AP22" s="11">
        <v>1.2399E-18</v>
      </c>
      <c r="AQ22" s="11">
        <v>1.1554399999999999E-16</v>
      </c>
      <c r="AR22" s="11">
        <v>1.29419E-14</v>
      </c>
      <c r="AS22" s="11">
        <v>1.30726E-14</v>
      </c>
      <c r="AT22" s="11">
        <v>1.1640799999999999E-16</v>
      </c>
      <c r="AU22" s="11">
        <v>6.2358599999999998E-14</v>
      </c>
      <c r="AV22" s="11">
        <v>8.3889400000000004E-14</v>
      </c>
      <c r="AW22" s="11">
        <v>2.59685E-16</v>
      </c>
      <c r="AX22" s="11">
        <v>1.4388900000000001E-13</v>
      </c>
      <c r="AY22" s="11">
        <v>1.43984E-13</v>
      </c>
      <c r="AZ22" s="11">
        <v>1.5181800000000001E-13</v>
      </c>
      <c r="BA22" s="11">
        <v>1.5239199999999999E-13</v>
      </c>
      <c r="BB22" s="11">
        <v>2.9635700000000001E-7</v>
      </c>
      <c r="BC22" s="11">
        <v>3.0569199999999998E-9</v>
      </c>
      <c r="BD22" s="11">
        <v>7.3011099999999998E-9</v>
      </c>
      <c r="BE22" s="11">
        <v>8.3505200000000006E-9</v>
      </c>
      <c r="BF22" s="11">
        <v>4.06682E-10</v>
      </c>
      <c r="BG22" s="11">
        <v>1.16217E-8</v>
      </c>
      <c r="BH22" s="11">
        <v>4.0685300000000002E-10</v>
      </c>
      <c r="BI22" s="11">
        <v>-2.7383699999999999E-7</v>
      </c>
      <c r="BJ22" s="11">
        <v>0</v>
      </c>
      <c r="BK22" s="11">
        <v>1.9580000000000001E-10</v>
      </c>
      <c r="BL22" s="11">
        <v>5.8782199999999996E-10</v>
      </c>
      <c r="BM22" s="11">
        <v>-1.98978E-10</v>
      </c>
      <c r="BN22" s="11">
        <v>3.31295E-13</v>
      </c>
      <c r="BO22" s="11">
        <v>1.40163E-12</v>
      </c>
      <c r="BP22" s="11">
        <v>4.95529E-12</v>
      </c>
      <c r="BQ22" s="11">
        <v>1.32298E-11</v>
      </c>
      <c r="BR22" s="11">
        <v>1.43259E-10</v>
      </c>
      <c r="BS22" s="11">
        <v>1.6562500000000001E-10</v>
      </c>
      <c r="BT22" s="11">
        <v>1.6750500000000001E-10</v>
      </c>
      <c r="BU22" s="11">
        <v>1.6764199999999999E-10</v>
      </c>
      <c r="BV22" s="11">
        <v>1.41079E-11</v>
      </c>
      <c r="BW22" s="11">
        <v>7.5945499999999994E-11</v>
      </c>
      <c r="BX22" s="11">
        <v>1.4163699999999999E-10</v>
      </c>
      <c r="BY22" s="11">
        <v>1.41705E-10</v>
      </c>
      <c r="BZ22" s="11">
        <v>7.6415000000000002E-11</v>
      </c>
      <c r="CA22" s="11">
        <v>1.43214E-10</v>
      </c>
      <c r="CB22" s="11">
        <v>1.4346299999999999E-10</v>
      </c>
      <c r="CC22" s="11">
        <v>1.07393E-10</v>
      </c>
      <c r="CD22" s="11">
        <v>1.4391499999999999E-10</v>
      </c>
      <c r="CE22" s="11">
        <v>1.4392000000000001E-10</v>
      </c>
      <c r="CF22" s="11">
        <v>1.4402000000000001E-10</v>
      </c>
      <c r="CG22" s="11">
        <v>1.4403599999999999E-10</v>
      </c>
      <c r="CH22" s="11">
        <v>-3.71072E-13</v>
      </c>
      <c r="CI22" s="11">
        <v>2.1536700000000001E-12</v>
      </c>
      <c r="CJ22" s="11">
        <v>3.0518200000000003E-11</v>
      </c>
      <c r="CK22" s="11">
        <v>1.5339799999999999E-10</v>
      </c>
      <c r="CL22" s="11">
        <v>3.7987100000000002E-11</v>
      </c>
      <c r="CM22" s="11">
        <v>6.6064700000000001E-11</v>
      </c>
      <c r="CN22" s="11">
        <v>6.67757E-11</v>
      </c>
      <c r="CO22" s="11">
        <v>6.6786099999999994E-11</v>
      </c>
      <c r="CP22" s="11">
        <v>2.6266399999999998E-12</v>
      </c>
      <c r="CQ22" s="11">
        <v>2.6272800000000002E-10</v>
      </c>
      <c r="CR22" s="11">
        <v>1.2607600000000001E-10</v>
      </c>
      <c r="CS22" s="11">
        <v>1.2735099999999999E-10</v>
      </c>
      <c r="CT22" s="11">
        <v>2.6469200000000001E-10</v>
      </c>
      <c r="CU22" s="11">
        <v>6.0782800000000004E-10</v>
      </c>
      <c r="CV22" s="11">
        <v>8.17763E-10</v>
      </c>
      <c r="CW22" s="11">
        <v>5.9072200000000002E-10</v>
      </c>
      <c r="CX22" s="11">
        <v>1.40271E-9</v>
      </c>
      <c r="CY22" s="11">
        <v>1.4036399999999999E-9</v>
      </c>
      <c r="CZ22" s="11">
        <v>1.48002E-9</v>
      </c>
      <c r="DA22" s="11">
        <v>1.48561E-9</v>
      </c>
      <c r="DB22" s="11">
        <v>-7.6291200000000003E-4</v>
      </c>
      <c r="DC22" s="11">
        <v>-2.7709700000000002E-3</v>
      </c>
      <c r="DD22" s="11">
        <v>0.99993900000000002</v>
      </c>
      <c r="DE22" s="11">
        <v>5.6481899999999997E-7</v>
      </c>
      <c r="DF22" s="11">
        <v>6.0051399999999999E-5</v>
      </c>
      <c r="DG22" s="13">
        <v>8.7481599999999996E-3</v>
      </c>
      <c r="DH22" s="11">
        <v>2.2603000000000002E-6</v>
      </c>
      <c r="DI22" s="11">
        <v>9.7455999999999999E-10</v>
      </c>
      <c r="DJ22" s="11">
        <v>0</v>
      </c>
      <c r="DK22" s="11">
        <v>-2052.33</v>
      </c>
      <c r="DL22" s="11">
        <v>-2214840</v>
      </c>
      <c r="DM22" s="13">
        <v>-2.9629299999999999E-3</v>
      </c>
      <c r="DN22" s="11">
        <v>1.02847E-4</v>
      </c>
      <c r="DO22" s="11">
        <v>0</v>
      </c>
      <c r="DP22" s="11">
        <v>4.9318099999999997E-8</v>
      </c>
      <c r="DQ22" s="11">
        <v>0</v>
      </c>
      <c r="DR22" s="11">
        <v>0</v>
      </c>
      <c r="DS22" s="13">
        <v>5.7041199999999999E-6</v>
      </c>
      <c r="DT22" s="11">
        <v>0</v>
      </c>
      <c r="DU22" s="11">
        <v>0</v>
      </c>
      <c r="DV22" s="11">
        <v>0</v>
      </c>
      <c r="DW22" s="11">
        <v>2106.19</v>
      </c>
      <c r="DX22" s="11">
        <v>0</v>
      </c>
      <c r="DY22" s="13">
        <v>2.1015500000000001E-4</v>
      </c>
      <c r="DZ22" s="11">
        <v>0</v>
      </c>
      <c r="EA22" s="11">
        <v>0</v>
      </c>
      <c r="EB22" s="11">
        <v>0</v>
      </c>
      <c r="EC22" s="11">
        <v>0</v>
      </c>
      <c r="ED22" s="26">
        <v>1353710</v>
      </c>
      <c r="EE22" s="13">
        <f t="shared" ca="1" si="52"/>
        <v>8.7291145833333274E-3</v>
      </c>
      <c r="EF22" s="11"/>
      <c r="EG22" s="11"/>
      <c r="EH22" s="11"/>
      <c r="EI22" s="11"/>
      <c r="EJ22" s="11"/>
      <c r="EK22" s="13">
        <f t="shared" ca="1" si="50"/>
        <v>-3.3062499999999971E-3</v>
      </c>
      <c r="EL22" s="11"/>
      <c r="EM22" s="11"/>
      <c r="EN22" s="11"/>
      <c r="EO22" s="11"/>
      <c r="EP22" s="11"/>
      <c r="EQ22" s="13">
        <f t="shared" ca="1" si="50"/>
        <v>6.7701041666666614E-6</v>
      </c>
      <c r="ER22" s="11"/>
      <c r="ES22" s="11"/>
      <c r="ET22" s="11"/>
      <c r="EU22" s="11"/>
      <c r="EV22" s="11"/>
      <c r="EW22" s="13">
        <f t="shared" ca="1" si="51"/>
        <v>2.1063020833333323E-4</v>
      </c>
      <c r="EX22" s="11"/>
      <c r="EY22" s="11"/>
      <c r="EZ22" s="11"/>
      <c r="FA22" s="11"/>
      <c r="FB22" s="26"/>
      <c r="FC22" s="42">
        <f t="shared" ca="1" si="53"/>
        <v>-2.1770768557813499E-3</v>
      </c>
      <c r="FD22" s="41"/>
      <c r="FE22" s="41"/>
      <c r="FF22" s="41"/>
      <c r="FG22" s="41"/>
      <c r="FH22" s="41"/>
      <c r="FI22" s="42">
        <f t="shared" ca="1" si="54"/>
        <v>0.1158717890736525</v>
      </c>
      <c r="FJ22" s="41"/>
      <c r="FK22" s="41"/>
      <c r="FL22" s="41"/>
      <c r="FM22" s="41"/>
      <c r="FN22" s="41"/>
      <c r="FO22" s="42">
        <f t="shared" ca="1" si="55"/>
        <v>0.18687968813185232</v>
      </c>
      <c r="FP22" s="41"/>
      <c r="FQ22" s="41"/>
      <c r="FR22" s="41"/>
      <c r="FS22" s="41"/>
      <c r="FT22" s="41"/>
      <c r="FU22" s="42">
        <f t="shared" ca="1" si="56"/>
        <v>2.2612278239072191E-3</v>
      </c>
      <c r="FV22" s="41"/>
      <c r="FW22" s="41"/>
      <c r="FX22" s="41"/>
      <c r="FY22" s="41"/>
      <c r="FZ22" s="43"/>
      <c r="GA22" s="13">
        <f t="shared" ca="1" si="57"/>
        <v>5.9092919295458384E-10</v>
      </c>
      <c r="GB22" s="11"/>
      <c r="GC22" s="11"/>
      <c r="GD22" s="11"/>
      <c r="GE22" s="11"/>
      <c r="GF22" s="11"/>
      <c r="GG22" s="13">
        <f t="shared" ca="1" si="58"/>
        <v>-1.4294985265333367E-10</v>
      </c>
      <c r="GH22" s="11"/>
      <c r="GI22" s="11"/>
      <c r="GJ22" s="11"/>
      <c r="GK22" s="11"/>
      <c r="GL22" s="11"/>
      <c r="GM22" s="13">
        <f t="shared" ca="1" si="59"/>
        <v>1.5732678331750044E-13</v>
      </c>
      <c r="GN22" s="11"/>
      <c r="GO22" s="11"/>
      <c r="GP22" s="11"/>
      <c r="GQ22" s="11"/>
      <c r="GR22" s="11"/>
      <c r="GS22" s="13">
        <f t="shared" ca="1" si="60"/>
        <v>1.4030313141875009E-11</v>
      </c>
      <c r="GT22" s="11"/>
      <c r="GU22" s="11"/>
      <c r="GV22" s="11"/>
      <c r="GW22" s="11"/>
      <c r="GX22" s="26"/>
    </row>
    <row r="23" spans="1:206" hidden="1" x14ac:dyDescent="0.25">
      <c r="A23" s="35" t="s">
        <v>87</v>
      </c>
      <c r="B23" s="29">
        <v>1.7279900000000001E-7</v>
      </c>
      <c r="C23" s="11">
        <v>3.68278E-5</v>
      </c>
      <c r="D23" s="11">
        <v>6.1754200000000006E-5</v>
      </c>
      <c r="E23" s="11">
        <v>1.3755500000000001E-4</v>
      </c>
      <c r="F23" s="11">
        <v>6.7135500000000003E-6</v>
      </c>
      <c r="G23" s="11">
        <v>9.8519599999999998E-5</v>
      </c>
      <c r="H23" s="11">
        <v>6.6994200000000003E-6</v>
      </c>
      <c r="I23" s="11">
        <v>1.9474400000000001E-7</v>
      </c>
      <c r="J23" s="11">
        <v>2.7625699999999999E-8</v>
      </c>
      <c r="K23" s="11">
        <v>1.3337499999999999E-10</v>
      </c>
      <c r="L23" s="11">
        <v>4.0018099999999999</v>
      </c>
      <c r="M23" s="11">
        <v>1.71265</v>
      </c>
      <c r="N23" s="11">
        <v>3.9067300000000001E-13</v>
      </c>
      <c r="O23" s="11">
        <v>1.47732E-12</v>
      </c>
      <c r="P23" s="11">
        <v>5.0851300000000002E-12</v>
      </c>
      <c r="Q23" s="11">
        <v>1.3485800000000001E-11</v>
      </c>
      <c r="R23" s="11">
        <v>1.45908E-10</v>
      </c>
      <c r="S23" s="11">
        <v>1.6868300000000001E-10</v>
      </c>
      <c r="T23" s="11">
        <v>1.7059799999999999E-10</v>
      </c>
      <c r="U23" s="11">
        <v>1.70737E-10</v>
      </c>
      <c r="V23" s="11">
        <v>1.62319E-16</v>
      </c>
      <c r="W23" s="11">
        <v>8.7244899999999999E-16</v>
      </c>
      <c r="X23" s="11">
        <v>1.62692E-15</v>
      </c>
      <c r="Y23" s="11">
        <v>1.6277E-15</v>
      </c>
      <c r="Z23" s="11">
        <v>8.7784200000000002E-16</v>
      </c>
      <c r="AA23" s="11">
        <v>1.64504E-15</v>
      </c>
      <c r="AB23" s="11">
        <v>1.64789E-15</v>
      </c>
      <c r="AC23" s="11">
        <v>1.23359E-15</v>
      </c>
      <c r="AD23" s="11">
        <v>1.65309E-15</v>
      </c>
      <c r="AE23" s="11">
        <v>1.6531400000000001E-15</v>
      </c>
      <c r="AF23" s="11">
        <v>1.6542899999999999E-15</v>
      </c>
      <c r="AG23" s="11">
        <v>1.65448E-15</v>
      </c>
      <c r="AH23" s="11">
        <v>8.5676800000000003E-14</v>
      </c>
      <c r="AI23" s="11">
        <v>1.1E-12</v>
      </c>
      <c r="AJ23" s="11">
        <v>1.2495500000000001E-11</v>
      </c>
      <c r="AK23" s="11">
        <v>6.1862799999999994E-11</v>
      </c>
      <c r="AL23" s="11">
        <v>3.5895000000000001E-9</v>
      </c>
      <c r="AM23" s="11">
        <v>6.2223799999999998E-9</v>
      </c>
      <c r="AN23" s="11">
        <v>6.2890600000000002E-9</v>
      </c>
      <c r="AO23" s="11">
        <v>6.29003E-9</v>
      </c>
      <c r="AP23" s="11">
        <v>1.2399E-18</v>
      </c>
      <c r="AQ23" s="11">
        <v>1.1554399999999999E-16</v>
      </c>
      <c r="AR23" s="11">
        <v>1.29419E-14</v>
      </c>
      <c r="AS23" s="11">
        <v>1.30726E-14</v>
      </c>
      <c r="AT23" s="11">
        <v>1.1640799999999999E-16</v>
      </c>
      <c r="AU23" s="11">
        <v>6.2358599999999998E-14</v>
      </c>
      <c r="AV23" s="11">
        <v>8.3889400000000004E-14</v>
      </c>
      <c r="AW23" s="11">
        <v>2.59685E-16</v>
      </c>
      <c r="AX23" s="11">
        <v>1.4388900000000001E-13</v>
      </c>
      <c r="AY23" s="11">
        <v>1.43984E-13</v>
      </c>
      <c r="AZ23" s="11">
        <v>1.5181800000000001E-13</v>
      </c>
      <c r="BA23" s="11">
        <v>1.5239199999999999E-13</v>
      </c>
      <c r="BB23" s="11">
        <v>3.3855900000000001E-7</v>
      </c>
      <c r="BC23" s="11">
        <v>3.0544599999999998E-9</v>
      </c>
      <c r="BD23" s="11">
        <v>7.2970300000000004E-9</v>
      </c>
      <c r="BE23" s="11">
        <v>8.3497899999999996E-9</v>
      </c>
      <c r="BF23" s="11">
        <v>4.06646E-10</v>
      </c>
      <c r="BG23" s="11">
        <v>1.17728E-8</v>
      </c>
      <c r="BH23" s="11">
        <v>4.0698600000000003E-10</v>
      </c>
      <c r="BI23" s="11">
        <v>-2.4794599999999999E-7</v>
      </c>
      <c r="BJ23" s="11">
        <v>0</v>
      </c>
      <c r="BK23" s="11">
        <v>2.2699699999999999E-10</v>
      </c>
      <c r="BL23" s="11">
        <v>6.7162E-10</v>
      </c>
      <c r="BM23" s="11">
        <v>-2.3072000000000001E-10</v>
      </c>
      <c r="BN23" s="11">
        <v>3.9628700000000001E-13</v>
      </c>
      <c r="BO23" s="11">
        <v>1.61817E-12</v>
      </c>
      <c r="BP23" s="11">
        <v>5.675E-12</v>
      </c>
      <c r="BQ23" s="11">
        <v>1.51212E-11</v>
      </c>
      <c r="BR23" s="11">
        <v>1.6370599999999999E-10</v>
      </c>
      <c r="BS23" s="11">
        <v>1.8926400000000001E-10</v>
      </c>
      <c r="BT23" s="11">
        <v>1.9141200000000001E-10</v>
      </c>
      <c r="BU23" s="11">
        <v>1.91568E-10</v>
      </c>
      <c r="BV23" s="11">
        <v>1.6129900000000001E-11</v>
      </c>
      <c r="BW23" s="11">
        <v>8.6790800000000001E-11</v>
      </c>
      <c r="BX23" s="11">
        <v>1.6185800000000001E-10</v>
      </c>
      <c r="BY23" s="11">
        <v>1.61936E-10</v>
      </c>
      <c r="BZ23" s="11">
        <v>8.7327300000000003E-11</v>
      </c>
      <c r="CA23" s="11">
        <v>1.6366000000000001E-10</v>
      </c>
      <c r="CB23" s="11">
        <v>1.63945E-10</v>
      </c>
      <c r="CC23" s="11">
        <v>1.2272500000000001E-10</v>
      </c>
      <c r="CD23" s="11">
        <v>1.64461E-10</v>
      </c>
      <c r="CE23" s="11">
        <v>1.64467E-10</v>
      </c>
      <c r="CF23" s="11">
        <v>1.64581E-10</v>
      </c>
      <c r="CG23" s="11">
        <v>1.6460000000000001E-10</v>
      </c>
      <c r="CH23" s="11">
        <v>-2.2205400000000001E-13</v>
      </c>
      <c r="CI23" s="11">
        <v>2.6584800000000002E-12</v>
      </c>
      <c r="CJ23" s="11">
        <v>3.5020199999999998E-11</v>
      </c>
      <c r="CK23" s="11">
        <v>1.7521600000000001E-10</v>
      </c>
      <c r="CL23" s="11">
        <v>4.34491E-11</v>
      </c>
      <c r="CM23" s="11">
        <v>7.5489400000000005E-11</v>
      </c>
      <c r="CN23" s="11">
        <v>7.6300799999999994E-11</v>
      </c>
      <c r="CO23" s="11">
        <v>7.6312700000000001E-11</v>
      </c>
      <c r="CP23" s="11">
        <v>3.0685199999999999E-12</v>
      </c>
      <c r="CQ23" s="11">
        <v>3.0025099999999998E-10</v>
      </c>
      <c r="CR23" s="11">
        <v>1.4409500000000001E-10</v>
      </c>
      <c r="CS23" s="11">
        <v>1.45552E-10</v>
      </c>
      <c r="CT23" s="11">
        <v>3.02495E-10</v>
      </c>
      <c r="CU23" s="11">
        <v>6.9457999999999999E-10</v>
      </c>
      <c r="CV23" s="11">
        <v>9.3445400000000005E-10</v>
      </c>
      <c r="CW23" s="11">
        <v>6.7500499999999999E-10</v>
      </c>
      <c r="CX23" s="11">
        <v>1.6028499999999999E-9</v>
      </c>
      <c r="CY23" s="11">
        <v>1.6039100000000001E-9</v>
      </c>
      <c r="CZ23" s="11">
        <v>1.6911799999999999E-9</v>
      </c>
      <c r="DA23" s="11">
        <v>1.69757E-9</v>
      </c>
      <c r="DB23" s="11">
        <v>-7.2107400000000004E-4</v>
      </c>
      <c r="DC23" s="11">
        <v>-2.7729E-3</v>
      </c>
      <c r="DD23" s="11">
        <v>0.99993900000000002</v>
      </c>
      <c r="DE23" s="11">
        <v>5.6479199999999997E-7</v>
      </c>
      <c r="DF23" s="11">
        <v>6.0048299999999999E-5</v>
      </c>
      <c r="DG23" s="13">
        <v>8.7480200000000004E-3</v>
      </c>
      <c r="DH23" s="11">
        <v>2.2601900000000001E-6</v>
      </c>
      <c r="DI23" s="11">
        <v>9.7461299999999993E-10</v>
      </c>
      <c r="DJ23" s="11">
        <v>0</v>
      </c>
      <c r="DK23" s="11">
        <v>-2052.2199999999998</v>
      </c>
      <c r="DL23" s="11">
        <v>-2215360</v>
      </c>
      <c r="DM23" s="13">
        <v>-2.9631000000000002E-3</v>
      </c>
      <c r="DN23" s="11">
        <v>1.02842E-4</v>
      </c>
      <c r="DO23" s="11">
        <v>0</v>
      </c>
      <c r="DP23" s="11">
        <v>4.9320799999999998E-8</v>
      </c>
      <c r="DQ23" s="11">
        <v>0</v>
      </c>
      <c r="DR23" s="11">
        <v>0</v>
      </c>
      <c r="DS23" s="13">
        <v>5.7040400000000002E-6</v>
      </c>
      <c r="DT23" s="11">
        <v>0</v>
      </c>
      <c r="DU23" s="11">
        <v>0</v>
      </c>
      <c r="DV23" s="11">
        <v>0</v>
      </c>
      <c r="DW23" s="11">
        <v>2106.36</v>
      </c>
      <c r="DX23" s="11">
        <v>0</v>
      </c>
      <c r="DY23" s="13">
        <v>2.1015500000000001E-4</v>
      </c>
      <c r="DZ23" s="11">
        <v>0</v>
      </c>
      <c r="EA23" s="11">
        <v>0</v>
      </c>
      <c r="EB23" s="11">
        <v>0</v>
      </c>
      <c r="EC23" s="11">
        <v>0</v>
      </c>
      <c r="ED23" s="26">
        <v>1366170</v>
      </c>
      <c r="EE23" s="13">
        <f t="shared" ca="1" si="52"/>
        <v>8.7288020833333427E-3</v>
      </c>
      <c r="EF23" s="11"/>
      <c r="EG23" s="11"/>
      <c r="EH23" s="11"/>
      <c r="EI23" s="11"/>
      <c r="EJ23" s="11"/>
      <c r="EK23" s="13">
        <f t="shared" ca="1" si="52"/>
        <v>-3.3065625000000035E-3</v>
      </c>
      <c r="EL23" s="11"/>
      <c r="EM23" s="11"/>
      <c r="EN23" s="11"/>
      <c r="EO23" s="11"/>
      <c r="EP23" s="11"/>
      <c r="EQ23" s="13">
        <f t="shared" ca="1" si="52"/>
        <v>6.7699479166666699E-6</v>
      </c>
      <c r="ER23" s="11"/>
      <c r="ES23" s="11"/>
      <c r="ET23" s="11"/>
      <c r="EU23" s="11"/>
      <c r="EV23" s="11"/>
      <c r="EW23" s="13">
        <f t="shared" ref="EW23:EW24" ca="1" si="61">IFERROR(SLOPE(OFFSET($BB23,-1,EW$2,3),OFFSET($B23,-1,EW$3,3)),0)</f>
        <v>2.1062500000000023E-4</v>
      </c>
      <c r="EX23" s="11"/>
      <c r="EY23" s="11"/>
      <c r="EZ23" s="11"/>
      <c r="FA23" s="11"/>
      <c r="FB23" s="26"/>
      <c r="FC23" s="42">
        <f t="shared" ca="1" si="53"/>
        <v>-2.1968304446786475E-3</v>
      </c>
      <c r="FD23" s="41"/>
      <c r="FE23" s="41"/>
      <c r="FF23" s="41"/>
      <c r="FG23" s="41"/>
      <c r="FH23" s="41"/>
      <c r="FI23" s="42">
        <f t="shared" ca="1" si="54"/>
        <v>0.11591323276298582</v>
      </c>
      <c r="FJ23" s="41"/>
      <c r="FK23" s="41"/>
      <c r="FL23" s="41"/>
      <c r="FM23" s="41"/>
      <c r="FN23" s="41"/>
      <c r="FO23" s="42">
        <f t="shared" ca="1" si="55"/>
        <v>0.18686894142864877</v>
      </c>
      <c r="FP23" s="41"/>
      <c r="FQ23" s="41"/>
      <c r="FR23" s="41"/>
      <c r="FS23" s="41"/>
      <c r="FT23" s="41"/>
      <c r="FU23" s="42">
        <f t="shared" ca="1" si="56"/>
        <v>2.2364445290391252E-3</v>
      </c>
      <c r="FV23" s="41"/>
      <c r="FW23" s="41"/>
      <c r="FX23" s="41"/>
      <c r="FY23" s="41"/>
      <c r="FZ23" s="43"/>
      <c r="GA23" s="13">
        <f t="shared" ca="1" si="57"/>
        <v>6.7493983678208167E-10</v>
      </c>
      <c r="GB23" s="11"/>
      <c r="GC23" s="11"/>
      <c r="GD23" s="11"/>
      <c r="GE23" s="11"/>
      <c r="GF23" s="11"/>
      <c r="GG23" s="13">
        <f t="shared" ca="1" si="58"/>
        <v>-1.7137069012916608E-10</v>
      </c>
      <c r="GH23" s="11"/>
      <c r="GI23" s="11"/>
      <c r="GJ23" s="11"/>
      <c r="GK23" s="11"/>
      <c r="GL23" s="11"/>
      <c r="GM23" s="13">
        <f t="shared" ca="1" si="59"/>
        <v>2.1209884457458276E-13</v>
      </c>
      <c r="GN23" s="11"/>
      <c r="GO23" s="11"/>
      <c r="GP23" s="11"/>
      <c r="GQ23" s="11"/>
      <c r="GR23" s="11"/>
      <c r="GS23" s="13">
        <f t="shared" ca="1" si="60"/>
        <v>1.6048684469999961E-11</v>
      </c>
      <c r="GT23" s="11"/>
      <c r="GU23" s="11"/>
      <c r="GV23" s="11"/>
      <c r="GW23" s="11"/>
      <c r="GX23" s="26"/>
    </row>
    <row r="24" spans="1:206" hidden="1" x14ac:dyDescent="0.25">
      <c r="A24" s="35" t="s">
        <v>87</v>
      </c>
      <c r="B24" s="29">
        <v>1.8239899999999999E-7</v>
      </c>
      <c r="C24" s="11">
        <v>3.68278E-5</v>
      </c>
      <c r="D24" s="11">
        <v>6.1754200000000006E-5</v>
      </c>
      <c r="E24" s="11">
        <v>1.3755500000000001E-4</v>
      </c>
      <c r="F24" s="11">
        <v>6.7135500000000003E-6</v>
      </c>
      <c r="G24" s="11">
        <v>9.8519599999999998E-5</v>
      </c>
      <c r="H24" s="11">
        <v>6.6994200000000003E-6</v>
      </c>
      <c r="I24" s="11">
        <v>1.9474400000000001E-7</v>
      </c>
      <c r="J24" s="11">
        <v>2.7625699999999999E-8</v>
      </c>
      <c r="K24" s="11">
        <v>1.3337499999999999E-10</v>
      </c>
      <c r="L24" s="11">
        <v>4.0018099999999999</v>
      </c>
      <c r="M24" s="11">
        <v>1.71265</v>
      </c>
      <c r="N24" s="11">
        <v>3.9067300000000001E-13</v>
      </c>
      <c r="O24" s="11">
        <v>1.47732E-12</v>
      </c>
      <c r="P24" s="11">
        <v>5.0851300000000002E-12</v>
      </c>
      <c r="Q24" s="11">
        <v>1.3485800000000001E-11</v>
      </c>
      <c r="R24" s="11">
        <v>1.45908E-10</v>
      </c>
      <c r="S24" s="11">
        <v>1.6868300000000001E-10</v>
      </c>
      <c r="T24" s="11">
        <v>1.7059799999999999E-10</v>
      </c>
      <c r="U24" s="11">
        <v>1.70737E-10</v>
      </c>
      <c r="V24" s="11">
        <v>1.62319E-16</v>
      </c>
      <c r="W24" s="11">
        <v>8.7244899999999999E-16</v>
      </c>
      <c r="X24" s="11">
        <v>1.62692E-15</v>
      </c>
      <c r="Y24" s="11">
        <v>1.6277E-15</v>
      </c>
      <c r="Z24" s="11">
        <v>8.7784200000000002E-16</v>
      </c>
      <c r="AA24" s="11">
        <v>1.64504E-15</v>
      </c>
      <c r="AB24" s="11">
        <v>1.64789E-15</v>
      </c>
      <c r="AC24" s="11">
        <v>1.23359E-15</v>
      </c>
      <c r="AD24" s="11">
        <v>1.65309E-15</v>
      </c>
      <c r="AE24" s="11">
        <v>1.6531400000000001E-15</v>
      </c>
      <c r="AF24" s="11">
        <v>1.6542899999999999E-15</v>
      </c>
      <c r="AG24" s="11">
        <v>1.65448E-15</v>
      </c>
      <c r="AH24" s="11">
        <v>8.5676800000000003E-14</v>
      </c>
      <c r="AI24" s="11">
        <v>1.1E-12</v>
      </c>
      <c r="AJ24" s="11">
        <v>1.2495500000000001E-11</v>
      </c>
      <c r="AK24" s="11">
        <v>6.1862799999999994E-11</v>
      </c>
      <c r="AL24" s="11">
        <v>3.5895000000000001E-9</v>
      </c>
      <c r="AM24" s="11">
        <v>6.2223799999999998E-9</v>
      </c>
      <c r="AN24" s="11">
        <v>6.2890600000000002E-9</v>
      </c>
      <c r="AO24" s="11">
        <v>6.29003E-9</v>
      </c>
      <c r="AP24" s="11">
        <v>1.2399E-18</v>
      </c>
      <c r="AQ24" s="11">
        <v>1.1554399999999999E-16</v>
      </c>
      <c r="AR24" s="11">
        <v>1.29419E-14</v>
      </c>
      <c r="AS24" s="11">
        <v>1.30726E-14</v>
      </c>
      <c r="AT24" s="11">
        <v>1.1640799999999999E-16</v>
      </c>
      <c r="AU24" s="11">
        <v>6.2358599999999998E-14</v>
      </c>
      <c r="AV24" s="11">
        <v>8.3889400000000004E-14</v>
      </c>
      <c r="AW24" s="11">
        <v>2.59685E-16</v>
      </c>
      <c r="AX24" s="11">
        <v>1.4388900000000001E-13</v>
      </c>
      <c r="AY24" s="11">
        <v>1.43984E-13</v>
      </c>
      <c r="AZ24" s="11">
        <v>1.5181800000000001E-13</v>
      </c>
      <c r="BA24" s="11">
        <v>1.5239199999999999E-13</v>
      </c>
      <c r="BB24" s="11">
        <v>3.8075999999999998E-7</v>
      </c>
      <c r="BC24" s="11">
        <v>3.0519999999999998E-9</v>
      </c>
      <c r="BD24" s="11">
        <v>7.29296E-9</v>
      </c>
      <c r="BE24" s="11">
        <v>8.3490600000000001E-9</v>
      </c>
      <c r="BF24" s="11">
        <v>4.0661100000000001E-10</v>
      </c>
      <c r="BG24" s="11">
        <v>1.1923899999999999E-8</v>
      </c>
      <c r="BH24" s="11">
        <v>4.0711899999999998E-10</v>
      </c>
      <c r="BI24" s="11">
        <v>-2.2205500000000001E-7</v>
      </c>
      <c r="BJ24" s="11">
        <v>0</v>
      </c>
      <c r="BK24" s="11">
        <v>2.5819500000000001E-10</v>
      </c>
      <c r="BL24" s="11">
        <v>7.5541500000000002E-10</v>
      </c>
      <c r="BM24" s="11">
        <v>-2.6246400000000003E-10</v>
      </c>
      <c r="BN24" s="11">
        <v>4.6127799999999999E-13</v>
      </c>
      <c r="BO24" s="11">
        <v>1.83471E-12</v>
      </c>
      <c r="BP24" s="11">
        <v>6.3946999999999998E-12</v>
      </c>
      <c r="BQ24" s="11">
        <v>1.70124E-11</v>
      </c>
      <c r="BR24" s="11">
        <v>1.8415300000000001E-10</v>
      </c>
      <c r="BS24" s="11">
        <v>2.1290099999999999E-10</v>
      </c>
      <c r="BT24" s="11">
        <v>2.15318E-10</v>
      </c>
      <c r="BU24" s="11">
        <v>2.15493E-10</v>
      </c>
      <c r="BV24" s="11">
        <v>1.8151900000000001E-11</v>
      </c>
      <c r="BW24" s="11">
        <v>9.7636099999999996E-11</v>
      </c>
      <c r="BX24" s="11">
        <v>1.82079E-10</v>
      </c>
      <c r="BY24" s="11">
        <v>1.82167E-10</v>
      </c>
      <c r="BZ24" s="11">
        <v>9.8239600000000003E-11</v>
      </c>
      <c r="CA24" s="11">
        <v>1.8410599999999999E-10</v>
      </c>
      <c r="CB24" s="11">
        <v>1.8442599999999999E-10</v>
      </c>
      <c r="CC24" s="11">
        <v>1.38058E-10</v>
      </c>
      <c r="CD24" s="11">
        <v>1.85008E-10</v>
      </c>
      <c r="CE24" s="11">
        <v>1.85014E-10</v>
      </c>
      <c r="CF24" s="11">
        <v>1.8514200000000001E-10</v>
      </c>
      <c r="CG24" s="11">
        <v>1.8516399999999999E-10</v>
      </c>
      <c r="CH24" s="11">
        <v>-7.3039900000000003E-14</v>
      </c>
      <c r="CI24" s="11">
        <v>3.1632799999999998E-12</v>
      </c>
      <c r="CJ24" s="11">
        <v>3.95221E-11</v>
      </c>
      <c r="CK24" s="11">
        <v>1.97034E-10</v>
      </c>
      <c r="CL24" s="11">
        <v>4.8910999999999998E-11</v>
      </c>
      <c r="CM24" s="11">
        <v>8.4914000000000003E-11</v>
      </c>
      <c r="CN24" s="11">
        <v>8.5825799999999995E-11</v>
      </c>
      <c r="CO24" s="11">
        <v>8.5839099999999995E-11</v>
      </c>
      <c r="CP24" s="11">
        <v>3.5104000000000001E-12</v>
      </c>
      <c r="CQ24" s="11">
        <v>3.3777299999999999E-10</v>
      </c>
      <c r="CR24" s="11">
        <v>1.6211499999999999E-10</v>
      </c>
      <c r="CS24" s="11">
        <v>1.6375199999999999E-10</v>
      </c>
      <c r="CT24" s="11">
        <v>3.4029799999999999E-10</v>
      </c>
      <c r="CU24" s="11">
        <v>7.8133100000000004E-10</v>
      </c>
      <c r="CV24" s="11">
        <v>1.0511399999999999E-9</v>
      </c>
      <c r="CW24" s="11">
        <v>7.5928799999999995E-10</v>
      </c>
      <c r="CX24" s="11">
        <v>1.80299E-9</v>
      </c>
      <c r="CY24" s="11">
        <v>1.8041800000000001E-9</v>
      </c>
      <c r="CZ24" s="11">
        <v>1.9023500000000002E-9</v>
      </c>
      <c r="DA24" s="11">
        <v>1.9095300000000001E-9</v>
      </c>
      <c r="DB24" s="11">
        <v>-6.7923699999999996E-4</v>
      </c>
      <c r="DC24" s="11">
        <v>-2.7748400000000002E-3</v>
      </c>
      <c r="DD24" s="11">
        <v>0.99993900000000002</v>
      </c>
      <c r="DE24" s="11">
        <v>5.6476499999999996E-7</v>
      </c>
      <c r="DF24" s="11">
        <v>6.0045299999999999E-5</v>
      </c>
      <c r="DG24" s="13">
        <v>8.7478799999999995E-3</v>
      </c>
      <c r="DH24" s="11">
        <v>2.2600800000000001E-6</v>
      </c>
      <c r="DI24" s="11">
        <v>9.7466600000000008E-10</v>
      </c>
      <c r="DJ24" s="11">
        <v>0</v>
      </c>
      <c r="DK24" s="11">
        <v>-2052.12</v>
      </c>
      <c r="DL24" s="11">
        <v>-2215870</v>
      </c>
      <c r="DM24" s="13">
        <v>-2.9632700000000001E-3</v>
      </c>
      <c r="DN24" s="11">
        <v>1.02837E-4</v>
      </c>
      <c r="DO24" s="11">
        <v>0</v>
      </c>
      <c r="DP24" s="11">
        <v>4.9323599999999997E-8</v>
      </c>
      <c r="DQ24" s="11">
        <v>0</v>
      </c>
      <c r="DR24" s="11">
        <v>0</v>
      </c>
      <c r="DS24" s="13">
        <v>5.7039700000000004E-6</v>
      </c>
      <c r="DT24" s="11">
        <v>0</v>
      </c>
      <c r="DU24" s="11">
        <v>0</v>
      </c>
      <c r="DV24" s="11">
        <v>0</v>
      </c>
      <c r="DW24" s="11">
        <v>2106.52</v>
      </c>
      <c r="DX24" s="11">
        <v>0</v>
      </c>
      <c r="DY24" s="13">
        <v>2.1015500000000001E-4</v>
      </c>
      <c r="DZ24" s="11">
        <v>0</v>
      </c>
      <c r="EA24" s="11">
        <v>0</v>
      </c>
      <c r="EB24" s="11">
        <v>0</v>
      </c>
      <c r="EC24" s="11">
        <v>0</v>
      </c>
      <c r="ED24" s="26">
        <v>1378630</v>
      </c>
      <c r="EE24" s="13">
        <f t="shared" ref="EE24:EQ24" ca="1" si="62">IFERROR(SLOPE(OFFSET($BB24,-1,EE$2,3),OFFSET($B24,-1,EE$3,3)),0)</f>
        <v>8.7285416666666726E-3</v>
      </c>
      <c r="EF24" s="11"/>
      <c r="EG24" s="11"/>
      <c r="EH24" s="11"/>
      <c r="EI24" s="11"/>
      <c r="EJ24" s="11"/>
      <c r="EK24" s="13">
        <f t="shared" ca="1" si="62"/>
        <v>-3.3068229166666693E-3</v>
      </c>
      <c r="EL24" s="11"/>
      <c r="EM24" s="11"/>
      <c r="EN24" s="11"/>
      <c r="EO24" s="11"/>
      <c r="EP24" s="11"/>
      <c r="EQ24" s="13">
        <f t="shared" ca="1" si="62"/>
        <v>6.7697916666666725E-6</v>
      </c>
      <c r="ER24" s="11"/>
      <c r="ES24" s="11"/>
      <c r="ET24" s="11"/>
      <c r="EU24" s="11"/>
      <c r="EV24" s="11"/>
      <c r="EW24" s="13">
        <f t="shared" ca="1" si="61"/>
        <v>2.1062500000000006E-4</v>
      </c>
      <c r="EX24" s="11"/>
      <c r="EY24" s="11"/>
      <c r="EZ24" s="11"/>
      <c r="FA24" s="11"/>
      <c r="FB24" s="26"/>
      <c r="FC24" s="42">
        <f t="shared" ca="1" si="53"/>
        <v>-2.2106308423671685E-3</v>
      </c>
      <c r="FD24" s="41"/>
      <c r="FE24" s="41"/>
      <c r="FF24" s="41"/>
      <c r="FG24" s="41"/>
      <c r="FH24" s="41"/>
      <c r="FI24" s="42">
        <f t="shared" ca="1" si="54"/>
        <v>0.11593709539349072</v>
      </c>
      <c r="FJ24" s="41"/>
      <c r="FK24" s="41"/>
      <c r="FL24" s="41"/>
      <c r="FM24" s="41"/>
      <c r="FN24" s="41"/>
      <c r="FO24" s="42">
        <f t="shared" ca="1" si="55"/>
        <v>0.18685611366586291</v>
      </c>
      <c r="FP24" s="41"/>
      <c r="FQ24" s="41"/>
      <c r="FR24" s="41"/>
      <c r="FS24" s="41"/>
      <c r="FT24" s="41"/>
      <c r="FU24" s="42">
        <f t="shared" ca="1" si="56"/>
        <v>2.2364445290383515E-3</v>
      </c>
      <c r="FV24" s="41"/>
      <c r="FW24" s="41"/>
      <c r="FX24" s="41"/>
      <c r="FY24" s="41"/>
      <c r="FZ24" s="43"/>
      <c r="GA24" s="13">
        <f t="shared" ca="1" si="57"/>
        <v>7.5894162599499888E-10</v>
      </c>
      <c r="GB24" s="11"/>
      <c r="GC24" s="11"/>
      <c r="GD24" s="11"/>
      <c r="GE24" s="11"/>
      <c r="GF24" s="11"/>
      <c r="GG24" s="13">
        <f t="shared" ca="1" si="58"/>
        <v>-1.9980129155291619E-10</v>
      </c>
      <c r="GH24" s="11"/>
      <c r="GI24" s="11"/>
      <c r="GJ24" s="11"/>
      <c r="GK24" s="11"/>
      <c r="GL24" s="11"/>
      <c r="GM24" s="13">
        <f t="shared" ca="1" si="59"/>
        <v>2.6687252715499896E-13</v>
      </c>
      <c r="GN24" s="11"/>
      <c r="GO24" s="11"/>
      <c r="GP24" s="11"/>
      <c r="GQ24" s="11"/>
      <c r="GR24" s="11"/>
      <c r="GS24" s="13">
        <f t="shared" ca="1" si="60"/>
        <v>1.8066172469999991E-11</v>
      </c>
      <c r="GT24" s="11"/>
      <c r="GU24" s="11"/>
      <c r="GV24" s="11"/>
      <c r="GW24" s="11"/>
      <c r="GX24" s="26"/>
    </row>
    <row r="25" spans="1:206" hidden="1" x14ac:dyDescent="0.25">
      <c r="A25" s="36" t="s">
        <v>87</v>
      </c>
      <c r="B25" s="30">
        <v>1.91999E-7</v>
      </c>
      <c r="C25" s="16">
        <v>3.68278E-5</v>
      </c>
      <c r="D25" s="16">
        <v>6.1754200000000006E-5</v>
      </c>
      <c r="E25" s="16">
        <v>1.3755500000000001E-4</v>
      </c>
      <c r="F25" s="16">
        <v>6.7135500000000003E-6</v>
      </c>
      <c r="G25" s="16">
        <v>9.8519599999999998E-5</v>
      </c>
      <c r="H25" s="16">
        <v>6.6994200000000003E-6</v>
      </c>
      <c r="I25" s="16">
        <v>1.9474400000000001E-7</v>
      </c>
      <c r="J25" s="16">
        <v>2.7625699999999999E-8</v>
      </c>
      <c r="K25" s="16">
        <v>1.3337499999999999E-10</v>
      </c>
      <c r="L25" s="16">
        <v>4.0018099999999999</v>
      </c>
      <c r="M25" s="16">
        <v>1.71265</v>
      </c>
      <c r="N25" s="16">
        <v>3.9067300000000001E-13</v>
      </c>
      <c r="O25" s="16">
        <v>1.47732E-12</v>
      </c>
      <c r="P25" s="16">
        <v>5.0851300000000002E-12</v>
      </c>
      <c r="Q25" s="16">
        <v>1.3485800000000001E-11</v>
      </c>
      <c r="R25" s="16">
        <v>1.45908E-10</v>
      </c>
      <c r="S25" s="16">
        <v>1.6868300000000001E-10</v>
      </c>
      <c r="T25" s="16">
        <v>1.7059799999999999E-10</v>
      </c>
      <c r="U25" s="16">
        <v>1.70737E-10</v>
      </c>
      <c r="V25" s="16">
        <v>1.62319E-16</v>
      </c>
      <c r="W25" s="16">
        <v>8.7244899999999999E-16</v>
      </c>
      <c r="X25" s="16">
        <v>1.62692E-15</v>
      </c>
      <c r="Y25" s="16">
        <v>1.6277E-15</v>
      </c>
      <c r="Z25" s="16">
        <v>8.7784200000000002E-16</v>
      </c>
      <c r="AA25" s="16">
        <v>1.64504E-15</v>
      </c>
      <c r="AB25" s="16">
        <v>1.64789E-15</v>
      </c>
      <c r="AC25" s="16">
        <v>1.23359E-15</v>
      </c>
      <c r="AD25" s="16">
        <v>1.65309E-15</v>
      </c>
      <c r="AE25" s="16">
        <v>1.6531400000000001E-15</v>
      </c>
      <c r="AF25" s="16">
        <v>1.6542899999999999E-15</v>
      </c>
      <c r="AG25" s="16">
        <v>1.65448E-15</v>
      </c>
      <c r="AH25" s="16">
        <v>8.5676800000000003E-14</v>
      </c>
      <c r="AI25" s="16">
        <v>1.1E-12</v>
      </c>
      <c r="AJ25" s="16">
        <v>1.2495500000000001E-11</v>
      </c>
      <c r="AK25" s="16">
        <v>6.1862799999999994E-11</v>
      </c>
      <c r="AL25" s="16">
        <v>3.5895000000000001E-9</v>
      </c>
      <c r="AM25" s="16">
        <v>6.2223799999999998E-9</v>
      </c>
      <c r="AN25" s="16">
        <v>6.2890600000000002E-9</v>
      </c>
      <c r="AO25" s="16">
        <v>6.29003E-9</v>
      </c>
      <c r="AP25" s="16">
        <v>1.2399E-18</v>
      </c>
      <c r="AQ25" s="16">
        <v>1.1554399999999999E-16</v>
      </c>
      <c r="AR25" s="16">
        <v>1.29419E-14</v>
      </c>
      <c r="AS25" s="16">
        <v>1.30726E-14</v>
      </c>
      <c r="AT25" s="16">
        <v>1.1640799999999999E-16</v>
      </c>
      <c r="AU25" s="16">
        <v>6.2358599999999998E-14</v>
      </c>
      <c r="AV25" s="16">
        <v>8.3889400000000004E-14</v>
      </c>
      <c r="AW25" s="16">
        <v>2.59685E-16</v>
      </c>
      <c r="AX25" s="16">
        <v>1.4388900000000001E-13</v>
      </c>
      <c r="AY25" s="16">
        <v>1.43984E-13</v>
      </c>
      <c r="AZ25" s="16">
        <v>1.5181800000000001E-13</v>
      </c>
      <c r="BA25" s="16">
        <v>1.5239199999999999E-13</v>
      </c>
      <c r="BB25" s="16">
        <v>4.22961E-7</v>
      </c>
      <c r="BC25" s="16">
        <v>3.0495500000000001E-9</v>
      </c>
      <c r="BD25" s="16">
        <v>7.2888899999999996E-9</v>
      </c>
      <c r="BE25" s="16">
        <v>8.3483200000000008E-9</v>
      </c>
      <c r="BF25" s="16">
        <v>4.0657500000000002E-10</v>
      </c>
      <c r="BG25" s="16">
        <v>1.2075000000000001E-8</v>
      </c>
      <c r="BH25" s="16">
        <v>4.0725199999999998E-10</v>
      </c>
      <c r="BI25" s="16">
        <v>-1.9616400000000001E-7</v>
      </c>
      <c r="BJ25" s="16">
        <v>0</v>
      </c>
      <c r="BK25" s="16">
        <v>2.8939199999999999E-10</v>
      </c>
      <c r="BL25" s="16">
        <v>8.3920800000000002E-10</v>
      </c>
      <c r="BM25" s="16">
        <v>-2.9421100000000002E-10</v>
      </c>
      <c r="BN25" s="16">
        <v>5.2626700000000002E-13</v>
      </c>
      <c r="BO25" s="16">
        <v>2.0512400000000001E-12</v>
      </c>
      <c r="BP25" s="16">
        <v>7.1143700000000001E-12</v>
      </c>
      <c r="BQ25" s="16">
        <v>1.8903700000000001E-11</v>
      </c>
      <c r="BR25" s="16">
        <v>2.0459899999999999E-10</v>
      </c>
      <c r="BS25" s="16">
        <v>2.3653799999999997E-10</v>
      </c>
      <c r="BT25" s="16">
        <v>2.39223E-10</v>
      </c>
      <c r="BU25" s="16">
        <v>2.3941800000000002E-10</v>
      </c>
      <c r="BV25" s="16">
        <v>2.0173899999999999E-11</v>
      </c>
      <c r="BW25" s="16">
        <v>1.0848100000000001E-10</v>
      </c>
      <c r="BX25" s="16">
        <v>2.0229999999999999E-10</v>
      </c>
      <c r="BY25" s="16">
        <v>2.0239699999999999E-10</v>
      </c>
      <c r="BZ25" s="16">
        <v>1.09152E-10</v>
      </c>
      <c r="CA25" s="16">
        <v>2.0455300000000001E-10</v>
      </c>
      <c r="CB25" s="16">
        <v>2.04908E-10</v>
      </c>
      <c r="CC25" s="16">
        <v>1.5339E-10</v>
      </c>
      <c r="CD25" s="16">
        <v>2.0555400000000001E-10</v>
      </c>
      <c r="CE25" s="16">
        <v>2.0556000000000001E-10</v>
      </c>
      <c r="CF25" s="16">
        <v>2.05703E-10</v>
      </c>
      <c r="CG25" s="16">
        <v>2.05727E-10</v>
      </c>
      <c r="CH25" s="16">
        <v>7.5970799999999998E-14</v>
      </c>
      <c r="CI25" s="16">
        <v>3.6680700000000001E-12</v>
      </c>
      <c r="CJ25" s="16">
        <v>4.4023900000000003E-11</v>
      </c>
      <c r="CK25" s="16">
        <v>2.1885199999999999E-10</v>
      </c>
      <c r="CL25" s="16">
        <v>5.4372800000000003E-11</v>
      </c>
      <c r="CM25" s="16">
        <v>9.4338400000000001E-11</v>
      </c>
      <c r="CN25" s="16">
        <v>9.5350500000000003E-11</v>
      </c>
      <c r="CO25" s="16">
        <v>9.5365300000000004E-11</v>
      </c>
      <c r="CP25" s="16">
        <v>3.9522800000000002E-12</v>
      </c>
      <c r="CQ25" s="16">
        <v>3.75296E-10</v>
      </c>
      <c r="CR25" s="16">
        <v>1.8013400000000001E-10</v>
      </c>
      <c r="CS25" s="16">
        <v>1.81953E-10</v>
      </c>
      <c r="CT25" s="16">
        <v>3.7810000000000002E-10</v>
      </c>
      <c r="CU25" s="16">
        <v>8.6808199999999998E-10</v>
      </c>
      <c r="CV25" s="16">
        <v>1.16784E-9</v>
      </c>
      <c r="CW25" s="16">
        <v>8.4357000000000001E-10</v>
      </c>
      <c r="CX25" s="16">
        <v>2.00312E-9</v>
      </c>
      <c r="CY25" s="16">
        <v>2.00445E-9</v>
      </c>
      <c r="CZ25" s="16">
        <v>2.1135100000000001E-9</v>
      </c>
      <c r="DA25" s="16">
        <v>2.1214899999999999E-9</v>
      </c>
      <c r="DB25" s="16">
        <v>-6.3740200000000002E-4</v>
      </c>
      <c r="DC25" s="16">
        <v>-2.77678E-3</v>
      </c>
      <c r="DD25" s="16">
        <v>0.99993900000000002</v>
      </c>
      <c r="DE25" s="16">
        <v>5.6473799999999996E-7</v>
      </c>
      <c r="DF25" s="16">
        <v>6.0042199999999999E-5</v>
      </c>
      <c r="DG25" s="18">
        <v>8.7477400000000004E-3</v>
      </c>
      <c r="DH25" s="16">
        <v>2.25997E-6</v>
      </c>
      <c r="DI25" s="16">
        <v>9.747179999999999E-10</v>
      </c>
      <c r="DJ25" s="16">
        <v>0</v>
      </c>
      <c r="DK25" s="16">
        <v>-2052.0100000000002</v>
      </c>
      <c r="DL25" s="16">
        <v>-2216390</v>
      </c>
      <c r="DM25" s="18">
        <v>-2.9634399999999999E-3</v>
      </c>
      <c r="DN25" s="16">
        <v>1.0283100000000001E-4</v>
      </c>
      <c r="DO25" s="16">
        <v>0</v>
      </c>
      <c r="DP25" s="16">
        <v>4.9326400000000003E-8</v>
      </c>
      <c r="DQ25" s="16">
        <v>0</v>
      </c>
      <c r="DR25" s="16">
        <v>0</v>
      </c>
      <c r="DS25" s="18">
        <v>5.7038899999999999E-6</v>
      </c>
      <c r="DT25" s="16">
        <v>0</v>
      </c>
      <c r="DU25" s="16">
        <v>0</v>
      </c>
      <c r="DV25" s="16">
        <v>0</v>
      </c>
      <c r="DW25" s="16">
        <v>2106.69</v>
      </c>
      <c r="DX25" s="16">
        <v>0</v>
      </c>
      <c r="DY25" s="18">
        <v>2.1015500000000001E-4</v>
      </c>
      <c r="DZ25" s="16">
        <v>0</v>
      </c>
      <c r="EA25" s="16">
        <v>0</v>
      </c>
      <c r="EB25" s="16">
        <v>0</v>
      </c>
      <c r="EC25" s="16">
        <v>0</v>
      </c>
      <c r="ED25" s="27">
        <v>1391080</v>
      </c>
      <c r="EE25" s="18"/>
      <c r="EF25" s="16"/>
      <c r="EG25" s="16"/>
      <c r="EH25" s="16"/>
      <c r="EI25" s="16"/>
      <c r="EJ25" s="16"/>
      <c r="EK25" s="18"/>
      <c r="EL25" s="16"/>
      <c r="EM25" s="16"/>
      <c r="EN25" s="16"/>
      <c r="EO25" s="16"/>
      <c r="EP25" s="16"/>
      <c r="EQ25" s="18"/>
      <c r="ER25" s="16"/>
      <c r="ES25" s="16"/>
      <c r="ET25" s="16"/>
      <c r="EU25" s="16"/>
      <c r="EV25" s="16"/>
      <c r="EW25" s="18"/>
      <c r="EX25" s="16"/>
      <c r="EY25" s="16"/>
      <c r="EZ25" s="16"/>
      <c r="FA25" s="16"/>
      <c r="FB25" s="27"/>
      <c r="FC25" s="18"/>
      <c r="FD25" s="16"/>
      <c r="FE25" s="16"/>
      <c r="FF25" s="16"/>
      <c r="FG25" s="16"/>
      <c r="FH25" s="16"/>
      <c r="FI25" s="18"/>
      <c r="FJ25" s="16"/>
      <c r="FK25" s="16"/>
      <c r="FL25" s="16"/>
      <c r="FM25" s="16"/>
      <c r="FN25" s="16"/>
      <c r="FO25" s="18"/>
      <c r="FP25" s="16"/>
      <c r="FQ25" s="16"/>
      <c r="FR25" s="16"/>
      <c r="FS25" s="16"/>
      <c r="FT25" s="16"/>
      <c r="FU25" s="18"/>
      <c r="FV25" s="16"/>
      <c r="FW25" s="16"/>
      <c r="FX25" s="16"/>
      <c r="FY25" s="16"/>
      <c r="FZ25" s="27"/>
      <c r="GA25" s="18"/>
      <c r="GB25" s="16"/>
      <c r="GC25" s="16"/>
      <c r="GD25" s="16"/>
      <c r="GE25" s="16"/>
      <c r="GF25" s="16"/>
      <c r="GG25" s="18"/>
      <c r="GH25" s="16"/>
      <c r="GI25" s="16"/>
      <c r="GJ25" s="16"/>
      <c r="GK25" s="16"/>
      <c r="GL25" s="16"/>
      <c r="GM25" s="18"/>
      <c r="GN25" s="16"/>
      <c r="GO25" s="16"/>
      <c r="GP25" s="16"/>
      <c r="GQ25" s="16"/>
      <c r="GR25" s="16"/>
      <c r="GS25" s="18"/>
      <c r="GT25" s="16"/>
      <c r="GU25" s="16"/>
      <c r="GV25" s="16"/>
      <c r="GW25" s="16"/>
      <c r="GX25" s="27"/>
    </row>
    <row r="26" spans="1:206" hidden="1" x14ac:dyDescent="0.25">
      <c r="A26" s="34" t="s">
        <v>88</v>
      </c>
      <c r="B26" s="31">
        <v>9.5999300000000001E-8</v>
      </c>
      <c r="C26" s="8">
        <v>3.68278E-5</v>
      </c>
      <c r="D26" s="8">
        <v>6.1754200000000006E-5</v>
      </c>
      <c r="E26" s="8">
        <v>1.3755500000000001E-4</v>
      </c>
      <c r="F26" s="8">
        <v>6.7135500000000003E-6</v>
      </c>
      <c r="G26" s="8">
        <v>9.8519599999999998E-5</v>
      </c>
      <c r="H26" s="8">
        <v>6.6994200000000003E-6</v>
      </c>
      <c r="I26" s="8">
        <v>1.9474400000000001E-7</v>
      </c>
      <c r="J26" s="8">
        <v>2.76256E-8</v>
      </c>
      <c r="K26" s="8">
        <v>1.3337499999999999E-10</v>
      </c>
      <c r="L26" s="10">
        <v>1.0004500000000001</v>
      </c>
      <c r="M26" s="8">
        <v>1.71265</v>
      </c>
      <c r="N26" s="8">
        <v>3.9067300000000001E-13</v>
      </c>
      <c r="O26" s="8">
        <v>1.47732E-12</v>
      </c>
      <c r="P26" s="8">
        <v>5.0851300000000002E-12</v>
      </c>
      <c r="Q26" s="8">
        <v>1.3485800000000001E-11</v>
      </c>
      <c r="R26" s="8">
        <v>1.45908E-10</v>
      </c>
      <c r="S26" s="8">
        <v>1.6868300000000001E-10</v>
      </c>
      <c r="T26" s="8">
        <v>1.7059799999999999E-10</v>
      </c>
      <c r="U26" s="8">
        <v>1.70737E-10</v>
      </c>
      <c r="V26" s="8">
        <v>1.62319E-16</v>
      </c>
      <c r="W26" s="8">
        <v>8.7244899999999999E-16</v>
      </c>
      <c r="X26" s="8">
        <v>1.62692E-15</v>
      </c>
      <c r="Y26" s="8">
        <v>1.6277E-15</v>
      </c>
      <c r="Z26" s="8">
        <v>8.7784200000000002E-16</v>
      </c>
      <c r="AA26" s="8">
        <v>1.64504E-15</v>
      </c>
      <c r="AB26" s="8">
        <v>1.64789E-15</v>
      </c>
      <c r="AC26" s="8">
        <v>1.23359E-15</v>
      </c>
      <c r="AD26" s="8">
        <v>1.65309E-15</v>
      </c>
      <c r="AE26" s="8">
        <v>1.6531400000000001E-15</v>
      </c>
      <c r="AF26" s="8">
        <v>1.6542899999999999E-15</v>
      </c>
      <c r="AG26" s="8">
        <v>1.65448E-15</v>
      </c>
      <c r="AH26" s="8">
        <v>8.5676800000000003E-14</v>
      </c>
      <c r="AI26" s="8">
        <v>1.1E-12</v>
      </c>
      <c r="AJ26" s="8">
        <v>1.2495500000000001E-11</v>
      </c>
      <c r="AK26" s="8">
        <v>6.1862799999999994E-11</v>
      </c>
      <c r="AL26" s="8">
        <v>3.5895000000000001E-9</v>
      </c>
      <c r="AM26" s="8">
        <v>6.2223799999999998E-9</v>
      </c>
      <c r="AN26" s="8">
        <v>6.2890600000000002E-9</v>
      </c>
      <c r="AO26" s="8">
        <v>6.29003E-9</v>
      </c>
      <c r="AP26" s="8">
        <v>1.2399E-18</v>
      </c>
      <c r="AQ26" s="8">
        <v>1.1554399999999999E-16</v>
      </c>
      <c r="AR26" s="8">
        <v>1.29419E-14</v>
      </c>
      <c r="AS26" s="8">
        <v>1.30726E-14</v>
      </c>
      <c r="AT26" s="8">
        <v>1.1640799999999999E-16</v>
      </c>
      <c r="AU26" s="8">
        <v>6.2358599999999998E-14</v>
      </c>
      <c r="AV26" s="8">
        <v>8.3889400000000004E-14</v>
      </c>
      <c r="AW26" s="8">
        <v>2.59685E-16</v>
      </c>
      <c r="AX26" s="8">
        <v>1.4388900000000001E-13</v>
      </c>
      <c r="AY26" s="8">
        <v>1.43984E-13</v>
      </c>
      <c r="AZ26" s="8">
        <v>1.5181800000000001E-13</v>
      </c>
      <c r="BA26" s="8">
        <v>1.5239199999999999E-13</v>
      </c>
      <c r="BB26" s="8">
        <v>9.4168800000000007E-10</v>
      </c>
      <c r="BC26" s="8">
        <v>2.7616300000000001E-9</v>
      </c>
      <c r="BD26" s="8">
        <v>6.8056400000000001E-9</v>
      </c>
      <c r="BE26" s="8">
        <v>8.1223900000000001E-9</v>
      </c>
      <c r="BF26" s="8">
        <v>3.9554799999999998E-10</v>
      </c>
      <c r="BG26" s="8">
        <v>1.05637E-8</v>
      </c>
      <c r="BH26" s="8">
        <v>4.0592400000000001E-10</v>
      </c>
      <c r="BI26" s="8">
        <v>-4.5508000000000002E-7</v>
      </c>
      <c r="BJ26" s="8">
        <v>0</v>
      </c>
      <c r="BK26" s="8">
        <v>-2.25861E-11</v>
      </c>
      <c r="BL26" s="8">
        <v>-1.9182500000000001E-9</v>
      </c>
      <c r="BM26" s="8">
        <v>2.31268E-11</v>
      </c>
      <c r="BN26" s="8">
        <v>-1.23699E-13</v>
      </c>
      <c r="BO26" s="8">
        <v>-1.1433399999999999E-13</v>
      </c>
      <c r="BP26" s="8">
        <v>-8.3241799999999998E-14</v>
      </c>
      <c r="BQ26" s="8">
        <v>-1.0843700000000001E-14</v>
      </c>
      <c r="BR26" s="8">
        <v>1.13244E-13</v>
      </c>
      <c r="BS26" s="8">
        <v>1.4083900000000001E-13</v>
      </c>
      <c r="BT26" s="8">
        <v>1.43158E-13</v>
      </c>
      <c r="BU26" s="8">
        <v>1.4332699999999999E-13</v>
      </c>
      <c r="BV26" s="8">
        <v>-4.6404999999999999E-14</v>
      </c>
      <c r="BW26" s="8">
        <v>2.8441E-14</v>
      </c>
      <c r="BX26" s="8">
        <v>8.9151400000000004E-14</v>
      </c>
      <c r="BY26" s="8">
        <v>8.9225100000000001E-14</v>
      </c>
      <c r="BZ26" s="8">
        <v>2.8813100000000003E-14</v>
      </c>
      <c r="CA26" s="8">
        <v>9.0458300000000003E-14</v>
      </c>
      <c r="CB26" s="8">
        <v>9.0725600000000005E-14</v>
      </c>
      <c r="CC26" s="8">
        <v>6.6139999999999996E-14</v>
      </c>
      <c r="CD26" s="8">
        <v>9.1110999999999999E-14</v>
      </c>
      <c r="CE26" s="8">
        <v>9.1115999999999995E-14</v>
      </c>
      <c r="CF26" s="8">
        <v>9.1197599999999996E-14</v>
      </c>
      <c r="CG26" s="8">
        <v>9.1215599999999999E-14</v>
      </c>
      <c r="CH26" s="8">
        <v>-1.4142999999999999E-12</v>
      </c>
      <c r="CI26" s="8">
        <v>-1.3802800000000001E-12</v>
      </c>
      <c r="CJ26" s="8">
        <v>-9.9805899999999992E-13</v>
      </c>
      <c r="CK26" s="8">
        <v>6.5777599999999996E-13</v>
      </c>
      <c r="CL26" s="8">
        <v>-2.49984E-13</v>
      </c>
      <c r="CM26" s="8">
        <v>8.6397999999999997E-14</v>
      </c>
      <c r="CN26" s="8">
        <v>9.4916900000000004E-14</v>
      </c>
      <c r="CO26" s="8">
        <v>9.5041400000000005E-14</v>
      </c>
      <c r="CP26" s="8">
        <v>-4.6654699999999995E-13</v>
      </c>
      <c r="CQ26" s="8">
        <v>6.9699200000000001E-14</v>
      </c>
      <c r="CR26" s="8">
        <v>-5.9059899999999996E-14</v>
      </c>
      <c r="CS26" s="8">
        <v>-5.4887400000000001E-14</v>
      </c>
      <c r="CT26" s="8">
        <v>7.1984999999999996E-14</v>
      </c>
      <c r="CU26" s="8">
        <v>5.6805699999999999E-13</v>
      </c>
      <c r="CV26" s="8">
        <v>9.2728100000000003E-13</v>
      </c>
      <c r="CW26" s="8">
        <v>7.4165800000000005E-13</v>
      </c>
      <c r="CX26" s="8">
        <v>1.7593E-12</v>
      </c>
      <c r="CY26" s="8">
        <v>1.76077E-12</v>
      </c>
      <c r="CZ26" s="8">
        <v>1.8685500000000002E-12</v>
      </c>
      <c r="DA26" s="8">
        <v>1.8773799999999998E-12</v>
      </c>
      <c r="DB26" s="8">
        <v>-1.0558099999999999E-3</v>
      </c>
      <c r="DC26" s="8">
        <v>-2.7574100000000001E-3</v>
      </c>
      <c r="DD26" s="8">
        <v>0.99993900000000002</v>
      </c>
      <c r="DE26" s="8">
        <v>5.65008E-7</v>
      </c>
      <c r="DF26" s="8">
        <v>6.0072699999999998E-5</v>
      </c>
      <c r="DG26" s="8">
        <v>8.7282699999999998E-3</v>
      </c>
      <c r="DH26" s="8">
        <v>5.6526300000000005E-7</v>
      </c>
      <c r="DI26" s="10">
        <v>3.0484100000000001E-10</v>
      </c>
      <c r="DJ26" s="8">
        <v>0</v>
      </c>
      <c r="DK26" s="8">
        <v>-2053.09</v>
      </c>
      <c r="DL26" s="8">
        <v>-2211210</v>
      </c>
      <c r="DM26" s="8">
        <v>-2.96175E-3</v>
      </c>
      <c r="DN26" s="8">
        <v>1.02884E-4</v>
      </c>
      <c r="DO26" s="10">
        <v>0</v>
      </c>
      <c r="DP26" s="8">
        <v>4.9298600000000002E-8</v>
      </c>
      <c r="DQ26" s="8">
        <v>0</v>
      </c>
      <c r="DR26" s="8">
        <v>0</v>
      </c>
      <c r="DS26" s="8">
        <v>5.7046399999999998E-6</v>
      </c>
      <c r="DT26" s="8">
        <v>0</v>
      </c>
      <c r="DU26" s="10">
        <v>0</v>
      </c>
      <c r="DV26" s="8">
        <v>0</v>
      </c>
      <c r="DW26" s="8">
        <v>2105.0300000000002</v>
      </c>
      <c r="DX26" s="8">
        <v>0</v>
      </c>
      <c r="DY26" s="8">
        <v>2.1015500000000001E-4</v>
      </c>
      <c r="DZ26" s="8">
        <v>0</v>
      </c>
      <c r="EA26" s="10">
        <v>0</v>
      </c>
      <c r="EB26" s="8">
        <v>0</v>
      </c>
      <c r="EC26" s="8">
        <v>0</v>
      </c>
      <c r="ED26" s="25">
        <v>1266510</v>
      </c>
      <c r="EE26" s="8"/>
      <c r="EF26" s="8"/>
      <c r="EG26" s="10"/>
      <c r="EH26" s="8"/>
      <c r="EI26" s="8"/>
      <c r="EJ26" s="8"/>
      <c r="EK26" s="8"/>
      <c r="EL26" s="8"/>
      <c r="EM26" s="10"/>
      <c r="EN26" s="8"/>
      <c r="EO26" s="8"/>
      <c r="EP26" s="8"/>
      <c r="EQ26" s="8"/>
      <c r="ER26" s="8"/>
      <c r="ES26" s="10"/>
      <c r="ET26" s="8"/>
      <c r="EU26" s="8"/>
      <c r="EV26" s="8"/>
      <c r="EW26" s="8"/>
      <c r="EX26" s="8"/>
      <c r="EY26" s="10"/>
      <c r="EZ26" s="8"/>
      <c r="FA26" s="8"/>
      <c r="FB26" s="25"/>
      <c r="FC26" s="8"/>
      <c r="FD26" s="8"/>
      <c r="FE26" s="10"/>
      <c r="FF26" s="8"/>
      <c r="FG26" s="8"/>
      <c r="FH26" s="8"/>
      <c r="FI26" s="8"/>
      <c r="FJ26" s="8"/>
      <c r="FK26" s="10"/>
      <c r="FL26" s="8"/>
      <c r="FM26" s="8"/>
      <c r="FN26" s="8"/>
      <c r="FO26" s="8"/>
      <c r="FP26" s="8"/>
      <c r="FQ26" s="10"/>
      <c r="FR26" s="8"/>
      <c r="FS26" s="8"/>
      <c r="FT26" s="8"/>
      <c r="FU26" s="8"/>
      <c r="FV26" s="8"/>
      <c r="FW26" s="10"/>
      <c r="FX26" s="8"/>
      <c r="FY26" s="8"/>
      <c r="FZ26" s="25"/>
      <c r="GA26" s="8"/>
      <c r="GB26" s="8"/>
      <c r="GC26" s="10"/>
      <c r="GD26" s="8"/>
      <c r="GE26" s="8"/>
      <c r="GF26" s="8"/>
      <c r="GG26" s="8"/>
      <c r="GH26" s="8"/>
      <c r="GI26" s="10"/>
      <c r="GJ26" s="8"/>
      <c r="GK26" s="8"/>
      <c r="GL26" s="8"/>
      <c r="GM26" s="8"/>
      <c r="GN26" s="8"/>
      <c r="GO26" s="10"/>
      <c r="GP26" s="8"/>
      <c r="GQ26" s="8"/>
      <c r="GR26" s="8"/>
      <c r="GS26" s="8"/>
      <c r="GT26" s="8"/>
      <c r="GU26" s="10"/>
      <c r="GV26" s="8"/>
      <c r="GW26" s="8"/>
      <c r="GX26" s="25"/>
    </row>
    <row r="27" spans="1:206" hidden="1" x14ac:dyDescent="0.25">
      <c r="A27" s="35" t="s">
        <v>88</v>
      </c>
      <c r="B27" s="32">
        <v>9.5999300000000001E-8</v>
      </c>
      <c r="C27" s="11">
        <v>3.68278E-5</v>
      </c>
      <c r="D27" s="11">
        <v>6.1754200000000006E-5</v>
      </c>
      <c r="E27" s="11">
        <v>1.3755500000000001E-4</v>
      </c>
      <c r="F27" s="11">
        <v>6.7135500000000003E-6</v>
      </c>
      <c r="G27" s="11">
        <v>9.8519599999999998E-5</v>
      </c>
      <c r="H27" s="11">
        <v>6.6994200000000003E-6</v>
      </c>
      <c r="I27" s="11">
        <v>1.9474400000000001E-7</v>
      </c>
      <c r="J27" s="11">
        <v>2.76256E-8</v>
      </c>
      <c r="K27" s="11">
        <v>1.3337499999999999E-10</v>
      </c>
      <c r="L27" s="13">
        <v>1.40063</v>
      </c>
      <c r="M27" s="11">
        <v>1.71265</v>
      </c>
      <c r="N27" s="11">
        <v>3.9067300000000001E-13</v>
      </c>
      <c r="O27" s="11">
        <v>1.47732E-12</v>
      </c>
      <c r="P27" s="11">
        <v>5.0851300000000002E-12</v>
      </c>
      <c r="Q27" s="11">
        <v>1.3485800000000001E-11</v>
      </c>
      <c r="R27" s="11">
        <v>1.45908E-10</v>
      </c>
      <c r="S27" s="11">
        <v>1.6868300000000001E-10</v>
      </c>
      <c r="T27" s="11">
        <v>1.7059799999999999E-10</v>
      </c>
      <c r="U27" s="11">
        <v>1.70737E-10</v>
      </c>
      <c r="V27" s="11">
        <v>1.62319E-16</v>
      </c>
      <c r="W27" s="11">
        <v>8.7244899999999999E-16</v>
      </c>
      <c r="X27" s="11">
        <v>1.62692E-15</v>
      </c>
      <c r="Y27" s="11">
        <v>1.6277E-15</v>
      </c>
      <c r="Z27" s="11">
        <v>8.7784200000000002E-16</v>
      </c>
      <c r="AA27" s="11">
        <v>1.64504E-15</v>
      </c>
      <c r="AB27" s="11">
        <v>1.64789E-15</v>
      </c>
      <c r="AC27" s="11">
        <v>1.23359E-15</v>
      </c>
      <c r="AD27" s="11">
        <v>1.65309E-15</v>
      </c>
      <c r="AE27" s="11">
        <v>1.6531400000000001E-15</v>
      </c>
      <c r="AF27" s="11">
        <v>1.6542899999999999E-15</v>
      </c>
      <c r="AG27" s="11">
        <v>1.65448E-15</v>
      </c>
      <c r="AH27" s="11">
        <v>8.5676800000000003E-14</v>
      </c>
      <c r="AI27" s="11">
        <v>1.1E-12</v>
      </c>
      <c r="AJ27" s="11">
        <v>1.2495500000000001E-11</v>
      </c>
      <c r="AK27" s="11">
        <v>6.1862799999999994E-11</v>
      </c>
      <c r="AL27" s="11">
        <v>3.5895000000000001E-9</v>
      </c>
      <c r="AM27" s="11">
        <v>6.2223799999999998E-9</v>
      </c>
      <c r="AN27" s="11">
        <v>6.2890600000000002E-9</v>
      </c>
      <c r="AO27" s="11">
        <v>6.29003E-9</v>
      </c>
      <c r="AP27" s="11">
        <v>1.2399E-18</v>
      </c>
      <c r="AQ27" s="11">
        <v>1.1554399999999999E-16</v>
      </c>
      <c r="AR27" s="11">
        <v>1.29419E-14</v>
      </c>
      <c r="AS27" s="11">
        <v>1.30726E-14</v>
      </c>
      <c r="AT27" s="11">
        <v>1.1640799999999999E-16</v>
      </c>
      <c r="AU27" s="11">
        <v>6.2358599999999998E-14</v>
      </c>
      <c r="AV27" s="11">
        <v>8.3889400000000004E-14</v>
      </c>
      <c r="AW27" s="11">
        <v>2.59685E-16</v>
      </c>
      <c r="AX27" s="11">
        <v>1.4388900000000001E-13</v>
      </c>
      <c r="AY27" s="11">
        <v>1.43984E-13</v>
      </c>
      <c r="AZ27" s="11">
        <v>1.5181800000000001E-13</v>
      </c>
      <c r="BA27" s="11">
        <v>1.5239199999999999E-13</v>
      </c>
      <c r="BB27" s="11">
        <v>9.4178999999999991E-10</v>
      </c>
      <c r="BC27" s="11">
        <v>2.78163E-9</v>
      </c>
      <c r="BD27" s="11">
        <v>6.8391900000000002E-9</v>
      </c>
      <c r="BE27" s="11">
        <v>8.1534899999999993E-9</v>
      </c>
      <c r="BF27" s="11">
        <v>3.9706600000000002E-10</v>
      </c>
      <c r="BG27" s="11">
        <v>1.05637E-8</v>
      </c>
      <c r="BH27" s="11">
        <v>4.0592400000000001E-10</v>
      </c>
      <c r="BI27" s="11">
        <v>-4.5508000000000002E-7</v>
      </c>
      <c r="BJ27" s="11">
        <v>0</v>
      </c>
      <c r="BK27" s="11">
        <v>-2.25861E-11</v>
      </c>
      <c r="BL27" s="11">
        <v>-1.7784100000000001E-9</v>
      </c>
      <c r="BM27" s="11">
        <v>2.31268E-11</v>
      </c>
      <c r="BN27" s="11">
        <v>-1.23699E-13</v>
      </c>
      <c r="BO27" s="11">
        <v>-1.1433399999999999E-13</v>
      </c>
      <c r="BP27" s="11">
        <v>-8.3241799999999998E-14</v>
      </c>
      <c r="BQ27" s="11">
        <v>-1.0843700000000001E-14</v>
      </c>
      <c r="BR27" s="11">
        <v>1.13244E-13</v>
      </c>
      <c r="BS27" s="11">
        <v>1.4083900000000001E-13</v>
      </c>
      <c r="BT27" s="11">
        <v>1.43158E-13</v>
      </c>
      <c r="BU27" s="11">
        <v>1.4332699999999999E-13</v>
      </c>
      <c r="BV27" s="11">
        <v>-4.6404999999999999E-14</v>
      </c>
      <c r="BW27" s="11">
        <v>2.8441E-14</v>
      </c>
      <c r="BX27" s="11">
        <v>8.9151400000000004E-14</v>
      </c>
      <c r="BY27" s="11">
        <v>8.9225100000000001E-14</v>
      </c>
      <c r="BZ27" s="11">
        <v>2.8813100000000003E-14</v>
      </c>
      <c r="CA27" s="11">
        <v>9.0458300000000003E-14</v>
      </c>
      <c r="CB27" s="11">
        <v>9.0725600000000005E-14</v>
      </c>
      <c r="CC27" s="11">
        <v>6.6139999999999996E-14</v>
      </c>
      <c r="CD27" s="11">
        <v>9.1110999999999999E-14</v>
      </c>
      <c r="CE27" s="11">
        <v>9.1115999999999995E-14</v>
      </c>
      <c r="CF27" s="11">
        <v>9.1197599999999996E-14</v>
      </c>
      <c r="CG27" s="11">
        <v>9.1215599999999999E-14</v>
      </c>
      <c r="CH27" s="11">
        <v>-1.4142999999999999E-12</v>
      </c>
      <c r="CI27" s="11">
        <v>-1.3802800000000001E-12</v>
      </c>
      <c r="CJ27" s="11">
        <v>-9.9805899999999992E-13</v>
      </c>
      <c r="CK27" s="11">
        <v>6.5777599999999996E-13</v>
      </c>
      <c r="CL27" s="11">
        <v>-2.49984E-13</v>
      </c>
      <c r="CM27" s="11">
        <v>8.6397999999999997E-14</v>
      </c>
      <c r="CN27" s="11">
        <v>9.4916900000000004E-14</v>
      </c>
      <c r="CO27" s="11">
        <v>9.5041400000000005E-14</v>
      </c>
      <c r="CP27" s="11">
        <v>-4.6654699999999995E-13</v>
      </c>
      <c r="CQ27" s="11">
        <v>6.9699200000000001E-14</v>
      </c>
      <c r="CR27" s="11">
        <v>-5.9059899999999996E-14</v>
      </c>
      <c r="CS27" s="11">
        <v>-5.4887400000000001E-14</v>
      </c>
      <c r="CT27" s="11">
        <v>7.1984999999999996E-14</v>
      </c>
      <c r="CU27" s="11">
        <v>5.6805699999999999E-13</v>
      </c>
      <c r="CV27" s="11">
        <v>9.2728100000000003E-13</v>
      </c>
      <c r="CW27" s="11">
        <v>7.4165800000000005E-13</v>
      </c>
      <c r="CX27" s="11">
        <v>1.7593E-12</v>
      </c>
      <c r="CY27" s="11">
        <v>1.76077E-12</v>
      </c>
      <c r="CZ27" s="11">
        <v>1.8685500000000002E-12</v>
      </c>
      <c r="DA27" s="11">
        <v>1.8773799999999998E-12</v>
      </c>
      <c r="DB27" s="11">
        <v>-1.0558099999999999E-3</v>
      </c>
      <c r="DC27" s="11">
        <v>-2.7574100000000001E-3</v>
      </c>
      <c r="DD27" s="11">
        <v>0.99993900000000002</v>
      </c>
      <c r="DE27" s="11">
        <v>5.65008E-7</v>
      </c>
      <c r="DF27" s="11">
        <v>6.0072699999999998E-5</v>
      </c>
      <c r="DG27" s="11">
        <v>8.7298700000000007E-3</v>
      </c>
      <c r="DH27" s="11">
        <v>7.9136800000000002E-7</v>
      </c>
      <c r="DI27" s="13">
        <v>3.9408800000000001E-10</v>
      </c>
      <c r="DJ27" s="11">
        <v>0</v>
      </c>
      <c r="DK27" s="11">
        <v>-2053.09</v>
      </c>
      <c r="DL27" s="11">
        <v>-2211210</v>
      </c>
      <c r="DM27" s="11">
        <v>-2.96175E-3</v>
      </c>
      <c r="DN27" s="11">
        <v>1.02884E-4</v>
      </c>
      <c r="DO27" s="13">
        <v>0</v>
      </c>
      <c r="DP27" s="11">
        <v>4.9298600000000002E-8</v>
      </c>
      <c r="DQ27" s="11">
        <v>0</v>
      </c>
      <c r="DR27" s="11">
        <v>0</v>
      </c>
      <c r="DS27" s="11">
        <v>5.7046399999999998E-6</v>
      </c>
      <c r="DT27" s="11">
        <v>0</v>
      </c>
      <c r="DU27" s="13">
        <v>0</v>
      </c>
      <c r="DV27" s="11">
        <v>0</v>
      </c>
      <c r="DW27" s="11">
        <v>2105.0300000000002</v>
      </c>
      <c r="DX27" s="11">
        <v>0</v>
      </c>
      <c r="DY27" s="11">
        <v>2.1015500000000001E-4</v>
      </c>
      <c r="DZ27" s="11">
        <v>0</v>
      </c>
      <c r="EA27" s="13">
        <v>0</v>
      </c>
      <c r="EB27" s="11">
        <v>0</v>
      </c>
      <c r="EC27" s="11">
        <v>0</v>
      </c>
      <c r="ED27" s="26">
        <v>1266510</v>
      </c>
      <c r="EE27" s="11"/>
      <c r="EF27" s="11"/>
      <c r="EG27" s="13">
        <f t="shared" ref="EG27:ES42" ca="1" si="63">IFERROR(SLOPE(OFFSET($BB27,-1,EG$2,3),OFFSET($B27,-1,EG$3,3)),0)</f>
        <v>3.9408516167724531E-10</v>
      </c>
      <c r="EH27" s="11"/>
      <c r="EI27" s="11"/>
      <c r="EJ27" s="11"/>
      <c r="EK27" s="11"/>
      <c r="EL27" s="11"/>
      <c r="EM27" s="13">
        <f t="shared" ca="1" si="63"/>
        <v>0</v>
      </c>
      <c r="EN27" s="11"/>
      <c r="EO27" s="11"/>
      <c r="EP27" s="11"/>
      <c r="EQ27" s="11"/>
      <c r="ER27" s="11"/>
      <c r="ES27" s="13">
        <f t="shared" ca="1" si="63"/>
        <v>0</v>
      </c>
      <c r="ET27" s="11"/>
      <c r="EU27" s="11"/>
      <c r="EV27" s="11"/>
      <c r="EW27" s="11"/>
      <c r="EX27" s="11"/>
      <c r="EY27" s="13">
        <f t="shared" ref="EY27:EY42" ca="1" si="64">IFERROR(SLOPE(OFFSET($BB27,-1,EY$2,3),OFFSET($B27,-1,EY$3,3)),0)</f>
        <v>0</v>
      </c>
      <c r="EZ27" s="11"/>
      <c r="FA27" s="11"/>
      <c r="FB27" s="26"/>
      <c r="FC27" s="41"/>
      <c r="FD27" s="41"/>
      <c r="FE27" s="42">
        <f t="shared" ref="FE27:FE44" ca="1" si="65">(EG27-DI27)/DI27</f>
        <v>-7.2022562338993368E-6</v>
      </c>
      <c r="FF27" s="41"/>
      <c r="FG27" s="41"/>
      <c r="FH27" s="41"/>
      <c r="FI27" s="41"/>
      <c r="FJ27" s="41"/>
      <c r="FK27" s="42">
        <f ca="1">IFERROR((EM27-DO27)/DO27,(EM27-DO27)/1)</f>
        <v>0</v>
      </c>
      <c r="FL27" s="41"/>
      <c r="FM27" s="41"/>
      <c r="FN27" s="41"/>
      <c r="FO27" s="41"/>
      <c r="FP27" s="41"/>
      <c r="FQ27" s="42">
        <f ca="1">IFERROR((ES27-DU27)/DU27,(ES27-DU27)/1)</f>
        <v>0</v>
      </c>
      <c r="FR27" s="41"/>
      <c r="FS27" s="41"/>
      <c r="FT27" s="41"/>
      <c r="FU27" s="41"/>
      <c r="FV27" s="41"/>
      <c r="FW27" s="42">
        <f ca="1">IFERROR((EY27-EA27)/EA27,(EY27-EA27)/1)</f>
        <v>0</v>
      </c>
      <c r="FX27" s="41"/>
      <c r="FY27" s="41"/>
      <c r="FZ27" s="43"/>
      <c r="GA27" s="11"/>
      <c r="GB27" s="11"/>
      <c r="GC27" s="13">
        <f ca="1">IFERROR(INTERCEPT(OFFSET($BB27,-1,GC$2,3),OFFSET($B27,-1,GC$3,3)),0)+DI27*OFFSET($B27,0,GC$3)</f>
        <v>-1.7664960245600001E-9</v>
      </c>
      <c r="GD27" s="11"/>
      <c r="GE27" s="11"/>
      <c r="GF27" s="11"/>
      <c r="GG27" s="11"/>
      <c r="GH27" s="11"/>
      <c r="GI27" s="13">
        <f ca="1">IFERROR(INTERCEPT(OFFSET($BB27,-1,GI$2,3),OFFSET($B27,-1,GI$3,3)),0)+DO27*OFFSET($B27,0,GI$3)</f>
        <v>2.31268E-11</v>
      </c>
      <c r="GJ27" s="11"/>
      <c r="GK27" s="11"/>
      <c r="GL27" s="11"/>
      <c r="GM27" s="11"/>
      <c r="GN27" s="11"/>
      <c r="GO27" s="13">
        <f ca="1">IFERROR(INTERCEPT(OFFSET($BB27,-1,GO$2,3),OFFSET($B27,-1,GO$3,3)),0)+DU27*OFFSET($B27,0,GO$3)</f>
        <v>-1.23699E-13</v>
      </c>
      <c r="GP27" s="11"/>
      <c r="GQ27" s="11"/>
      <c r="GR27" s="11"/>
      <c r="GS27" s="11"/>
      <c r="GT27" s="11"/>
      <c r="GU27" s="13">
        <f ca="1">IFERROR(INTERCEPT(OFFSET($BB27,-1,GU$2,3),OFFSET($B27,-1,GU$3,3)),0)+EA27*OFFSET($B27,0,GU$3)</f>
        <v>-4.6404999999999999E-14</v>
      </c>
      <c r="GV27" s="11"/>
      <c r="GW27" s="11"/>
      <c r="GX27" s="26"/>
    </row>
    <row r="28" spans="1:206" hidden="1" x14ac:dyDescent="0.25">
      <c r="A28" s="35" t="s">
        <v>88</v>
      </c>
      <c r="B28" s="32">
        <v>9.5999300000000001E-8</v>
      </c>
      <c r="C28" s="11">
        <v>3.68278E-5</v>
      </c>
      <c r="D28" s="11">
        <v>6.1754200000000006E-5</v>
      </c>
      <c r="E28" s="11">
        <v>1.3755500000000001E-4</v>
      </c>
      <c r="F28" s="11">
        <v>6.7135500000000003E-6</v>
      </c>
      <c r="G28" s="11">
        <v>9.8519599999999998E-5</v>
      </c>
      <c r="H28" s="11">
        <v>6.6994200000000003E-6</v>
      </c>
      <c r="I28" s="11">
        <v>1.9474400000000001E-7</v>
      </c>
      <c r="J28" s="11">
        <v>2.76256E-8</v>
      </c>
      <c r="K28" s="11">
        <v>1.3337499999999999E-10</v>
      </c>
      <c r="L28" s="13">
        <v>1.80081</v>
      </c>
      <c r="M28" s="11">
        <v>1.71265</v>
      </c>
      <c r="N28" s="11">
        <v>3.9067300000000001E-13</v>
      </c>
      <c r="O28" s="11">
        <v>1.47732E-12</v>
      </c>
      <c r="P28" s="11">
        <v>5.0851300000000002E-12</v>
      </c>
      <c r="Q28" s="11">
        <v>1.3485800000000001E-11</v>
      </c>
      <c r="R28" s="11">
        <v>1.45908E-10</v>
      </c>
      <c r="S28" s="11">
        <v>1.6868300000000001E-10</v>
      </c>
      <c r="T28" s="11">
        <v>1.7059799999999999E-10</v>
      </c>
      <c r="U28" s="11">
        <v>1.70737E-10</v>
      </c>
      <c r="V28" s="11">
        <v>1.62319E-16</v>
      </c>
      <c r="W28" s="11">
        <v>8.7244899999999999E-16</v>
      </c>
      <c r="X28" s="11">
        <v>1.62692E-15</v>
      </c>
      <c r="Y28" s="11">
        <v>1.6277E-15</v>
      </c>
      <c r="Z28" s="11">
        <v>8.7784200000000002E-16</v>
      </c>
      <c r="AA28" s="11">
        <v>1.64504E-15</v>
      </c>
      <c r="AB28" s="11">
        <v>1.64789E-15</v>
      </c>
      <c r="AC28" s="11">
        <v>1.23359E-15</v>
      </c>
      <c r="AD28" s="11">
        <v>1.65309E-15</v>
      </c>
      <c r="AE28" s="11">
        <v>1.6531400000000001E-15</v>
      </c>
      <c r="AF28" s="11">
        <v>1.6542899999999999E-15</v>
      </c>
      <c r="AG28" s="11">
        <v>1.65448E-15</v>
      </c>
      <c r="AH28" s="11">
        <v>8.5676800000000003E-14</v>
      </c>
      <c r="AI28" s="11">
        <v>1.1E-12</v>
      </c>
      <c r="AJ28" s="11">
        <v>1.2495500000000001E-11</v>
      </c>
      <c r="AK28" s="11">
        <v>6.1862799999999994E-11</v>
      </c>
      <c r="AL28" s="11">
        <v>3.5895000000000001E-9</v>
      </c>
      <c r="AM28" s="11">
        <v>6.2223799999999998E-9</v>
      </c>
      <c r="AN28" s="11">
        <v>6.2890600000000002E-9</v>
      </c>
      <c r="AO28" s="11">
        <v>6.29003E-9</v>
      </c>
      <c r="AP28" s="11">
        <v>1.2399E-18</v>
      </c>
      <c r="AQ28" s="11">
        <v>1.1554399999999999E-16</v>
      </c>
      <c r="AR28" s="11">
        <v>1.29419E-14</v>
      </c>
      <c r="AS28" s="11">
        <v>1.30726E-14</v>
      </c>
      <c r="AT28" s="11">
        <v>1.1640799999999999E-16</v>
      </c>
      <c r="AU28" s="11">
        <v>6.2358599999999998E-14</v>
      </c>
      <c r="AV28" s="11">
        <v>8.3889400000000004E-14</v>
      </c>
      <c r="AW28" s="11">
        <v>2.59685E-16</v>
      </c>
      <c r="AX28" s="11">
        <v>1.4388900000000001E-13</v>
      </c>
      <c r="AY28" s="11">
        <v>1.43984E-13</v>
      </c>
      <c r="AZ28" s="11">
        <v>1.5181800000000001E-13</v>
      </c>
      <c r="BA28" s="11">
        <v>1.5239199999999999E-13</v>
      </c>
      <c r="BB28" s="11">
        <v>9.41909E-10</v>
      </c>
      <c r="BC28" s="11">
        <v>2.8082999999999999E-9</v>
      </c>
      <c r="BD28" s="11">
        <v>6.8839100000000001E-9</v>
      </c>
      <c r="BE28" s="11">
        <v>8.1846E-9</v>
      </c>
      <c r="BF28" s="11">
        <v>3.9858400000000002E-10</v>
      </c>
      <c r="BG28" s="11">
        <v>1.05637E-8</v>
      </c>
      <c r="BH28" s="11">
        <v>4.0592400000000001E-10</v>
      </c>
      <c r="BI28" s="11">
        <v>-4.5508000000000002E-7</v>
      </c>
      <c r="BJ28" s="11">
        <v>0</v>
      </c>
      <c r="BK28" s="11">
        <v>-2.25861E-11</v>
      </c>
      <c r="BL28" s="11">
        <v>-1.60284E-9</v>
      </c>
      <c r="BM28" s="11">
        <v>2.31268E-11</v>
      </c>
      <c r="BN28" s="11">
        <v>-1.23699E-13</v>
      </c>
      <c r="BO28" s="11">
        <v>-1.1433399999999999E-13</v>
      </c>
      <c r="BP28" s="11">
        <v>-8.3241799999999998E-14</v>
      </c>
      <c r="BQ28" s="11">
        <v>-1.0843700000000001E-14</v>
      </c>
      <c r="BR28" s="11">
        <v>1.13244E-13</v>
      </c>
      <c r="BS28" s="11">
        <v>1.4083900000000001E-13</v>
      </c>
      <c r="BT28" s="11">
        <v>1.43158E-13</v>
      </c>
      <c r="BU28" s="11">
        <v>1.4332699999999999E-13</v>
      </c>
      <c r="BV28" s="11">
        <v>-4.6404999999999999E-14</v>
      </c>
      <c r="BW28" s="11">
        <v>2.8441E-14</v>
      </c>
      <c r="BX28" s="11">
        <v>8.9151400000000004E-14</v>
      </c>
      <c r="BY28" s="11">
        <v>8.9225100000000001E-14</v>
      </c>
      <c r="BZ28" s="11">
        <v>2.8813100000000003E-14</v>
      </c>
      <c r="CA28" s="11">
        <v>9.0458300000000003E-14</v>
      </c>
      <c r="CB28" s="11">
        <v>9.0725600000000005E-14</v>
      </c>
      <c r="CC28" s="11">
        <v>6.6139999999999996E-14</v>
      </c>
      <c r="CD28" s="11">
        <v>9.1110999999999999E-14</v>
      </c>
      <c r="CE28" s="11">
        <v>9.1115999999999995E-14</v>
      </c>
      <c r="CF28" s="11">
        <v>9.1197599999999996E-14</v>
      </c>
      <c r="CG28" s="11">
        <v>9.1215599999999999E-14</v>
      </c>
      <c r="CH28" s="11">
        <v>-1.4142999999999999E-12</v>
      </c>
      <c r="CI28" s="11">
        <v>-1.3802800000000001E-12</v>
      </c>
      <c r="CJ28" s="11">
        <v>-9.9805899999999992E-13</v>
      </c>
      <c r="CK28" s="11">
        <v>6.5777599999999996E-13</v>
      </c>
      <c r="CL28" s="11">
        <v>-2.49984E-13</v>
      </c>
      <c r="CM28" s="11">
        <v>8.6397999999999997E-14</v>
      </c>
      <c r="CN28" s="11">
        <v>9.4916900000000004E-14</v>
      </c>
      <c r="CO28" s="11">
        <v>9.5041400000000005E-14</v>
      </c>
      <c r="CP28" s="11">
        <v>-4.6654699999999995E-13</v>
      </c>
      <c r="CQ28" s="11">
        <v>6.9699200000000001E-14</v>
      </c>
      <c r="CR28" s="11">
        <v>-5.9059899999999996E-14</v>
      </c>
      <c r="CS28" s="11">
        <v>-5.4887400000000001E-14</v>
      </c>
      <c r="CT28" s="11">
        <v>7.1984999999999996E-14</v>
      </c>
      <c r="CU28" s="11">
        <v>5.6805699999999999E-13</v>
      </c>
      <c r="CV28" s="11">
        <v>9.2728100000000003E-13</v>
      </c>
      <c r="CW28" s="11">
        <v>7.4165800000000005E-13</v>
      </c>
      <c r="CX28" s="11">
        <v>1.7593E-12</v>
      </c>
      <c r="CY28" s="11">
        <v>1.76077E-12</v>
      </c>
      <c r="CZ28" s="11">
        <v>1.8685500000000002E-12</v>
      </c>
      <c r="DA28" s="11">
        <v>1.8773799999999998E-12</v>
      </c>
      <c r="DB28" s="11">
        <v>-1.0558099999999999E-3</v>
      </c>
      <c r="DC28" s="11">
        <v>-2.7574100000000001E-3</v>
      </c>
      <c r="DD28" s="11">
        <v>0.99993900000000002</v>
      </c>
      <c r="DE28" s="11">
        <v>5.65008E-7</v>
      </c>
      <c r="DF28" s="11">
        <v>6.0072699999999998E-5</v>
      </c>
      <c r="DG28" s="11">
        <v>8.7318399999999994E-3</v>
      </c>
      <c r="DH28" s="11">
        <v>1.01747E-6</v>
      </c>
      <c r="DI28" s="13">
        <v>4.8333399999999996E-10</v>
      </c>
      <c r="DJ28" s="11">
        <v>0</v>
      </c>
      <c r="DK28" s="11">
        <v>-2053.09</v>
      </c>
      <c r="DL28" s="11">
        <v>-2211210</v>
      </c>
      <c r="DM28" s="11">
        <v>-2.96175E-3</v>
      </c>
      <c r="DN28" s="11">
        <v>1.02884E-4</v>
      </c>
      <c r="DO28" s="13">
        <v>0</v>
      </c>
      <c r="DP28" s="11">
        <v>4.9298600000000002E-8</v>
      </c>
      <c r="DQ28" s="11">
        <v>0</v>
      </c>
      <c r="DR28" s="11">
        <v>0</v>
      </c>
      <c r="DS28" s="11">
        <v>5.7046399999999998E-6</v>
      </c>
      <c r="DT28" s="11">
        <v>0</v>
      </c>
      <c r="DU28" s="13">
        <v>0</v>
      </c>
      <c r="DV28" s="11">
        <v>0</v>
      </c>
      <c r="DW28" s="11">
        <v>2105.0300000000002</v>
      </c>
      <c r="DX28" s="11">
        <v>0</v>
      </c>
      <c r="DY28" s="11">
        <v>2.1015500000000001E-4</v>
      </c>
      <c r="DZ28" s="11">
        <v>0</v>
      </c>
      <c r="EA28" s="13">
        <v>0</v>
      </c>
      <c r="EB28" s="11">
        <v>0</v>
      </c>
      <c r="EC28" s="11">
        <v>0</v>
      </c>
      <c r="ED28" s="26">
        <v>1266510</v>
      </c>
      <c r="EE28" s="11"/>
      <c r="EF28" s="11"/>
      <c r="EG28" s="13">
        <f t="shared" ca="1" si="63"/>
        <v>4.8334499475236159E-10</v>
      </c>
      <c r="EH28" s="11"/>
      <c r="EI28" s="11"/>
      <c r="EJ28" s="11"/>
      <c r="EK28" s="11"/>
      <c r="EL28" s="11"/>
      <c r="EM28" s="13">
        <f t="shared" ca="1" si="63"/>
        <v>0</v>
      </c>
      <c r="EN28" s="11"/>
      <c r="EO28" s="11"/>
      <c r="EP28" s="11"/>
      <c r="EQ28" s="11"/>
      <c r="ER28" s="11"/>
      <c r="ES28" s="13">
        <f t="shared" ca="1" si="63"/>
        <v>0</v>
      </c>
      <c r="ET28" s="11"/>
      <c r="EU28" s="11"/>
      <c r="EV28" s="11"/>
      <c r="EW28" s="11"/>
      <c r="EX28" s="11"/>
      <c r="EY28" s="13">
        <f t="shared" ca="1" si="64"/>
        <v>0</v>
      </c>
      <c r="EZ28" s="11"/>
      <c r="FA28" s="11"/>
      <c r="FB28" s="26"/>
      <c r="FC28" s="41"/>
      <c r="FD28" s="41"/>
      <c r="FE28" s="42">
        <f t="shared" ca="1" si="65"/>
        <v>2.2747732130649692E-5</v>
      </c>
      <c r="FF28" s="41"/>
      <c r="FG28" s="41"/>
      <c r="FH28" s="41"/>
      <c r="FI28" s="41"/>
      <c r="FJ28" s="41"/>
      <c r="FK28" s="42">
        <f t="shared" ref="FK28:FK44" ca="1" si="66">IFERROR((EM28-DO28)/DO28,(EM28-DO28)/1)</f>
        <v>0</v>
      </c>
      <c r="FL28" s="41"/>
      <c r="FM28" s="41"/>
      <c r="FN28" s="41"/>
      <c r="FO28" s="41"/>
      <c r="FP28" s="41"/>
      <c r="FQ28" s="42">
        <f t="shared" ref="FQ28:FQ44" ca="1" si="67">IFERROR((ES28-DU28)/DU28,(ES28-DU28)/1)</f>
        <v>0</v>
      </c>
      <c r="FR28" s="41"/>
      <c r="FS28" s="41"/>
      <c r="FT28" s="41"/>
      <c r="FU28" s="41"/>
      <c r="FV28" s="41"/>
      <c r="FW28" s="42">
        <f t="shared" ref="FW28:FW44" ca="1" si="68">IFERROR((EY28-EA28)/EA28,(EY28-EA28)/1)</f>
        <v>0</v>
      </c>
      <c r="FX28" s="41"/>
      <c r="FY28" s="41"/>
      <c r="FZ28" s="43"/>
      <c r="GA28" s="11"/>
      <c r="GB28" s="11"/>
      <c r="GC28" s="13">
        <f t="shared" ref="GC28:GC44" ca="1" si="69">IFERROR(INTERCEPT(OFFSET($BB28,-1,GC$2,3),OFFSET($B28,-1,GC$3,3)),0)+DI28*OFFSET($B28,0,GC$3)</f>
        <v>-1.5909564661266671E-9</v>
      </c>
      <c r="GD28" s="11"/>
      <c r="GE28" s="11"/>
      <c r="GF28" s="11"/>
      <c r="GG28" s="11"/>
      <c r="GH28" s="11"/>
      <c r="GI28" s="13">
        <f t="shared" ref="GI28:GI44" ca="1" si="70">IFERROR(INTERCEPT(OFFSET($BB28,-1,GI$2,3),OFFSET($B28,-1,GI$3,3)),0)+DO28*OFFSET($B28,0,GI$3)</f>
        <v>2.31268E-11</v>
      </c>
      <c r="GJ28" s="11"/>
      <c r="GK28" s="11"/>
      <c r="GL28" s="11"/>
      <c r="GM28" s="11"/>
      <c r="GN28" s="11"/>
      <c r="GO28" s="13">
        <f t="shared" ref="GO28:GO44" ca="1" si="71">IFERROR(INTERCEPT(OFFSET($BB28,-1,GO$2,3),OFFSET($B28,-1,GO$3,3)),0)+DU28*OFFSET($B28,0,GO$3)</f>
        <v>-1.23699E-13</v>
      </c>
      <c r="GP28" s="11"/>
      <c r="GQ28" s="11"/>
      <c r="GR28" s="11"/>
      <c r="GS28" s="11"/>
      <c r="GT28" s="11"/>
      <c r="GU28" s="13">
        <f t="shared" ref="GU28:GU44" ca="1" si="72">IFERROR(INTERCEPT(OFFSET($BB28,-1,GU$2,3),OFFSET($B28,-1,GU$3,3)),0)+EA28*OFFSET($B28,0,GU$3)</f>
        <v>-4.6404999999999999E-14</v>
      </c>
      <c r="GV28" s="11"/>
      <c r="GW28" s="11"/>
      <c r="GX28" s="26"/>
    </row>
    <row r="29" spans="1:206" hidden="1" x14ac:dyDescent="0.25">
      <c r="A29" s="35" t="s">
        <v>88</v>
      </c>
      <c r="B29" s="32">
        <v>9.5999300000000001E-8</v>
      </c>
      <c r="C29" s="11">
        <v>3.68278E-5</v>
      </c>
      <c r="D29" s="11">
        <v>6.1754200000000006E-5</v>
      </c>
      <c r="E29" s="11">
        <v>1.3755500000000001E-4</v>
      </c>
      <c r="F29" s="11">
        <v>6.7135500000000003E-6</v>
      </c>
      <c r="G29" s="11">
        <v>9.8519599999999998E-5</v>
      </c>
      <c r="H29" s="11">
        <v>6.6994200000000003E-6</v>
      </c>
      <c r="I29" s="11">
        <v>1.9474400000000001E-7</v>
      </c>
      <c r="J29" s="11">
        <v>2.76256E-8</v>
      </c>
      <c r="K29" s="11">
        <v>1.3337499999999999E-10</v>
      </c>
      <c r="L29" s="13">
        <v>2.20099</v>
      </c>
      <c r="M29" s="11">
        <v>1.71265</v>
      </c>
      <c r="N29" s="11">
        <v>3.9067300000000001E-13</v>
      </c>
      <c r="O29" s="11">
        <v>1.47732E-12</v>
      </c>
      <c r="P29" s="11">
        <v>5.0851300000000002E-12</v>
      </c>
      <c r="Q29" s="11">
        <v>1.3485800000000001E-11</v>
      </c>
      <c r="R29" s="11">
        <v>1.45908E-10</v>
      </c>
      <c r="S29" s="11">
        <v>1.6868300000000001E-10</v>
      </c>
      <c r="T29" s="11">
        <v>1.7059799999999999E-10</v>
      </c>
      <c r="U29" s="11">
        <v>1.70737E-10</v>
      </c>
      <c r="V29" s="11">
        <v>1.62319E-16</v>
      </c>
      <c r="W29" s="11">
        <v>8.7244899999999999E-16</v>
      </c>
      <c r="X29" s="11">
        <v>1.62692E-15</v>
      </c>
      <c r="Y29" s="11">
        <v>1.6277E-15</v>
      </c>
      <c r="Z29" s="11">
        <v>8.7784200000000002E-16</v>
      </c>
      <c r="AA29" s="11">
        <v>1.64504E-15</v>
      </c>
      <c r="AB29" s="11">
        <v>1.64789E-15</v>
      </c>
      <c r="AC29" s="11">
        <v>1.23359E-15</v>
      </c>
      <c r="AD29" s="11">
        <v>1.65309E-15</v>
      </c>
      <c r="AE29" s="11">
        <v>1.6531400000000001E-15</v>
      </c>
      <c r="AF29" s="11">
        <v>1.6542899999999999E-15</v>
      </c>
      <c r="AG29" s="11">
        <v>1.65448E-15</v>
      </c>
      <c r="AH29" s="11">
        <v>8.5676800000000003E-14</v>
      </c>
      <c r="AI29" s="11">
        <v>1.1E-12</v>
      </c>
      <c r="AJ29" s="11">
        <v>1.2495500000000001E-11</v>
      </c>
      <c r="AK29" s="11">
        <v>6.1862799999999994E-11</v>
      </c>
      <c r="AL29" s="11">
        <v>3.5895000000000001E-9</v>
      </c>
      <c r="AM29" s="11">
        <v>6.2223799999999998E-9</v>
      </c>
      <c r="AN29" s="11">
        <v>6.2890600000000002E-9</v>
      </c>
      <c r="AO29" s="11">
        <v>6.29003E-9</v>
      </c>
      <c r="AP29" s="11">
        <v>1.2399E-18</v>
      </c>
      <c r="AQ29" s="11">
        <v>1.1554399999999999E-16</v>
      </c>
      <c r="AR29" s="11">
        <v>1.29419E-14</v>
      </c>
      <c r="AS29" s="11">
        <v>1.30726E-14</v>
      </c>
      <c r="AT29" s="11">
        <v>1.1640799999999999E-16</v>
      </c>
      <c r="AU29" s="11">
        <v>6.2358599999999998E-14</v>
      </c>
      <c r="AV29" s="11">
        <v>8.3889400000000004E-14</v>
      </c>
      <c r="AW29" s="11">
        <v>2.59685E-16</v>
      </c>
      <c r="AX29" s="11">
        <v>1.4388900000000001E-13</v>
      </c>
      <c r="AY29" s="11">
        <v>1.43984E-13</v>
      </c>
      <c r="AZ29" s="11">
        <v>1.5181800000000001E-13</v>
      </c>
      <c r="BA29" s="11">
        <v>1.5239199999999999E-13</v>
      </c>
      <c r="BB29" s="11">
        <v>9.4204600000000004E-10</v>
      </c>
      <c r="BC29" s="11">
        <v>2.8416299999999998E-9</v>
      </c>
      <c r="BD29" s="11">
        <v>6.9398000000000004E-9</v>
      </c>
      <c r="BE29" s="11">
        <v>8.2156999999999992E-9</v>
      </c>
      <c r="BF29" s="11">
        <v>4.0010200000000001E-10</v>
      </c>
      <c r="BG29" s="11">
        <v>1.05637E-8</v>
      </c>
      <c r="BH29" s="11">
        <v>4.0592400000000001E-10</v>
      </c>
      <c r="BI29" s="11">
        <v>-4.5508000000000002E-7</v>
      </c>
      <c r="BJ29" s="11">
        <v>0</v>
      </c>
      <c r="BK29" s="11">
        <v>-2.25861E-11</v>
      </c>
      <c r="BL29" s="11">
        <v>-1.3915599999999999E-9</v>
      </c>
      <c r="BM29" s="11">
        <v>2.31268E-11</v>
      </c>
      <c r="BN29" s="11">
        <v>-1.23699E-13</v>
      </c>
      <c r="BO29" s="11">
        <v>-1.1433399999999999E-13</v>
      </c>
      <c r="BP29" s="11">
        <v>-8.3241799999999998E-14</v>
      </c>
      <c r="BQ29" s="11">
        <v>-1.0843700000000001E-14</v>
      </c>
      <c r="BR29" s="11">
        <v>1.13244E-13</v>
      </c>
      <c r="BS29" s="11">
        <v>1.4083900000000001E-13</v>
      </c>
      <c r="BT29" s="11">
        <v>1.43158E-13</v>
      </c>
      <c r="BU29" s="11">
        <v>1.4332699999999999E-13</v>
      </c>
      <c r="BV29" s="11">
        <v>-4.6404999999999999E-14</v>
      </c>
      <c r="BW29" s="11">
        <v>2.8441E-14</v>
      </c>
      <c r="BX29" s="11">
        <v>8.9151400000000004E-14</v>
      </c>
      <c r="BY29" s="11">
        <v>8.9225100000000001E-14</v>
      </c>
      <c r="BZ29" s="11">
        <v>2.8813100000000003E-14</v>
      </c>
      <c r="CA29" s="11">
        <v>9.0458300000000003E-14</v>
      </c>
      <c r="CB29" s="11">
        <v>9.0725600000000005E-14</v>
      </c>
      <c r="CC29" s="11">
        <v>6.6139999999999996E-14</v>
      </c>
      <c r="CD29" s="11">
        <v>9.1110999999999999E-14</v>
      </c>
      <c r="CE29" s="11">
        <v>9.1115999999999995E-14</v>
      </c>
      <c r="CF29" s="11">
        <v>9.1197599999999996E-14</v>
      </c>
      <c r="CG29" s="11">
        <v>9.1215599999999999E-14</v>
      </c>
      <c r="CH29" s="11">
        <v>-1.4142999999999999E-12</v>
      </c>
      <c r="CI29" s="11">
        <v>-1.3802800000000001E-12</v>
      </c>
      <c r="CJ29" s="11">
        <v>-9.9805899999999992E-13</v>
      </c>
      <c r="CK29" s="11">
        <v>6.5777599999999996E-13</v>
      </c>
      <c r="CL29" s="11">
        <v>-2.49984E-13</v>
      </c>
      <c r="CM29" s="11">
        <v>8.6397999999999997E-14</v>
      </c>
      <c r="CN29" s="11">
        <v>9.4916900000000004E-14</v>
      </c>
      <c r="CO29" s="11">
        <v>9.5041400000000005E-14</v>
      </c>
      <c r="CP29" s="11">
        <v>-4.6654699999999995E-13</v>
      </c>
      <c r="CQ29" s="11">
        <v>6.9699200000000001E-14</v>
      </c>
      <c r="CR29" s="11">
        <v>-5.9059899999999996E-14</v>
      </c>
      <c r="CS29" s="11">
        <v>-5.4887400000000001E-14</v>
      </c>
      <c r="CT29" s="11">
        <v>7.1984999999999996E-14</v>
      </c>
      <c r="CU29" s="11">
        <v>5.6805699999999999E-13</v>
      </c>
      <c r="CV29" s="11">
        <v>9.2728100000000003E-13</v>
      </c>
      <c r="CW29" s="11">
        <v>7.4165800000000005E-13</v>
      </c>
      <c r="CX29" s="11">
        <v>1.7593E-12</v>
      </c>
      <c r="CY29" s="11">
        <v>1.76077E-12</v>
      </c>
      <c r="CZ29" s="11">
        <v>1.8685500000000002E-12</v>
      </c>
      <c r="DA29" s="11">
        <v>1.8773799999999998E-12</v>
      </c>
      <c r="DB29" s="11">
        <v>-1.0558099999999999E-3</v>
      </c>
      <c r="DC29" s="11">
        <v>-2.7574100000000001E-3</v>
      </c>
      <c r="DD29" s="11">
        <v>0.99993900000000002</v>
      </c>
      <c r="DE29" s="11">
        <v>5.65008E-7</v>
      </c>
      <c r="DF29" s="11">
        <v>6.0072699999999998E-5</v>
      </c>
      <c r="DG29" s="11">
        <v>8.7341699999999994E-3</v>
      </c>
      <c r="DH29" s="11">
        <v>1.2435799999999999E-6</v>
      </c>
      <c r="DI29" s="13">
        <v>5.7258100000000001E-10</v>
      </c>
      <c r="DJ29" s="11">
        <v>0</v>
      </c>
      <c r="DK29" s="11">
        <v>-2053.09</v>
      </c>
      <c r="DL29" s="11">
        <v>-2211210</v>
      </c>
      <c r="DM29" s="11">
        <v>-2.96175E-3</v>
      </c>
      <c r="DN29" s="11">
        <v>1.02884E-4</v>
      </c>
      <c r="DO29" s="13">
        <v>0</v>
      </c>
      <c r="DP29" s="11">
        <v>4.9298600000000002E-8</v>
      </c>
      <c r="DQ29" s="11">
        <v>0</v>
      </c>
      <c r="DR29" s="11">
        <v>0</v>
      </c>
      <c r="DS29" s="11">
        <v>5.7046399999999998E-6</v>
      </c>
      <c r="DT29" s="11">
        <v>0</v>
      </c>
      <c r="DU29" s="13">
        <v>0</v>
      </c>
      <c r="DV29" s="11">
        <v>0</v>
      </c>
      <c r="DW29" s="11">
        <v>2105.0300000000002</v>
      </c>
      <c r="DX29" s="11">
        <v>0</v>
      </c>
      <c r="DY29" s="11">
        <v>2.1015500000000001E-4</v>
      </c>
      <c r="DZ29" s="11">
        <v>0</v>
      </c>
      <c r="EA29" s="13">
        <v>0</v>
      </c>
      <c r="EB29" s="11">
        <v>0</v>
      </c>
      <c r="EC29" s="11">
        <v>0</v>
      </c>
      <c r="ED29" s="26">
        <v>1266510</v>
      </c>
      <c r="EE29" s="11"/>
      <c r="EF29" s="11"/>
      <c r="EG29" s="13">
        <f t="shared" ca="1" si="63"/>
        <v>5.7257983907241746E-10</v>
      </c>
      <c r="EH29" s="11"/>
      <c r="EI29" s="11"/>
      <c r="EJ29" s="11"/>
      <c r="EK29" s="11"/>
      <c r="EL29" s="11"/>
      <c r="EM29" s="13">
        <f t="shared" ca="1" si="63"/>
        <v>0</v>
      </c>
      <c r="EN29" s="11"/>
      <c r="EO29" s="11"/>
      <c r="EP29" s="11"/>
      <c r="EQ29" s="11"/>
      <c r="ER29" s="11"/>
      <c r="ES29" s="13">
        <f t="shared" ca="1" si="63"/>
        <v>0</v>
      </c>
      <c r="ET29" s="11"/>
      <c r="EU29" s="11"/>
      <c r="EV29" s="11"/>
      <c r="EW29" s="11"/>
      <c r="EX29" s="11"/>
      <c r="EY29" s="13">
        <f t="shared" ca="1" si="64"/>
        <v>0</v>
      </c>
      <c r="EZ29" s="11"/>
      <c r="FA29" s="11"/>
      <c r="FB29" s="26"/>
      <c r="FC29" s="41"/>
      <c r="FD29" s="41"/>
      <c r="FE29" s="42">
        <f t="shared" ca="1" si="65"/>
        <v>-2.0275342397880425E-6</v>
      </c>
      <c r="FF29" s="41"/>
      <c r="FG29" s="41"/>
      <c r="FH29" s="41"/>
      <c r="FI29" s="41"/>
      <c r="FJ29" s="41"/>
      <c r="FK29" s="42">
        <f t="shared" ca="1" si="66"/>
        <v>0</v>
      </c>
      <c r="FL29" s="41"/>
      <c r="FM29" s="41"/>
      <c r="FN29" s="41"/>
      <c r="FO29" s="41"/>
      <c r="FP29" s="41"/>
      <c r="FQ29" s="42">
        <f t="shared" ca="1" si="67"/>
        <v>0</v>
      </c>
      <c r="FR29" s="41"/>
      <c r="FS29" s="41"/>
      <c r="FT29" s="41"/>
      <c r="FU29" s="41"/>
      <c r="FV29" s="41"/>
      <c r="FW29" s="42">
        <f t="shared" ca="1" si="68"/>
        <v>0</v>
      </c>
      <c r="FX29" s="41"/>
      <c r="FY29" s="41"/>
      <c r="FZ29" s="43"/>
      <c r="GA29" s="11"/>
      <c r="GB29" s="11"/>
      <c r="GC29" s="13">
        <f t="shared" ca="1" si="69"/>
        <v>-1.3796541114766671E-9</v>
      </c>
      <c r="GD29" s="11"/>
      <c r="GE29" s="11"/>
      <c r="GF29" s="11"/>
      <c r="GG29" s="11"/>
      <c r="GH29" s="11"/>
      <c r="GI29" s="13">
        <f t="shared" ca="1" si="70"/>
        <v>2.31268E-11</v>
      </c>
      <c r="GJ29" s="11"/>
      <c r="GK29" s="11"/>
      <c r="GL29" s="11"/>
      <c r="GM29" s="11"/>
      <c r="GN29" s="11"/>
      <c r="GO29" s="13">
        <f t="shared" ca="1" si="71"/>
        <v>-1.23699E-13</v>
      </c>
      <c r="GP29" s="11"/>
      <c r="GQ29" s="11"/>
      <c r="GR29" s="11"/>
      <c r="GS29" s="11"/>
      <c r="GT29" s="11"/>
      <c r="GU29" s="13">
        <f t="shared" ca="1" si="72"/>
        <v>-4.6404999999999999E-14</v>
      </c>
      <c r="GV29" s="11"/>
      <c r="GW29" s="11"/>
      <c r="GX29" s="26"/>
    </row>
    <row r="30" spans="1:206" hidden="1" x14ac:dyDescent="0.25">
      <c r="A30" s="35" t="s">
        <v>88</v>
      </c>
      <c r="B30" s="32">
        <v>9.5999300000000001E-8</v>
      </c>
      <c r="C30" s="11">
        <v>3.68278E-5</v>
      </c>
      <c r="D30" s="11">
        <v>6.1754200000000006E-5</v>
      </c>
      <c r="E30" s="11">
        <v>1.3755500000000001E-4</v>
      </c>
      <c r="F30" s="11">
        <v>6.7135500000000003E-6</v>
      </c>
      <c r="G30" s="11">
        <v>9.8519599999999998E-5</v>
      </c>
      <c r="H30" s="11">
        <v>6.6994200000000003E-6</v>
      </c>
      <c r="I30" s="11">
        <v>1.9474400000000001E-7</v>
      </c>
      <c r="J30" s="11">
        <v>2.76256E-8</v>
      </c>
      <c r="K30" s="11">
        <v>1.3337499999999999E-10</v>
      </c>
      <c r="L30" s="13">
        <v>2.6011700000000002</v>
      </c>
      <c r="M30" s="11">
        <v>1.71265</v>
      </c>
      <c r="N30" s="11">
        <v>3.9067300000000001E-13</v>
      </c>
      <c r="O30" s="11">
        <v>1.47732E-12</v>
      </c>
      <c r="P30" s="11">
        <v>5.0851300000000002E-12</v>
      </c>
      <c r="Q30" s="11">
        <v>1.3485800000000001E-11</v>
      </c>
      <c r="R30" s="11">
        <v>1.45908E-10</v>
      </c>
      <c r="S30" s="11">
        <v>1.6868300000000001E-10</v>
      </c>
      <c r="T30" s="11">
        <v>1.7059799999999999E-10</v>
      </c>
      <c r="U30" s="11">
        <v>1.70737E-10</v>
      </c>
      <c r="V30" s="11">
        <v>1.62319E-16</v>
      </c>
      <c r="W30" s="11">
        <v>8.7244899999999999E-16</v>
      </c>
      <c r="X30" s="11">
        <v>1.62692E-15</v>
      </c>
      <c r="Y30" s="11">
        <v>1.6277E-15</v>
      </c>
      <c r="Z30" s="11">
        <v>8.7784200000000002E-16</v>
      </c>
      <c r="AA30" s="11">
        <v>1.64504E-15</v>
      </c>
      <c r="AB30" s="11">
        <v>1.64789E-15</v>
      </c>
      <c r="AC30" s="11">
        <v>1.23359E-15</v>
      </c>
      <c r="AD30" s="11">
        <v>1.65309E-15</v>
      </c>
      <c r="AE30" s="11">
        <v>1.6531400000000001E-15</v>
      </c>
      <c r="AF30" s="11">
        <v>1.6542899999999999E-15</v>
      </c>
      <c r="AG30" s="11">
        <v>1.65448E-15</v>
      </c>
      <c r="AH30" s="11">
        <v>8.5676800000000003E-14</v>
      </c>
      <c r="AI30" s="11">
        <v>1.1E-12</v>
      </c>
      <c r="AJ30" s="11">
        <v>1.2495500000000001E-11</v>
      </c>
      <c r="AK30" s="11">
        <v>6.1862799999999994E-11</v>
      </c>
      <c r="AL30" s="11">
        <v>3.5895000000000001E-9</v>
      </c>
      <c r="AM30" s="11">
        <v>6.2223799999999998E-9</v>
      </c>
      <c r="AN30" s="11">
        <v>6.2890600000000002E-9</v>
      </c>
      <c r="AO30" s="11">
        <v>6.29003E-9</v>
      </c>
      <c r="AP30" s="11">
        <v>1.2399E-18</v>
      </c>
      <c r="AQ30" s="11">
        <v>1.1554399999999999E-16</v>
      </c>
      <c r="AR30" s="11">
        <v>1.29419E-14</v>
      </c>
      <c r="AS30" s="11">
        <v>1.30726E-14</v>
      </c>
      <c r="AT30" s="11">
        <v>1.1640799999999999E-16</v>
      </c>
      <c r="AU30" s="11">
        <v>6.2358599999999998E-14</v>
      </c>
      <c r="AV30" s="11">
        <v>8.3889400000000004E-14</v>
      </c>
      <c r="AW30" s="11">
        <v>2.59685E-16</v>
      </c>
      <c r="AX30" s="11">
        <v>1.4388900000000001E-13</v>
      </c>
      <c r="AY30" s="11">
        <v>1.43984E-13</v>
      </c>
      <c r="AZ30" s="11">
        <v>1.5181800000000001E-13</v>
      </c>
      <c r="BA30" s="11">
        <v>1.5239199999999999E-13</v>
      </c>
      <c r="BB30" s="11">
        <v>9.4219999999999991E-10</v>
      </c>
      <c r="BC30" s="11">
        <v>2.8816300000000001E-9</v>
      </c>
      <c r="BD30" s="11">
        <v>7.0068700000000002E-9</v>
      </c>
      <c r="BE30" s="11">
        <v>8.2468000000000001E-9</v>
      </c>
      <c r="BF30" s="11">
        <v>4.0162E-10</v>
      </c>
      <c r="BG30" s="11">
        <v>1.05637E-8</v>
      </c>
      <c r="BH30" s="11">
        <v>4.0592400000000001E-10</v>
      </c>
      <c r="BI30" s="11">
        <v>-4.5508000000000002E-7</v>
      </c>
      <c r="BJ30" s="11">
        <v>0</v>
      </c>
      <c r="BK30" s="11">
        <v>-2.25861E-11</v>
      </c>
      <c r="BL30" s="11">
        <v>-1.1445699999999999E-9</v>
      </c>
      <c r="BM30" s="11">
        <v>2.31268E-11</v>
      </c>
      <c r="BN30" s="11">
        <v>-1.23699E-13</v>
      </c>
      <c r="BO30" s="11">
        <v>-1.1433399999999999E-13</v>
      </c>
      <c r="BP30" s="11">
        <v>-8.3241799999999998E-14</v>
      </c>
      <c r="BQ30" s="11">
        <v>-1.0843700000000001E-14</v>
      </c>
      <c r="BR30" s="11">
        <v>1.13244E-13</v>
      </c>
      <c r="BS30" s="11">
        <v>1.4083900000000001E-13</v>
      </c>
      <c r="BT30" s="11">
        <v>1.43158E-13</v>
      </c>
      <c r="BU30" s="11">
        <v>1.4332699999999999E-13</v>
      </c>
      <c r="BV30" s="11">
        <v>-4.6404999999999999E-14</v>
      </c>
      <c r="BW30" s="11">
        <v>2.8441E-14</v>
      </c>
      <c r="BX30" s="11">
        <v>8.9151400000000004E-14</v>
      </c>
      <c r="BY30" s="11">
        <v>8.9225100000000001E-14</v>
      </c>
      <c r="BZ30" s="11">
        <v>2.8813100000000003E-14</v>
      </c>
      <c r="CA30" s="11">
        <v>9.0458300000000003E-14</v>
      </c>
      <c r="CB30" s="11">
        <v>9.0725600000000005E-14</v>
      </c>
      <c r="CC30" s="11">
        <v>6.6139999999999996E-14</v>
      </c>
      <c r="CD30" s="11">
        <v>9.1110999999999999E-14</v>
      </c>
      <c r="CE30" s="11">
        <v>9.1115999999999995E-14</v>
      </c>
      <c r="CF30" s="11">
        <v>9.1197599999999996E-14</v>
      </c>
      <c r="CG30" s="11">
        <v>9.1215599999999999E-14</v>
      </c>
      <c r="CH30" s="11">
        <v>-1.4142999999999999E-12</v>
      </c>
      <c r="CI30" s="11">
        <v>-1.3802800000000001E-12</v>
      </c>
      <c r="CJ30" s="11">
        <v>-9.9805899999999992E-13</v>
      </c>
      <c r="CK30" s="11">
        <v>6.5777599999999996E-13</v>
      </c>
      <c r="CL30" s="11">
        <v>-2.49984E-13</v>
      </c>
      <c r="CM30" s="11">
        <v>8.6397999999999997E-14</v>
      </c>
      <c r="CN30" s="11">
        <v>9.4916900000000004E-14</v>
      </c>
      <c r="CO30" s="11">
        <v>9.5041400000000005E-14</v>
      </c>
      <c r="CP30" s="11">
        <v>-4.6654699999999995E-13</v>
      </c>
      <c r="CQ30" s="11">
        <v>6.9699200000000001E-14</v>
      </c>
      <c r="CR30" s="11">
        <v>-5.9059899999999996E-14</v>
      </c>
      <c r="CS30" s="11">
        <v>-5.4887400000000001E-14</v>
      </c>
      <c r="CT30" s="11">
        <v>7.1984999999999996E-14</v>
      </c>
      <c r="CU30" s="11">
        <v>5.6805699999999999E-13</v>
      </c>
      <c r="CV30" s="11">
        <v>9.2728100000000003E-13</v>
      </c>
      <c r="CW30" s="11">
        <v>7.4165800000000005E-13</v>
      </c>
      <c r="CX30" s="11">
        <v>1.7593E-12</v>
      </c>
      <c r="CY30" s="11">
        <v>1.76077E-12</v>
      </c>
      <c r="CZ30" s="11">
        <v>1.8685500000000002E-12</v>
      </c>
      <c r="DA30" s="11">
        <v>1.8773799999999998E-12</v>
      </c>
      <c r="DB30" s="11">
        <v>-1.0558099999999999E-3</v>
      </c>
      <c r="DC30" s="11">
        <v>-2.7574100000000001E-3</v>
      </c>
      <c r="DD30" s="11">
        <v>0.99993900000000002</v>
      </c>
      <c r="DE30" s="11">
        <v>5.65008E-7</v>
      </c>
      <c r="DF30" s="11">
        <v>6.0072699999999998E-5</v>
      </c>
      <c r="DG30" s="11">
        <v>8.7368700000000007E-3</v>
      </c>
      <c r="DH30" s="11">
        <v>1.46968E-6</v>
      </c>
      <c r="DI30" s="13">
        <v>6.6182699999999995E-10</v>
      </c>
      <c r="DJ30" s="11">
        <v>0</v>
      </c>
      <c r="DK30" s="11">
        <v>-2053.09</v>
      </c>
      <c r="DL30" s="11">
        <v>-2211210</v>
      </c>
      <c r="DM30" s="11">
        <v>-2.96175E-3</v>
      </c>
      <c r="DN30" s="11">
        <v>1.02884E-4</v>
      </c>
      <c r="DO30" s="13">
        <v>0</v>
      </c>
      <c r="DP30" s="11">
        <v>4.9298600000000002E-8</v>
      </c>
      <c r="DQ30" s="11">
        <v>0</v>
      </c>
      <c r="DR30" s="11">
        <v>0</v>
      </c>
      <c r="DS30" s="11">
        <v>5.7046399999999998E-6</v>
      </c>
      <c r="DT30" s="11">
        <v>0</v>
      </c>
      <c r="DU30" s="13">
        <v>0</v>
      </c>
      <c r="DV30" s="11">
        <v>0</v>
      </c>
      <c r="DW30" s="11">
        <v>2105.0300000000002</v>
      </c>
      <c r="DX30" s="11">
        <v>0</v>
      </c>
      <c r="DY30" s="11">
        <v>2.1015500000000001E-4</v>
      </c>
      <c r="DZ30" s="11">
        <v>0</v>
      </c>
      <c r="EA30" s="13">
        <v>0</v>
      </c>
      <c r="EB30" s="11">
        <v>0</v>
      </c>
      <c r="EC30" s="11">
        <v>0</v>
      </c>
      <c r="ED30" s="26">
        <v>1266510</v>
      </c>
      <c r="EE30" s="11"/>
      <c r="EF30" s="11"/>
      <c r="EG30" s="13">
        <f t="shared" ca="1" si="63"/>
        <v>6.6181659573526898E-10</v>
      </c>
      <c r="EH30" s="11"/>
      <c r="EI30" s="11"/>
      <c r="EJ30" s="11"/>
      <c r="EK30" s="11"/>
      <c r="EL30" s="11"/>
      <c r="EM30" s="13">
        <f t="shared" ca="1" si="63"/>
        <v>0</v>
      </c>
      <c r="EN30" s="11"/>
      <c r="EO30" s="11"/>
      <c r="EP30" s="11"/>
      <c r="EQ30" s="11"/>
      <c r="ER30" s="11"/>
      <c r="ES30" s="13">
        <f t="shared" ca="1" si="63"/>
        <v>0</v>
      </c>
      <c r="ET30" s="11"/>
      <c r="EU30" s="11"/>
      <c r="EV30" s="11"/>
      <c r="EW30" s="11"/>
      <c r="EX30" s="11"/>
      <c r="EY30" s="13">
        <f t="shared" ca="1" si="64"/>
        <v>0</v>
      </c>
      <c r="EZ30" s="11"/>
      <c r="FA30" s="11"/>
      <c r="FB30" s="26"/>
      <c r="FC30" s="41"/>
      <c r="FD30" s="41"/>
      <c r="FE30" s="42">
        <f t="shared" ca="1" si="65"/>
        <v>-1.5720520212940238E-5</v>
      </c>
      <c r="FF30" s="41"/>
      <c r="FG30" s="41"/>
      <c r="FH30" s="41"/>
      <c r="FI30" s="41"/>
      <c r="FJ30" s="41"/>
      <c r="FK30" s="42">
        <f t="shared" ca="1" si="66"/>
        <v>0</v>
      </c>
      <c r="FL30" s="41"/>
      <c r="FM30" s="41"/>
      <c r="FN30" s="41"/>
      <c r="FO30" s="41"/>
      <c r="FP30" s="41"/>
      <c r="FQ30" s="42">
        <f t="shared" ca="1" si="67"/>
        <v>0</v>
      </c>
      <c r="FR30" s="41"/>
      <c r="FS30" s="41"/>
      <c r="FT30" s="41"/>
      <c r="FU30" s="41"/>
      <c r="FV30" s="41"/>
      <c r="FW30" s="42">
        <f t="shared" ca="1" si="68"/>
        <v>0</v>
      </c>
      <c r="FX30" s="41"/>
      <c r="FY30" s="41"/>
      <c r="FZ30" s="43"/>
      <c r="GA30" s="11"/>
      <c r="GB30" s="11"/>
      <c r="GC30" s="13">
        <f t="shared" ca="1" si="69"/>
        <v>-1.1326391427940288E-9</v>
      </c>
      <c r="GD30" s="11"/>
      <c r="GE30" s="11"/>
      <c r="GF30" s="11"/>
      <c r="GG30" s="11"/>
      <c r="GH30" s="11"/>
      <c r="GI30" s="13">
        <f t="shared" ca="1" si="70"/>
        <v>2.31268E-11</v>
      </c>
      <c r="GJ30" s="11"/>
      <c r="GK30" s="11"/>
      <c r="GL30" s="11"/>
      <c r="GM30" s="11"/>
      <c r="GN30" s="11"/>
      <c r="GO30" s="13">
        <f t="shared" ca="1" si="71"/>
        <v>-1.23699E-13</v>
      </c>
      <c r="GP30" s="11"/>
      <c r="GQ30" s="11"/>
      <c r="GR30" s="11"/>
      <c r="GS30" s="11"/>
      <c r="GT30" s="11"/>
      <c r="GU30" s="13">
        <f t="shared" ca="1" si="72"/>
        <v>-4.6404999999999999E-14</v>
      </c>
      <c r="GV30" s="11"/>
      <c r="GW30" s="11"/>
      <c r="GX30" s="26"/>
    </row>
    <row r="31" spans="1:206" hidden="1" x14ac:dyDescent="0.25">
      <c r="A31" s="35" t="s">
        <v>88</v>
      </c>
      <c r="B31" s="32">
        <v>9.5999300000000001E-8</v>
      </c>
      <c r="C31" s="11">
        <v>3.68278E-5</v>
      </c>
      <c r="D31" s="11">
        <v>6.1754200000000006E-5</v>
      </c>
      <c r="E31" s="11">
        <v>1.3755500000000001E-4</v>
      </c>
      <c r="F31" s="11">
        <v>6.7135500000000003E-6</v>
      </c>
      <c r="G31" s="11">
        <v>9.8519599999999998E-5</v>
      </c>
      <c r="H31" s="11">
        <v>6.6994200000000003E-6</v>
      </c>
      <c r="I31" s="11">
        <v>1.9474400000000001E-7</v>
      </c>
      <c r="J31" s="11">
        <v>2.76256E-8</v>
      </c>
      <c r="K31" s="11">
        <v>1.3337499999999999E-10</v>
      </c>
      <c r="L31" s="13">
        <v>3.00136</v>
      </c>
      <c r="M31" s="11">
        <v>1.71265</v>
      </c>
      <c r="N31" s="11">
        <v>3.9067300000000001E-13</v>
      </c>
      <c r="O31" s="11">
        <v>1.47732E-12</v>
      </c>
      <c r="P31" s="11">
        <v>5.0851300000000002E-12</v>
      </c>
      <c r="Q31" s="11">
        <v>1.3485800000000001E-11</v>
      </c>
      <c r="R31" s="11">
        <v>1.45908E-10</v>
      </c>
      <c r="S31" s="11">
        <v>1.6868300000000001E-10</v>
      </c>
      <c r="T31" s="11">
        <v>1.7059799999999999E-10</v>
      </c>
      <c r="U31" s="11">
        <v>1.70737E-10</v>
      </c>
      <c r="V31" s="11">
        <v>1.62319E-16</v>
      </c>
      <c r="W31" s="11">
        <v>8.7244899999999999E-16</v>
      </c>
      <c r="X31" s="11">
        <v>1.62692E-15</v>
      </c>
      <c r="Y31" s="11">
        <v>1.6277E-15</v>
      </c>
      <c r="Z31" s="11">
        <v>8.7784200000000002E-16</v>
      </c>
      <c r="AA31" s="11">
        <v>1.64504E-15</v>
      </c>
      <c r="AB31" s="11">
        <v>1.64789E-15</v>
      </c>
      <c r="AC31" s="11">
        <v>1.23359E-15</v>
      </c>
      <c r="AD31" s="11">
        <v>1.65309E-15</v>
      </c>
      <c r="AE31" s="11">
        <v>1.6531400000000001E-15</v>
      </c>
      <c r="AF31" s="11">
        <v>1.6542899999999999E-15</v>
      </c>
      <c r="AG31" s="11">
        <v>1.65448E-15</v>
      </c>
      <c r="AH31" s="11">
        <v>8.5676800000000003E-14</v>
      </c>
      <c r="AI31" s="11">
        <v>1.1E-12</v>
      </c>
      <c r="AJ31" s="11">
        <v>1.2495500000000001E-11</v>
      </c>
      <c r="AK31" s="11">
        <v>6.1862799999999994E-11</v>
      </c>
      <c r="AL31" s="11">
        <v>3.5895000000000001E-9</v>
      </c>
      <c r="AM31" s="11">
        <v>6.2223799999999998E-9</v>
      </c>
      <c r="AN31" s="11">
        <v>6.2890600000000002E-9</v>
      </c>
      <c r="AO31" s="11">
        <v>6.29003E-9</v>
      </c>
      <c r="AP31" s="11">
        <v>1.2399E-18</v>
      </c>
      <c r="AQ31" s="11">
        <v>1.1554399999999999E-16</v>
      </c>
      <c r="AR31" s="11">
        <v>1.29419E-14</v>
      </c>
      <c r="AS31" s="11">
        <v>1.30726E-14</v>
      </c>
      <c r="AT31" s="11">
        <v>1.1640799999999999E-16</v>
      </c>
      <c r="AU31" s="11">
        <v>6.2358599999999998E-14</v>
      </c>
      <c r="AV31" s="11">
        <v>8.3889400000000004E-14</v>
      </c>
      <c r="AW31" s="11">
        <v>2.59685E-16</v>
      </c>
      <c r="AX31" s="11">
        <v>1.4388900000000001E-13</v>
      </c>
      <c r="AY31" s="11">
        <v>1.43984E-13</v>
      </c>
      <c r="AZ31" s="11">
        <v>1.5181800000000001E-13</v>
      </c>
      <c r="BA31" s="11">
        <v>1.5239199999999999E-13</v>
      </c>
      <c r="BB31" s="11">
        <v>9.4237199999999994E-10</v>
      </c>
      <c r="BC31" s="11">
        <v>2.9282999999999999E-9</v>
      </c>
      <c r="BD31" s="11">
        <v>7.0851199999999996E-9</v>
      </c>
      <c r="BE31" s="11">
        <v>8.2778999999999993E-9</v>
      </c>
      <c r="BF31" s="11">
        <v>4.03138E-10</v>
      </c>
      <c r="BG31" s="11">
        <v>1.05637E-8</v>
      </c>
      <c r="BH31" s="11">
        <v>4.0592400000000001E-10</v>
      </c>
      <c r="BI31" s="11">
        <v>-4.5508000000000002E-7</v>
      </c>
      <c r="BJ31" s="11">
        <v>0</v>
      </c>
      <c r="BK31" s="11">
        <v>-2.25861E-11</v>
      </c>
      <c r="BL31" s="11">
        <v>-8.6186199999999998E-10</v>
      </c>
      <c r="BM31" s="11">
        <v>2.31268E-11</v>
      </c>
      <c r="BN31" s="11">
        <v>-1.23699E-13</v>
      </c>
      <c r="BO31" s="11">
        <v>-1.1433399999999999E-13</v>
      </c>
      <c r="BP31" s="11">
        <v>-8.3241799999999998E-14</v>
      </c>
      <c r="BQ31" s="11">
        <v>-1.0843700000000001E-14</v>
      </c>
      <c r="BR31" s="11">
        <v>1.13244E-13</v>
      </c>
      <c r="BS31" s="11">
        <v>1.4083900000000001E-13</v>
      </c>
      <c r="BT31" s="11">
        <v>1.43158E-13</v>
      </c>
      <c r="BU31" s="11">
        <v>1.4332699999999999E-13</v>
      </c>
      <c r="BV31" s="11">
        <v>-4.6404999999999999E-14</v>
      </c>
      <c r="BW31" s="11">
        <v>2.8441E-14</v>
      </c>
      <c r="BX31" s="11">
        <v>8.9151400000000004E-14</v>
      </c>
      <c r="BY31" s="11">
        <v>8.9225100000000001E-14</v>
      </c>
      <c r="BZ31" s="11">
        <v>2.8813100000000003E-14</v>
      </c>
      <c r="CA31" s="11">
        <v>9.0458300000000003E-14</v>
      </c>
      <c r="CB31" s="11">
        <v>9.0725600000000005E-14</v>
      </c>
      <c r="CC31" s="11">
        <v>6.6139999999999996E-14</v>
      </c>
      <c r="CD31" s="11">
        <v>9.1110999999999999E-14</v>
      </c>
      <c r="CE31" s="11">
        <v>9.1115999999999995E-14</v>
      </c>
      <c r="CF31" s="11">
        <v>9.1197599999999996E-14</v>
      </c>
      <c r="CG31" s="11">
        <v>9.1215599999999999E-14</v>
      </c>
      <c r="CH31" s="11">
        <v>-1.4142999999999999E-12</v>
      </c>
      <c r="CI31" s="11">
        <v>-1.3802800000000001E-12</v>
      </c>
      <c r="CJ31" s="11">
        <v>-9.9805899999999992E-13</v>
      </c>
      <c r="CK31" s="11">
        <v>6.5777599999999996E-13</v>
      </c>
      <c r="CL31" s="11">
        <v>-2.49984E-13</v>
      </c>
      <c r="CM31" s="11">
        <v>8.6397999999999997E-14</v>
      </c>
      <c r="CN31" s="11">
        <v>9.4916900000000004E-14</v>
      </c>
      <c r="CO31" s="11">
        <v>9.5041400000000005E-14</v>
      </c>
      <c r="CP31" s="11">
        <v>-4.6654699999999995E-13</v>
      </c>
      <c r="CQ31" s="11">
        <v>6.9699200000000001E-14</v>
      </c>
      <c r="CR31" s="11">
        <v>-5.9059899999999996E-14</v>
      </c>
      <c r="CS31" s="11">
        <v>-5.4887400000000001E-14</v>
      </c>
      <c r="CT31" s="11">
        <v>7.1984999999999996E-14</v>
      </c>
      <c r="CU31" s="11">
        <v>5.6805699999999999E-13</v>
      </c>
      <c r="CV31" s="11">
        <v>9.2728100000000003E-13</v>
      </c>
      <c r="CW31" s="11">
        <v>7.4165800000000005E-13</v>
      </c>
      <c r="CX31" s="11">
        <v>1.7593E-12</v>
      </c>
      <c r="CY31" s="11">
        <v>1.76077E-12</v>
      </c>
      <c r="CZ31" s="11">
        <v>1.8685500000000002E-12</v>
      </c>
      <c r="DA31" s="11">
        <v>1.8773799999999998E-12</v>
      </c>
      <c r="DB31" s="11">
        <v>-1.0558099999999999E-3</v>
      </c>
      <c r="DC31" s="11">
        <v>-2.7574100000000001E-3</v>
      </c>
      <c r="DD31" s="11">
        <v>0.99993900000000002</v>
      </c>
      <c r="DE31" s="11">
        <v>5.65008E-7</v>
      </c>
      <c r="DF31" s="11">
        <v>6.0072699999999998E-5</v>
      </c>
      <c r="DG31" s="11">
        <v>8.73992E-3</v>
      </c>
      <c r="DH31" s="11">
        <v>1.6957900000000001E-6</v>
      </c>
      <c r="DI31" s="13">
        <v>7.5107400000000001E-10</v>
      </c>
      <c r="DJ31" s="11">
        <v>0</v>
      </c>
      <c r="DK31" s="11">
        <v>-2053.09</v>
      </c>
      <c r="DL31" s="11">
        <v>-2211210</v>
      </c>
      <c r="DM31" s="11">
        <v>-2.96175E-3</v>
      </c>
      <c r="DN31" s="11">
        <v>1.02884E-4</v>
      </c>
      <c r="DO31" s="13">
        <v>0</v>
      </c>
      <c r="DP31" s="11">
        <v>4.9298600000000002E-8</v>
      </c>
      <c r="DQ31" s="11">
        <v>0</v>
      </c>
      <c r="DR31" s="11">
        <v>0</v>
      </c>
      <c r="DS31" s="11">
        <v>5.7046399999999998E-6</v>
      </c>
      <c r="DT31" s="11">
        <v>0</v>
      </c>
      <c r="DU31" s="13">
        <v>0</v>
      </c>
      <c r="DV31" s="11">
        <v>0</v>
      </c>
      <c r="DW31" s="11">
        <v>2105.0300000000002</v>
      </c>
      <c r="DX31" s="11">
        <v>0</v>
      </c>
      <c r="DY31" s="11">
        <v>2.1015500000000001E-4</v>
      </c>
      <c r="DZ31" s="11">
        <v>0</v>
      </c>
      <c r="EA31" s="13">
        <v>0</v>
      </c>
      <c r="EB31" s="11">
        <v>0</v>
      </c>
      <c r="EC31" s="11">
        <v>0</v>
      </c>
      <c r="ED31" s="26">
        <v>1266510</v>
      </c>
      <c r="EE31" s="11"/>
      <c r="EF31" s="11"/>
      <c r="EG31" s="13">
        <f t="shared" ca="1" si="63"/>
        <v>7.5106494649871798E-10</v>
      </c>
      <c r="EH31" s="11"/>
      <c r="EI31" s="11"/>
      <c r="EJ31" s="11"/>
      <c r="EK31" s="11"/>
      <c r="EL31" s="11"/>
      <c r="EM31" s="13">
        <f t="shared" ca="1" si="63"/>
        <v>0</v>
      </c>
      <c r="EN31" s="11"/>
      <c r="EO31" s="11"/>
      <c r="EP31" s="11"/>
      <c r="EQ31" s="11"/>
      <c r="ER31" s="11"/>
      <c r="ES31" s="13">
        <f t="shared" ca="1" si="63"/>
        <v>0</v>
      </c>
      <c r="ET31" s="11"/>
      <c r="EU31" s="11"/>
      <c r="EV31" s="11"/>
      <c r="EW31" s="11"/>
      <c r="EX31" s="11"/>
      <c r="EY31" s="13">
        <f t="shared" ca="1" si="64"/>
        <v>0</v>
      </c>
      <c r="EZ31" s="11"/>
      <c r="FA31" s="11"/>
      <c r="FB31" s="26"/>
      <c r="FC31" s="41"/>
      <c r="FD31" s="41"/>
      <c r="FE31" s="42">
        <f t="shared" ca="1" si="65"/>
        <v>-1.2054073609286903E-5</v>
      </c>
      <c r="FF31" s="41"/>
      <c r="FG31" s="41"/>
      <c r="FH31" s="41"/>
      <c r="FI31" s="41"/>
      <c r="FJ31" s="41"/>
      <c r="FK31" s="42">
        <f t="shared" ca="1" si="66"/>
        <v>0</v>
      </c>
      <c r="FL31" s="41"/>
      <c r="FM31" s="41"/>
      <c r="FN31" s="41"/>
      <c r="FO31" s="41"/>
      <c r="FP31" s="41"/>
      <c r="FQ31" s="42">
        <f t="shared" ca="1" si="67"/>
        <v>0</v>
      </c>
      <c r="FR31" s="41"/>
      <c r="FS31" s="41"/>
      <c r="FT31" s="41"/>
      <c r="FU31" s="41"/>
      <c r="FV31" s="41"/>
      <c r="FW31" s="42">
        <f t="shared" ca="1" si="68"/>
        <v>0</v>
      </c>
      <c r="FX31" s="41"/>
      <c r="FY31" s="41"/>
      <c r="FZ31" s="43"/>
      <c r="GA31" s="11"/>
      <c r="GB31" s="11"/>
      <c r="GC31" s="13">
        <f t="shared" ca="1" si="69"/>
        <v>-8.4992765696690374E-10</v>
      </c>
      <c r="GD31" s="11"/>
      <c r="GE31" s="11"/>
      <c r="GF31" s="11"/>
      <c r="GG31" s="11"/>
      <c r="GH31" s="11"/>
      <c r="GI31" s="13">
        <f t="shared" ca="1" si="70"/>
        <v>2.31268E-11</v>
      </c>
      <c r="GJ31" s="11"/>
      <c r="GK31" s="11"/>
      <c r="GL31" s="11"/>
      <c r="GM31" s="11"/>
      <c r="GN31" s="11"/>
      <c r="GO31" s="13">
        <f t="shared" ca="1" si="71"/>
        <v>-1.23699E-13</v>
      </c>
      <c r="GP31" s="11"/>
      <c r="GQ31" s="11"/>
      <c r="GR31" s="11"/>
      <c r="GS31" s="11"/>
      <c r="GT31" s="11"/>
      <c r="GU31" s="13">
        <f t="shared" ca="1" si="72"/>
        <v>-4.6404999999999999E-14</v>
      </c>
      <c r="GV31" s="11"/>
      <c r="GW31" s="11"/>
      <c r="GX31" s="26"/>
    </row>
    <row r="32" spans="1:206" hidden="1" x14ac:dyDescent="0.25">
      <c r="A32" s="35" t="s">
        <v>88</v>
      </c>
      <c r="B32" s="32">
        <v>9.5999300000000001E-8</v>
      </c>
      <c r="C32" s="11">
        <v>3.68278E-5</v>
      </c>
      <c r="D32" s="11">
        <v>6.1754200000000006E-5</v>
      </c>
      <c r="E32" s="11">
        <v>1.3755500000000001E-4</v>
      </c>
      <c r="F32" s="11">
        <v>6.7135500000000003E-6</v>
      </c>
      <c r="G32" s="11">
        <v>9.8519599999999998E-5</v>
      </c>
      <c r="H32" s="11">
        <v>6.6994200000000003E-6</v>
      </c>
      <c r="I32" s="11">
        <v>1.9474400000000001E-7</v>
      </c>
      <c r="J32" s="11">
        <v>2.76256E-8</v>
      </c>
      <c r="K32" s="11">
        <v>1.3337499999999999E-10</v>
      </c>
      <c r="L32" s="13">
        <v>3.4015399999999998</v>
      </c>
      <c r="M32" s="11">
        <v>1.71265</v>
      </c>
      <c r="N32" s="11">
        <v>3.9067300000000001E-13</v>
      </c>
      <c r="O32" s="11">
        <v>1.47732E-12</v>
      </c>
      <c r="P32" s="11">
        <v>5.0851300000000002E-12</v>
      </c>
      <c r="Q32" s="11">
        <v>1.3485800000000001E-11</v>
      </c>
      <c r="R32" s="11">
        <v>1.45908E-10</v>
      </c>
      <c r="S32" s="11">
        <v>1.6868300000000001E-10</v>
      </c>
      <c r="T32" s="11">
        <v>1.7059799999999999E-10</v>
      </c>
      <c r="U32" s="11">
        <v>1.70737E-10</v>
      </c>
      <c r="V32" s="11">
        <v>1.62319E-16</v>
      </c>
      <c r="W32" s="11">
        <v>8.7244899999999999E-16</v>
      </c>
      <c r="X32" s="11">
        <v>1.62692E-15</v>
      </c>
      <c r="Y32" s="11">
        <v>1.6277E-15</v>
      </c>
      <c r="Z32" s="11">
        <v>8.7784200000000002E-16</v>
      </c>
      <c r="AA32" s="11">
        <v>1.64504E-15</v>
      </c>
      <c r="AB32" s="11">
        <v>1.64789E-15</v>
      </c>
      <c r="AC32" s="11">
        <v>1.23359E-15</v>
      </c>
      <c r="AD32" s="11">
        <v>1.65309E-15</v>
      </c>
      <c r="AE32" s="11">
        <v>1.6531400000000001E-15</v>
      </c>
      <c r="AF32" s="11">
        <v>1.6542899999999999E-15</v>
      </c>
      <c r="AG32" s="11">
        <v>1.65448E-15</v>
      </c>
      <c r="AH32" s="11">
        <v>8.5676800000000003E-14</v>
      </c>
      <c r="AI32" s="11">
        <v>1.1E-12</v>
      </c>
      <c r="AJ32" s="11">
        <v>1.2495500000000001E-11</v>
      </c>
      <c r="AK32" s="11">
        <v>6.1862799999999994E-11</v>
      </c>
      <c r="AL32" s="11">
        <v>3.5895000000000001E-9</v>
      </c>
      <c r="AM32" s="11">
        <v>6.2223799999999998E-9</v>
      </c>
      <c r="AN32" s="11">
        <v>6.2890600000000002E-9</v>
      </c>
      <c r="AO32" s="11">
        <v>6.29003E-9</v>
      </c>
      <c r="AP32" s="11">
        <v>1.2399E-18</v>
      </c>
      <c r="AQ32" s="11">
        <v>1.1554399999999999E-16</v>
      </c>
      <c r="AR32" s="11">
        <v>1.29419E-14</v>
      </c>
      <c r="AS32" s="11">
        <v>1.30726E-14</v>
      </c>
      <c r="AT32" s="11">
        <v>1.1640799999999999E-16</v>
      </c>
      <c r="AU32" s="11">
        <v>6.2358599999999998E-14</v>
      </c>
      <c r="AV32" s="11">
        <v>8.3889400000000004E-14</v>
      </c>
      <c r="AW32" s="11">
        <v>2.59685E-16</v>
      </c>
      <c r="AX32" s="11">
        <v>1.4388900000000001E-13</v>
      </c>
      <c r="AY32" s="11">
        <v>1.43984E-13</v>
      </c>
      <c r="AZ32" s="11">
        <v>1.5181800000000001E-13</v>
      </c>
      <c r="BA32" s="11">
        <v>1.5239199999999999E-13</v>
      </c>
      <c r="BB32" s="11">
        <v>9.4256100000000001E-10</v>
      </c>
      <c r="BC32" s="11">
        <v>2.9816199999999999E-9</v>
      </c>
      <c r="BD32" s="11">
        <v>7.1745400000000003E-9</v>
      </c>
      <c r="BE32" s="11">
        <v>8.3090000000000002E-9</v>
      </c>
      <c r="BF32" s="11">
        <v>4.0465599999999999E-10</v>
      </c>
      <c r="BG32" s="11">
        <v>1.05637E-8</v>
      </c>
      <c r="BH32" s="11">
        <v>4.0592400000000001E-10</v>
      </c>
      <c r="BI32" s="11">
        <v>-4.5508000000000002E-7</v>
      </c>
      <c r="BJ32" s="11">
        <v>0</v>
      </c>
      <c r="BK32" s="11">
        <v>-2.25861E-11</v>
      </c>
      <c r="BL32" s="11">
        <v>-5.4344000000000004E-10</v>
      </c>
      <c r="BM32" s="11">
        <v>2.31268E-11</v>
      </c>
      <c r="BN32" s="11">
        <v>-1.23699E-13</v>
      </c>
      <c r="BO32" s="11">
        <v>-1.1433399999999999E-13</v>
      </c>
      <c r="BP32" s="11">
        <v>-8.3241799999999998E-14</v>
      </c>
      <c r="BQ32" s="11">
        <v>-1.0843700000000001E-14</v>
      </c>
      <c r="BR32" s="11">
        <v>1.13244E-13</v>
      </c>
      <c r="BS32" s="11">
        <v>1.4083900000000001E-13</v>
      </c>
      <c r="BT32" s="11">
        <v>1.43158E-13</v>
      </c>
      <c r="BU32" s="11">
        <v>1.4332699999999999E-13</v>
      </c>
      <c r="BV32" s="11">
        <v>-4.6404999999999999E-14</v>
      </c>
      <c r="BW32" s="11">
        <v>2.8441E-14</v>
      </c>
      <c r="BX32" s="11">
        <v>8.9151400000000004E-14</v>
      </c>
      <c r="BY32" s="11">
        <v>8.9225100000000001E-14</v>
      </c>
      <c r="BZ32" s="11">
        <v>2.8813100000000003E-14</v>
      </c>
      <c r="CA32" s="11">
        <v>9.0458300000000003E-14</v>
      </c>
      <c r="CB32" s="11">
        <v>9.0725600000000005E-14</v>
      </c>
      <c r="CC32" s="11">
        <v>6.6139999999999996E-14</v>
      </c>
      <c r="CD32" s="11">
        <v>9.1110999999999999E-14</v>
      </c>
      <c r="CE32" s="11">
        <v>9.1115999999999995E-14</v>
      </c>
      <c r="CF32" s="11">
        <v>9.1197599999999996E-14</v>
      </c>
      <c r="CG32" s="11">
        <v>9.1215599999999999E-14</v>
      </c>
      <c r="CH32" s="11">
        <v>-1.4142999999999999E-12</v>
      </c>
      <c r="CI32" s="11">
        <v>-1.3802800000000001E-12</v>
      </c>
      <c r="CJ32" s="11">
        <v>-9.9805899999999992E-13</v>
      </c>
      <c r="CK32" s="11">
        <v>6.5777599999999996E-13</v>
      </c>
      <c r="CL32" s="11">
        <v>-2.49984E-13</v>
      </c>
      <c r="CM32" s="11">
        <v>8.6397999999999997E-14</v>
      </c>
      <c r="CN32" s="11">
        <v>9.4916900000000004E-14</v>
      </c>
      <c r="CO32" s="11">
        <v>9.5041400000000005E-14</v>
      </c>
      <c r="CP32" s="11">
        <v>-4.6654699999999995E-13</v>
      </c>
      <c r="CQ32" s="11">
        <v>6.9699200000000001E-14</v>
      </c>
      <c r="CR32" s="11">
        <v>-5.9059899999999996E-14</v>
      </c>
      <c r="CS32" s="11">
        <v>-5.4887400000000001E-14</v>
      </c>
      <c r="CT32" s="11">
        <v>7.1984999999999996E-14</v>
      </c>
      <c r="CU32" s="11">
        <v>5.6805699999999999E-13</v>
      </c>
      <c r="CV32" s="11">
        <v>9.2728100000000003E-13</v>
      </c>
      <c r="CW32" s="11">
        <v>7.4165800000000005E-13</v>
      </c>
      <c r="CX32" s="11">
        <v>1.7593E-12</v>
      </c>
      <c r="CY32" s="11">
        <v>1.76077E-12</v>
      </c>
      <c r="CZ32" s="11">
        <v>1.8685500000000002E-12</v>
      </c>
      <c r="DA32" s="11">
        <v>1.8773799999999998E-12</v>
      </c>
      <c r="DB32" s="11">
        <v>-1.0558099999999999E-3</v>
      </c>
      <c r="DC32" s="11">
        <v>-2.7574100000000001E-3</v>
      </c>
      <c r="DD32" s="11">
        <v>0.99993900000000002</v>
      </c>
      <c r="DE32" s="11">
        <v>5.65008E-7</v>
      </c>
      <c r="DF32" s="11">
        <v>6.0072699999999998E-5</v>
      </c>
      <c r="DG32" s="11">
        <v>8.7433400000000005E-3</v>
      </c>
      <c r="DH32" s="11">
        <v>1.9218899999999999E-6</v>
      </c>
      <c r="DI32" s="13">
        <v>8.4032000000000005E-10</v>
      </c>
      <c r="DJ32" s="11">
        <v>0</v>
      </c>
      <c r="DK32" s="11">
        <v>-2053.09</v>
      </c>
      <c r="DL32" s="11">
        <v>-2211210</v>
      </c>
      <c r="DM32" s="11">
        <v>-2.96175E-3</v>
      </c>
      <c r="DN32" s="11">
        <v>1.02884E-4</v>
      </c>
      <c r="DO32" s="13">
        <v>0</v>
      </c>
      <c r="DP32" s="11">
        <v>4.9298600000000002E-8</v>
      </c>
      <c r="DQ32" s="11">
        <v>0</v>
      </c>
      <c r="DR32" s="11">
        <v>0</v>
      </c>
      <c r="DS32" s="11">
        <v>5.7046399999999998E-6</v>
      </c>
      <c r="DT32" s="11">
        <v>0</v>
      </c>
      <c r="DU32" s="13">
        <v>0</v>
      </c>
      <c r="DV32" s="11">
        <v>0</v>
      </c>
      <c r="DW32" s="11">
        <v>2105.0300000000002</v>
      </c>
      <c r="DX32" s="11">
        <v>0</v>
      </c>
      <c r="DY32" s="11">
        <v>2.1015500000000001E-4</v>
      </c>
      <c r="DZ32" s="11">
        <v>0</v>
      </c>
      <c r="EA32" s="13">
        <v>0</v>
      </c>
      <c r="EB32" s="11">
        <v>0</v>
      </c>
      <c r="EC32" s="11">
        <v>0</v>
      </c>
      <c r="ED32" s="26">
        <v>1266510</v>
      </c>
      <c r="EE32" s="11"/>
      <c r="EF32" s="11"/>
      <c r="EG32" s="13">
        <f t="shared" ca="1" si="63"/>
        <v>8.4032185516517581E-10</v>
      </c>
      <c r="EH32" s="11"/>
      <c r="EI32" s="11"/>
      <c r="EJ32" s="11"/>
      <c r="EK32" s="11"/>
      <c r="EL32" s="11"/>
      <c r="EM32" s="13">
        <f t="shared" ca="1" si="63"/>
        <v>0</v>
      </c>
      <c r="EN32" s="11"/>
      <c r="EO32" s="11"/>
      <c r="EP32" s="11"/>
      <c r="EQ32" s="11"/>
      <c r="ER32" s="11"/>
      <c r="ES32" s="13">
        <f t="shared" ca="1" si="63"/>
        <v>0</v>
      </c>
      <c r="ET32" s="11"/>
      <c r="EU32" s="11"/>
      <c r="EV32" s="11"/>
      <c r="EW32" s="11"/>
      <c r="EX32" s="11"/>
      <c r="EY32" s="13">
        <f t="shared" ca="1" si="64"/>
        <v>0</v>
      </c>
      <c r="EZ32" s="11"/>
      <c r="FA32" s="11"/>
      <c r="FB32" s="26"/>
      <c r="FC32" s="41"/>
      <c r="FD32" s="41"/>
      <c r="FE32" s="42">
        <f t="shared" ca="1" si="65"/>
        <v>2.2076889467810207E-6</v>
      </c>
      <c r="FF32" s="41"/>
      <c r="FG32" s="41"/>
      <c r="FH32" s="41"/>
      <c r="FI32" s="41"/>
      <c r="FJ32" s="41"/>
      <c r="FK32" s="42">
        <f t="shared" ca="1" si="66"/>
        <v>0</v>
      </c>
      <c r="FL32" s="41"/>
      <c r="FM32" s="41"/>
      <c r="FN32" s="41"/>
      <c r="FO32" s="41"/>
      <c r="FP32" s="41"/>
      <c r="FQ32" s="42">
        <f t="shared" ca="1" si="67"/>
        <v>0</v>
      </c>
      <c r="FR32" s="41"/>
      <c r="FS32" s="41"/>
      <c r="FT32" s="41"/>
      <c r="FU32" s="41"/>
      <c r="FV32" s="41"/>
      <c r="FW32" s="42">
        <f t="shared" ca="1" si="68"/>
        <v>0</v>
      </c>
      <c r="FX32" s="41"/>
      <c r="FY32" s="41"/>
      <c r="FZ32" s="43"/>
      <c r="GA32" s="11"/>
      <c r="GB32" s="11"/>
      <c r="GC32" s="13">
        <f t="shared" ca="1" si="69"/>
        <v>-5.3154097708521883E-10</v>
      </c>
      <c r="GD32" s="11"/>
      <c r="GE32" s="11"/>
      <c r="GF32" s="11"/>
      <c r="GG32" s="11"/>
      <c r="GH32" s="11"/>
      <c r="GI32" s="13">
        <f t="shared" ca="1" si="70"/>
        <v>2.31268E-11</v>
      </c>
      <c r="GJ32" s="11"/>
      <c r="GK32" s="11"/>
      <c r="GL32" s="11"/>
      <c r="GM32" s="11"/>
      <c r="GN32" s="11"/>
      <c r="GO32" s="13">
        <f t="shared" ca="1" si="71"/>
        <v>-1.23699E-13</v>
      </c>
      <c r="GP32" s="11"/>
      <c r="GQ32" s="11"/>
      <c r="GR32" s="11"/>
      <c r="GS32" s="11"/>
      <c r="GT32" s="11"/>
      <c r="GU32" s="13">
        <f t="shared" ca="1" si="72"/>
        <v>-4.6404999999999999E-14</v>
      </c>
      <c r="GV32" s="11"/>
      <c r="GW32" s="11"/>
      <c r="GX32" s="26"/>
    </row>
    <row r="33" spans="1:206" hidden="1" x14ac:dyDescent="0.25">
      <c r="A33" s="35" t="s">
        <v>88</v>
      </c>
      <c r="B33" s="32">
        <v>9.5999300000000001E-8</v>
      </c>
      <c r="C33" s="11">
        <v>3.68278E-5</v>
      </c>
      <c r="D33" s="11">
        <v>6.1754200000000006E-5</v>
      </c>
      <c r="E33" s="11">
        <v>1.3755500000000001E-4</v>
      </c>
      <c r="F33" s="11">
        <v>6.7135500000000003E-6</v>
      </c>
      <c r="G33" s="11">
        <v>9.8519599999999998E-5</v>
      </c>
      <c r="H33" s="11">
        <v>6.6994200000000003E-6</v>
      </c>
      <c r="I33" s="11">
        <v>1.9474400000000001E-7</v>
      </c>
      <c r="J33" s="11">
        <v>2.76256E-8</v>
      </c>
      <c r="K33" s="11">
        <v>1.3337499999999999E-10</v>
      </c>
      <c r="L33" s="13">
        <v>3.80172</v>
      </c>
      <c r="M33" s="11">
        <v>1.71265</v>
      </c>
      <c r="N33" s="11">
        <v>3.9067300000000001E-13</v>
      </c>
      <c r="O33" s="11">
        <v>1.47732E-12</v>
      </c>
      <c r="P33" s="11">
        <v>5.0851300000000002E-12</v>
      </c>
      <c r="Q33" s="11">
        <v>1.3485800000000001E-11</v>
      </c>
      <c r="R33" s="11">
        <v>1.45908E-10</v>
      </c>
      <c r="S33" s="11">
        <v>1.6868300000000001E-10</v>
      </c>
      <c r="T33" s="11">
        <v>1.7059799999999999E-10</v>
      </c>
      <c r="U33" s="11">
        <v>1.70737E-10</v>
      </c>
      <c r="V33" s="11">
        <v>1.62319E-16</v>
      </c>
      <c r="W33" s="11">
        <v>8.7244899999999999E-16</v>
      </c>
      <c r="X33" s="11">
        <v>1.62692E-15</v>
      </c>
      <c r="Y33" s="11">
        <v>1.6277E-15</v>
      </c>
      <c r="Z33" s="11">
        <v>8.7784200000000002E-16</v>
      </c>
      <c r="AA33" s="11">
        <v>1.64504E-15</v>
      </c>
      <c r="AB33" s="11">
        <v>1.64789E-15</v>
      </c>
      <c r="AC33" s="11">
        <v>1.23359E-15</v>
      </c>
      <c r="AD33" s="11">
        <v>1.65309E-15</v>
      </c>
      <c r="AE33" s="11">
        <v>1.6531400000000001E-15</v>
      </c>
      <c r="AF33" s="11">
        <v>1.6542899999999999E-15</v>
      </c>
      <c r="AG33" s="11">
        <v>1.65448E-15</v>
      </c>
      <c r="AH33" s="11">
        <v>8.5676800000000003E-14</v>
      </c>
      <c r="AI33" s="11">
        <v>1.1E-12</v>
      </c>
      <c r="AJ33" s="11">
        <v>1.2495500000000001E-11</v>
      </c>
      <c r="AK33" s="11">
        <v>6.1862799999999994E-11</v>
      </c>
      <c r="AL33" s="11">
        <v>3.5895000000000001E-9</v>
      </c>
      <c r="AM33" s="11">
        <v>6.2223799999999998E-9</v>
      </c>
      <c r="AN33" s="11">
        <v>6.2890600000000002E-9</v>
      </c>
      <c r="AO33" s="11">
        <v>6.29003E-9</v>
      </c>
      <c r="AP33" s="11">
        <v>1.2399E-18</v>
      </c>
      <c r="AQ33" s="11">
        <v>1.1554399999999999E-16</v>
      </c>
      <c r="AR33" s="11">
        <v>1.29419E-14</v>
      </c>
      <c r="AS33" s="11">
        <v>1.30726E-14</v>
      </c>
      <c r="AT33" s="11">
        <v>1.1640799999999999E-16</v>
      </c>
      <c r="AU33" s="11">
        <v>6.2358599999999998E-14</v>
      </c>
      <c r="AV33" s="11">
        <v>8.3889400000000004E-14</v>
      </c>
      <c r="AW33" s="11">
        <v>2.59685E-16</v>
      </c>
      <c r="AX33" s="11">
        <v>1.4388900000000001E-13</v>
      </c>
      <c r="AY33" s="11">
        <v>1.43984E-13</v>
      </c>
      <c r="AZ33" s="11">
        <v>1.5181800000000001E-13</v>
      </c>
      <c r="BA33" s="11">
        <v>1.5239199999999999E-13</v>
      </c>
      <c r="BB33" s="11">
        <v>9.4276699999999991E-10</v>
      </c>
      <c r="BC33" s="11">
        <v>3.0416099999999998E-9</v>
      </c>
      <c r="BD33" s="11">
        <v>7.2751399999999998E-9</v>
      </c>
      <c r="BE33" s="11">
        <v>8.3401099999999992E-9</v>
      </c>
      <c r="BF33" s="11">
        <v>4.0617399999999999E-10</v>
      </c>
      <c r="BG33" s="11">
        <v>1.05637E-8</v>
      </c>
      <c r="BH33" s="11">
        <v>4.0592400000000001E-10</v>
      </c>
      <c r="BI33" s="11">
        <v>-4.5508000000000002E-7</v>
      </c>
      <c r="BJ33" s="11">
        <v>0</v>
      </c>
      <c r="BK33" s="11">
        <v>-2.25861E-11</v>
      </c>
      <c r="BL33" s="11">
        <v>-1.89302E-10</v>
      </c>
      <c r="BM33" s="11">
        <v>2.31268E-11</v>
      </c>
      <c r="BN33" s="11">
        <v>-1.23699E-13</v>
      </c>
      <c r="BO33" s="11">
        <v>-1.1433399999999999E-13</v>
      </c>
      <c r="BP33" s="11">
        <v>-8.3241799999999998E-14</v>
      </c>
      <c r="BQ33" s="11">
        <v>-1.0843700000000001E-14</v>
      </c>
      <c r="BR33" s="11">
        <v>1.13244E-13</v>
      </c>
      <c r="BS33" s="11">
        <v>1.4083900000000001E-13</v>
      </c>
      <c r="BT33" s="11">
        <v>1.43158E-13</v>
      </c>
      <c r="BU33" s="11">
        <v>1.4332699999999999E-13</v>
      </c>
      <c r="BV33" s="11">
        <v>-4.6404999999999999E-14</v>
      </c>
      <c r="BW33" s="11">
        <v>2.8441E-14</v>
      </c>
      <c r="BX33" s="11">
        <v>8.9151400000000004E-14</v>
      </c>
      <c r="BY33" s="11">
        <v>8.9225100000000001E-14</v>
      </c>
      <c r="BZ33" s="11">
        <v>2.8813100000000003E-14</v>
      </c>
      <c r="CA33" s="11">
        <v>9.0458300000000003E-14</v>
      </c>
      <c r="CB33" s="11">
        <v>9.0725600000000005E-14</v>
      </c>
      <c r="CC33" s="11">
        <v>6.6139999999999996E-14</v>
      </c>
      <c r="CD33" s="11">
        <v>9.1110999999999999E-14</v>
      </c>
      <c r="CE33" s="11">
        <v>9.1115999999999995E-14</v>
      </c>
      <c r="CF33" s="11">
        <v>9.1197599999999996E-14</v>
      </c>
      <c r="CG33" s="11">
        <v>9.1215599999999999E-14</v>
      </c>
      <c r="CH33" s="11">
        <v>-1.4142999999999999E-12</v>
      </c>
      <c r="CI33" s="11">
        <v>-1.3802800000000001E-12</v>
      </c>
      <c r="CJ33" s="11">
        <v>-9.9805899999999992E-13</v>
      </c>
      <c r="CK33" s="11">
        <v>6.5777599999999996E-13</v>
      </c>
      <c r="CL33" s="11">
        <v>-2.49984E-13</v>
      </c>
      <c r="CM33" s="11">
        <v>8.6397999999999997E-14</v>
      </c>
      <c r="CN33" s="11">
        <v>9.4916900000000004E-14</v>
      </c>
      <c r="CO33" s="11">
        <v>9.5041400000000005E-14</v>
      </c>
      <c r="CP33" s="11">
        <v>-4.6654699999999995E-13</v>
      </c>
      <c r="CQ33" s="11">
        <v>6.9699200000000001E-14</v>
      </c>
      <c r="CR33" s="11">
        <v>-5.9059899999999996E-14</v>
      </c>
      <c r="CS33" s="11">
        <v>-5.4887400000000001E-14</v>
      </c>
      <c r="CT33" s="11">
        <v>7.1984999999999996E-14</v>
      </c>
      <c r="CU33" s="11">
        <v>5.6805699999999999E-13</v>
      </c>
      <c r="CV33" s="11">
        <v>9.2728100000000003E-13</v>
      </c>
      <c r="CW33" s="11">
        <v>7.4165800000000005E-13</v>
      </c>
      <c r="CX33" s="11">
        <v>1.7593E-12</v>
      </c>
      <c r="CY33" s="11">
        <v>1.76077E-12</v>
      </c>
      <c r="CZ33" s="11">
        <v>1.8685500000000002E-12</v>
      </c>
      <c r="DA33" s="11">
        <v>1.8773799999999998E-12</v>
      </c>
      <c r="DB33" s="11">
        <v>-1.0558099999999999E-3</v>
      </c>
      <c r="DC33" s="11">
        <v>-2.7574100000000001E-3</v>
      </c>
      <c r="DD33" s="11">
        <v>0.99993900000000002</v>
      </c>
      <c r="DE33" s="11">
        <v>5.65008E-7</v>
      </c>
      <c r="DF33" s="11">
        <v>6.0072699999999998E-5</v>
      </c>
      <c r="DG33" s="11">
        <v>8.7471100000000006E-3</v>
      </c>
      <c r="DH33" s="11">
        <v>2.148E-6</v>
      </c>
      <c r="DI33" s="13">
        <v>9.29567E-10</v>
      </c>
      <c r="DJ33" s="11">
        <v>0</v>
      </c>
      <c r="DK33" s="11">
        <v>-2053.09</v>
      </c>
      <c r="DL33" s="11">
        <v>-2211210</v>
      </c>
      <c r="DM33" s="11">
        <v>-2.96175E-3</v>
      </c>
      <c r="DN33" s="11">
        <v>1.02884E-4</v>
      </c>
      <c r="DO33" s="13">
        <v>0</v>
      </c>
      <c r="DP33" s="11">
        <v>4.9298600000000002E-8</v>
      </c>
      <c r="DQ33" s="11">
        <v>0</v>
      </c>
      <c r="DR33" s="11">
        <v>0</v>
      </c>
      <c r="DS33" s="11">
        <v>5.7046399999999998E-6</v>
      </c>
      <c r="DT33" s="11">
        <v>0</v>
      </c>
      <c r="DU33" s="13">
        <v>0</v>
      </c>
      <c r="DV33" s="11">
        <v>0</v>
      </c>
      <c r="DW33" s="11">
        <v>2105.0300000000002</v>
      </c>
      <c r="DX33" s="11">
        <v>0</v>
      </c>
      <c r="DY33" s="11">
        <v>2.1015500000000001E-4</v>
      </c>
      <c r="DZ33" s="11">
        <v>0</v>
      </c>
      <c r="EA33" s="13">
        <v>0</v>
      </c>
      <c r="EB33" s="11">
        <v>0</v>
      </c>
      <c r="EC33" s="11">
        <v>0</v>
      </c>
      <c r="ED33" s="26">
        <v>1266510</v>
      </c>
      <c r="EE33" s="11"/>
      <c r="EF33" s="11"/>
      <c r="EG33" s="13">
        <f t="shared" ca="1" si="63"/>
        <v>9.2956919386276145E-10</v>
      </c>
      <c r="EH33" s="11"/>
      <c r="EI33" s="11"/>
      <c r="EJ33" s="11"/>
      <c r="EK33" s="11"/>
      <c r="EL33" s="11"/>
      <c r="EM33" s="13">
        <f t="shared" ca="1" si="63"/>
        <v>0</v>
      </c>
      <c r="EN33" s="11"/>
      <c r="EO33" s="11"/>
      <c r="EP33" s="11"/>
      <c r="EQ33" s="11"/>
      <c r="ER33" s="11"/>
      <c r="ES33" s="13">
        <f t="shared" ca="1" si="63"/>
        <v>0</v>
      </c>
      <c r="ET33" s="11"/>
      <c r="EU33" s="11"/>
      <c r="EV33" s="11"/>
      <c r="EW33" s="11"/>
      <c r="EX33" s="11"/>
      <c r="EY33" s="13">
        <f t="shared" ca="1" si="64"/>
        <v>0</v>
      </c>
      <c r="EZ33" s="11"/>
      <c r="FA33" s="11"/>
      <c r="FB33" s="26"/>
      <c r="FC33" s="41"/>
      <c r="FD33" s="41"/>
      <c r="FE33" s="42">
        <f t="shared" ca="1" si="65"/>
        <v>2.3600910546990373E-6</v>
      </c>
      <c r="FF33" s="41"/>
      <c r="FG33" s="41"/>
      <c r="FH33" s="41"/>
      <c r="FI33" s="41"/>
      <c r="FJ33" s="41"/>
      <c r="FK33" s="42">
        <f t="shared" ca="1" si="66"/>
        <v>0</v>
      </c>
      <c r="FL33" s="41"/>
      <c r="FM33" s="41"/>
      <c r="FN33" s="41"/>
      <c r="FO33" s="41"/>
      <c r="FP33" s="41"/>
      <c r="FQ33" s="42">
        <f t="shared" ca="1" si="67"/>
        <v>0</v>
      </c>
      <c r="FR33" s="41"/>
      <c r="FS33" s="41"/>
      <c r="FT33" s="41"/>
      <c r="FU33" s="41"/>
      <c r="FV33" s="41"/>
      <c r="FW33" s="42">
        <f t="shared" ca="1" si="68"/>
        <v>0</v>
      </c>
      <c r="FX33" s="41"/>
      <c r="FY33" s="41"/>
      <c r="FZ33" s="43"/>
      <c r="GA33" s="11"/>
      <c r="GB33" s="11"/>
      <c r="GC33" s="13">
        <f t="shared" ca="1" si="69"/>
        <v>-1.7740567378527077E-10</v>
      </c>
      <c r="GD33" s="11"/>
      <c r="GE33" s="11"/>
      <c r="GF33" s="11"/>
      <c r="GG33" s="11"/>
      <c r="GH33" s="11"/>
      <c r="GI33" s="13">
        <f t="shared" ca="1" si="70"/>
        <v>2.31268E-11</v>
      </c>
      <c r="GJ33" s="11"/>
      <c r="GK33" s="11"/>
      <c r="GL33" s="11"/>
      <c r="GM33" s="11"/>
      <c r="GN33" s="11"/>
      <c r="GO33" s="13">
        <f t="shared" ca="1" si="71"/>
        <v>-1.23699E-13</v>
      </c>
      <c r="GP33" s="11"/>
      <c r="GQ33" s="11"/>
      <c r="GR33" s="11"/>
      <c r="GS33" s="11"/>
      <c r="GT33" s="11"/>
      <c r="GU33" s="13">
        <f t="shared" ca="1" si="72"/>
        <v>-4.6404999999999999E-14</v>
      </c>
      <c r="GV33" s="11"/>
      <c r="GW33" s="11"/>
      <c r="GX33" s="26"/>
    </row>
    <row r="34" spans="1:206" hidden="1" x14ac:dyDescent="0.25">
      <c r="A34" s="35" t="s">
        <v>88</v>
      </c>
      <c r="B34" s="32">
        <v>9.5999300000000001E-8</v>
      </c>
      <c r="C34" s="11">
        <v>3.68278E-5</v>
      </c>
      <c r="D34" s="11">
        <v>6.1754200000000006E-5</v>
      </c>
      <c r="E34" s="11">
        <v>1.3755500000000001E-4</v>
      </c>
      <c r="F34" s="11">
        <v>6.7135500000000003E-6</v>
      </c>
      <c r="G34" s="11">
        <v>9.8519599999999998E-5</v>
      </c>
      <c r="H34" s="11">
        <v>6.6994200000000003E-6</v>
      </c>
      <c r="I34" s="11">
        <v>1.9474400000000001E-7</v>
      </c>
      <c r="J34" s="11">
        <v>2.76256E-8</v>
      </c>
      <c r="K34" s="11">
        <v>1.3337499999999999E-10</v>
      </c>
      <c r="L34" s="13">
        <v>4.2019000000000002</v>
      </c>
      <c r="M34" s="11">
        <v>1.71265</v>
      </c>
      <c r="N34" s="11">
        <v>3.9067300000000001E-13</v>
      </c>
      <c r="O34" s="11">
        <v>1.47732E-12</v>
      </c>
      <c r="P34" s="11">
        <v>5.0851300000000002E-12</v>
      </c>
      <c r="Q34" s="11">
        <v>1.3485800000000001E-11</v>
      </c>
      <c r="R34" s="11">
        <v>1.45908E-10</v>
      </c>
      <c r="S34" s="11">
        <v>1.6868300000000001E-10</v>
      </c>
      <c r="T34" s="11">
        <v>1.7059799999999999E-10</v>
      </c>
      <c r="U34" s="11">
        <v>1.70737E-10</v>
      </c>
      <c r="V34" s="11">
        <v>1.62319E-16</v>
      </c>
      <c r="W34" s="11">
        <v>8.7244899999999999E-16</v>
      </c>
      <c r="X34" s="11">
        <v>1.62692E-15</v>
      </c>
      <c r="Y34" s="11">
        <v>1.6277E-15</v>
      </c>
      <c r="Z34" s="11">
        <v>8.7784200000000002E-16</v>
      </c>
      <c r="AA34" s="11">
        <v>1.64504E-15</v>
      </c>
      <c r="AB34" s="11">
        <v>1.64789E-15</v>
      </c>
      <c r="AC34" s="11">
        <v>1.23359E-15</v>
      </c>
      <c r="AD34" s="11">
        <v>1.65309E-15</v>
      </c>
      <c r="AE34" s="11">
        <v>1.6531400000000001E-15</v>
      </c>
      <c r="AF34" s="11">
        <v>1.6542899999999999E-15</v>
      </c>
      <c r="AG34" s="11">
        <v>1.65448E-15</v>
      </c>
      <c r="AH34" s="11">
        <v>8.5676800000000003E-14</v>
      </c>
      <c r="AI34" s="11">
        <v>1.1E-12</v>
      </c>
      <c r="AJ34" s="11">
        <v>1.2495500000000001E-11</v>
      </c>
      <c r="AK34" s="11">
        <v>6.1862799999999994E-11</v>
      </c>
      <c r="AL34" s="11">
        <v>3.5895000000000001E-9</v>
      </c>
      <c r="AM34" s="11">
        <v>6.2223799999999998E-9</v>
      </c>
      <c r="AN34" s="11">
        <v>6.2890600000000002E-9</v>
      </c>
      <c r="AO34" s="11">
        <v>6.29003E-9</v>
      </c>
      <c r="AP34" s="11">
        <v>1.2399E-18</v>
      </c>
      <c r="AQ34" s="11">
        <v>1.1554399999999999E-16</v>
      </c>
      <c r="AR34" s="11">
        <v>1.29419E-14</v>
      </c>
      <c r="AS34" s="11">
        <v>1.30726E-14</v>
      </c>
      <c r="AT34" s="11">
        <v>1.1640799999999999E-16</v>
      </c>
      <c r="AU34" s="11">
        <v>6.2358599999999998E-14</v>
      </c>
      <c r="AV34" s="11">
        <v>8.3889400000000004E-14</v>
      </c>
      <c r="AW34" s="11">
        <v>2.59685E-16</v>
      </c>
      <c r="AX34" s="11">
        <v>1.4388900000000001E-13</v>
      </c>
      <c r="AY34" s="11">
        <v>1.43984E-13</v>
      </c>
      <c r="AZ34" s="11">
        <v>1.5181800000000001E-13</v>
      </c>
      <c r="BA34" s="11">
        <v>1.5239199999999999E-13</v>
      </c>
      <c r="BB34" s="11">
        <v>9.4299099999999998E-10</v>
      </c>
      <c r="BC34" s="11">
        <v>3.1082700000000001E-9</v>
      </c>
      <c r="BD34" s="11">
        <v>7.3869099999999997E-9</v>
      </c>
      <c r="BE34" s="11">
        <v>8.3712100000000001E-9</v>
      </c>
      <c r="BF34" s="11">
        <v>4.0769199999999998E-10</v>
      </c>
      <c r="BG34" s="11">
        <v>1.05637E-8</v>
      </c>
      <c r="BH34" s="11">
        <v>4.0592400000000001E-10</v>
      </c>
      <c r="BI34" s="11">
        <v>-4.5508000000000002E-7</v>
      </c>
      <c r="BJ34" s="11">
        <v>0</v>
      </c>
      <c r="BK34" s="11">
        <v>-2.25861E-11</v>
      </c>
      <c r="BL34" s="11">
        <v>2.0055E-10</v>
      </c>
      <c r="BM34" s="11">
        <v>2.31268E-11</v>
      </c>
      <c r="BN34" s="11">
        <v>-1.23699E-13</v>
      </c>
      <c r="BO34" s="11">
        <v>-1.1433399999999999E-13</v>
      </c>
      <c r="BP34" s="11">
        <v>-8.3241799999999998E-14</v>
      </c>
      <c r="BQ34" s="11">
        <v>-1.0843700000000001E-14</v>
      </c>
      <c r="BR34" s="11">
        <v>1.13244E-13</v>
      </c>
      <c r="BS34" s="11">
        <v>1.4083900000000001E-13</v>
      </c>
      <c r="BT34" s="11">
        <v>1.43158E-13</v>
      </c>
      <c r="BU34" s="11">
        <v>1.4332699999999999E-13</v>
      </c>
      <c r="BV34" s="11">
        <v>-4.6404999999999999E-14</v>
      </c>
      <c r="BW34" s="11">
        <v>2.8441E-14</v>
      </c>
      <c r="BX34" s="11">
        <v>8.9151400000000004E-14</v>
      </c>
      <c r="BY34" s="11">
        <v>8.9225100000000001E-14</v>
      </c>
      <c r="BZ34" s="11">
        <v>2.8813100000000003E-14</v>
      </c>
      <c r="CA34" s="11">
        <v>9.0458300000000003E-14</v>
      </c>
      <c r="CB34" s="11">
        <v>9.0725600000000005E-14</v>
      </c>
      <c r="CC34" s="11">
        <v>6.6139999999999996E-14</v>
      </c>
      <c r="CD34" s="11">
        <v>9.1110999999999999E-14</v>
      </c>
      <c r="CE34" s="11">
        <v>9.1115999999999995E-14</v>
      </c>
      <c r="CF34" s="11">
        <v>9.1197599999999996E-14</v>
      </c>
      <c r="CG34" s="11">
        <v>9.1215599999999999E-14</v>
      </c>
      <c r="CH34" s="11">
        <v>-1.4142999999999999E-12</v>
      </c>
      <c r="CI34" s="11">
        <v>-1.3802800000000001E-12</v>
      </c>
      <c r="CJ34" s="11">
        <v>-9.9805899999999992E-13</v>
      </c>
      <c r="CK34" s="11">
        <v>6.5777599999999996E-13</v>
      </c>
      <c r="CL34" s="11">
        <v>-2.49984E-13</v>
      </c>
      <c r="CM34" s="11">
        <v>8.6397999999999997E-14</v>
      </c>
      <c r="CN34" s="11">
        <v>9.4916900000000004E-14</v>
      </c>
      <c r="CO34" s="11">
        <v>9.5041400000000005E-14</v>
      </c>
      <c r="CP34" s="11">
        <v>-4.6654699999999995E-13</v>
      </c>
      <c r="CQ34" s="11">
        <v>6.9699200000000001E-14</v>
      </c>
      <c r="CR34" s="11">
        <v>-5.9059899999999996E-14</v>
      </c>
      <c r="CS34" s="11">
        <v>-5.4887400000000001E-14</v>
      </c>
      <c r="CT34" s="11">
        <v>7.1984999999999996E-14</v>
      </c>
      <c r="CU34" s="11">
        <v>5.6805699999999999E-13</v>
      </c>
      <c r="CV34" s="11">
        <v>9.2728100000000003E-13</v>
      </c>
      <c r="CW34" s="11">
        <v>7.4165800000000005E-13</v>
      </c>
      <c r="CX34" s="11">
        <v>1.7593E-12</v>
      </c>
      <c r="CY34" s="11">
        <v>1.76077E-12</v>
      </c>
      <c r="CZ34" s="11">
        <v>1.8685500000000002E-12</v>
      </c>
      <c r="DA34" s="11">
        <v>1.8773799999999998E-12</v>
      </c>
      <c r="DB34" s="11">
        <v>-1.0558099999999999E-3</v>
      </c>
      <c r="DC34" s="11">
        <v>-2.7574100000000001E-3</v>
      </c>
      <c r="DD34" s="11">
        <v>0.99993900000000002</v>
      </c>
      <c r="DE34" s="11">
        <v>5.65008E-7</v>
      </c>
      <c r="DF34" s="11">
        <v>6.0072699999999998E-5</v>
      </c>
      <c r="DG34" s="11">
        <v>8.7512500000000003E-3</v>
      </c>
      <c r="DH34" s="11">
        <v>2.3741100000000001E-6</v>
      </c>
      <c r="DI34" s="13">
        <v>1.0188099999999999E-9</v>
      </c>
      <c r="DJ34" s="11">
        <v>0</v>
      </c>
      <c r="DK34" s="11">
        <v>-2053.09</v>
      </c>
      <c r="DL34" s="11">
        <v>-2211210</v>
      </c>
      <c r="DM34" s="11">
        <v>-2.96175E-3</v>
      </c>
      <c r="DN34" s="11">
        <v>1.02884E-4</v>
      </c>
      <c r="DO34" s="13">
        <v>0</v>
      </c>
      <c r="DP34" s="11">
        <v>4.9298600000000002E-8</v>
      </c>
      <c r="DQ34" s="11">
        <v>0</v>
      </c>
      <c r="DR34" s="11">
        <v>0</v>
      </c>
      <c r="DS34" s="11">
        <v>5.7046399999999998E-6</v>
      </c>
      <c r="DT34" s="11">
        <v>0</v>
      </c>
      <c r="DU34" s="13">
        <v>0</v>
      </c>
      <c r="DV34" s="11">
        <v>0</v>
      </c>
      <c r="DW34" s="11">
        <v>2105.0300000000002</v>
      </c>
      <c r="DX34" s="11">
        <v>0</v>
      </c>
      <c r="DY34" s="11">
        <v>2.1015500000000001E-4</v>
      </c>
      <c r="DZ34" s="11">
        <v>0</v>
      </c>
      <c r="EA34" s="13">
        <v>0</v>
      </c>
      <c r="EB34" s="11">
        <v>0</v>
      </c>
      <c r="EC34" s="11">
        <v>0</v>
      </c>
      <c r="ED34" s="26">
        <v>1266510</v>
      </c>
      <c r="EE34" s="11"/>
      <c r="EF34" s="11"/>
      <c r="EG34" s="13">
        <f t="shared" ca="1" si="63"/>
        <v>1.0188152831225951E-9</v>
      </c>
      <c r="EH34" s="11"/>
      <c r="EI34" s="11"/>
      <c r="EJ34" s="11"/>
      <c r="EK34" s="11"/>
      <c r="EL34" s="11"/>
      <c r="EM34" s="13">
        <f t="shared" ca="1" si="63"/>
        <v>0</v>
      </c>
      <c r="EN34" s="11"/>
      <c r="EO34" s="11"/>
      <c r="EP34" s="11"/>
      <c r="EQ34" s="11"/>
      <c r="ER34" s="11"/>
      <c r="ES34" s="13">
        <f t="shared" ca="1" si="63"/>
        <v>0</v>
      </c>
      <c r="ET34" s="11"/>
      <c r="EU34" s="11"/>
      <c r="EV34" s="11"/>
      <c r="EW34" s="11"/>
      <c r="EX34" s="11"/>
      <c r="EY34" s="13">
        <f t="shared" ca="1" si="64"/>
        <v>0</v>
      </c>
      <c r="EZ34" s="11"/>
      <c r="FA34" s="11"/>
      <c r="FB34" s="26"/>
      <c r="FC34" s="41"/>
      <c r="FD34" s="41"/>
      <c r="FE34" s="42">
        <f t="shared" ca="1" si="65"/>
        <v>5.1855818014918309E-6</v>
      </c>
      <c r="FF34" s="41"/>
      <c r="FG34" s="41"/>
      <c r="FH34" s="41"/>
      <c r="FI34" s="41"/>
      <c r="FJ34" s="41"/>
      <c r="FK34" s="42">
        <f t="shared" ca="1" si="66"/>
        <v>0</v>
      </c>
      <c r="FL34" s="41"/>
      <c r="FM34" s="41"/>
      <c r="FN34" s="41"/>
      <c r="FO34" s="41"/>
      <c r="FP34" s="41"/>
      <c r="FQ34" s="42">
        <f t="shared" ca="1" si="67"/>
        <v>0</v>
      </c>
      <c r="FR34" s="41"/>
      <c r="FS34" s="41"/>
      <c r="FT34" s="41"/>
      <c r="FU34" s="41"/>
      <c r="FV34" s="41"/>
      <c r="FW34" s="42">
        <f t="shared" ca="1" si="68"/>
        <v>0</v>
      </c>
      <c r="FX34" s="41"/>
      <c r="FY34" s="41"/>
      <c r="FZ34" s="43"/>
      <c r="GA34" s="11"/>
      <c r="GB34" s="11"/>
      <c r="GC34" s="13">
        <f t="shared" ca="1" si="69"/>
        <v>2.1243280084716811E-10</v>
      </c>
      <c r="GD34" s="11"/>
      <c r="GE34" s="11"/>
      <c r="GF34" s="11"/>
      <c r="GG34" s="11"/>
      <c r="GH34" s="11"/>
      <c r="GI34" s="13">
        <f t="shared" ca="1" si="70"/>
        <v>2.31268E-11</v>
      </c>
      <c r="GJ34" s="11"/>
      <c r="GK34" s="11"/>
      <c r="GL34" s="11"/>
      <c r="GM34" s="11"/>
      <c r="GN34" s="11"/>
      <c r="GO34" s="13">
        <f t="shared" ca="1" si="71"/>
        <v>-1.23699E-13</v>
      </c>
      <c r="GP34" s="11"/>
      <c r="GQ34" s="11"/>
      <c r="GR34" s="11"/>
      <c r="GS34" s="11"/>
      <c r="GT34" s="11"/>
      <c r="GU34" s="13">
        <f t="shared" ca="1" si="72"/>
        <v>-4.6404999999999999E-14</v>
      </c>
      <c r="GV34" s="11"/>
      <c r="GW34" s="11"/>
      <c r="GX34" s="26"/>
    </row>
    <row r="35" spans="1:206" hidden="1" x14ac:dyDescent="0.25">
      <c r="A35" s="35" t="s">
        <v>88</v>
      </c>
      <c r="B35" s="32">
        <v>9.5999300000000001E-8</v>
      </c>
      <c r="C35" s="11">
        <v>3.68278E-5</v>
      </c>
      <c r="D35" s="11">
        <v>6.1754200000000006E-5</v>
      </c>
      <c r="E35" s="11">
        <v>1.3755500000000001E-4</v>
      </c>
      <c r="F35" s="11">
        <v>6.7135500000000003E-6</v>
      </c>
      <c r="G35" s="11">
        <v>9.8519599999999998E-5</v>
      </c>
      <c r="H35" s="11">
        <v>6.6994200000000003E-6</v>
      </c>
      <c r="I35" s="11">
        <v>1.9474400000000001E-7</v>
      </c>
      <c r="J35" s="11">
        <v>2.76256E-8</v>
      </c>
      <c r="K35" s="11">
        <v>1.3337499999999999E-10</v>
      </c>
      <c r="L35" s="13">
        <v>4.6020799999999999</v>
      </c>
      <c r="M35" s="11">
        <v>1.71265</v>
      </c>
      <c r="N35" s="11">
        <v>3.9067300000000001E-13</v>
      </c>
      <c r="O35" s="11">
        <v>1.47732E-12</v>
      </c>
      <c r="P35" s="11">
        <v>5.0851300000000002E-12</v>
      </c>
      <c r="Q35" s="11">
        <v>1.3485800000000001E-11</v>
      </c>
      <c r="R35" s="11">
        <v>1.45908E-10</v>
      </c>
      <c r="S35" s="11">
        <v>1.6868300000000001E-10</v>
      </c>
      <c r="T35" s="11">
        <v>1.7059799999999999E-10</v>
      </c>
      <c r="U35" s="11">
        <v>1.70737E-10</v>
      </c>
      <c r="V35" s="11">
        <v>1.62319E-16</v>
      </c>
      <c r="W35" s="11">
        <v>8.7244899999999999E-16</v>
      </c>
      <c r="X35" s="11">
        <v>1.62692E-15</v>
      </c>
      <c r="Y35" s="11">
        <v>1.6277E-15</v>
      </c>
      <c r="Z35" s="11">
        <v>8.7784200000000002E-16</v>
      </c>
      <c r="AA35" s="11">
        <v>1.64504E-15</v>
      </c>
      <c r="AB35" s="11">
        <v>1.64789E-15</v>
      </c>
      <c r="AC35" s="11">
        <v>1.23359E-15</v>
      </c>
      <c r="AD35" s="11">
        <v>1.65309E-15</v>
      </c>
      <c r="AE35" s="11">
        <v>1.6531400000000001E-15</v>
      </c>
      <c r="AF35" s="11">
        <v>1.6542899999999999E-15</v>
      </c>
      <c r="AG35" s="11">
        <v>1.65448E-15</v>
      </c>
      <c r="AH35" s="11">
        <v>8.5676800000000003E-14</v>
      </c>
      <c r="AI35" s="11">
        <v>1.1E-12</v>
      </c>
      <c r="AJ35" s="11">
        <v>1.2495500000000001E-11</v>
      </c>
      <c r="AK35" s="11">
        <v>6.1862799999999994E-11</v>
      </c>
      <c r="AL35" s="11">
        <v>3.5895000000000001E-9</v>
      </c>
      <c r="AM35" s="11">
        <v>6.2223799999999998E-9</v>
      </c>
      <c r="AN35" s="11">
        <v>6.2890600000000002E-9</v>
      </c>
      <c r="AO35" s="11">
        <v>6.29003E-9</v>
      </c>
      <c r="AP35" s="11">
        <v>1.2399E-18</v>
      </c>
      <c r="AQ35" s="11">
        <v>1.1554399999999999E-16</v>
      </c>
      <c r="AR35" s="11">
        <v>1.29419E-14</v>
      </c>
      <c r="AS35" s="11">
        <v>1.30726E-14</v>
      </c>
      <c r="AT35" s="11">
        <v>1.1640799999999999E-16</v>
      </c>
      <c r="AU35" s="11">
        <v>6.2358599999999998E-14</v>
      </c>
      <c r="AV35" s="11">
        <v>8.3889400000000004E-14</v>
      </c>
      <c r="AW35" s="11">
        <v>2.59685E-16</v>
      </c>
      <c r="AX35" s="11">
        <v>1.4388900000000001E-13</v>
      </c>
      <c r="AY35" s="11">
        <v>1.43984E-13</v>
      </c>
      <c r="AZ35" s="11">
        <v>1.5181800000000001E-13</v>
      </c>
      <c r="BA35" s="11">
        <v>1.5239199999999999E-13</v>
      </c>
      <c r="BB35" s="11">
        <v>9.4323200000000008E-10</v>
      </c>
      <c r="BC35" s="11">
        <v>3.18159E-9</v>
      </c>
      <c r="BD35" s="11">
        <v>7.5098499999999992E-9</v>
      </c>
      <c r="BE35" s="11">
        <v>8.4023099999999993E-9</v>
      </c>
      <c r="BF35" s="11">
        <v>4.0920999999999998E-10</v>
      </c>
      <c r="BG35" s="11">
        <v>1.05637E-8</v>
      </c>
      <c r="BH35" s="11">
        <v>4.0592400000000001E-10</v>
      </c>
      <c r="BI35" s="11">
        <v>-4.5508000000000002E-7</v>
      </c>
      <c r="BJ35" s="11">
        <v>0</v>
      </c>
      <c r="BK35" s="11">
        <v>-2.25861E-11</v>
      </c>
      <c r="BL35" s="11">
        <v>6.2611699999999998E-10</v>
      </c>
      <c r="BM35" s="11">
        <v>2.31268E-11</v>
      </c>
      <c r="BN35" s="11">
        <v>-1.23699E-13</v>
      </c>
      <c r="BO35" s="11">
        <v>-1.1433399999999999E-13</v>
      </c>
      <c r="BP35" s="11">
        <v>-8.3241799999999998E-14</v>
      </c>
      <c r="BQ35" s="11">
        <v>-1.0843700000000001E-14</v>
      </c>
      <c r="BR35" s="11">
        <v>1.13244E-13</v>
      </c>
      <c r="BS35" s="11">
        <v>1.4083900000000001E-13</v>
      </c>
      <c r="BT35" s="11">
        <v>1.43158E-13</v>
      </c>
      <c r="BU35" s="11">
        <v>1.4332699999999999E-13</v>
      </c>
      <c r="BV35" s="11">
        <v>-4.6404999999999999E-14</v>
      </c>
      <c r="BW35" s="11">
        <v>2.8441E-14</v>
      </c>
      <c r="BX35" s="11">
        <v>8.9151400000000004E-14</v>
      </c>
      <c r="BY35" s="11">
        <v>8.9225100000000001E-14</v>
      </c>
      <c r="BZ35" s="11">
        <v>2.8813100000000003E-14</v>
      </c>
      <c r="CA35" s="11">
        <v>9.0458300000000003E-14</v>
      </c>
      <c r="CB35" s="11">
        <v>9.0725600000000005E-14</v>
      </c>
      <c r="CC35" s="11">
        <v>6.6139999999999996E-14</v>
      </c>
      <c r="CD35" s="11">
        <v>9.1110999999999999E-14</v>
      </c>
      <c r="CE35" s="11">
        <v>9.1115999999999995E-14</v>
      </c>
      <c r="CF35" s="11">
        <v>9.1197599999999996E-14</v>
      </c>
      <c r="CG35" s="11">
        <v>9.1215599999999999E-14</v>
      </c>
      <c r="CH35" s="11">
        <v>-1.4142999999999999E-12</v>
      </c>
      <c r="CI35" s="11">
        <v>-1.3802800000000001E-12</v>
      </c>
      <c r="CJ35" s="11">
        <v>-9.9805899999999992E-13</v>
      </c>
      <c r="CK35" s="11">
        <v>6.5777599999999996E-13</v>
      </c>
      <c r="CL35" s="11">
        <v>-2.49984E-13</v>
      </c>
      <c r="CM35" s="11">
        <v>8.6397999999999997E-14</v>
      </c>
      <c r="CN35" s="11">
        <v>9.4916900000000004E-14</v>
      </c>
      <c r="CO35" s="11">
        <v>9.5041400000000005E-14</v>
      </c>
      <c r="CP35" s="11">
        <v>-4.6654699999999995E-13</v>
      </c>
      <c r="CQ35" s="11">
        <v>6.9699200000000001E-14</v>
      </c>
      <c r="CR35" s="11">
        <v>-5.9059899999999996E-14</v>
      </c>
      <c r="CS35" s="11">
        <v>-5.4887400000000001E-14</v>
      </c>
      <c r="CT35" s="11">
        <v>7.1984999999999996E-14</v>
      </c>
      <c r="CU35" s="11">
        <v>5.6805699999999999E-13</v>
      </c>
      <c r="CV35" s="11">
        <v>9.2728100000000003E-13</v>
      </c>
      <c r="CW35" s="11">
        <v>7.4165800000000005E-13</v>
      </c>
      <c r="CX35" s="11">
        <v>1.7593E-12</v>
      </c>
      <c r="CY35" s="11">
        <v>1.76077E-12</v>
      </c>
      <c r="CZ35" s="11">
        <v>1.8685500000000002E-12</v>
      </c>
      <c r="DA35" s="11">
        <v>1.8773799999999998E-12</v>
      </c>
      <c r="DB35" s="11">
        <v>-1.0558099999999999E-3</v>
      </c>
      <c r="DC35" s="11">
        <v>-2.7574100000000001E-3</v>
      </c>
      <c r="DD35" s="11">
        <v>0.99993900000000002</v>
      </c>
      <c r="DE35" s="11">
        <v>5.65008E-7</v>
      </c>
      <c r="DF35" s="11">
        <v>6.0072699999999998E-5</v>
      </c>
      <c r="DG35" s="11">
        <v>8.7557599999999996E-3</v>
      </c>
      <c r="DH35" s="11">
        <v>2.60021E-6</v>
      </c>
      <c r="DI35" s="13">
        <v>1.10806E-9</v>
      </c>
      <c r="DJ35" s="11">
        <v>0</v>
      </c>
      <c r="DK35" s="11">
        <v>-2053.09</v>
      </c>
      <c r="DL35" s="11">
        <v>-2211210</v>
      </c>
      <c r="DM35" s="11">
        <v>-2.96175E-3</v>
      </c>
      <c r="DN35" s="11">
        <v>1.02884E-4</v>
      </c>
      <c r="DO35" s="13">
        <v>0</v>
      </c>
      <c r="DP35" s="11">
        <v>4.9298600000000002E-8</v>
      </c>
      <c r="DQ35" s="11">
        <v>0</v>
      </c>
      <c r="DR35" s="11">
        <v>0</v>
      </c>
      <c r="DS35" s="11">
        <v>5.7046399999999998E-6</v>
      </c>
      <c r="DT35" s="11">
        <v>0</v>
      </c>
      <c r="DU35" s="13">
        <v>0</v>
      </c>
      <c r="DV35" s="11">
        <v>0</v>
      </c>
      <c r="DW35" s="11">
        <v>2105.0300000000002</v>
      </c>
      <c r="DX35" s="11">
        <v>0</v>
      </c>
      <c r="DY35" s="11">
        <v>2.1015500000000001E-4</v>
      </c>
      <c r="DZ35" s="11">
        <v>0</v>
      </c>
      <c r="EA35" s="13">
        <v>0</v>
      </c>
      <c r="EB35" s="11">
        <v>0</v>
      </c>
      <c r="EC35" s="11">
        <v>0</v>
      </c>
      <c r="ED35" s="26">
        <v>1266510</v>
      </c>
      <c r="EE35" s="11"/>
      <c r="EF35" s="11"/>
      <c r="EG35" s="13">
        <f t="shared" ca="1" si="63"/>
        <v>1.1080638712579348E-9</v>
      </c>
      <c r="EH35" s="11"/>
      <c r="EI35" s="11"/>
      <c r="EJ35" s="11"/>
      <c r="EK35" s="11"/>
      <c r="EL35" s="11"/>
      <c r="EM35" s="13">
        <f t="shared" ca="1" si="63"/>
        <v>0</v>
      </c>
      <c r="EN35" s="11"/>
      <c r="EO35" s="11"/>
      <c r="EP35" s="11"/>
      <c r="EQ35" s="11"/>
      <c r="ER35" s="11"/>
      <c r="ES35" s="13">
        <f t="shared" ca="1" si="63"/>
        <v>0</v>
      </c>
      <c r="ET35" s="11"/>
      <c r="EU35" s="11"/>
      <c r="EV35" s="11"/>
      <c r="EW35" s="11"/>
      <c r="EX35" s="11"/>
      <c r="EY35" s="13">
        <f t="shared" ca="1" si="64"/>
        <v>0</v>
      </c>
      <c r="EZ35" s="11"/>
      <c r="FA35" s="11"/>
      <c r="FB35" s="26"/>
      <c r="FC35" s="41"/>
      <c r="FD35" s="41"/>
      <c r="FE35" s="42">
        <f t="shared" ca="1" si="65"/>
        <v>3.4937259126629757E-6</v>
      </c>
      <c r="FF35" s="41"/>
      <c r="FG35" s="41"/>
      <c r="FH35" s="41"/>
      <c r="FI35" s="41"/>
      <c r="FJ35" s="41"/>
      <c r="FK35" s="42">
        <f t="shared" ca="1" si="66"/>
        <v>0</v>
      </c>
      <c r="FL35" s="41"/>
      <c r="FM35" s="41"/>
      <c r="FN35" s="41"/>
      <c r="FO35" s="41"/>
      <c r="FP35" s="41"/>
      <c r="FQ35" s="42">
        <f t="shared" ca="1" si="67"/>
        <v>0</v>
      </c>
      <c r="FR35" s="41"/>
      <c r="FS35" s="41"/>
      <c r="FT35" s="41"/>
      <c r="FU35" s="41"/>
      <c r="FV35" s="41"/>
      <c r="FW35" s="42">
        <f t="shared" ca="1" si="68"/>
        <v>0</v>
      </c>
      <c r="FX35" s="41"/>
      <c r="FY35" s="41"/>
      <c r="FZ35" s="43"/>
      <c r="GA35" s="11"/>
      <c r="GB35" s="11"/>
      <c r="GC35" s="13">
        <f t="shared" ca="1" si="69"/>
        <v>6.3800451749461628E-10</v>
      </c>
      <c r="GD35" s="11"/>
      <c r="GE35" s="11"/>
      <c r="GF35" s="11"/>
      <c r="GG35" s="11"/>
      <c r="GH35" s="11"/>
      <c r="GI35" s="13">
        <f t="shared" ca="1" si="70"/>
        <v>2.31268E-11</v>
      </c>
      <c r="GJ35" s="11"/>
      <c r="GK35" s="11"/>
      <c r="GL35" s="11"/>
      <c r="GM35" s="11"/>
      <c r="GN35" s="11"/>
      <c r="GO35" s="13">
        <f t="shared" ca="1" si="71"/>
        <v>-1.23699E-13</v>
      </c>
      <c r="GP35" s="11"/>
      <c r="GQ35" s="11"/>
      <c r="GR35" s="11"/>
      <c r="GS35" s="11"/>
      <c r="GT35" s="11"/>
      <c r="GU35" s="13">
        <f t="shared" ca="1" si="72"/>
        <v>-4.6404999999999999E-14</v>
      </c>
      <c r="GV35" s="11"/>
      <c r="GW35" s="11"/>
      <c r="GX35" s="26"/>
    </row>
    <row r="36" spans="1:206" hidden="1" x14ac:dyDescent="0.25">
      <c r="A36" s="35" t="s">
        <v>88</v>
      </c>
      <c r="B36" s="32">
        <v>9.5999300000000001E-8</v>
      </c>
      <c r="C36" s="11">
        <v>3.68278E-5</v>
      </c>
      <c r="D36" s="11">
        <v>6.1754200000000006E-5</v>
      </c>
      <c r="E36" s="11">
        <v>1.3755500000000001E-4</v>
      </c>
      <c r="F36" s="11">
        <v>6.7135500000000003E-6</v>
      </c>
      <c r="G36" s="11">
        <v>9.8519599999999998E-5</v>
      </c>
      <c r="H36" s="11">
        <v>6.6994200000000003E-6</v>
      </c>
      <c r="I36" s="11">
        <v>1.9474400000000001E-7</v>
      </c>
      <c r="J36" s="11">
        <v>2.76256E-8</v>
      </c>
      <c r="K36" s="11">
        <v>1.3337499999999999E-10</v>
      </c>
      <c r="L36" s="13">
        <v>5.0022599999999997</v>
      </c>
      <c r="M36" s="11">
        <v>1.71265</v>
      </c>
      <c r="N36" s="11">
        <v>3.9067300000000001E-13</v>
      </c>
      <c r="O36" s="11">
        <v>1.47732E-12</v>
      </c>
      <c r="P36" s="11">
        <v>5.0851300000000002E-12</v>
      </c>
      <c r="Q36" s="11">
        <v>1.3485800000000001E-11</v>
      </c>
      <c r="R36" s="11">
        <v>1.45908E-10</v>
      </c>
      <c r="S36" s="11">
        <v>1.6868300000000001E-10</v>
      </c>
      <c r="T36" s="11">
        <v>1.7059799999999999E-10</v>
      </c>
      <c r="U36" s="11">
        <v>1.70737E-10</v>
      </c>
      <c r="V36" s="11">
        <v>1.62319E-16</v>
      </c>
      <c r="W36" s="11">
        <v>8.7244899999999999E-16</v>
      </c>
      <c r="X36" s="11">
        <v>1.62692E-15</v>
      </c>
      <c r="Y36" s="11">
        <v>1.6277E-15</v>
      </c>
      <c r="Z36" s="11">
        <v>8.7784200000000002E-16</v>
      </c>
      <c r="AA36" s="11">
        <v>1.64504E-15</v>
      </c>
      <c r="AB36" s="11">
        <v>1.64789E-15</v>
      </c>
      <c r="AC36" s="11">
        <v>1.23359E-15</v>
      </c>
      <c r="AD36" s="11">
        <v>1.65309E-15</v>
      </c>
      <c r="AE36" s="11">
        <v>1.6531400000000001E-15</v>
      </c>
      <c r="AF36" s="11">
        <v>1.6542899999999999E-15</v>
      </c>
      <c r="AG36" s="11">
        <v>1.65448E-15</v>
      </c>
      <c r="AH36" s="11">
        <v>8.5676800000000003E-14</v>
      </c>
      <c r="AI36" s="11">
        <v>1.1E-12</v>
      </c>
      <c r="AJ36" s="11">
        <v>1.2495500000000001E-11</v>
      </c>
      <c r="AK36" s="11">
        <v>6.1862799999999994E-11</v>
      </c>
      <c r="AL36" s="11">
        <v>3.5895000000000001E-9</v>
      </c>
      <c r="AM36" s="11">
        <v>6.2223799999999998E-9</v>
      </c>
      <c r="AN36" s="11">
        <v>6.2890600000000002E-9</v>
      </c>
      <c r="AO36" s="11">
        <v>6.29003E-9</v>
      </c>
      <c r="AP36" s="11">
        <v>1.2399E-18</v>
      </c>
      <c r="AQ36" s="11">
        <v>1.1554399999999999E-16</v>
      </c>
      <c r="AR36" s="11">
        <v>1.29419E-14</v>
      </c>
      <c r="AS36" s="11">
        <v>1.30726E-14</v>
      </c>
      <c r="AT36" s="11">
        <v>1.1640799999999999E-16</v>
      </c>
      <c r="AU36" s="11">
        <v>6.2358599999999998E-14</v>
      </c>
      <c r="AV36" s="11">
        <v>8.3889400000000004E-14</v>
      </c>
      <c r="AW36" s="11">
        <v>2.59685E-16</v>
      </c>
      <c r="AX36" s="11">
        <v>1.4388900000000001E-13</v>
      </c>
      <c r="AY36" s="11">
        <v>1.43984E-13</v>
      </c>
      <c r="AZ36" s="11">
        <v>1.5181800000000001E-13</v>
      </c>
      <c r="BA36" s="11">
        <v>1.5239199999999999E-13</v>
      </c>
      <c r="BB36" s="11">
        <v>9.4349099999999992E-10</v>
      </c>
      <c r="BC36" s="11">
        <v>3.2615799999999998E-9</v>
      </c>
      <c r="BD36" s="11">
        <v>7.6439800000000007E-9</v>
      </c>
      <c r="BE36" s="11">
        <v>8.4334100000000001E-9</v>
      </c>
      <c r="BF36" s="11">
        <v>4.1072800000000002E-10</v>
      </c>
      <c r="BG36" s="11">
        <v>1.05637E-8</v>
      </c>
      <c r="BH36" s="11">
        <v>4.0592400000000001E-10</v>
      </c>
      <c r="BI36" s="11">
        <v>-4.5508000000000002E-7</v>
      </c>
      <c r="BJ36" s="11">
        <v>0</v>
      </c>
      <c r="BK36" s="11">
        <v>-2.25861E-11</v>
      </c>
      <c r="BL36" s="11">
        <v>1.0874E-9</v>
      </c>
      <c r="BM36" s="11">
        <v>2.31268E-11</v>
      </c>
      <c r="BN36" s="11">
        <v>-1.23699E-13</v>
      </c>
      <c r="BO36" s="11">
        <v>-1.1433399999999999E-13</v>
      </c>
      <c r="BP36" s="11">
        <v>-8.3241799999999998E-14</v>
      </c>
      <c r="BQ36" s="11">
        <v>-1.0843700000000001E-14</v>
      </c>
      <c r="BR36" s="11">
        <v>1.13244E-13</v>
      </c>
      <c r="BS36" s="11">
        <v>1.4083900000000001E-13</v>
      </c>
      <c r="BT36" s="11">
        <v>1.43158E-13</v>
      </c>
      <c r="BU36" s="11">
        <v>1.4332699999999999E-13</v>
      </c>
      <c r="BV36" s="11">
        <v>-4.6404999999999999E-14</v>
      </c>
      <c r="BW36" s="11">
        <v>2.8441E-14</v>
      </c>
      <c r="BX36" s="11">
        <v>8.9151400000000004E-14</v>
      </c>
      <c r="BY36" s="11">
        <v>8.9225100000000001E-14</v>
      </c>
      <c r="BZ36" s="11">
        <v>2.8813100000000003E-14</v>
      </c>
      <c r="CA36" s="11">
        <v>9.0458300000000003E-14</v>
      </c>
      <c r="CB36" s="11">
        <v>9.0725600000000005E-14</v>
      </c>
      <c r="CC36" s="11">
        <v>6.6139999999999996E-14</v>
      </c>
      <c r="CD36" s="11">
        <v>9.1110999999999999E-14</v>
      </c>
      <c r="CE36" s="11">
        <v>9.1115999999999995E-14</v>
      </c>
      <c r="CF36" s="11">
        <v>9.1197599999999996E-14</v>
      </c>
      <c r="CG36" s="11">
        <v>9.1215599999999999E-14</v>
      </c>
      <c r="CH36" s="11">
        <v>-1.4142999999999999E-12</v>
      </c>
      <c r="CI36" s="11">
        <v>-1.3802800000000001E-12</v>
      </c>
      <c r="CJ36" s="11">
        <v>-9.9805899999999992E-13</v>
      </c>
      <c r="CK36" s="11">
        <v>6.5777599999999996E-13</v>
      </c>
      <c r="CL36" s="11">
        <v>-2.49984E-13</v>
      </c>
      <c r="CM36" s="11">
        <v>8.6397999999999997E-14</v>
      </c>
      <c r="CN36" s="11">
        <v>9.4916900000000004E-14</v>
      </c>
      <c r="CO36" s="11">
        <v>9.5041400000000005E-14</v>
      </c>
      <c r="CP36" s="11">
        <v>-4.6654699999999995E-13</v>
      </c>
      <c r="CQ36" s="11">
        <v>6.9699200000000001E-14</v>
      </c>
      <c r="CR36" s="11">
        <v>-5.9059899999999996E-14</v>
      </c>
      <c r="CS36" s="11">
        <v>-5.4887400000000001E-14</v>
      </c>
      <c r="CT36" s="11">
        <v>7.1984999999999996E-14</v>
      </c>
      <c r="CU36" s="11">
        <v>5.6805699999999999E-13</v>
      </c>
      <c r="CV36" s="11">
        <v>9.2728100000000003E-13</v>
      </c>
      <c r="CW36" s="11">
        <v>7.4165800000000005E-13</v>
      </c>
      <c r="CX36" s="11">
        <v>1.7593E-12</v>
      </c>
      <c r="CY36" s="11">
        <v>1.76077E-12</v>
      </c>
      <c r="CZ36" s="11">
        <v>1.8685500000000002E-12</v>
      </c>
      <c r="DA36" s="11">
        <v>1.8773799999999998E-12</v>
      </c>
      <c r="DB36" s="11">
        <v>-1.0558099999999999E-3</v>
      </c>
      <c r="DC36" s="11">
        <v>-2.7574100000000001E-3</v>
      </c>
      <c r="DD36" s="11">
        <v>0.99993900000000002</v>
      </c>
      <c r="DE36" s="11">
        <v>5.65008E-7</v>
      </c>
      <c r="DF36" s="11">
        <v>6.0072699999999998E-5</v>
      </c>
      <c r="DG36" s="11">
        <v>8.7606200000000002E-3</v>
      </c>
      <c r="DH36" s="11">
        <v>2.8263200000000001E-6</v>
      </c>
      <c r="DI36" s="13">
        <v>1.1973100000000001E-9</v>
      </c>
      <c r="DJ36" s="11">
        <v>0</v>
      </c>
      <c r="DK36" s="11">
        <v>-2053.09</v>
      </c>
      <c r="DL36" s="11">
        <v>-2211210</v>
      </c>
      <c r="DM36" s="11">
        <v>-2.96175E-3</v>
      </c>
      <c r="DN36" s="11">
        <v>1.02884E-4</v>
      </c>
      <c r="DO36" s="13">
        <v>0</v>
      </c>
      <c r="DP36" s="11">
        <v>4.9298600000000002E-8</v>
      </c>
      <c r="DQ36" s="11">
        <v>0</v>
      </c>
      <c r="DR36" s="11">
        <v>0</v>
      </c>
      <c r="DS36" s="11">
        <v>5.7046399999999998E-6</v>
      </c>
      <c r="DT36" s="11">
        <v>0</v>
      </c>
      <c r="DU36" s="13">
        <v>0</v>
      </c>
      <c r="DV36" s="11">
        <v>0</v>
      </c>
      <c r="DW36" s="11">
        <v>2105.0300000000002</v>
      </c>
      <c r="DX36" s="11">
        <v>0</v>
      </c>
      <c r="DY36" s="11">
        <v>2.1015500000000001E-4</v>
      </c>
      <c r="DZ36" s="11">
        <v>0</v>
      </c>
      <c r="EA36" s="13">
        <v>0</v>
      </c>
      <c r="EB36" s="11">
        <v>0</v>
      </c>
      <c r="EC36" s="11">
        <v>0</v>
      </c>
      <c r="ED36" s="26">
        <v>1266510</v>
      </c>
      <c r="EE36" s="11"/>
      <c r="EF36" s="11"/>
      <c r="EG36" s="13">
        <f t="shared" ca="1" si="63"/>
        <v>1.1973024638912483E-9</v>
      </c>
      <c r="EH36" s="11"/>
      <c r="EI36" s="11"/>
      <c r="EJ36" s="11"/>
      <c r="EK36" s="11"/>
      <c r="EL36" s="11"/>
      <c r="EM36" s="13">
        <f t="shared" ca="1" si="63"/>
        <v>0</v>
      </c>
      <c r="EN36" s="11"/>
      <c r="EO36" s="11"/>
      <c r="EP36" s="11"/>
      <c r="EQ36" s="11"/>
      <c r="ER36" s="11"/>
      <c r="ES36" s="13">
        <f t="shared" ca="1" si="63"/>
        <v>0</v>
      </c>
      <c r="ET36" s="11"/>
      <c r="EU36" s="11"/>
      <c r="EV36" s="11"/>
      <c r="EW36" s="11"/>
      <c r="EX36" s="11"/>
      <c r="EY36" s="13">
        <f t="shared" ca="1" si="64"/>
        <v>0</v>
      </c>
      <c r="EZ36" s="11"/>
      <c r="FA36" s="11"/>
      <c r="FB36" s="26"/>
      <c r="FC36" s="41"/>
      <c r="FD36" s="41"/>
      <c r="FE36" s="42">
        <f t="shared" ca="1" si="65"/>
        <v>-6.2942001251312098E-6</v>
      </c>
      <c r="FF36" s="41"/>
      <c r="FG36" s="41"/>
      <c r="FH36" s="41"/>
      <c r="FI36" s="41"/>
      <c r="FJ36" s="41"/>
      <c r="FK36" s="42">
        <f t="shared" ca="1" si="66"/>
        <v>0</v>
      </c>
      <c r="FL36" s="41"/>
      <c r="FM36" s="41"/>
      <c r="FN36" s="41"/>
      <c r="FO36" s="41"/>
      <c r="FP36" s="41"/>
      <c r="FQ36" s="42">
        <f t="shared" ca="1" si="67"/>
        <v>0</v>
      </c>
      <c r="FR36" s="41"/>
      <c r="FS36" s="41"/>
      <c r="FT36" s="41"/>
      <c r="FU36" s="41"/>
      <c r="FV36" s="41"/>
      <c r="FW36" s="42">
        <f t="shared" ca="1" si="68"/>
        <v>0</v>
      </c>
      <c r="FX36" s="41"/>
      <c r="FY36" s="41"/>
      <c r="FZ36" s="43"/>
      <c r="GA36" s="11"/>
      <c r="GB36" s="11"/>
      <c r="GC36" s="13">
        <f t="shared" ca="1" si="69"/>
        <v>1.0993400309086968E-9</v>
      </c>
      <c r="GD36" s="11"/>
      <c r="GE36" s="11"/>
      <c r="GF36" s="11"/>
      <c r="GG36" s="11"/>
      <c r="GH36" s="11"/>
      <c r="GI36" s="13">
        <f t="shared" ca="1" si="70"/>
        <v>2.31268E-11</v>
      </c>
      <c r="GJ36" s="11"/>
      <c r="GK36" s="11"/>
      <c r="GL36" s="11"/>
      <c r="GM36" s="11"/>
      <c r="GN36" s="11"/>
      <c r="GO36" s="13">
        <f t="shared" ca="1" si="71"/>
        <v>-1.23699E-13</v>
      </c>
      <c r="GP36" s="11"/>
      <c r="GQ36" s="11"/>
      <c r="GR36" s="11"/>
      <c r="GS36" s="11"/>
      <c r="GT36" s="11"/>
      <c r="GU36" s="13">
        <f t="shared" ca="1" si="72"/>
        <v>-4.6404999999999999E-14</v>
      </c>
      <c r="GV36" s="11"/>
      <c r="GW36" s="11"/>
      <c r="GX36" s="26"/>
    </row>
    <row r="37" spans="1:206" hidden="1" x14ac:dyDescent="0.25">
      <c r="A37" s="35" t="s">
        <v>88</v>
      </c>
      <c r="B37" s="32">
        <v>9.5999300000000001E-8</v>
      </c>
      <c r="C37" s="11">
        <v>3.68278E-5</v>
      </c>
      <c r="D37" s="11">
        <v>6.1754200000000006E-5</v>
      </c>
      <c r="E37" s="11">
        <v>1.3755500000000001E-4</v>
      </c>
      <c r="F37" s="11">
        <v>6.7135500000000003E-6</v>
      </c>
      <c r="G37" s="11">
        <v>9.8519599999999998E-5</v>
      </c>
      <c r="H37" s="11">
        <v>6.6994200000000003E-6</v>
      </c>
      <c r="I37" s="11">
        <v>1.9474400000000001E-7</v>
      </c>
      <c r="J37" s="11">
        <v>2.76256E-8</v>
      </c>
      <c r="K37" s="11">
        <v>1.3337499999999999E-10</v>
      </c>
      <c r="L37" s="13">
        <v>5.4024400000000004</v>
      </c>
      <c r="M37" s="11">
        <v>1.71265</v>
      </c>
      <c r="N37" s="11">
        <v>3.9067300000000001E-13</v>
      </c>
      <c r="O37" s="11">
        <v>1.47732E-12</v>
      </c>
      <c r="P37" s="11">
        <v>5.0851300000000002E-12</v>
      </c>
      <c r="Q37" s="11">
        <v>1.3485800000000001E-11</v>
      </c>
      <c r="R37" s="11">
        <v>1.45908E-10</v>
      </c>
      <c r="S37" s="11">
        <v>1.6868300000000001E-10</v>
      </c>
      <c r="T37" s="11">
        <v>1.7059799999999999E-10</v>
      </c>
      <c r="U37" s="11">
        <v>1.70737E-10</v>
      </c>
      <c r="V37" s="11">
        <v>1.62319E-16</v>
      </c>
      <c r="W37" s="11">
        <v>8.7244899999999999E-16</v>
      </c>
      <c r="X37" s="11">
        <v>1.62692E-15</v>
      </c>
      <c r="Y37" s="11">
        <v>1.6277E-15</v>
      </c>
      <c r="Z37" s="11">
        <v>8.7784200000000002E-16</v>
      </c>
      <c r="AA37" s="11">
        <v>1.64504E-15</v>
      </c>
      <c r="AB37" s="11">
        <v>1.64789E-15</v>
      </c>
      <c r="AC37" s="11">
        <v>1.23359E-15</v>
      </c>
      <c r="AD37" s="11">
        <v>1.65309E-15</v>
      </c>
      <c r="AE37" s="11">
        <v>1.6531400000000001E-15</v>
      </c>
      <c r="AF37" s="11">
        <v>1.6542899999999999E-15</v>
      </c>
      <c r="AG37" s="11">
        <v>1.65448E-15</v>
      </c>
      <c r="AH37" s="11">
        <v>8.5676800000000003E-14</v>
      </c>
      <c r="AI37" s="11">
        <v>1.1E-12</v>
      </c>
      <c r="AJ37" s="11">
        <v>1.2495500000000001E-11</v>
      </c>
      <c r="AK37" s="11">
        <v>6.1862799999999994E-11</v>
      </c>
      <c r="AL37" s="11">
        <v>3.5895000000000001E-9</v>
      </c>
      <c r="AM37" s="11">
        <v>6.2223799999999998E-9</v>
      </c>
      <c r="AN37" s="11">
        <v>6.2890600000000002E-9</v>
      </c>
      <c r="AO37" s="11">
        <v>6.29003E-9</v>
      </c>
      <c r="AP37" s="11">
        <v>1.2399E-18</v>
      </c>
      <c r="AQ37" s="11">
        <v>1.1554399999999999E-16</v>
      </c>
      <c r="AR37" s="11">
        <v>1.29419E-14</v>
      </c>
      <c r="AS37" s="11">
        <v>1.30726E-14</v>
      </c>
      <c r="AT37" s="11">
        <v>1.1640799999999999E-16</v>
      </c>
      <c r="AU37" s="11">
        <v>6.2358599999999998E-14</v>
      </c>
      <c r="AV37" s="11">
        <v>8.3889400000000004E-14</v>
      </c>
      <c r="AW37" s="11">
        <v>2.59685E-16</v>
      </c>
      <c r="AX37" s="11">
        <v>1.4388900000000001E-13</v>
      </c>
      <c r="AY37" s="11">
        <v>1.43984E-13</v>
      </c>
      <c r="AZ37" s="11">
        <v>1.5181800000000001E-13</v>
      </c>
      <c r="BA37" s="11">
        <v>1.5239199999999999E-13</v>
      </c>
      <c r="BB37" s="11">
        <v>9.437659999999999E-10</v>
      </c>
      <c r="BC37" s="11">
        <v>3.3482300000000001E-9</v>
      </c>
      <c r="BD37" s="11">
        <v>7.7892799999999994E-9</v>
      </c>
      <c r="BE37" s="11">
        <v>8.4645099999999993E-9</v>
      </c>
      <c r="BF37" s="11">
        <v>4.1224600000000002E-10</v>
      </c>
      <c r="BG37" s="11">
        <v>1.05637E-8</v>
      </c>
      <c r="BH37" s="11">
        <v>4.0592400000000001E-10</v>
      </c>
      <c r="BI37" s="11">
        <v>-4.5507899999999999E-7</v>
      </c>
      <c r="BJ37" s="11">
        <v>0</v>
      </c>
      <c r="BK37" s="11">
        <v>-2.25861E-11</v>
      </c>
      <c r="BL37" s="11">
        <v>1.5843899999999999E-9</v>
      </c>
      <c r="BM37" s="11">
        <v>2.31268E-11</v>
      </c>
      <c r="BN37" s="11">
        <v>-1.23699E-13</v>
      </c>
      <c r="BO37" s="11">
        <v>-1.1433399999999999E-13</v>
      </c>
      <c r="BP37" s="11">
        <v>-8.3241799999999998E-14</v>
      </c>
      <c r="BQ37" s="11">
        <v>-1.0843700000000001E-14</v>
      </c>
      <c r="BR37" s="11">
        <v>1.13244E-13</v>
      </c>
      <c r="BS37" s="11">
        <v>1.4083900000000001E-13</v>
      </c>
      <c r="BT37" s="11">
        <v>1.43158E-13</v>
      </c>
      <c r="BU37" s="11">
        <v>1.4332699999999999E-13</v>
      </c>
      <c r="BV37" s="11">
        <v>-4.6404999999999999E-14</v>
      </c>
      <c r="BW37" s="11">
        <v>2.8441E-14</v>
      </c>
      <c r="BX37" s="11">
        <v>8.9151400000000004E-14</v>
      </c>
      <c r="BY37" s="11">
        <v>8.9225100000000001E-14</v>
      </c>
      <c r="BZ37" s="11">
        <v>2.8813100000000003E-14</v>
      </c>
      <c r="CA37" s="11">
        <v>9.0458300000000003E-14</v>
      </c>
      <c r="CB37" s="11">
        <v>9.0725600000000005E-14</v>
      </c>
      <c r="CC37" s="11">
        <v>6.6139999999999996E-14</v>
      </c>
      <c r="CD37" s="11">
        <v>9.1110999999999999E-14</v>
      </c>
      <c r="CE37" s="11">
        <v>9.1115999999999995E-14</v>
      </c>
      <c r="CF37" s="11">
        <v>9.1197599999999996E-14</v>
      </c>
      <c r="CG37" s="11">
        <v>9.1215599999999999E-14</v>
      </c>
      <c r="CH37" s="11">
        <v>-1.4142999999999999E-12</v>
      </c>
      <c r="CI37" s="11">
        <v>-1.3802800000000001E-12</v>
      </c>
      <c r="CJ37" s="11">
        <v>-9.9805899999999992E-13</v>
      </c>
      <c r="CK37" s="11">
        <v>6.5777599999999996E-13</v>
      </c>
      <c r="CL37" s="11">
        <v>-2.49984E-13</v>
      </c>
      <c r="CM37" s="11">
        <v>8.6397999999999997E-14</v>
      </c>
      <c r="CN37" s="11">
        <v>9.4916900000000004E-14</v>
      </c>
      <c r="CO37" s="11">
        <v>9.5041400000000005E-14</v>
      </c>
      <c r="CP37" s="11">
        <v>-4.6654699999999995E-13</v>
      </c>
      <c r="CQ37" s="11">
        <v>6.9699200000000001E-14</v>
      </c>
      <c r="CR37" s="11">
        <v>-5.9059899999999996E-14</v>
      </c>
      <c r="CS37" s="11">
        <v>-5.4887400000000001E-14</v>
      </c>
      <c r="CT37" s="11">
        <v>7.1984999999999996E-14</v>
      </c>
      <c r="CU37" s="11">
        <v>5.6805699999999999E-13</v>
      </c>
      <c r="CV37" s="11">
        <v>9.2728100000000003E-13</v>
      </c>
      <c r="CW37" s="11">
        <v>7.4165800000000005E-13</v>
      </c>
      <c r="CX37" s="11">
        <v>1.7593E-12</v>
      </c>
      <c r="CY37" s="11">
        <v>1.76077E-12</v>
      </c>
      <c r="CZ37" s="11">
        <v>1.8685500000000002E-12</v>
      </c>
      <c r="DA37" s="11">
        <v>1.8773799999999998E-12</v>
      </c>
      <c r="DB37" s="11">
        <v>-1.0558099999999999E-3</v>
      </c>
      <c r="DC37" s="11">
        <v>-2.7574100000000001E-3</v>
      </c>
      <c r="DD37" s="11">
        <v>0.99993900000000002</v>
      </c>
      <c r="DE37" s="11">
        <v>5.65008E-7</v>
      </c>
      <c r="DF37" s="11">
        <v>6.0072699999999998E-5</v>
      </c>
      <c r="DG37" s="11">
        <v>8.7658500000000004E-3</v>
      </c>
      <c r="DH37" s="11">
        <v>3.0524199999999999E-6</v>
      </c>
      <c r="DI37" s="13">
        <v>1.2865500000000001E-9</v>
      </c>
      <c r="DJ37" s="11">
        <v>0</v>
      </c>
      <c r="DK37" s="11">
        <v>-2053.09</v>
      </c>
      <c r="DL37" s="11">
        <v>-2211210</v>
      </c>
      <c r="DM37" s="11">
        <v>-2.96175E-3</v>
      </c>
      <c r="DN37" s="11">
        <v>1.02884E-4</v>
      </c>
      <c r="DO37" s="13">
        <v>0</v>
      </c>
      <c r="DP37" s="11">
        <v>4.9298600000000002E-8</v>
      </c>
      <c r="DQ37" s="11">
        <v>0</v>
      </c>
      <c r="DR37" s="11">
        <v>0</v>
      </c>
      <c r="DS37" s="11">
        <v>5.7046399999999998E-6</v>
      </c>
      <c r="DT37" s="11">
        <v>0</v>
      </c>
      <c r="DU37" s="13">
        <v>0</v>
      </c>
      <c r="DV37" s="11">
        <v>0</v>
      </c>
      <c r="DW37" s="11">
        <v>2105.0300000000002</v>
      </c>
      <c r="DX37" s="11">
        <v>0</v>
      </c>
      <c r="DY37" s="11">
        <v>2.1015500000000001E-4</v>
      </c>
      <c r="DZ37" s="11">
        <v>0</v>
      </c>
      <c r="EA37" s="13">
        <v>0</v>
      </c>
      <c r="EB37" s="11">
        <v>0</v>
      </c>
      <c r="EC37" s="11">
        <v>0</v>
      </c>
      <c r="ED37" s="26">
        <v>1266510</v>
      </c>
      <c r="EE37" s="11"/>
      <c r="EF37" s="11"/>
      <c r="EG37" s="13">
        <f t="shared" ca="1" si="63"/>
        <v>1.2865585486531054E-9</v>
      </c>
      <c r="EH37" s="11"/>
      <c r="EI37" s="11"/>
      <c r="EJ37" s="11"/>
      <c r="EK37" s="11"/>
      <c r="EL37" s="11"/>
      <c r="EM37" s="13">
        <f t="shared" ca="1" si="63"/>
        <v>0</v>
      </c>
      <c r="EN37" s="11"/>
      <c r="EO37" s="11"/>
      <c r="EP37" s="11"/>
      <c r="EQ37" s="11"/>
      <c r="ER37" s="11"/>
      <c r="ES37" s="13">
        <f t="shared" ca="1" si="63"/>
        <v>0</v>
      </c>
      <c r="ET37" s="11"/>
      <c r="EU37" s="11"/>
      <c r="EV37" s="11"/>
      <c r="EW37" s="11"/>
      <c r="EX37" s="11"/>
      <c r="EY37" s="13">
        <f t="shared" ca="1" si="64"/>
        <v>0</v>
      </c>
      <c r="EZ37" s="11"/>
      <c r="FA37" s="11"/>
      <c r="FB37" s="26"/>
      <c r="FC37" s="41"/>
      <c r="FD37" s="41"/>
      <c r="FE37" s="42">
        <f t="shared" ca="1" si="65"/>
        <v>6.6446334035686564E-6</v>
      </c>
      <c r="FF37" s="41"/>
      <c r="FG37" s="41"/>
      <c r="FH37" s="41"/>
      <c r="FI37" s="41"/>
      <c r="FJ37" s="41"/>
      <c r="FK37" s="42">
        <f t="shared" ca="1" si="66"/>
        <v>0</v>
      </c>
      <c r="FL37" s="41"/>
      <c r="FM37" s="41"/>
      <c r="FN37" s="41"/>
      <c r="FO37" s="41"/>
      <c r="FP37" s="41"/>
      <c r="FQ37" s="42">
        <f t="shared" ca="1" si="67"/>
        <v>0</v>
      </c>
      <c r="FR37" s="41"/>
      <c r="FS37" s="41"/>
      <c r="FT37" s="41"/>
      <c r="FU37" s="41"/>
      <c r="FV37" s="41"/>
      <c r="FW37" s="42">
        <f t="shared" ca="1" si="68"/>
        <v>0</v>
      </c>
      <c r="FX37" s="41"/>
      <c r="FY37" s="41"/>
      <c r="FZ37" s="43"/>
      <c r="GA37" s="11"/>
      <c r="GB37" s="11"/>
      <c r="GC37" s="13">
        <f t="shared" ca="1" si="69"/>
        <v>1.5962538164145188E-9</v>
      </c>
      <c r="GD37" s="11"/>
      <c r="GE37" s="11"/>
      <c r="GF37" s="11"/>
      <c r="GG37" s="11"/>
      <c r="GH37" s="11"/>
      <c r="GI37" s="13">
        <f t="shared" ca="1" si="70"/>
        <v>2.31268E-11</v>
      </c>
      <c r="GJ37" s="11"/>
      <c r="GK37" s="11"/>
      <c r="GL37" s="11"/>
      <c r="GM37" s="11"/>
      <c r="GN37" s="11"/>
      <c r="GO37" s="13">
        <f t="shared" ca="1" si="71"/>
        <v>-1.23699E-13</v>
      </c>
      <c r="GP37" s="11"/>
      <c r="GQ37" s="11"/>
      <c r="GR37" s="11"/>
      <c r="GS37" s="11"/>
      <c r="GT37" s="11"/>
      <c r="GU37" s="13">
        <f t="shared" ca="1" si="72"/>
        <v>-4.6404999999999999E-14</v>
      </c>
      <c r="GV37" s="11"/>
      <c r="GW37" s="11"/>
      <c r="GX37" s="26"/>
    </row>
    <row r="38" spans="1:206" hidden="1" x14ac:dyDescent="0.25">
      <c r="A38" s="35" t="s">
        <v>88</v>
      </c>
      <c r="B38" s="32">
        <v>9.5999300000000001E-8</v>
      </c>
      <c r="C38" s="11">
        <v>3.68278E-5</v>
      </c>
      <c r="D38" s="11">
        <v>6.1754200000000006E-5</v>
      </c>
      <c r="E38" s="11">
        <v>1.3755500000000001E-4</v>
      </c>
      <c r="F38" s="11">
        <v>6.7135500000000003E-6</v>
      </c>
      <c r="G38" s="11">
        <v>9.8519599999999998E-5</v>
      </c>
      <c r="H38" s="11">
        <v>6.6994200000000003E-6</v>
      </c>
      <c r="I38" s="11">
        <v>1.9474400000000001E-7</v>
      </c>
      <c r="J38" s="11">
        <v>2.76256E-8</v>
      </c>
      <c r="K38" s="11">
        <v>1.3337499999999999E-10</v>
      </c>
      <c r="L38" s="13">
        <v>5.8026200000000001</v>
      </c>
      <c r="M38" s="11">
        <v>1.71265</v>
      </c>
      <c r="N38" s="11">
        <v>3.9067300000000001E-13</v>
      </c>
      <c r="O38" s="11">
        <v>1.47732E-12</v>
      </c>
      <c r="P38" s="11">
        <v>5.0851300000000002E-12</v>
      </c>
      <c r="Q38" s="11">
        <v>1.3485800000000001E-11</v>
      </c>
      <c r="R38" s="11">
        <v>1.45908E-10</v>
      </c>
      <c r="S38" s="11">
        <v>1.6868300000000001E-10</v>
      </c>
      <c r="T38" s="11">
        <v>1.7059799999999999E-10</v>
      </c>
      <c r="U38" s="11">
        <v>1.70737E-10</v>
      </c>
      <c r="V38" s="11">
        <v>1.62319E-16</v>
      </c>
      <c r="W38" s="11">
        <v>8.7244899999999999E-16</v>
      </c>
      <c r="X38" s="11">
        <v>1.62692E-15</v>
      </c>
      <c r="Y38" s="11">
        <v>1.6277E-15</v>
      </c>
      <c r="Z38" s="11">
        <v>8.7784200000000002E-16</v>
      </c>
      <c r="AA38" s="11">
        <v>1.64504E-15</v>
      </c>
      <c r="AB38" s="11">
        <v>1.64789E-15</v>
      </c>
      <c r="AC38" s="11">
        <v>1.23359E-15</v>
      </c>
      <c r="AD38" s="11">
        <v>1.65309E-15</v>
      </c>
      <c r="AE38" s="11">
        <v>1.6531400000000001E-15</v>
      </c>
      <c r="AF38" s="11">
        <v>1.6542899999999999E-15</v>
      </c>
      <c r="AG38" s="11">
        <v>1.65448E-15</v>
      </c>
      <c r="AH38" s="11">
        <v>8.5676800000000003E-14</v>
      </c>
      <c r="AI38" s="11">
        <v>1.1E-12</v>
      </c>
      <c r="AJ38" s="11">
        <v>1.2495500000000001E-11</v>
      </c>
      <c r="AK38" s="11">
        <v>6.1862799999999994E-11</v>
      </c>
      <c r="AL38" s="11">
        <v>3.5895000000000001E-9</v>
      </c>
      <c r="AM38" s="11">
        <v>6.2223799999999998E-9</v>
      </c>
      <c r="AN38" s="11">
        <v>6.2890600000000002E-9</v>
      </c>
      <c r="AO38" s="11">
        <v>6.29003E-9</v>
      </c>
      <c r="AP38" s="11">
        <v>1.2399E-18</v>
      </c>
      <c r="AQ38" s="11">
        <v>1.1554399999999999E-16</v>
      </c>
      <c r="AR38" s="11">
        <v>1.29419E-14</v>
      </c>
      <c r="AS38" s="11">
        <v>1.30726E-14</v>
      </c>
      <c r="AT38" s="11">
        <v>1.1640799999999999E-16</v>
      </c>
      <c r="AU38" s="11">
        <v>6.2358599999999998E-14</v>
      </c>
      <c r="AV38" s="11">
        <v>8.3889400000000004E-14</v>
      </c>
      <c r="AW38" s="11">
        <v>2.59685E-16</v>
      </c>
      <c r="AX38" s="11">
        <v>1.4388900000000001E-13</v>
      </c>
      <c r="AY38" s="11">
        <v>1.43984E-13</v>
      </c>
      <c r="AZ38" s="11">
        <v>1.5181800000000001E-13</v>
      </c>
      <c r="BA38" s="11">
        <v>1.5239199999999999E-13</v>
      </c>
      <c r="BB38" s="11">
        <v>9.4405999999999994E-10</v>
      </c>
      <c r="BC38" s="11">
        <v>3.4415400000000001E-9</v>
      </c>
      <c r="BD38" s="11">
        <v>7.9457500000000002E-9</v>
      </c>
      <c r="BE38" s="11">
        <v>8.4956200000000001E-9</v>
      </c>
      <c r="BF38" s="11">
        <v>4.1376400000000001E-10</v>
      </c>
      <c r="BG38" s="11">
        <v>1.05637E-8</v>
      </c>
      <c r="BH38" s="11">
        <v>4.0592400000000001E-10</v>
      </c>
      <c r="BI38" s="11">
        <v>-4.5507899999999999E-7</v>
      </c>
      <c r="BJ38" s="11">
        <v>0</v>
      </c>
      <c r="BK38" s="11">
        <v>-2.25861E-11</v>
      </c>
      <c r="BL38" s="11">
        <v>2.1171099999999999E-9</v>
      </c>
      <c r="BM38" s="11">
        <v>2.31268E-11</v>
      </c>
      <c r="BN38" s="11">
        <v>-1.23699E-13</v>
      </c>
      <c r="BO38" s="11">
        <v>-1.1433399999999999E-13</v>
      </c>
      <c r="BP38" s="11">
        <v>-8.3241799999999998E-14</v>
      </c>
      <c r="BQ38" s="11">
        <v>-1.0843700000000001E-14</v>
      </c>
      <c r="BR38" s="11">
        <v>1.13244E-13</v>
      </c>
      <c r="BS38" s="11">
        <v>1.4083900000000001E-13</v>
      </c>
      <c r="BT38" s="11">
        <v>1.43158E-13</v>
      </c>
      <c r="BU38" s="11">
        <v>1.4332699999999999E-13</v>
      </c>
      <c r="BV38" s="11">
        <v>-4.6404999999999999E-14</v>
      </c>
      <c r="BW38" s="11">
        <v>2.8441E-14</v>
      </c>
      <c r="BX38" s="11">
        <v>8.9151400000000004E-14</v>
      </c>
      <c r="BY38" s="11">
        <v>8.9225100000000001E-14</v>
      </c>
      <c r="BZ38" s="11">
        <v>2.8813100000000003E-14</v>
      </c>
      <c r="CA38" s="11">
        <v>9.0458300000000003E-14</v>
      </c>
      <c r="CB38" s="11">
        <v>9.0725600000000005E-14</v>
      </c>
      <c r="CC38" s="11">
        <v>6.6139999999999996E-14</v>
      </c>
      <c r="CD38" s="11">
        <v>9.1110999999999999E-14</v>
      </c>
      <c r="CE38" s="11">
        <v>9.1115999999999995E-14</v>
      </c>
      <c r="CF38" s="11">
        <v>9.1197599999999996E-14</v>
      </c>
      <c r="CG38" s="11">
        <v>9.1215599999999999E-14</v>
      </c>
      <c r="CH38" s="11">
        <v>-1.4142999999999999E-12</v>
      </c>
      <c r="CI38" s="11">
        <v>-1.3802800000000001E-12</v>
      </c>
      <c r="CJ38" s="11">
        <v>-9.9805899999999992E-13</v>
      </c>
      <c r="CK38" s="11">
        <v>6.5777599999999996E-13</v>
      </c>
      <c r="CL38" s="11">
        <v>-2.49984E-13</v>
      </c>
      <c r="CM38" s="11">
        <v>8.6397999999999997E-14</v>
      </c>
      <c r="CN38" s="11">
        <v>9.4916900000000004E-14</v>
      </c>
      <c r="CO38" s="11">
        <v>9.5041400000000005E-14</v>
      </c>
      <c r="CP38" s="11">
        <v>-4.6654699999999995E-13</v>
      </c>
      <c r="CQ38" s="11">
        <v>6.9699200000000001E-14</v>
      </c>
      <c r="CR38" s="11">
        <v>-5.9059899999999996E-14</v>
      </c>
      <c r="CS38" s="11">
        <v>-5.4887400000000001E-14</v>
      </c>
      <c r="CT38" s="11">
        <v>7.1984999999999996E-14</v>
      </c>
      <c r="CU38" s="11">
        <v>5.6805699999999999E-13</v>
      </c>
      <c r="CV38" s="11">
        <v>9.2728100000000003E-13</v>
      </c>
      <c r="CW38" s="11">
        <v>7.4165800000000005E-13</v>
      </c>
      <c r="CX38" s="11">
        <v>1.7593E-12</v>
      </c>
      <c r="CY38" s="11">
        <v>1.76077E-12</v>
      </c>
      <c r="CZ38" s="11">
        <v>1.8685500000000002E-12</v>
      </c>
      <c r="DA38" s="11">
        <v>1.8773799999999998E-12</v>
      </c>
      <c r="DB38" s="11">
        <v>-1.0558099999999999E-3</v>
      </c>
      <c r="DC38" s="11">
        <v>-2.7574100000000001E-3</v>
      </c>
      <c r="DD38" s="11">
        <v>0.99993900000000002</v>
      </c>
      <c r="DE38" s="11">
        <v>5.65008E-7</v>
      </c>
      <c r="DF38" s="11">
        <v>6.0072699999999998E-5</v>
      </c>
      <c r="DG38" s="11">
        <v>8.7714300000000002E-3</v>
      </c>
      <c r="DH38" s="11">
        <v>3.27853E-6</v>
      </c>
      <c r="DI38" s="13">
        <v>1.3757999999999999E-9</v>
      </c>
      <c r="DJ38" s="11">
        <v>0</v>
      </c>
      <c r="DK38" s="11">
        <v>-2053.09</v>
      </c>
      <c r="DL38" s="11">
        <v>-2211210</v>
      </c>
      <c r="DM38" s="11">
        <v>-2.96175E-3</v>
      </c>
      <c r="DN38" s="11">
        <v>1.02884E-4</v>
      </c>
      <c r="DO38" s="13">
        <v>0</v>
      </c>
      <c r="DP38" s="11">
        <v>4.9298600000000002E-8</v>
      </c>
      <c r="DQ38" s="11">
        <v>0</v>
      </c>
      <c r="DR38" s="11">
        <v>0</v>
      </c>
      <c r="DS38" s="11">
        <v>5.7046399999999998E-6</v>
      </c>
      <c r="DT38" s="11">
        <v>0</v>
      </c>
      <c r="DU38" s="13">
        <v>0</v>
      </c>
      <c r="DV38" s="11">
        <v>0</v>
      </c>
      <c r="DW38" s="11">
        <v>2105.0300000000002</v>
      </c>
      <c r="DX38" s="11">
        <v>0</v>
      </c>
      <c r="DY38" s="11">
        <v>2.1015500000000001E-4</v>
      </c>
      <c r="DZ38" s="11">
        <v>0</v>
      </c>
      <c r="EA38" s="13">
        <v>0</v>
      </c>
      <c r="EB38" s="11">
        <v>0</v>
      </c>
      <c r="EC38" s="11">
        <v>0</v>
      </c>
      <c r="ED38" s="26">
        <v>1266510</v>
      </c>
      <c r="EE38" s="11"/>
      <c r="EF38" s="11"/>
      <c r="EG38" s="13">
        <f t="shared" ca="1" si="63"/>
        <v>1.375805887350693E-9</v>
      </c>
      <c r="EH38" s="11"/>
      <c r="EI38" s="11"/>
      <c r="EJ38" s="11"/>
      <c r="EK38" s="11"/>
      <c r="EL38" s="11"/>
      <c r="EM38" s="13">
        <f t="shared" ca="1" si="63"/>
        <v>0</v>
      </c>
      <c r="EN38" s="11"/>
      <c r="EO38" s="11"/>
      <c r="EP38" s="11"/>
      <c r="EQ38" s="11"/>
      <c r="ER38" s="11"/>
      <c r="ES38" s="13">
        <f t="shared" ca="1" si="63"/>
        <v>0</v>
      </c>
      <c r="ET38" s="11"/>
      <c r="EU38" s="11"/>
      <c r="EV38" s="11"/>
      <c r="EW38" s="11"/>
      <c r="EX38" s="11"/>
      <c r="EY38" s="13">
        <f t="shared" ca="1" si="64"/>
        <v>0</v>
      </c>
      <c r="EZ38" s="11"/>
      <c r="FA38" s="11"/>
      <c r="FB38" s="26"/>
      <c r="FC38" s="41"/>
      <c r="FD38" s="41"/>
      <c r="FE38" s="42">
        <f t="shared" ca="1" si="65"/>
        <v>4.279219867050344E-6</v>
      </c>
      <c r="FF38" s="41"/>
      <c r="FG38" s="41"/>
      <c r="FH38" s="41"/>
      <c r="FI38" s="41"/>
      <c r="FJ38" s="41"/>
      <c r="FK38" s="42">
        <f t="shared" ca="1" si="66"/>
        <v>0</v>
      </c>
      <c r="FL38" s="41"/>
      <c r="FM38" s="41"/>
      <c r="FN38" s="41"/>
      <c r="FO38" s="41"/>
      <c r="FP38" s="41"/>
      <c r="FQ38" s="42">
        <f t="shared" ca="1" si="67"/>
        <v>0</v>
      </c>
      <c r="FR38" s="41"/>
      <c r="FS38" s="41"/>
      <c r="FT38" s="41"/>
      <c r="FU38" s="41"/>
      <c r="FV38" s="41"/>
      <c r="FW38" s="42">
        <f t="shared" ca="1" si="68"/>
        <v>0</v>
      </c>
      <c r="FX38" s="41"/>
      <c r="FY38" s="41"/>
      <c r="FZ38" s="43"/>
      <c r="GA38" s="11"/>
      <c r="GB38" s="11"/>
      <c r="GC38" s="13">
        <f t="shared" ca="1" si="69"/>
        <v>2.1289758379411213E-9</v>
      </c>
      <c r="GD38" s="11"/>
      <c r="GE38" s="11"/>
      <c r="GF38" s="11"/>
      <c r="GG38" s="11"/>
      <c r="GH38" s="11"/>
      <c r="GI38" s="13">
        <f t="shared" ca="1" si="70"/>
        <v>2.31268E-11</v>
      </c>
      <c r="GJ38" s="11"/>
      <c r="GK38" s="11"/>
      <c r="GL38" s="11"/>
      <c r="GM38" s="11"/>
      <c r="GN38" s="11"/>
      <c r="GO38" s="13">
        <f t="shared" ca="1" si="71"/>
        <v>-1.23699E-13</v>
      </c>
      <c r="GP38" s="11"/>
      <c r="GQ38" s="11"/>
      <c r="GR38" s="11"/>
      <c r="GS38" s="11"/>
      <c r="GT38" s="11"/>
      <c r="GU38" s="13">
        <f t="shared" ca="1" si="72"/>
        <v>-4.6404999999999999E-14</v>
      </c>
      <c r="GV38" s="11"/>
      <c r="GW38" s="11"/>
      <c r="GX38" s="26"/>
    </row>
    <row r="39" spans="1:206" hidden="1" x14ac:dyDescent="0.25">
      <c r="A39" s="35" t="s">
        <v>88</v>
      </c>
      <c r="B39" s="32">
        <v>9.5999300000000001E-8</v>
      </c>
      <c r="C39" s="11">
        <v>3.68278E-5</v>
      </c>
      <c r="D39" s="11">
        <v>6.1754200000000006E-5</v>
      </c>
      <c r="E39" s="11">
        <v>1.3755500000000001E-4</v>
      </c>
      <c r="F39" s="11">
        <v>6.7135500000000003E-6</v>
      </c>
      <c r="G39" s="11">
        <v>9.8519599999999998E-5</v>
      </c>
      <c r="H39" s="11">
        <v>6.6994200000000003E-6</v>
      </c>
      <c r="I39" s="11">
        <v>1.9474400000000001E-7</v>
      </c>
      <c r="J39" s="11">
        <v>2.76256E-8</v>
      </c>
      <c r="K39" s="11">
        <v>1.3337499999999999E-10</v>
      </c>
      <c r="L39" s="13">
        <v>6.2027999999999999</v>
      </c>
      <c r="M39" s="11">
        <v>1.71265</v>
      </c>
      <c r="N39" s="11">
        <v>3.9067300000000001E-13</v>
      </c>
      <c r="O39" s="11">
        <v>1.47732E-12</v>
      </c>
      <c r="P39" s="11">
        <v>5.0851300000000002E-12</v>
      </c>
      <c r="Q39" s="11">
        <v>1.3485800000000001E-11</v>
      </c>
      <c r="R39" s="11">
        <v>1.45908E-10</v>
      </c>
      <c r="S39" s="11">
        <v>1.6868300000000001E-10</v>
      </c>
      <c r="T39" s="11">
        <v>1.7059799999999999E-10</v>
      </c>
      <c r="U39" s="11">
        <v>1.70737E-10</v>
      </c>
      <c r="V39" s="11">
        <v>1.62319E-16</v>
      </c>
      <c r="W39" s="11">
        <v>8.7244899999999999E-16</v>
      </c>
      <c r="X39" s="11">
        <v>1.62692E-15</v>
      </c>
      <c r="Y39" s="11">
        <v>1.6277E-15</v>
      </c>
      <c r="Z39" s="11">
        <v>8.7784200000000002E-16</v>
      </c>
      <c r="AA39" s="11">
        <v>1.64504E-15</v>
      </c>
      <c r="AB39" s="11">
        <v>1.64789E-15</v>
      </c>
      <c r="AC39" s="11">
        <v>1.23359E-15</v>
      </c>
      <c r="AD39" s="11">
        <v>1.65309E-15</v>
      </c>
      <c r="AE39" s="11">
        <v>1.6531400000000001E-15</v>
      </c>
      <c r="AF39" s="11">
        <v>1.6542899999999999E-15</v>
      </c>
      <c r="AG39" s="11">
        <v>1.65448E-15</v>
      </c>
      <c r="AH39" s="11">
        <v>8.5676800000000003E-14</v>
      </c>
      <c r="AI39" s="11">
        <v>1.1E-12</v>
      </c>
      <c r="AJ39" s="11">
        <v>1.2495500000000001E-11</v>
      </c>
      <c r="AK39" s="11">
        <v>6.1862799999999994E-11</v>
      </c>
      <c r="AL39" s="11">
        <v>3.5895000000000001E-9</v>
      </c>
      <c r="AM39" s="11">
        <v>6.2223799999999998E-9</v>
      </c>
      <c r="AN39" s="11">
        <v>6.2890600000000002E-9</v>
      </c>
      <c r="AO39" s="11">
        <v>6.29003E-9</v>
      </c>
      <c r="AP39" s="11">
        <v>1.2399E-18</v>
      </c>
      <c r="AQ39" s="11">
        <v>1.1554399999999999E-16</v>
      </c>
      <c r="AR39" s="11">
        <v>1.29419E-14</v>
      </c>
      <c r="AS39" s="11">
        <v>1.30726E-14</v>
      </c>
      <c r="AT39" s="11">
        <v>1.1640799999999999E-16</v>
      </c>
      <c r="AU39" s="11">
        <v>6.2358599999999998E-14</v>
      </c>
      <c r="AV39" s="11">
        <v>8.3889400000000004E-14</v>
      </c>
      <c r="AW39" s="11">
        <v>2.59685E-16</v>
      </c>
      <c r="AX39" s="11">
        <v>1.4388900000000001E-13</v>
      </c>
      <c r="AY39" s="11">
        <v>1.43984E-13</v>
      </c>
      <c r="AZ39" s="11">
        <v>1.5181800000000001E-13</v>
      </c>
      <c r="BA39" s="11">
        <v>1.5239199999999999E-13</v>
      </c>
      <c r="BB39" s="11">
        <v>9.4436999999999991E-10</v>
      </c>
      <c r="BC39" s="11">
        <v>3.54152E-9</v>
      </c>
      <c r="BD39" s="11">
        <v>8.1133999999999997E-9</v>
      </c>
      <c r="BE39" s="11">
        <v>8.5267199999999993E-9</v>
      </c>
      <c r="BF39" s="11">
        <v>4.15282E-10</v>
      </c>
      <c r="BG39" s="11">
        <v>1.05637E-8</v>
      </c>
      <c r="BH39" s="11">
        <v>4.0592400000000001E-10</v>
      </c>
      <c r="BI39" s="11">
        <v>-4.5507899999999999E-7</v>
      </c>
      <c r="BJ39" s="11">
        <v>0</v>
      </c>
      <c r="BK39" s="11">
        <v>-2.25861E-11</v>
      </c>
      <c r="BL39" s="11">
        <v>2.6855299999999999E-9</v>
      </c>
      <c r="BM39" s="11">
        <v>2.31268E-11</v>
      </c>
      <c r="BN39" s="11">
        <v>-1.23699E-13</v>
      </c>
      <c r="BO39" s="11">
        <v>-1.1433399999999999E-13</v>
      </c>
      <c r="BP39" s="11">
        <v>-8.3241799999999998E-14</v>
      </c>
      <c r="BQ39" s="11">
        <v>-1.0843700000000001E-14</v>
      </c>
      <c r="BR39" s="11">
        <v>1.13244E-13</v>
      </c>
      <c r="BS39" s="11">
        <v>1.4083900000000001E-13</v>
      </c>
      <c r="BT39" s="11">
        <v>1.43158E-13</v>
      </c>
      <c r="BU39" s="11">
        <v>1.4332699999999999E-13</v>
      </c>
      <c r="BV39" s="11">
        <v>-4.6404999999999999E-14</v>
      </c>
      <c r="BW39" s="11">
        <v>2.8441E-14</v>
      </c>
      <c r="BX39" s="11">
        <v>8.9151400000000004E-14</v>
      </c>
      <c r="BY39" s="11">
        <v>8.9225100000000001E-14</v>
      </c>
      <c r="BZ39" s="11">
        <v>2.8813100000000003E-14</v>
      </c>
      <c r="CA39" s="11">
        <v>9.0458300000000003E-14</v>
      </c>
      <c r="CB39" s="11">
        <v>9.0725600000000005E-14</v>
      </c>
      <c r="CC39" s="11">
        <v>6.6139999999999996E-14</v>
      </c>
      <c r="CD39" s="11">
        <v>9.1110999999999999E-14</v>
      </c>
      <c r="CE39" s="11">
        <v>9.1115999999999995E-14</v>
      </c>
      <c r="CF39" s="11">
        <v>9.1197599999999996E-14</v>
      </c>
      <c r="CG39" s="11">
        <v>9.1215599999999999E-14</v>
      </c>
      <c r="CH39" s="11">
        <v>-1.4142999999999999E-12</v>
      </c>
      <c r="CI39" s="11">
        <v>-1.3802800000000001E-12</v>
      </c>
      <c r="CJ39" s="11">
        <v>-9.9805899999999992E-13</v>
      </c>
      <c r="CK39" s="11">
        <v>6.5777599999999996E-13</v>
      </c>
      <c r="CL39" s="11">
        <v>-2.49984E-13</v>
      </c>
      <c r="CM39" s="11">
        <v>8.6397999999999997E-14</v>
      </c>
      <c r="CN39" s="11">
        <v>9.4916900000000004E-14</v>
      </c>
      <c r="CO39" s="11">
        <v>9.5041400000000005E-14</v>
      </c>
      <c r="CP39" s="11">
        <v>-4.6654699999999995E-13</v>
      </c>
      <c r="CQ39" s="11">
        <v>6.9699200000000001E-14</v>
      </c>
      <c r="CR39" s="11">
        <v>-5.9059899999999996E-14</v>
      </c>
      <c r="CS39" s="11">
        <v>-5.4887400000000001E-14</v>
      </c>
      <c r="CT39" s="11">
        <v>7.1984999999999996E-14</v>
      </c>
      <c r="CU39" s="11">
        <v>5.6805699999999999E-13</v>
      </c>
      <c r="CV39" s="11">
        <v>9.2728100000000003E-13</v>
      </c>
      <c r="CW39" s="11">
        <v>7.4165800000000005E-13</v>
      </c>
      <c r="CX39" s="11">
        <v>1.7593E-12</v>
      </c>
      <c r="CY39" s="11">
        <v>1.76077E-12</v>
      </c>
      <c r="CZ39" s="11">
        <v>1.8685500000000002E-12</v>
      </c>
      <c r="DA39" s="11">
        <v>1.8773799999999998E-12</v>
      </c>
      <c r="DB39" s="11">
        <v>-1.0558099999999999E-3</v>
      </c>
      <c r="DC39" s="11">
        <v>-2.7574100000000001E-3</v>
      </c>
      <c r="DD39" s="11">
        <v>0.99993900000000002</v>
      </c>
      <c r="DE39" s="11">
        <v>5.65008E-7</v>
      </c>
      <c r="DF39" s="11">
        <v>6.0072699999999998E-5</v>
      </c>
      <c r="DG39" s="11">
        <v>8.7773799999999996E-3</v>
      </c>
      <c r="DH39" s="11">
        <v>3.5046299999999999E-6</v>
      </c>
      <c r="DI39" s="13">
        <v>1.46505E-9</v>
      </c>
      <c r="DJ39" s="11">
        <v>0</v>
      </c>
      <c r="DK39" s="11">
        <v>-2053.09</v>
      </c>
      <c r="DL39" s="11">
        <v>-2211210</v>
      </c>
      <c r="DM39" s="11">
        <v>-2.96175E-3</v>
      </c>
      <c r="DN39" s="11">
        <v>1.02884E-4</v>
      </c>
      <c r="DO39" s="13">
        <v>0</v>
      </c>
      <c r="DP39" s="11">
        <v>4.9298600000000002E-8</v>
      </c>
      <c r="DQ39" s="11">
        <v>0</v>
      </c>
      <c r="DR39" s="11">
        <v>0</v>
      </c>
      <c r="DS39" s="11">
        <v>5.7046399999999998E-6</v>
      </c>
      <c r="DT39" s="11">
        <v>0</v>
      </c>
      <c r="DU39" s="13">
        <v>0</v>
      </c>
      <c r="DV39" s="11">
        <v>0</v>
      </c>
      <c r="DW39" s="11">
        <v>2105.0300000000002</v>
      </c>
      <c r="DX39" s="11">
        <v>0</v>
      </c>
      <c r="DY39" s="11">
        <v>2.1015500000000001E-4</v>
      </c>
      <c r="DZ39" s="11">
        <v>0</v>
      </c>
      <c r="EA39" s="13">
        <v>0</v>
      </c>
      <c r="EB39" s="11">
        <v>0</v>
      </c>
      <c r="EC39" s="11">
        <v>0</v>
      </c>
      <c r="ED39" s="26">
        <v>1266510</v>
      </c>
      <c r="EE39" s="11"/>
      <c r="EF39" s="11"/>
      <c r="EG39" s="13">
        <f t="shared" ca="1" si="63"/>
        <v>1.465040731670749E-9</v>
      </c>
      <c r="EH39" s="11"/>
      <c r="EI39" s="11"/>
      <c r="EJ39" s="11"/>
      <c r="EK39" s="11"/>
      <c r="EL39" s="11"/>
      <c r="EM39" s="13">
        <f t="shared" ca="1" si="63"/>
        <v>0</v>
      </c>
      <c r="EN39" s="11"/>
      <c r="EO39" s="11"/>
      <c r="EP39" s="11"/>
      <c r="EQ39" s="11"/>
      <c r="ER39" s="11"/>
      <c r="ES39" s="13">
        <f t="shared" ca="1" si="63"/>
        <v>0</v>
      </c>
      <c r="ET39" s="11"/>
      <c r="EU39" s="11"/>
      <c r="EV39" s="11"/>
      <c r="EW39" s="11"/>
      <c r="EX39" s="11"/>
      <c r="EY39" s="13">
        <f t="shared" ca="1" si="64"/>
        <v>0</v>
      </c>
      <c r="EZ39" s="11"/>
      <c r="FA39" s="11"/>
      <c r="FB39" s="26"/>
      <c r="FC39" s="41"/>
      <c r="FD39" s="41"/>
      <c r="FE39" s="42">
        <f t="shared" ca="1" si="65"/>
        <v>-6.3262886939162409E-6</v>
      </c>
      <c r="FF39" s="41"/>
      <c r="FG39" s="41"/>
      <c r="FH39" s="41"/>
      <c r="FI39" s="41"/>
      <c r="FJ39" s="41"/>
      <c r="FK39" s="42">
        <f t="shared" ca="1" si="66"/>
        <v>0</v>
      </c>
      <c r="FL39" s="41"/>
      <c r="FM39" s="41"/>
      <c r="FN39" s="41"/>
      <c r="FO39" s="41"/>
      <c r="FP39" s="41"/>
      <c r="FQ39" s="42">
        <f t="shared" ca="1" si="67"/>
        <v>0</v>
      </c>
      <c r="FR39" s="41"/>
      <c r="FS39" s="41"/>
      <c r="FT39" s="41"/>
      <c r="FU39" s="41"/>
      <c r="FV39" s="41"/>
      <c r="FW39" s="42">
        <f t="shared" ca="1" si="68"/>
        <v>0</v>
      </c>
      <c r="FX39" s="41"/>
      <c r="FY39" s="41"/>
      <c r="FZ39" s="43"/>
      <c r="GA39" s="11"/>
      <c r="GB39" s="11"/>
      <c r="GC39" s="13">
        <f t="shared" ca="1" si="69"/>
        <v>2.6974941562593456E-9</v>
      </c>
      <c r="GD39" s="11"/>
      <c r="GE39" s="11"/>
      <c r="GF39" s="11"/>
      <c r="GG39" s="11"/>
      <c r="GH39" s="11"/>
      <c r="GI39" s="13">
        <f t="shared" ca="1" si="70"/>
        <v>2.31268E-11</v>
      </c>
      <c r="GJ39" s="11"/>
      <c r="GK39" s="11"/>
      <c r="GL39" s="11"/>
      <c r="GM39" s="11"/>
      <c r="GN39" s="11"/>
      <c r="GO39" s="13">
        <f t="shared" ca="1" si="71"/>
        <v>-1.23699E-13</v>
      </c>
      <c r="GP39" s="11"/>
      <c r="GQ39" s="11"/>
      <c r="GR39" s="11"/>
      <c r="GS39" s="11"/>
      <c r="GT39" s="11"/>
      <c r="GU39" s="13">
        <f t="shared" ca="1" si="72"/>
        <v>-4.6404999999999999E-14</v>
      </c>
      <c r="GV39" s="11"/>
      <c r="GW39" s="11"/>
      <c r="GX39" s="26"/>
    </row>
    <row r="40" spans="1:206" hidden="1" x14ac:dyDescent="0.25">
      <c r="A40" s="35" t="s">
        <v>88</v>
      </c>
      <c r="B40" s="32">
        <v>9.5999300000000001E-8</v>
      </c>
      <c r="C40" s="11">
        <v>3.68278E-5</v>
      </c>
      <c r="D40" s="11">
        <v>6.1754200000000006E-5</v>
      </c>
      <c r="E40" s="11">
        <v>1.3755500000000001E-4</v>
      </c>
      <c r="F40" s="11">
        <v>6.7135500000000003E-6</v>
      </c>
      <c r="G40" s="11">
        <v>9.8519599999999998E-5</v>
      </c>
      <c r="H40" s="11">
        <v>6.6994200000000003E-6</v>
      </c>
      <c r="I40" s="11">
        <v>1.9474400000000001E-7</v>
      </c>
      <c r="J40" s="11">
        <v>2.76256E-8</v>
      </c>
      <c r="K40" s="11">
        <v>1.3337499999999999E-10</v>
      </c>
      <c r="L40" s="13">
        <v>6.6029799999999996</v>
      </c>
      <c r="M40" s="11">
        <v>1.71265</v>
      </c>
      <c r="N40" s="11">
        <v>3.9067300000000001E-13</v>
      </c>
      <c r="O40" s="11">
        <v>1.47732E-12</v>
      </c>
      <c r="P40" s="11">
        <v>5.0851300000000002E-12</v>
      </c>
      <c r="Q40" s="11">
        <v>1.3485800000000001E-11</v>
      </c>
      <c r="R40" s="11">
        <v>1.45908E-10</v>
      </c>
      <c r="S40" s="11">
        <v>1.6868300000000001E-10</v>
      </c>
      <c r="T40" s="11">
        <v>1.7059799999999999E-10</v>
      </c>
      <c r="U40" s="11">
        <v>1.70737E-10</v>
      </c>
      <c r="V40" s="11">
        <v>1.62319E-16</v>
      </c>
      <c r="W40" s="11">
        <v>8.7244899999999999E-16</v>
      </c>
      <c r="X40" s="11">
        <v>1.62692E-15</v>
      </c>
      <c r="Y40" s="11">
        <v>1.6277E-15</v>
      </c>
      <c r="Z40" s="11">
        <v>8.7784200000000002E-16</v>
      </c>
      <c r="AA40" s="11">
        <v>1.64504E-15</v>
      </c>
      <c r="AB40" s="11">
        <v>1.64789E-15</v>
      </c>
      <c r="AC40" s="11">
        <v>1.23359E-15</v>
      </c>
      <c r="AD40" s="11">
        <v>1.65309E-15</v>
      </c>
      <c r="AE40" s="11">
        <v>1.6531400000000001E-15</v>
      </c>
      <c r="AF40" s="11">
        <v>1.6542899999999999E-15</v>
      </c>
      <c r="AG40" s="11">
        <v>1.65448E-15</v>
      </c>
      <c r="AH40" s="11">
        <v>8.5676800000000003E-14</v>
      </c>
      <c r="AI40" s="11">
        <v>1.1E-12</v>
      </c>
      <c r="AJ40" s="11">
        <v>1.2495500000000001E-11</v>
      </c>
      <c r="AK40" s="11">
        <v>6.1862799999999994E-11</v>
      </c>
      <c r="AL40" s="11">
        <v>3.5895000000000001E-9</v>
      </c>
      <c r="AM40" s="11">
        <v>6.2223799999999998E-9</v>
      </c>
      <c r="AN40" s="11">
        <v>6.2890600000000002E-9</v>
      </c>
      <c r="AO40" s="11">
        <v>6.29003E-9</v>
      </c>
      <c r="AP40" s="11">
        <v>1.2399E-18</v>
      </c>
      <c r="AQ40" s="11">
        <v>1.1554399999999999E-16</v>
      </c>
      <c r="AR40" s="11">
        <v>1.29419E-14</v>
      </c>
      <c r="AS40" s="11">
        <v>1.30726E-14</v>
      </c>
      <c r="AT40" s="11">
        <v>1.1640799999999999E-16</v>
      </c>
      <c r="AU40" s="11">
        <v>6.2358599999999998E-14</v>
      </c>
      <c r="AV40" s="11">
        <v>8.3889400000000004E-14</v>
      </c>
      <c r="AW40" s="11">
        <v>2.59685E-16</v>
      </c>
      <c r="AX40" s="11">
        <v>1.4388900000000001E-13</v>
      </c>
      <c r="AY40" s="11">
        <v>1.43984E-13</v>
      </c>
      <c r="AZ40" s="11">
        <v>1.5181800000000001E-13</v>
      </c>
      <c r="BA40" s="11">
        <v>1.5239199999999999E-13</v>
      </c>
      <c r="BB40" s="11">
        <v>9.4469800000000004E-10</v>
      </c>
      <c r="BC40" s="11">
        <v>3.6481699999999998E-9</v>
      </c>
      <c r="BD40" s="11">
        <v>8.2922199999999997E-9</v>
      </c>
      <c r="BE40" s="11">
        <v>8.5578200000000001E-9</v>
      </c>
      <c r="BF40" s="11">
        <v>4.168E-10</v>
      </c>
      <c r="BG40" s="11">
        <v>1.05637E-8</v>
      </c>
      <c r="BH40" s="11">
        <v>4.0592400000000001E-10</v>
      </c>
      <c r="BI40" s="11">
        <v>-4.5507899999999999E-7</v>
      </c>
      <c r="BJ40" s="11">
        <v>0</v>
      </c>
      <c r="BK40" s="11">
        <v>-2.25861E-11</v>
      </c>
      <c r="BL40" s="11">
        <v>3.2896699999999999E-9</v>
      </c>
      <c r="BM40" s="11">
        <v>2.31268E-11</v>
      </c>
      <c r="BN40" s="11">
        <v>-1.23699E-13</v>
      </c>
      <c r="BO40" s="11">
        <v>-1.1433399999999999E-13</v>
      </c>
      <c r="BP40" s="11">
        <v>-8.3241799999999998E-14</v>
      </c>
      <c r="BQ40" s="11">
        <v>-1.0843700000000001E-14</v>
      </c>
      <c r="BR40" s="11">
        <v>1.13244E-13</v>
      </c>
      <c r="BS40" s="11">
        <v>1.4083900000000001E-13</v>
      </c>
      <c r="BT40" s="11">
        <v>1.43158E-13</v>
      </c>
      <c r="BU40" s="11">
        <v>1.4332699999999999E-13</v>
      </c>
      <c r="BV40" s="11">
        <v>-4.6404999999999999E-14</v>
      </c>
      <c r="BW40" s="11">
        <v>2.8441E-14</v>
      </c>
      <c r="BX40" s="11">
        <v>8.9151400000000004E-14</v>
      </c>
      <c r="BY40" s="11">
        <v>8.9225100000000001E-14</v>
      </c>
      <c r="BZ40" s="11">
        <v>2.8813100000000003E-14</v>
      </c>
      <c r="CA40" s="11">
        <v>9.0458300000000003E-14</v>
      </c>
      <c r="CB40" s="11">
        <v>9.0725600000000005E-14</v>
      </c>
      <c r="CC40" s="11">
        <v>6.6139999999999996E-14</v>
      </c>
      <c r="CD40" s="11">
        <v>9.1110999999999999E-14</v>
      </c>
      <c r="CE40" s="11">
        <v>9.1115999999999995E-14</v>
      </c>
      <c r="CF40" s="11">
        <v>9.1197599999999996E-14</v>
      </c>
      <c r="CG40" s="11">
        <v>9.1215599999999999E-14</v>
      </c>
      <c r="CH40" s="11">
        <v>-1.4142999999999999E-12</v>
      </c>
      <c r="CI40" s="11">
        <v>-1.3802800000000001E-12</v>
      </c>
      <c r="CJ40" s="11">
        <v>-9.9805899999999992E-13</v>
      </c>
      <c r="CK40" s="11">
        <v>6.5777599999999996E-13</v>
      </c>
      <c r="CL40" s="11">
        <v>-2.49984E-13</v>
      </c>
      <c r="CM40" s="11">
        <v>8.6397999999999997E-14</v>
      </c>
      <c r="CN40" s="11">
        <v>9.4916900000000004E-14</v>
      </c>
      <c r="CO40" s="11">
        <v>9.5041400000000005E-14</v>
      </c>
      <c r="CP40" s="11">
        <v>-4.6654699999999995E-13</v>
      </c>
      <c r="CQ40" s="11">
        <v>6.9699200000000001E-14</v>
      </c>
      <c r="CR40" s="11">
        <v>-5.9059899999999996E-14</v>
      </c>
      <c r="CS40" s="11">
        <v>-5.4887400000000001E-14</v>
      </c>
      <c r="CT40" s="11">
        <v>7.1984999999999996E-14</v>
      </c>
      <c r="CU40" s="11">
        <v>5.6805699999999999E-13</v>
      </c>
      <c r="CV40" s="11">
        <v>9.2728100000000003E-13</v>
      </c>
      <c r="CW40" s="11">
        <v>7.4165800000000005E-13</v>
      </c>
      <c r="CX40" s="11">
        <v>1.7593E-12</v>
      </c>
      <c r="CY40" s="11">
        <v>1.76077E-12</v>
      </c>
      <c r="CZ40" s="11">
        <v>1.8685500000000002E-12</v>
      </c>
      <c r="DA40" s="11">
        <v>1.8773799999999998E-12</v>
      </c>
      <c r="DB40" s="11">
        <v>-1.0558099999999999E-3</v>
      </c>
      <c r="DC40" s="11">
        <v>-2.7574100000000001E-3</v>
      </c>
      <c r="DD40" s="11">
        <v>0.99993900000000002</v>
      </c>
      <c r="DE40" s="11">
        <v>5.65008E-7</v>
      </c>
      <c r="DF40" s="11">
        <v>6.0072699999999998E-5</v>
      </c>
      <c r="DG40" s="11">
        <v>8.7836900000000002E-3</v>
      </c>
      <c r="DH40" s="11">
        <v>3.73074E-6</v>
      </c>
      <c r="DI40" s="13">
        <v>1.55429E-9</v>
      </c>
      <c r="DJ40" s="11">
        <v>0</v>
      </c>
      <c r="DK40" s="11">
        <v>-2053.09</v>
      </c>
      <c r="DL40" s="11">
        <v>-2211210</v>
      </c>
      <c r="DM40" s="11">
        <v>-2.96175E-3</v>
      </c>
      <c r="DN40" s="11">
        <v>1.02884E-4</v>
      </c>
      <c r="DO40" s="13">
        <v>0</v>
      </c>
      <c r="DP40" s="11">
        <v>4.9298600000000002E-8</v>
      </c>
      <c r="DQ40" s="11">
        <v>0</v>
      </c>
      <c r="DR40" s="11">
        <v>0</v>
      </c>
      <c r="DS40" s="11">
        <v>5.7046399999999998E-6</v>
      </c>
      <c r="DT40" s="11">
        <v>0</v>
      </c>
      <c r="DU40" s="13">
        <v>0</v>
      </c>
      <c r="DV40" s="11">
        <v>0</v>
      </c>
      <c r="DW40" s="11">
        <v>2105.0300000000002</v>
      </c>
      <c r="DX40" s="11">
        <v>0</v>
      </c>
      <c r="DY40" s="11">
        <v>2.1015500000000001E-4</v>
      </c>
      <c r="DZ40" s="11">
        <v>0</v>
      </c>
      <c r="EA40" s="13">
        <v>0</v>
      </c>
      <c r="EB40" s="11">
        <v>0</v>
      </c>
      <c r="EC40" s="11">
        <v>0</v>
      </c>
      <c r="ED40" s="26">
        <v>1266510</v>
      </c>
      <c r="EE40" s="11"/>
      <c r="EF40" s="11"/>
      <c r="EG40" s="13">
        <f t="shared" ca="1" si="63"/>
        <v>1.5543005647458639E-9</v>
      </c>
      <c r="EH40" s="11"/>
      <c r="EI40" s="11"/>
      <c r="EJ40" s="11"/>
      <c r="EK40" s="11"/>
      <c r="EL40" s="11"/>
      <c r="EM40" s="13">
        <f t="shared" ca="1" si="63"/>
        <v>0</v>
      </c>
      <c r="EN40" s="11"/>
      <c r="EO40" s="11"/>
      <c r="EP40" s="11"/>
      <c r="EQ40" s="11"/>
      <c r="ER40" s="11"/>
      <c r="ES40" s="13">
        <f t="shared" ca="1" si="63"/>
        <v>0</v>
      </c>
      <c r="ET40" s="11"/>
      <c r="EU40" s="11"/>
      <c r="EV40" s="11"/>
      <c r="EW40" s="11"/>
      <c r="EX40" s="11"/>
      <c r="EY40" s="13">
        <f t="shared" ca="1" si="64"/>
        <v>0</v>
      </c>
      <c r="EZ40" s="11"/>
      <c r="FA40" s="11"/>
      <c r="FB40" s="26"/>
      <c r="FC40" s="41"/>
      <c r="FD40" s="41"/>
      <c r="FE40" s="42">
        <f t="shared" ca="1" si="65"/>
        <v>6.7971523099746999E-6</v>
      </c>
      <c r="FF40" s="41"/>
      <c r="FG40" s="41"/>
      <c r="FH40" s="41"/>
      <c r="FI40" s="41"/>
      <c r="FJ40" s="41"/>
      <c r="FK40" s="42">
        <f t="shared" ca="1" si="66"/>
        <v>0</v>
      </c>
      <c r="FL40" s="41"/>
      <c r="FM40" s="41"/>
      <c r="FN40" s="41"/>
      <c r="FO40" s="41"/>
      <c r="FP40" s="41"/>
      <c r="FQ40" s="42">
        <f t="shared" ca="1" si="67"/>
        <v>0</v>
      </c>
      <c r="FR40" s="41"/>
      <c r="FS40" s="41"/>
      <c r="FT40" s="41"/>
      <c r="FU40" s="41"/>
      <c r="FV40" s="41"/>
      <c r="FW40" s="42">
        <f t="shared" ca="1" si="68"/>
        <v>0</v>
      </c>
      <c r="FX40" s="41"/>
      <c r="FY40" s="41"/>
      <c r="FZ40" s="43"/>
      <c r="GA40" s="11"/>
      <c r="GB40" s="11"/>
      <c r="GC40" s="13">
        <f t="shared" ca="1" si="69"/>
        <v>3.3015069078610236E-9</v>
      </c>
      <c r="GD40" s="11"/>
      <c r="GE40" s="11"/>
      <c r="GF40" s="11"/>
      <c r="GG40" s="11"/>
      <c r="GH40" s="11"/>
      <c r="GI40" s="13">
        <f t="shared" ca="1" si="70"/>
        <v>2.31268E-11</v>
      </c>
      <c r="GJ40" s="11"/>
      <c r="GK40" s="11"/>
      <c r="GL40" s="11"/>
      <c r="GM40" s="11"/>
      <c r="GN40" s="11"/>
      <c r="GO40" s="13">
        <f t="shared" ca="1" si="71"/>
        <v>-1.23699E-13</v>
      </c>
      <c r="GP40" s="11"/>
      <c r="GQ40" s="11"/>
      <c r="GR40" s="11"/>
      <c r="GS40" s="11"/>
      <c r="GT40" s="11"/>
      <c r="GU40" s="13">
        <f t="shared" ca="1" si="72"/>
        <v>-4.6404999999999999E-14</v>
      </c>
      <c r="GV40" s="11"/>
      <c r="GW40" s="11"/>
      <c r="GX40" s="26"/>
    </row>
    <row r="41" spans="1:206" hidden="1" x14ac:dyDescent="0.25">
      <c r="A41" s="35" t="s">
        <v>88</v>
      </c>
      <c r="B41" s="32">
        <v>9.5999300000000001E-8</v>
      </c>
      <c r="C41" s="11">
        <v>3.68278E-5</v>
      </c>
      <c r="D41" s="11">
        <v>6.1754200000000006E-5</v>
      </c>
      <c r="E41" s="11">
        <v>1.3755500000000001E-4</v>
      </c>
      <c r="F41" s="11">
        <v>6.7135500000000003E-6</v>
      </c>
      <c r="G41" s="11">
        <v>9.8519599999999998E-5</v>
      </c>
      <c r="H41" s="11">
        <v>6.6994200000000003E-6</v>
      </c>
      <c r="I41" s="11">
        <v>1.9474400000000001E-7</v>
      </c>
      <c r="J41" s="11">
        <v>2.76256E-8</v>
      </c>
      <c r="K41" s="11">
        <v>1.3337499999999999E-10</v>
      </c>
      <c r="L41" s="13">
        <v>7.0031600000000003</v>
      </c>
      <c r="M41" s="11">
        <v>1.71265</v>
      </c>
      <c r="N41" s="11">
        <v>3.9067300000000001E-13</v>
      </c>
      <c r="O41" s="11">
        <v>1.47732E-12</v>
      </c>
      <c r="P41" s="11">
        <v>5.0851300000000002E-12</v>
      </c>
      <c r="Q41" s="11">
        <v>1.3485800000000001E-11</v>
      </c>
      <c r="R41" s="11">
        <v>1.45908E-10</v>
      </c>
      <c r="S41" s="11">
        <v>1.6868300000000001E-10</v>
      </c>
      <c r="T41" s="11">
        <v>1.7059799999999999E-10</v>
      </c>
      <c r="U41" s="11">
        <v>1.70737E-10</v>
      </c>
      <c r="V41" s="11">
        <v>1.62319E-16</v>
      </c>
      <c r="W41" s="11">
        <v>8.7244899999999999E-16</v>
      </c>
      <c r="X41" s="11">
        <v>1.62692E-15</v>
      </c>
      <c r="Y41" s="11">
        <v>1.6277E-15</v>
      </c>
      <c r="Z41" s="11">
        <v>8.7784200000000002E-16</v>
      </c>
      <c r="AA41" s="11">
        <v>1.64504E-15</v>
      </c>
      <c r="AB41" s="11">
        <v>1.64789E-15</v>
      </c>
      <c r="AC41" s="11">
        <v>1.23359E-15</v>
      </c>
      <c r="AD41" s="11">
        <v>1.65309E-15</v>
      </c>
      <c r="AE41" s="11">
        <v>1.6531400000000001E-15</v>
      </c>
      <c r="AF41" s="11">
        <v>1.6542899999999999E-15</v>
      </c>
      <c r="AG41" s="11">
        <v>1.65448E-15</v>
      </c>
      <c r="AH41" s="11">
        <v>8.5676800000000003E-14</v>
      </c>
      <c r="AI41" s="11">
        <v>1.1E-12</v>
      </c>
      <c r="AJ41" s="11">
        <v>1.2495500000000001E-11</v>
      </c>
      <c r="AK41" s="11">
        <v>6.1862799999999994E-11</v>
      </c>
      <c r="AL41" s="11">
        <v>3.5895000000000001E-9</v>
      </c>
      <c r="AM41" s="11">
        <v>6.2223799999999998E-9</v>
      </c>
      <c r="AN41" s="11">
        <v>6.2890600000000002E-9</v>
      </c>
      <c r="AO41" s="11">
        <v>6.29003E-9</v>
      </c>
      <c r="AP41" s="11">
        <v>1.2399E-18</v>
      </c>
      <c r="AQ41" s="11">
        <v>1.1554399999999999E-16</v>
      </c>
      <c r="AR41" s="11">
        <v>1.29419E-14</v>
      </c>
      <c r="AS41" s="11">
        <v>1.30726E-14</v>
      </c>
      <c r="AT41" s="11">
        <v>1.1640799999999999E-16</v>
      </c>
      <c r="AU41" s="11">
        <v>6.2358599999999998E-14</v>
      </c>
      <c r="AV41" s="11">
        <v>8.3889400000000004E-14</v>
      </c>
      <c r="AW41" s="11">
        <v>2.59685E-16</v>
      </c>
      <c r="AX41" s="11">
        <v>1.4388900000000001E-13</v>
      </c>
      <c r="AY41" s="11">
        <v>1.43984E-13</v>
      </c>
      <c r="AZ41" s="11">
        <v>1.5181800000000001E-13</v>
      </c>
      <c r="BA41" s="11">
        <v>1.5239199999999999E-13</v>
      </c>
      <c r="BB41" s="11">
        <v>9.45043E-10</v>
      </c>
      <c r="BC41" s="11">
        <v>3.7614699999999998E-9</v>
      </c>
      <c r="BD41" s="11">
        <v>8.4822200000000001E-9</v>
      </c>
      <c r="BE41" s="11">
        <v>8.5889199999999993E-9</v>
      </c>
      <c r="BF41" s="11">
        <v>4.1831699999999998E-10</v>
      </c>
      <c r="BG41" s="11">
        <v>1.05637E-8</v>
      </c>
      <c r="BH41" s="11">
        <v>4.0592400000000001E-10</v>
      </c>
      <c r="BI41" s="11">
        <v>-4.5507899999999999E-7</v>
      </c>
      <c r="BJ41" s="11">
        <v>0</v>
      </c>
      <c r="BK41" s="11">
        <v>-2.25861E-11</v>
      </c>
      <c r="BL41" s="11">
        <v>3.9295300000000002E-9</v>
      </c>
      <c r="BM41" s="11">
        <v>2.31268E-11</v>
      </c>
      <c r="BN41" s="11">
        <v>-1.23699E-13</v>
      </c>
      <c r="BO41" s="11">
        <v>-1.1433399999999999E-13</v>
      </c>
      <c r="BP41" s="11">
        <v>-8.3241799999999998E-14</v>
      </c>
      <c r="BQ41" s="11">
        <v>-1.0843700000000001E-14</v>
      </c>
      <c r="BR41" s="11">
        <v>1.13244E-13</v>
      </c>
      <c r="BS41" s="11">
        <v>1.4083900000000001E-13</v>
      </c>
      <c r="BT41" s="11">
        <v>1.43158E-13</v>
      </c>
      <c r="BU41" s="11">
        <v>1.4332699999999999E-13</v>
      </c>
      <c r="BV41" s="11">
        <v>-4.6404999999999999E-14</v>
      </c>
      <c r="BW41" s="11">
        <v>2.8441E-14</v>
      </c>
      <c r="BX41" s="11">
        <v>8.9151400000000004E-14</v>
      </c>
      <c r="BY41" s="11">
        <v>8.9225100000000001E-14</v>
      </c>
      <c r="BZ41" s="11">
        <v>2.8813100000000003E-14</v>
      </c>
      <c r="CA41" s="11">
        <v>9.0458300000000003E-14</v>
      </c>
      <c r="CB41" s="11">
        <v>9.0725600000000005E-14</v>
      </c>
      <c r="CC41" s="11">
        <v>6.6139999999999996E-14</v>
      </c>
      <c r="CD41" s="11">
        <v>9.1110999999999999E-14</v>
      </c>
      <c r="CE41" s="11">
        <v>9.1115999999999995E-14</v>
      </c>
      <c r="CF41" s="11">
        <v>9.1197599999999996E-14</v>
      </c>
      <c r="CG41" s="11">
        <v>9.1215599999999999E-14</v>
      </c>
      <c r="CH41" s="11">
        <v>-1.4142999999999999E-12</v>
      </c>
      <c r="CI41" s="11">
        <v>-1.3802800000000001E-12</v>
      </c>
      <c r="CJ41" s="11">
        <v>-9.9805899999999992E-13</v>
      </c>
      <c r="CK41" s="11">
        <v>6.5777599999999996E-13</v>
      </c>
      <c r="CL41" s="11">
        <v>-2.49984E-13</v>
      </c>
      <c r="CM41" s="11">
        <v>8.6397999999999997E-14</v>
      </c>
      <c r="CN41" s="11">
        <v>9.4916900000000004E-14</v>
      </c>
      <c r="CO41" s="11">
        <v>9.5041400000000005E-14</v>
      </c>
      <c r="CP41" s="11">
        <v>-4.6654699999999995E-13</v>
      </c>
      <c r="CQ41" s="11">
        <v>6.9699200000000001E-14</v>
      </c>
      <c r="CR41" s="11">
        <v>-5.9059899999999996E-14</v>
      </c>
      <c r="CS41" s="11">
        <v>-5.4887400000000001E-14</v>
      </c>
      <c r="CT41" s="11">
        <v>7.1984999999999996E-14</v>
      </c>
      <c r="CU41" s="11">
        <v>5.6805699999999999E-13</v>
      </c>
      <c r="CV41" s="11">
        <v>9.2728100000000003E-13</v>
      </c>
      <c r="CW41" s="11">
        <v>7.4165800000000005E-13</v>
      </c>
      <c r="CX41" s="11">
        <v>1.7593E-12</v>
      </c>
      <c r="CY41" s="11">
        <v>1.76077E-12</v>
      </c>
      <c r="CZ41" s="11">
        <v>1.8685500000000002E-12</v>
      </c>
      <c r="DA41" s="11">
        <v>1.8773799999999998E-12</v>
      </c>
      <c r="DB41" s="11">
        <v>-1.0558099999999999E-3</v>
      </c>
      <c r="DC41" s="11">
        <v>-2.7574100000000001E-3</v>
      </c>
      <c r="DD41" s="11">
        <v>0.99993900000000002</v>
      </c>
      <c r="DE41" s="11">
        <v>5.65008E-7</v>
      </c>
      <c r="DF41" s="11">
        <v>6.0072699999999998E-5</v>
      </c>
      <c r="DG41" s="11">
        <v>8.7903700000000005E-3</v>
      </c>
      <c r="DH41" s="11">
        <v>3.9568400000000002E-6</v>
      </c>
      <c r="DI41" s="13">
        <v>1.6435400000000001E-9</v>
      </c>
      <c r="DJ41" s="11">
        <v>0</v>
      </c>
      <c r="DK41" s="11">
        <v>-2053.09</v>
      </c>
      <c r="DL41" s="11">
        <v>-2211210</v>
      </c>
      <c r="DM41" s="11">
        <v>-2.96175E-3</v>
      </c>
      <c r="DN41" s="11">
        <v>1.02884E-4</v>
      </c>
      <c r="DO41" s="13">
        <v>0</v>
      </c>
      <c r="DP41" s="11">
        <v>4.9298600000000002E-8</v>
      </c>
      <c r="DQ41" s="11">
        <v>0</v>
      </c>
      <c r="DR41" s="11">
        <v>0</v>
      </c>
      <c r="DS41" s="11">
        <v>5.7046399999999998E-6</v>
      </c>
      <c r="DT41" s="11">
        <v>0</v>
      </c>
      <c r="DU41" s="13">
        <v>0</v>
      </c>
      <c r="DV41" s="11">
        <v>0</v>
      </c>
      <c r="DW41" s="11">
        <v>2105.0300000000002</v>
      </c>
      <c r="DX41" s="11">
        <v>0</v>
      </c>
      <c r="DY41" s="11">
        <v>2.1015500000000001E-4</v>
      </c>
      <c r="DZ41" s="11">
        <v>0</v>
      </c>
      <c r="EA41" s="13">
        <v>0</v>
      </c>
      <c r="EB41" s="11">
        <v>0</v>
      </c>
      <c r="EC41" s="11">
        <v>0</v>
      </c>
      <c r="ED41" s="26">
        <v>1266510</v>
      </c>
      <c r="EE41" s="11"/>
      <c r="EF41" s="11"/>
      <c r="EG41" s="13">
        <f t="shared" ca="1" si="63"/>
        <v>1.6435479034434496E-9</v>
      </c>
      <c r="EH41" s="11"/>
      <c r="EI41" s="11"/>
      <c r="EJ41" s="11"/>
      <c r="EK41" s="11"/>
      <c r="EL41" s="11"/>
      <c r="EM41" s="13">
        <f t="shared" ca="1" si="63"/>
        <v>0</v>
      </c>
      <c r="EN41" s="11"/>
      <c r="EO41" s="11"/>
      <c r="EP41" s="11"/>
      <c r="EQ41" s="11"/>
      <c r="ER41" s="11"/>
      <c r="ES41" s="13">
        <f t="shared" ca="1" si="63"/>
        <v>0</v>
      </c>
      <c r="ET41" s="11"/>
      <c r="EU41" s="11"/>
      <c r="EV41" s="11"/>
      <c r="EW41" s="11"/>
      <c r="EX41" s="11"/>
      <c r="EY41" s="13">
        <f t="shared" ca="1" si="64"/>
        <v>0</v>
      </c>
      <c r="EZ41" s="11"/>
      <c r="FA41" s="11"/>
      <c r="FB41" s="26"/>
      <c r="FC41" s="41"/>
      <c r="FD41" s="41"/>
      <c r="FE41" s="42">
        <f t="shared" ca="1" si="65"/>
        <v>4.8087928797164854E-6</v>
      </c>
      <c r="FF41" s="41"/>
      <c r="FG41" s="41"/>
      <c r="FH41" s="41"/>
      <c r="FI41" s="41"/>
      <c r="FJ41" s="41"/>
      <c r="FK41" s="42">
        <f t="shared" ca="1" si="66"/>
        <v>0</v>
      </c>
      <c r="FL41" s="41"/>
      <c r="FM41" s="41"/>
      <c r="FN41" s="41"/>
      <c r="FO41" s="41"/>
      <c r="FP41" s="41"/>
      <c r="FQ41" s="42">
        <f t="shared" ca="1" si="67"/>
        <v>0</v>
      </c>
      <c r="FR41" s="41"/>
      <c r="FS41" s="41"/>
      <c r="FT41" s="41"/>
      <c r="FU41" s="41"/>
      <c r="FV41" s="41"/>
      <c r="FW41" s="42">
        <f t="shared" ca="1" si="68"/>
        <v>0</v>
      </c>
      <c r="FX41" s="41"/>
      <c r="FY41" s="41"/>
      <c r="FZ41" s="43"/>
      <c r="GA41" s="11"/>
      <c r="GB41" s="11"/>
      <c r="GC41" s="13">
        <f t="shared" ca="1" si="69"/>
        <v>3.9413779842543044E-9</v>
      </c>
      <c r="GD41" s="11"/>
      <c r="GE41" s="11"/>
      <c r="GF41" s="11"/>
      <c r="GG41" s="11"/>
      <c r="GH41" s="11"/>
      <c r="GI41" s="13">
        <f t="shared" ca="1" si="70"/>
        <v>2.31268E-11</v>
      </c>
      <c r="GJ41" s="11"/>
      <c r="GK41" s="11"/>
      <c r="GL41" s="11"/>
      <c r="GM41" s="11"/>
      <c r="GN41" s="11"/>
      <c r="GO41" s="13">
        <f t="shared" ca="1" si="71"/>
        <v>-1.23699E-13</v>
      </c>
      <c r="GP41" s="11"/>
      <c r="GQ41" s="11"/>
      <c r="GR41" s="11"/>
      <c r="GS41" s="11"/>
      <c r="GT41" s="11"/>
      <c r="GU41" s="13">
        <f t="shared" ca="1" si="72"/>
        <v>-4.6404999999999999E-14</v>
      </c>
      <c r="GV41" s="11"/>
      <c r="GW41" s="11"/>
      <c r="GX41" s="26"/>
    </row>
    <row r="42" spans="1:206" hidden="1" x14ac:dyDescent="0.25">
      <c r="A42" s="35" t="s">
        <v>88</v>
      </c>
      <c r="B42" s="32">
        <v>9.5999300000000001E-8</v>
      </c>
      <c r="C42" s="11">
        <v>3.68278E-5</v>
      </c>
      <c r="D42" s="11">
        <v>6.1754200000000006E-5</v>
      </c>
      <c r="E42" s="11">
        <v>1.3755500000000001E-4</v>
      </c>
      <c r="F42" s="11">
        <v>6.7135500000000003E-6</v>
      </c>
      <c r="G42" s="11">
        <v>9.8519599999999998E-5</v>
      </c>
      <c r="H42" s="11">
        <v>6.6994200000000003E-6</v>
      </c>
      <c r="I42" s="11">
        <v>1.9474400000000001E-7</v>
      </c>
      <c r="J42" s="11">
        <v>2.76256E-8</v>
      </c>
      <c r="K42" s="11">
        <v>1.3337499999999999E-10</v>
      </c>
      <c r="L42" s="13">
        <v>7.40334</v>
      </c>
      <c r="M42" s="11">
        <v>1.71265</v>
      </c>
      <c r="N42" s="11">
        <v>3.9067300000000001E-13</v>
      </c>
      <c r="O42" s="11">
        <v>1.47732E-12</v>
      </c>
      <c r="P42" s="11">
        <v>5.0851300000000002E-12</v>
      </c>
      <c r="Q42" s="11">
        <v>1.3485800000000001E-11</v>
      </c>
      <c r="R42" s="11">
        <v>1.45908E-10</v>
      </c>
      <c r="S42" s="11">
        <v>1.6868300000000001E-10</v>
      </c>
      <c r="T42" s="11">
        <v>1.7059799999999999E-10</v>
      </c>
      <c r="U42" s="11">
        <v>1.70737E-10</v>
      </c>
      <c r="V42" s="11">
        <v>1.62319E-16</v>
      </c>
      <c r="W42" s="11">
        <v>8.7244899999999999E-16</v>
      </c>
      <c r="X42" s="11">
        <v>1.62692E-15</v>
      </c>
      <c r="Y42" s="11">
        <v>1.6277E-15</v>
      </c>
      <c r="Z42" s="11">
        <v>8.7784200000000002E-16</v>
      </c>
      <c r="AA42" s="11">
        <v>1.64504E-15</v>
      </c>
      <c r="AB42" s="11">
        <v>1.64789E-15</v>
      </c>
      <c r="AC42" s="11">
        <v>1.23359E-15</v>
      </c>
      <c r="AD42" s="11">
        <v>1.65309E-15</v>
      </c>
      <c r="AE42" s="11">
        <v>1.6531400000000001E-15</v>
      </c>
      <c r="AF42" s="11">
        <v>1.6542899999999999E-15</v>
      </c>
      <c r="AG42" s="11">
        <v>1.65448E-15</v>
      </c>
      <c r="AH42" s="11">
        <v>8.5676800000000003E-14</v>
      </c>
      <c r="AI42" s="11">
        <v>1.1E-12</v>
      </c>
      <c r="AJ42" s="11">
        <v>1.2495500000000001E-11</v>
      </c>
      <c r="AK42" s="11">
        <v>6.1862799999999994E-11</v>
      </c>
      <c r="AL42" s="11">
        <v>3.5895000000000001E-9</v>
      </c>
      <c r="AM42" s="11">
        <v>6.2223799999999998E-9</v>
      </c>
      <c r="AN42" s="11">
        <v>6.2890600000000002E-9</v>
      </c>
      <c r="AO42" s="11">
        <v>6.29003E-9</v>
      </c>
      <c r="AP42" s="11">
        <v>1.2399E-18</v>
      </c>
      <c r="AQ42" s="11">
        <v>1.1554399999999999E-16</v>
      </c>
      <c r="AR42" s="11">
        <v>1.29419E-14</v>
      </c>
      <c r="AS42" s="11">
        <v>1.30726E-14</v>
      </c>
      <c r="AT42" s="11">
        <v>1.1640799999999999E-16</v>
      </c>
      <c r="AU42" s="11">
        <v>6.2358599999999998E-14</v>
      </c>
      <c r="AV42" s="11">
        <v>8.3889400000000004E-14</v>
      </c>
      <c r="AW42" s="11">
        <v>2.59685E-16</v>
      </c>
      <c r="AX42" s="11">
        <v>1.4388900000000001E-13</v>
      </c>
      <c r="AY42" s="11">
        <v>1.43984E-13</v>
      </c>
      <c r="AZ42" s="11">
        <v>1.5181800000000001E-13</v>
      </c>
      <c r="BA42" s="11">
        <v>1.5239199999999999E-13</v>
      </c>
      <c r="BB42" s="11">
        <v>9.4540599999999991E-10</v>
      </c>
      <c r="BC42" s="11">
        <v>3.8814499999999997E-9</v>
      </c>
      <c r="BD42" s="11">
        <v>8.6833999999999992E-9</v>
      </c>
      <c r="BE42" s="11">
        <v>8.6200200000000002E-9</v>
      </c>
      <c r="BF42" s="11">
        <v>4.1983499999999998E-10</v>
      </c>
      <c r="BG42" s="11">
        <v>1.05637E-8</v>
      </c>
      <c r="BH42" s="11">
        <v>4.0592400000000001E-10</v>
      </c>
      <c r="BI42" s="11">
        <v>-4.5507899999999999E-7</v>
      </c>
      <c r="BJ42" s="11">
        <v>0</v>
      </c>
      <c r="BK42" s="11">
        <v>-2.25861E-11</v>
      </c>
      <c r="BL42" s="11">
        <v>4.6051000000000002E-9</v>
      </c>
      <c r="BM42" s="11">
        <v>2.31268E-11</v>
      </c>
      <c r="BN42" s="11">
        <v>-1.23699E-13</v>
      </c>
      <c r="BO42" s="11">
        <v>-1.1433399999999999E-13</v>
      </c>
      <c r="BP42" s="11">
        <v>-8.3241799999999998E-14</v>
      </c>
      <c r="BQ42" s="11">
        <v>-1.0843700000000001E-14</v>
      </c>
      <c r="BR42" s="11">
        <v>1.13244E-13</v>
      </c>
      <c r="BS42" s="11">
        <v>1.4083900000000001E-13</v>
      </c>
      <c r="BT42" s="11">
        <v>1.43158E-13</v>
      </c>
      <c r="BU42" s="11">
        <v>1.4332699999999999E-13</v>
      </c>
      <c r="BV42" s="11">
        <v>-4.6404999999999999E-14</v>
      </c>
      <c r="BW42" s="11">
        <v>2.8441E-14</v>
      </c>
      <c r="BX42" s="11">
        <v>8.9151400000000004E-14</v>
      </c>
      <c r="BY42" s="11">
        <v>8.9225100000000001E-14</v>
      </c>
      <c r="BZ42" s="11">
        <v>2.8813100000000003E-14</v>
      </c>
      <c r="CA42" s="11">
        <v>9.0458300000000003E-14</v>
      </c>
      <c r="CB42" s="11">
        <v>9.0725600000000005E-14</v>
      </c>
      <c r="CC42" s="11">
        <v>6.6139999999999996E-14</v>
      </c>
      <c r="CD42" s="11">
        <v>9.1110999999999999E-14</v>
      </c>
      <c r="CE42" s="11">
        <v>9.1115999999999995E-14</v>
      </c>
      <c r="CF42" s="11">
        <v>9.1197599999999996E-14</v>
      </c>
      <c r="CG42" s="11">
        <v>9.1215599999999999E-14</v>
      </c>
      <c r="CH42" s="11">
        <v>-1.4142999999999999E-12</v>
      </c>
      <c r="CI42" s="11">
        <v>-1.3802800000000001E-12</v>
      </c>
      <c r="CJ42" s="11">
        <v>-9.9805899999999992E-13</v>
      </c>
      <c r="CK42" s="11">
        <v>6.5777599999999996E-13</v>
      </c>
      <c r="CL42" s="11">
        <v>-2.49984E-13</v>
      </c>
      <c r="CM42" s="11">
        <v>8.6397999999999997E-14</v>
      </c>
      <c r="CN42" s="11">
        <v>9.4916900000000004E-14</v>
      </c>
      <c r="CO42" s="11">
        <v>9.5041400000000005E-14</v>
      </c>
      <c r="CP42" s="11">
        <v>-4.6654699999999995E-13</v>
      </c>
      <c r="CQ42" s="11">
        <v>6.9699200000000001E-14</v>
      </c>
      <c r="CR42" s="11">
        <v>-5.9059899999999996E-14</v>
      </c>
      <c r="CS42" s="11">
        <v>-5.4887400000000001E-14</v>
      </c>
      <c r="CT42" s="11">
        <v>7.1984999999999996E-14</v>
      </c>
      <c r="CU42" s="11">
        <v>5.6805699999999999E-13</v>
      </c>
      <c r="CV42" s="11">
        <v>9.2728100000000003E-13</v>
      </c>
      <c r="CW42" s="11">
        <v>7.4165800000000005E-13</v>
      </c>
      <c r="CX42" s="11">
        <v>1.7593E-12</v>
      </c>
      <c r="CY42" s="11">
        <v>1.76077E-12</v>
      </c>
      <c r="CZ42" s="11">
        <v>1.8685500000000002E-12</v>
      </c>
      <c r="DA42" s="11">
        <v>1.8773799999999998E-12</v>
      </c>
      <c r="DB42" s="11">
        <v>-1.0558099999999999E-3</v>
      </c>
      <c r="DC42" s="11">
        <v>-2.7574100000000001E-3</v>
      </c>
      <c r="DD42" s="11">
        <v>0.99993900000000002</v>
      </c>
      <c r="DE42" s="11">
        <v>5.65008E-7</v>
      </c>
      <c r="DF42" s="11">
        <v>6.0072699999999998E-5</v>
      </c>
      <c r="DG42" s="11">
        <v>8.7974000000000004E-3</v>
      </c>
      <c r="DH42" s="11">
        <v>4.1829500000000003E-6</v>
      </c>
      <c r="DI42" s="13">
        <v>1.73279E-9</v>
      </c>
      <c r="DJ42" s="11">
        <v>0</v>
      </c>
      <c r="DK42" s="11">
        <v>-2053.09</v>
      </c>
      <c r="DL42" s="11">
        <v>-2211210</v>
      </c>
      <c r="DM42" s="11">
        <v>-2.96175E-3</v>
      </c>
      <c r="DN42" s="11">
        <v>1.02884E-4</v>
      </c>
      <c r="DO42" s="13">
        <v>0</v>
      </c>
      <c r="DP42" s="11">
        <v>4.9298600000000002E-8</v>
      </c>
      <c r="DQ42" s="11">
        <v>0</v>
      </c>
      <c r="DR42" s="11">
        <v>0</v>
      </c>
      <c r="DS42" s="11">
        <v>5.7046399999999998E-6</v>
      </c>
      <c r="DT42" s="11">
        <v>0</v>
      </c>
      <c r="DU42" s="13">
        <v>0</v>
      </c>
      <c r="DV42" s="11">
        <v>0</v>
      </c>
      <c r="DW42" s="11">
        <v>2105.0300000000002</v>
      </c>
      <c r="DX42" s="11">
        <v>0</v>
      </c>
      <c r="DY42" s="11">
        <v>2.1015500000000001E-4</v>
      </c>
      <c r="DZ42" s="11">
        <v>0</v>
      </c>
      <c r="EA42" s="13">
        <v>0</v>
      </c>
      <c r="EB42" s="11">
        <v>0</v>
      </c>
      <c r="EC42" s="11">
        <v>0</v>
      </c>
      <c r="ED42" s="26">
        <v>1266510</v>
      </c>
      <c r="EE42" s="11"/>
      <c r="EF42" s="11"/>
      <c r="EG42" s="13">
        <f t="shared" ca="1" si="63"/>
        <v>1.732782747763507E-9</v>
      </c>
      <c r="EH42" s="11"/>
      <c r="EI42" s="11"/>
      <c r="EJ42" s="11"/>
      <c r="EK42" s="11"/>
      <c r="EL42" s="11"/>
      <c r="EM42" s="13">
        <f t="shared" ca="1" si="63"/>
        <v>0</v>
      </c>
      <c r="EN42" s="11"/>
      <c r="EO42" s="11"/>
      <c r="EP42" s="11"/>
      <c r="EQ42" s="11"/>
      <c r="ER42" s="11"/>
      <c r="ES42" s="13">
        <f t="shared" ca="1" si="63"/>
        <v>0</v>
      </c>
      <c r="ET42" s="11"/>
      <c r="EU42" s="11"/>
      <c r="EV42" s="11"/>
      <c r="EW42" s="11"/>
      <c r="EX42" s="11"/>
      <c r="EY42" s="13">
        <f t="shared" ca="1" si="64"/>
        <v>0</v>
      </c>
      <c r="EZ42" s="11"/>
      <c r="FA42" s="11"/>
      <c r="FB42" s="26"/>
      <c r="FC42" s="41"/>
      <c r="FD42" s="41"/>
      <c r="FE42" s="42">
        <f t="shared" ca="1" si="65"/>
        <v>-4.1852945209322868E-6</v>
      </c>
      <c r="FF42" s="41"/>
      <c r="FG42" s="41"/>
      <c r="FH42" s="41"/>
      <c r="FI42" s="41"/>
      <c r="FJ42" s="41"/>
      <c r="FK42" s="42">
        <f t="shared" ca="1" si="66"/>
        <v>0</v>
      </c>
      <c r="FL42" s="41"/>
      <c r="FM42" s="41"/>
      <c r="FN42" s="41"/>
      <c r="FO42" s="41"/>
      <c r="FP42" s="41"/>
      <c r="FQ42" s="42">
        <f t="shared" ca="1" si="67"/>
        <v>0</v>
      </c>
      <c r="FR42" s="41"/>
      <c r="FS42" s="41"/>
      <c r="FT42" s="41"/>
      <c r="FU42" s="41"/>
      <c r="FV42" s="41"/>
      <c r="FW42" s="42">
        <f t="shared" ca="1" si="68"/>
        <v>0</v>
      </c>
      <c r="FX42" s="41"/>
      <c r="FY42" s="41"/>
      <c r="FZ42" s="43"/>
      <c r="GA42" s="11"/>
      <c r="GB42" s="11"/>
      <c r="GC42" s="13">
        <f t="shared" ca="1" si="69"/>
        <v>4.6170570241058505E-9</v>
      </c>
      <c r="GD42" s="11"/>
      <c r="GE42" s="11"/>
      <c r="GF42" s="11"/>
      <c r="GG42" s="11"/>
      <c r="GH42" s="11"/>
      <c r="GI42" s="13">
        <f t="shared" ca="1" si="70"/>
        <v>2.31268E-11</v>
      </c>
      <c r="GJ42" s="11"/>
      <c r="GK42" s="11"/>
      <c r="GL42" s="11"/>
      <c r="GM42" s="11"/>
      <c r="GN42" s="11"/>
      <c r="GO42" s="13">
        <f t="shared" ca="1" si="71"/>
        <v>-1.23699E-13</v>
      </c>
      <c r="GP42" s="11"/>
      <c r="GQ42" s="11"/>
      <c r="GR42" s="11"/>
      <c r="GS42" s="11"/>
      <c r="GT42" s="11"/>
      <c r="GU42" s="13">
        <f t="shared" ca="1" si="72"/>
        <v>-4.6404999999999999E-14</v>
      </c>
      <c r="GV42" s="11"/>
      <c r="GW42" s="11"/>
      <c r="GX42" s="26"/>
    </row>
    <row r="43" spans="1:206" hidden="1" x14ac:dyDescent="0.25">
      <c r="A43" s="35" t="s">
        <v>88</v>
      </c>
      <c r="B43" s="32">
        <v>9.5999300000000001E-8</v>
      </c>
      <c r="C43" s="11">
        <v>3.68278E-5</v>
      </c>
      <c r="D43" s="11">
        <v>6.1754200000000006E-5</v>
      </c>
      <c r="E43" s="11">
        <v>1.3755500000000001E-4</v>
      </c>
      <c r="F43" s="11">
        <v>6.7135500000000003E-6</v>
      </c>
      <c r="G43" s="11">
        <v>9.8519599999999998E-5</v>
      </c>
      <c r="H43" s="11">
        <v>6.6994200000000003E-6</v>
      </c>
      <c r="I43" s="11">
        <v>1.9474400000000001E-7</v>
      </c>
      <c r="J43" s="11">
        <v>2.76256E-8</v>
      </c>
      <c r="K43" s="11">
        <v>1.3337499999999999E-10</v>
      </c>
      <c r="L43" s="13">
        <v>7.8035199999999998</v>
      </c>
      <c r="M43" s="11">
        <v>1.71265</v>
      </c>
      <c r="N43" s="11">
        <v>3.9067300000000001E-13</v>
      </c>
      <c r="O43" s="11">
        <v>1.47732E-12</v>
      </c>
      <c r="P43" s="11">
        <v>5.0851300000000002E-12</v>
      </c>
      <c r="Q43" s="11">
        <v>1.3485800000000001E-11</v>
      </c>
      <c r="R43" s="11">
        <v>1.45908E-10</v>
      </c>
      <c r="S43" s="11">
        <v>1.6868300000000001E-10</v>
      </c>
      <c r="T43" s="11">
        <v>1.7059799999999999E-10</v>
      </c>
      <c r="U43" s="11">
        <v>1.70737E-10</v>
      </c>
      <c r="V43" s="11">
        <v>1.62319E-16</v>
      </c>
      <c r="W43" s="11">
        <v>8.7244899999999999E-16</v>
      </c>
      <c r="X43" s="11">
        <v>1.62692E-15</v>
      </c>
      <c r="Y43" s="11">
        <v>1.6277E-15</v>
      </c>
      <c r="Z43" s="11">
        <v>8.7784200000000002E-16</v>
      </c>
      <c r="AA43" s="11">
        <v>1.64504E-15</v>
      </c>
      <c r="AB43" s="11">
        <v>1.64789E-15</v>
      </c>
      <c r="AC43" s="11">
        <v>1.23359E-15</v>
      </c>
      <c r="AD43" s="11">
        <v>1.65309E-15</v>
      </c>
      <c r="AE43" s="11">
        <v>1.6531400000000001E-15</v>
      </c>
      <c r="AF43" s="11">
        <v>1.6542899999999999E-15</v>
      </c>
      <c r="AG43" s="11">
        <v>1.65448E-15</v>
      </c>
      <c r="AH43" s="11">
        <v>8.5676800000000003E-14</v>
      </c>
      <c r="AI43" s="11">
        <v>1.1E-12</v>
      </c>
      <c r="AJ43" s="11">
        <v>1.2495500000000001E-11</v>
      </c>
      <c r="AK43" s="11">
        <v>6.1862799999999994E-11</v>
      </c>
      <c r="AL43" s="11">
        <v>3.5895000000000001E-9</v>
      </c>
      <c r="AM43" s="11">
        <v>6.2223799999999998E-9</v>
      </c>
      <c r="AN43" s="11">
        <v>6.2890600000000002E-9</v>
      </c>
      <c r="AO43" s="11">
        <v>6.29003E-9</v>
      </c>
      <c r="AP43" s="11">
        <v>1.2399E-18</v>
      </c>
      <c r="AQ43" s="11">
        <v>1.1554399999999999E-16</v>
      </c>
      <c r="AR43" s="11">
        <v>1.29419E-14</v>
      </c>
      <c r="AS43" s="11">
        <v>1.30726E-14</v>
      </c>
      <c r="AT43" s="11">
        <v>1.1640799999999999E-16</v>
      </c>
      <c r="AU43" s="11">
        <v>6.2358599999999998E-14</v>
      </c>
      <c r="AV43" s="11">
        <v>8.3889400000000004E-14</v>
      </c>
      <c r="AW43" s="11">
        <v>2.59685E-16</v>
      </c>
      <c r="AX43" s="11">
        <v>1.4388900000000001E-13</v>
      </c>
      <c r="AY43" s="11">
        <v>1.43984E-13</v>
      </c>
      <c r="AZ43" s="11">
        <v>1.5181800000000001E-13</v>
      </c>
      <c r="BA43" s="11">
        <v>1.5239199999999999E-13</v>
      </c>
      <c r="BB43" s="11">
        <v>9.4578600000000007E-10</v>
      </c>
      <c r="BC43" s="11">
        <v>4.0080800000000001E-9</v>
      </c>
      <c r="BD43" s="11">
        <v>8.8957500000000004E-9</v>
      </c>
      <c r="BE43" s="11">
        <v>8.6511199999999994E-9</v>
      </c>
      <c r="BF43" s="11">
        <v>4.2135300000000002E-10</v>
      </c>
      <c r="BG43" s="11">
        <v>1.05637E-8</v>
      </c>
      <c r="BH43" s="11">
        <v>4.0592400000000001E-10</v>
      </c>
      <c r="BI43" s="11">
        <v>-4.5507899999999999E-7</v>
      </c>
      <c r="BJ43" s="11">
        <v>0</v>
      </c>
      <c r="BK43" s="11">
        <v>-2.25861E-11</v>
      </c>
      <c r="BL43" s="11">
        <v>5.3163799999999998E-9</v>
      </c>
      <c r="BM43" s="11">
        <v>2.31268E-11</v>
      </c>
      <c r="BN43" s="11">
        <v>-1.23699E-13</v>
      </c>
      <c r="BO43" s="11">
        <v>-1.1433399999999999E-13</v>
      </c>
      <c r="BP43" s="11">
        <v>-8.3241799999999998E-14</v>
      </c>
      <c r="BQ43" s="11">
        <v>-1.0843700000000001E-14</v>
      </c>
      <c r="BR43" s="11">
        <v>1.13244E-13</v>
      </c>
      <c r="BS43" s="11">
        <v>1.4083900000000001E-13</v>
      </c>
      <c r="BT43" s="11">
        <v>1.43158E-13</v>
      </c>
      <c r="BU43" s="11">
        <v>1.4332699999999999E-13</v>
      </c>
      <c r="BV43" s="11">
        <v>-4.6404999999999999E-14</v>
      </c>
      <c r="BW43" s="11">
        <v>2.8441E-14</v>
      </c>
      <c r="BX43" s="11">
        <v>8.9151400000000004E-14</v>
      </c>
      <c r="BY43" s="11">
        <v>8.9225100000000001E-14</v>
      </c>
      <c r="BZ43" s="11">
        <v>2.8813100000000003E-14</v>
      </c>
      <c r="CA43" s="11">
        <v>9.0458300000000003E-14</v>
      </c>
      <c r="CB43" s="11">
        <v>9.0725600000000005E-14</v>
      </c>
      <c r="CC43" s="11">
        <v>6.6139999999999996E-14</v>
      </c>
      <c r="CD43" s="11">
        <v>9.1110999999999999E-14</v>
      </c>
      <c r="CE43" s="11">
        <v>9.1115999999999995E-14</v>
      </c>
      <c r="CF43" s="11">
        <v>9.1197599999999996E-14</v>
      </c>
      <c r="CG43" s="11">
        <v>9.1215599999999999E-14</v>
      </c>
      <c r="CH43" s="11">
        <v>-1.4142999999999999E-12</v>
      </c>
      <c r="CI43" s="11">
        <v>-1.3802800000000001E-12</v>
      </c>
      <c r="CJ43" s="11">
        <v>-9.9805899999999992E-13</v>
      </c>
      <c r="CK43" s="11">
        <v>6.5777599999999996E-13</v>
      </c>
      <c r="CL43" s="11">
        <v>-2.49984E-13</v>
      </c>
      <c r="CM43" s="11">
        <v>8.6397999999999997E-14</v>
      </c>
      <c r="CN43" s="11">
        <v>9.4916900000000004E-14</v>
      </c>
      <c r="CO43" s="11">
        <v>9.5041400000000005E-14</v>
      </c>
      <c r="CP43" s="11">
        <v>-4.6654699999999995E-13</v>
      </c>
      <c r="CQ43" s="11">
        <v>6.9699200000000001E-14</v>
      </c>
      <c r="CR43" s="11">
        <v>-5.9059899999999996E-14</v>
      </c>
      <c r="CS43" s="11">
        <v>-5.4887400000000001E-14</v>
      </c>
      <c r="CT43" s="11">
        <v>7.1984999999999996E-14</v>
      </c>
      <c r="CU43" s="11">
        <v>5.6805699999999999E-13</v>
      </c>
      <c r="CV43" s="11">
        <v>9.2728100000000003E-13</v>
      </c>
      <c r="CW43" s="11">
        <v>7.4165800000000005E-13</v>
      </c>
      <c r="CX43" s="11">
        <v>1.7593E-12</v>
      </c>
      <c r="CY43" s="11">
        <v>1.76077E-12</v>
      </c>
      <c r="CZ43" s="11">
        <v>1.8685500000000002E-12</v>
      </c>
      <c r="DA43" s="11">
        <v>1.8773799999999998E-12</v>
      </c>
      <c r="DB43" s="11">
        <v>-1.0558099999999999E-3</v>
      </c>
      <c r="DC43" s="11">
        <v>-2.7574100000000001E-3</v>
      </c>
      <c r="DD43" s="11">
        <v>0.99993900000000002</v>
      </c>
      <c r="DE43" s="11">
        <v>5.65008E-7</v>
      </c>
      <c r="DF43" s="11">
        <v>6.0072699999999998E-5</v>
      </c>
      <c r="DG43" s="11">
        <v>8.8047999999999998E-3</v>
      </c>
      <c r="DH43" s="11">
        <v>4.4090499999999997E-6</v>
      </c>
      <c r="DI43" s="13">
        <v>1.82203E-9</v>
      </c>
      <c r="DJ43" s="11">
        <v>0</v>
      </c>
      <c r="DK43" s="11">
        <v>-2053.09</v>
      </c>
      <c r="DL43" s="11">
        <v>-2211210</v>
      </c>
      <c r="DM43" s="11">
        <v>-2.96175E-3</v>
      </c>
      <c r="DN43" s="11">
        <v>1.02884E-4</v>
      </c>
      <c r="DO43" s="13">
        <v>0</v>
      </c>
      <c r="DP43" s="11">
        <v>4.9298600000000002E-8</v>
      </c>
      <c r="DQ43" s="11">
        <v>0</v>
      </c>
      <c r="DR43" s="11">
        <v>0</v>
      </c>
      <c r="DS43" s="11">
        <v>5.7046399999999998E-6</v>
      </c>
      <c r="DT43" s="11">
        <v>0</v>
      </c>
      <c r="DU43" s="13">
        <v>0</v>
      </c>
      <c r="DV43" s="11">
        <v>0</v>
      </c>
      <c r="DW43" s="11">
        <v>2105.0300000000002</v>
      </c>
      <c r="DX43" s="11">
        <v>0</v>
      </c>
      <c r="DY43" s="11">
        <v>2.1015500000000001E-4</v>
      </c>
      <c r="DZ43" s="11">
        <v>0</v>
      </c>
      <c r="EA43" s="13">
        <v>0</v>
      </c>
      <c r="EB43" s="11">
        <v>0</v>
      </c>
      <c r="EC43" s="11">
        <v>0</v>
      </c>
      <c r="ED43" s="26">
        <v>1266510</v>
      </c>
      <c r="EE43" s="11"/>
      <c r="EF43" s="11"/>
      <c r="EG43" s="13">
        <f t="shared" ref="EG43:ES43" ca="1" si="73">IFERROR(SLOPE(OFFSET($BB43,-1,EG$2,3),OFFSET($B43,-1,EG$3,3)),0)</f>
        <v>1.8220300864610934E-9</v>
      </c>
      <c r="EH43" s="11"/>
      <c r="EI43" s="11"/>
      <c r="EJ43" s="11"/>
      <c r="EK43" s="11"/>
      <c r="EL43" s="11"/>
      <c r="EM43" s="13">
        <f t="shared" ca="1" si="73"/>
        <v>0</v>
      </c>
      <c r="EN43" s="11"/>
      <c r="EO43" s="11"/>
      <c r="EP43" s="11"/>
      <c r="EQ43" s="11"/>
      <c r="ER43" s="11"/>
      <c r="ES43" s="13">
        <f t="shared" ca="1" si="73"/>
        <v>0</v>
      </c>
      <c r="ET43" s="11"/>
      <c r="EU43" s="11"/>
      <c r="EV43" s="11"/>
      <c r="EW43" s="11"/>
      <c r="EX43" s="11"/>
      <c r="EY43" s="13">
        <f t="shared" ref="EY43:EY44" ca="1" si="74">IFERROR(SLOPE(OFFSET($BB43,-1,EY$2,3),OFFSET($B43,-1,EY$3,3)),0)</f>
        <v>0</v>
      </c>
      <c r="EZ43" s="11"/>
      <c r="FA43" s="11"/>
      <c r="FB43" s="26"/>
      <c r="FC43" s="41"/>
      <c r="FD43" s="41"/>
      <c r="FE43" s="42">
        <f t="shared" ca="1" si="65"/>
        <v>4.7453166763757884E-8</v>
      </c>
      <c r="FF43" s="41"/>
      <c r="FG43" s="41"/>
      <c r="FH43" s="41"/>
      <c r="FI43" s="41"/>
      <c r="FJ43" s="41"/>
      <c r="FK43" s="42">
        <f t="shared" ca="1" si="66"/>
        <v>0</v>
      </c>
      <c r="FL43" s="41"/>
      <c r="FM43" s="41"/>
      <c r="FN43" s="41"/>
      <c r="FO43" s="41"/>
      <c r="FP43" s="41"/>
      <c r="FQ43" s="42">
        <f t="shared" ca="1" si="67"/>
        <v>0</v>
      </c>
      <c r="FR43" s="41"/>
      <c r="FS43" s="41"/>
      <c r="FT43" s="41"/>
      <c r="FU43" s="41"/>
      <c r="FV43" s="41"/>
      <c r="FW43" s="42">
        <f t="shared" ca="1" si="68"/>
        <v>0</v>
      </c>
      <c r="FX43" s="41"/>
      <c r="FY43" s="41"/>
      <c r="FZ43" s="43"/>
      <c r="GA43" s="11"/>
      <c r="GB43" s="11"/>
      <c r="GC43" s="13">
        <f t="shared" ca="1" si="69"/>
        <v>5.3282859919657949E-9</v>
      </c>
      <c r="GD43" s="11"/>
      <c r="GE43" s="11"/>
      <c r="GF43" s="11"/>
      <c r="GG43" s="11"/>
      <c r="GH43" s="11"/>
      <c r="GI43" s="13">
        <f t="shared" ca="1" si="70"/>
        <v>2.31268E-11</v>
      </c>
      <c r="GJ43" s="11"/>
      <c r="GK43" s="11"/>
      <c r="GL43" s="11"/>
      <c r="GM43" s="11"/>
      <c r="GN43" s="11"/>
      <c r="GO43" s="13">
        <f t="shared" ca="1" si="71"/>
        <v>-1.23699E-13</v>
      </c>
      <c r="GP43" s="11"/>
      <c r="GQ43" s="11"/>
      <c r="GR43" s="11"/>
      <c r="GS43" s="11"/>
      <c r="GT43" s="11"/>
      <c r="GU43" s="13">
        <f t="shared" ca="1" si="72"/>
        <v>-4.6404999999999999E-14</v>
      </c>
      <c r="GV43" s="11"/>
      <c r="GW43" s="11"/>
      <c r="GX43" s="26"/>
    </row>
    <row r="44" spans="1:206" hidden="1" x14ac:dyDescent="0.25">
      <c r="A44" s="35" t="s">
        <v>88</v>
      </c>
      <c r="B44" s="32">
        <v>9.5999300000000001E-8</v>
      </c>
      <c r="C44" s="11">
        <v>3.68278E-5</v>
      </c>
      <c r="D44" s="11">
        <v>6.1754200000000006E-5</v>
      </c>
      <c r="E44" s="11">
        <v>1.3755500000000001E-4</v>
      </c>
      <c r="F44" s="11">
        <v>6.7135500000000003E-6</v>
      </c>
      <c r="G44" s="11">
        <v>9.8519599999999998E-5</v>
      </c>
      <c r="H44" s="11">
        <v>6.6994200000000003E-6</v>
      </c>
      <c r="I44" s="11">
        <v>1.9474400000000001E-7</v>
      </c>
      <c r="J44" s="11">
        <v>2.76256E-8</v>
      </c>
      <c r="K44" s="11">
        <v>1.3337499999999999E-10</v>
      </c>
      <c r="L44" s="13">
        <v>8.2036999999999995</v>
      </c>
      <c r="M44" s="11">
        <v>1.71265</v>
      </c>
      <c r="N44" s="11">
        <v>3.9067300000000001E-13</v>
      </c>
      <c r="O44" s="11">
        <v>1.47732E-12</v>
      </c>
      <c r="P44" s="11">
        <v>5.0851300000000002E-12</v>
      </c>
      <c r="Q44" s="11">
        <v>1.3485800000000001E-11</v>
      </c>
      <c r="R44" s="11">
        <v>1.45908E-10</v>
      </c>
      <c r="S44" s="11">
        <v>1.6868300000000001E-10</v>
      </c>
      <c r="T44" s="11">
        <v>1.7059799999999999E-10</v>
      </c>
      <c r="U44" s="11">
        <v>1.70737E-10</v>
      </c>
      <c r="V44" s="11">
        <v>1.62319E-16</v>
      </c>
      <c r="W44" s="11">
        <v>8.7244899999999999E-16</v>
      </c>
      <c r="X44" s="11">
        <v>1.62692E-15</v>
      </c>
      <c r="Y44" s="11">
        <v>1.6277E-15</v>
      </c>
      <c r="Z44" s="11">
        <v>8.7784200000000002E-16</v>
      </c>
      <c r="AA44" s="11">
        <v>1.64504E-15</v>
      </c>
      <c r="AB44" s="11">
        <v>1.64789E-15</v>
      </c>
      <c r="AC44" s="11">
        <v>1.23359E-15</v>
      </c>
      <c r="AD44" s="11">
        <v>1.65309E-15</v>
      </c>
      <c r="AE44" s="11">
        <v>1.6531400000000001E-15</v>
      </c>
      <c r="AF44" s="11">
        <v>1.6542899999999999E-15</v>
      </c>
      <c r="AG44" s="11">
        <v>1.65448E-15</v>
      </c>
      <c r="AH44" s="11">
        <v>8.5676800000000003E-14</v>
      </c>
      <c r="AI44" s="11">
        <v>1.1E-12</v>
      </c>
      <c r="AJ44" s="11">
        <v>1.2495500000000001E-11</v>
      </c>
      <c r="AK44" s="11">
        <v>6.1862799999999994E-11</v>
      </c>
      <c r="AL44" s="11">
        <v>3.5895000000000001E-9</v>
      </c>
      <c r="AM44" s="11">
        <v>6.2223799999999998E-9</v>
      </c>
      <c r="AN44" s="11">
        <v>6.2890600000000002E-9</v>
      </c>
      <c r="AO44" s="11">
        <v>6.29003E-9</v>
      </c>
      <c r="AP44" s="11">
        <v>1.2399E-18</v>
      </c>
      <c r="AQ44" s="11">
        <v>1.1554399999999999E-16</v>
      </c>
      <c r="AR44" s="11">
        <v>1.29419E-14</v>
      </c>
      <c r="AS44" s="11">
        <v>1.30726E-14</v>
      </c>
      <c r="AT44" s="11">
        <v>1.1640799999999999E-16</v>
      </c>
      <c r="AU44" s="11">
        <v>6.2358599999999998E-14</v>
      </c>
      <c r="AV44" s="11">
        <v>8.3889400000000004E-14</v>
      </c>
      <c r="AW44" s="11">
        <v>2.59685E-16</v>
      </c>
      <c r="AX44" s="11">
        <v>1.4388900000000001E-13</v>
      </c>
      <c r="AY44" s="11">
        <v>1.43984E-13</v>
      </c>
      <c r="AZ44" s="11">
        <v>1.5181800000000001E-13</v>
      </c>
      <c r="BA44" s="11">
        <v>1.5239199999999999E-13</v>
      </c>
      <c r="BB44" s="11">
        <v>9.4618399999999997E-10</v>
      </c>
      <c r="BC44" s="11">
        <v>4.1413899999999999E-9</v>
      </c>
      <c r="BD44" s="11">
        <v>9.1192800000000004E-9</v>
      </c>
      <c r="BE44" s="11">
        <v>8.6822300000000001E-9</v>
      </c>
      <c r="BF44" s="11">
        <v>4.2287100000000002E-10</v>
      </c>
      <c r="BG44" s="11">
        <v>1.05637E-8</v>
      </c>
      <c r="BH44" s="11">
        <v>4.0592400000000001E-10</v>
      </c>
      <c r="BI44" s="11">
        <v>-4.5507899999999999E-7</v>
      </c>
      <c r="BJ44" s="11">
        <v>0</v>
      </c>
      <c r="BK44" s="11">
        <v>-2.25861E-11</v>
      </c>
      <c r="BL44" s="11">
        <v>6.0633799999999998E-9</v>
      </c>
      <c r="BM44" s="11">
        <v>2.31268E-11</v>
      </c>
      <c r="BN44" s="11">
        <v>-1.23699E-13</v>
      </c>
      <c r="BO44" s="11">
        <v>-1.1433399999999999E-13</v>
      </c>
      <c r="BP44" s="11">
        <v>-8.3241799999999998E-14</v>
      </c>
      <c r="BQ44" s="11">
        <v>-1.0843700000000001E-14</v>
      </c>
      <c r="BR44" s="11">
        <v>1.13244E-13</v>
      </c>
      <c r="BS44" s="11">
        <v>1.4083900000000001E-13</v>
      </c>
      <c r="BT44" s="11">
        <v>1.43158E-13</v>
      </c>
      <c r="BU44" s="11">
        <v>1.4332699999999999E-13</v>
      </c>
      <c r="BV44" s="11">
        <v>-4.6404999999999999E-14</v>
      </c>
      <c r="BW44" s="11">
        <v>2.8441E-14</v>
      </c>
      <c r="BX44" s="11">
        <v>8.9151400000000004E-14</v>
      </c>
      <c r="BY44" s="11">
        <v>8.9225100000000001E-14</v>
      </c>
      <c r="BZ44" s="11">
        <v>2.8813100000000003E-14</v>
      </c>
      <c r="CA44" s="11">
        <v>9.0458300000000003E-14</v>
      </c>
      <c r="CB44" s="11">
        <v>9.0725600000000005E-14</v>
      </c>
      <c r="CC44" s="11">
        <v>6.6139999999999996E-14</v>
      </c>
      <c r="CD44" s="11">
        <v>9.1110999999999999E-14</v>
      </c>
      <c r="CE44" s="11">
        <v>9.1115999999999995E-14</v>
      </c>
      <c r="CF44" s="11">
        <v>9.1197599999999996E-14</v>
      </c>
      <c r="CG44" s="11">
        <v>9.1215599999999999E-14</v>
      </c>
      <c r="CH44" s="11">
        <v>-1.4142999999999999E-12</v>
      </c>
      <c r="CI44" s="11">
        <v>-1.3802800000000001E-12</v>
      </c>
      <c r="CJ44" s="11">
        <v>-9.9805899999999992E-13</v>
      </c>
      <c r="CK44" s="11">
        <v>6.5777599999999996E-13</v>
      </c>
      <c r="CL44" s="11">
        <v>-2.49984E-13</v>
      </c>
      <c r="CM44" s="11">
        <v>8.6397999999999997E-14</v>
      </c>
      <c r="CN44" s="11">
        <v>9.4916900000000004E-14</v>
      </c>
      <c r="CO44" s="11">
        <v>9.5041400000000005E-14</v>
      </c>
      <c r="CP44" s="11">
        <v>-4.6654699999999995E-13</v>
      </c>
      <c r="CQ44" s="11">
        <v>6.9699200000000001E-14</v>
      </c>
      <c r="CR44" s="11">
        <v>-5.9059899999999996E-14</v>
      </c>
      <c r="CS44" s="11">
        <v>-5.4887400000000001E-14</v>
      </c>
      <c r="CT44" s="11">
        <v>7.1984999999999996E-14</v>
      </c>
      <c r="CU44" s="11">
        <v>5.6805699999999999E-13</v>
      </c>
      <c r="CV44" s="11">
        <v>9.2728100000000003E-13</v>
      </c>
      <c r="CW44" s="11">
        <v>7.4165800000000005E-13</v>
      </c>
      <c r="CX44" s="11">
        <v>1.7593E-12</v>
      </c>
      <c r="CY44" s="11">
        <v>1.76077E-12</v>
      </c>
      <c r="CZ44" s="11">
        <v>1.8685500000000002E-12</v>
      </c>
      <c r="DA44" s="11">
        <v>1.8773799999999998E-12</v>
      </c>
      <c r="DB44" s="11">
        <v>-1.0558099999999999E-3</v>
      </c>
      <c r="DC44" s="11">
        <v>-2.7574100000000001E-3</v>
      </c>
      <c r="DD44" s="11">
        <v>0.99993900000000002</v>
      </c>
      <c r="DE44" s="11">
        <v>5.65008E-7</v>
      </c>
      <c r="DF44" s="11">
        <v>6.0072699999999998E-5</v>
      </c>
      <c r="DG44" s="11">
        <v>8.8125600000000005E-3</v>
      </c>
      <c r="DH44" s="11">
        <v>4.6351599999999998E-6</v>
      </c>
      <c r="DI44" s="13">
        <v>1.91128E-9</v>
      </c>
      <c r="DJ44" s="11">
        <v>0</v>
      </c>
      <c r="DK44" s="11">
        <v>-2053.09</v>
      </c>
      <c r="DL44" s="11">
        <v>-2211210</v>
      </c>
      <c r="DM44" s="11">
        <v>-2.96175E-3</v>
      </c>
      <c r="DN44" s="11">
        <v>1.02884E-4</v>
      </c>
      <c r="DO44" s="13">
        <v>0</v>
      </c>
      <c r="DP44" s="11">
        <v>4.9298600000000002E-8</v>
      </c>
      <c r="DQ44" s="11">
        <v>0</v>
      </c>
      <c r="DR44" s="11">
        <v>0</v>
      </c>
      <c r="DS44" s="11">
        <v>5.7046399999999998E-6</v>
      </c>
      <c r="DT44" s="11">
        <v>0</v>
      </c>
      <c r="DU44" s="13">
        <v>0</v>
      </c>
      <c r="DV44" s="11">
        <v>0</v>
      </c>
      <c r="DW44" s="11">
        <v>2105.0300000000002</v>
      </c>
      <c r="DX44" s="11">
        <v>0</v>
      </c>
      <c r="DY44" s="11">
        <v>2.1015500000000001E-4</v>
      </c>
      <c r="DZ44" s="11">
        <v>0</v>
      </c>
      <c r="EA44" s="13">
        <v>0</v>
      </c>
      <c r="EB44" s="11">
        <v>0</v>
      </c>
      <c r="EC44" s="11">
        <v>0</v>
      </c>
      <c r="ED44" s="26">
        <v>1266510</v>
      </c>
      <c r="EE44" s="11"/>
      <c r="EF44" s="11"/>
      <c r="EG44" s="13">
        <f t="shared" ref="EG44:ES44" ca="1" si="75">IFERROR(SLOPE(OFFSET($BB44,-1,EG$2,3),OFFSET($B44,-1,EG$3,3)),0)</f>
        <v>1.9112662252269959E-9</v>
      </c>
      <c r="EH44" s="11"/>
      <c r="EI44" s="11"/>
      <c r="EJ44" s="11"/>
      <c r="EK44" s="11"/>
      <c r="EL44" s="11"/>
      <c r="EM44" s="13">
        <f t="shared" ca="1" si="75"/>
        <v>0</v>
      </c>
      <c r="EN44" s="11"/>
      <c r="EO44" s="11"/>
      <c r="EP44" s="11"/>
      <c r="EQ44" s="11"/>
      <c r="ER44" s="11"/>
      <c r="ES44" s="13">
        <f t="shared" ca="1" si="75"/>
        <v>0</v>
      </c>
      <c r="ET44" s="11"/>
      <c r="EU44" s="11"/>
      <c r="EV44" s="11"/>
      <c r="EW44" s="11"/>
      <c r="EX44" s="11"/>
      <c r="EY44" s="13">
        <f t="shared" ca="1" si="74"/>
        <v>0</v>
      </c>
      <c r="EZ44" s="11"/>
      <c r="FA44" s="11"/>
      <c r="FB44" s="26"/>
      <c r="FC44" s="41"/>
      <c r="FD44" s="41"/>
      <c r="FE44" s="42">
        <f t="shared" ca="1" si="65"/>
        <v>-7.2070931543838181E-6</v>
      </c>
      <c r="FF44" s="41"/>
      <c r="FG44" s="41"/>
      <c r="FH44" s="41"/>
      <c r="FI44" s="41"/>
      <c r="FJ44" s="41"/>
      <c r="FK44" s="42">
        <f t="shared" ca="1" si="66"/>
        <v>0</v>
      </c>
      <c r="FL44" s="41"/>
      <c r="FM44" s="41"/>
      <c r="FN44" s="41"/>
      <c r="FO44" s="41"/>
      <c r="FP44" s="41"/>
      <c r="FQ44" s="42">
        <f t="shared" ca="1" si="67"/>
        <v>0</v>
      </c>
      <c r="FR44" s="41"/>
      <c r="FS44" s="41"/>
      <c r="FT44" s="41"/>
      <c r="FU44" s="41"/>
      <c r="FV44" s="41"/>
      <c r="FW44" s="42">
        <f t="shared" ca="1" si="68"/>
        <v>0</v>
      </c>
      <c r="FX44" s="41"/>
      <c r="FY44" s="41"/>
      <c r="FZ44" s="43"/>
      <c r="GA44" s="11"/>
      <c r="GB44" s="11"/>
      <c r="GC44" s="13">
        <f t="shared" ca="1" si="69"/>
        <v>6.0753932998845432E-9</v>
      </c>
      <c r="GD44" s="11"/>
      <c r="GE44" s="11"/>
      <c r="GF44" s="11"/>
      <c r="GG44" s="11"/>
      <c r="GH44" s="11"/>
      <c r="GI44" s="13">
        <f t="shared" ca="1" si="70"/>
        <v>2.31268E-11</v>
      </c>
      <c r="GJ44" s="11"/>
      <c r="GK44" s="11"/>
      <c r="GL44" s="11"/>
      <c r="GM44" s="11"/>
      <c r="GN44" s="11"/>
      <c r="GO44" s="13">
        <f t="shared" ca="1" si="71"/>
        <v>-1.23699E-13</v>
      </c>
      <c r="GP44" s="11"/>
      <c r="GQ44" s="11"/>
      <c r="GR44" s="11"/>
      <c r="GS44" s="11"/>
      <c r="GT44" s="11"/>
      <c r="GU44" s="13">
        <f t="shared" ca="1" si="72"/>
        <v>-4.6404999999999999E-14</v>
      </c>
      <c r="GV44" s="11"/>
      <c r="GW44" s="11"/>
      <c r="GX44" s="26"/>
    </row>
    <row r="45" spans="1:206" hidden="1" x14ac:dyDescent="0.25">
      <c r="A45" s="36" t="s">
        <v>88</v>
      </c>
      <c r="B45" s="33">
        <v>9.5999300000000001E-8</v>
      </c>
      <c r="C45" s="16">
        <v>3.68278E-5</v>
      </c>
      <c r="D45" s="16">
        <v>6.1754200000000006E-5</v>
      </c>
      <c r="E45" s="16">
        <v>1.3755500000000001E-4</v>
      </c>
      <c r="F45" s="16">
        <v>6.7135500000000003E-6</v>
      </c>
      <c r="G45" s="16">
        <v>9.8519599999999998E-5</v>
      </c>
      <c r="H45" s="16">
        <v>6.6994200000000003E-6</v>
      </c>
      <c r="I45" s="16">
        <v>1.9474400000000001E-7</v>
      </c>
      <c r="J45" s="16">
        <v>2.76256E-8</v>
      </c>
      <c r="K45" s="16">
        <v>1.3337499999999999E-10</v>
      </c>
      <c r="L45" s="18">
        <v>8.6038899999999998</v>
      </c>
      <c r="M45" s="16">
        <v>1.71265</v>
      </c>
      <c r="N45" s="16">
        <v>3.9067300000000001E-13</v>
      </c>
      <c r="O45" s="16">
        <v>1.47732E-12</v>
      </c>
      <c r="P45" s="16">
        <v>5.0851300000000002E-12</v>
      </c>
      <c r="Q45" s="16">
        <v>1.3485800000000001E-11</v>
      </c>
      <c r="R45" s="16">
        <v>1.45908E-10</v>
      </c>
      <c r="S45" s="16">
        <v>1.6868300000000001E-10</v>
      </c>
      <c r="T45" s="16">
        <v>1.7059799999999999E-10</v>
      </c>
      <c r="U45" s="16">
        <v>1.70737E-10</v>
      </c>
      <c r="V45" s="16">
        <v>1.62319E-16</v>
      </c>
      <c r="W45" s="16">
        <v>8.7244899999999999E-16</v>
      </c>
      <c r="X45" s="16">
        <v>1.62692E-15</v>
      </c>
      <c r="Y45" s="16">
        <v>1.6277E-15</v>
      </c>
      <c r="Z45" s="16">
        <v>8.7784200000000002E-16</v>
      </c>
      <c r="AA45" s="16">
        <v>1.64504E-15</v>
      </c>
      <c r="AB45" s="16">
        <v>1.64789E-15</v>
      </c>
      <c r="AC45" s="16">
        <v>1.23359E-15</v>
      </c>
      <c r="AD45" s="16">
        <v>1.65309E-15</v>
      </c>
      <c r="AE45" s="16">
        <v>1.6531400000000001E-15</v>
      </c>
      <c r="AF45" s="16">
        <v>1.6542899999999999E-15</v>
      </c>
      <c r="AG45" s="16">
        <v>1.65448E-15</v>
      </c>
      <c r="AH45" s="16">
        <v>8.5676800000000003E-14</v>
      </c>
      <c r="AI45" s="16">
        <v>1.1E-12</v>
      </c>
      <c r="AJ45" s="16">
        <v>1.2495500000000001E-11</v>
      </c>
      <c r="AK45" s="16">
        <v>6.1862799999999994E-11</v>
      </c>
      <c r="AL45" s="16">
        <v>3.5895000000000001E-9</v>
      </c>
      <c r="AM45" s="16">
        <v>6.2223799999999998E-9</v>
      </c>
      <c r="AN45" s="16">
        <v>6.2890600000000002E-9</v>
      </c>
      <c r="AO45" s="16">
        <v>6.29003E-9</v>
      </c>
      <c r="AP45" s="16">
        <v>1.2399E-18</v>
      </c>
      <c r="AQ45" s="16">
        <v>1.1554399999999999E-16</v>
      </c>
      <c r="AR45" s="16">
        <v>1.29419E-14</v>
      </c>
      <c r="AS45" s="16">
        <v>1.30726E-14</v>
      </c>
      <c r="AT45" s="16">
        <v>1.1640799999999999E-16</v>
      </c>
      <c r="AU45" s="16">
        <v>6.2358599999999998E-14</v>
      </c>
      <c r="AV45" s="16">
        <v>8.3889400000000004E-14</v>
      </c>
      <c r="AW45" s="16">
        <v>2.59685E-16</v>
      </c>
      <c r="AX45" s="16">
        <v>1.4388900000000001E-13</v>
      </c>
      <c r="AY45" s="16">
        <v>1.43984E-13</v>
      </c>
      <c r="AZ45" s="16">
        <v>1.5181800000000001E-13</v>
      </c>
      <c r="BA45" s="16">
        <v>1.5239199999999999E-13</v>
      </c>
      <c r="BB45" s="16">
        <v>9.46598E-10</v>
      </c>
      <c r="BC45" s="16">
        <v>4.2813500000000003E-9</v>
      </c>
      <c r="BD45" s="16">
        <v>9.3539800000000008E-9</v>
      </c>
      <c r="BE45" s="16">
        <v>8.7133299999999993E-9</v>
      </c>
      <c r="BF45" s="16">
        <v>4.2438900000000001E-10</v>
      </c>
      <c r="BG45" s="16">
        <v>1.05637E-8</v>
      </c>
      <c r="BH45" s="16">
        <v>4.0592400000000001E-10</v>
      </c>
      <c r="BI45" s="16">
        <v>-4.5507899999999999E-7</v>
      </c>
      <c r="BJ45" s="16">
        <v>0</v>
      </c>
      <c r="BK45" s="16">
        <v>-2.25861E-11</v>
      </c>
      <c r="BL45" s="16">
        <v>6.8461000000000002E-9</v>
      </c>
      <c r="BM45" s="16">
        <v>2.31268E-11</v>
      </c>
      <c r="BN45" s="16">
        <v>-1.23699E-13</v>
      </c>
      <c r="BO45" s="16">
        <v>-1.1433399999999999E-13</v>
      </c>
      <c r="BP45" s="16">
        <v>-8.3241799999999998E-14</v>
      </c>
      <c r="BQ45" s="16">
        <v>-1.0843700000000001E-14</v>
      </c>
      <c r="BR45" s="16">
        <v>1.13244E-13</v>
      </c>
      <c r="BS45" s="16">
        <v>1.4083900000000001E-13</v>
      </c>
      <c r="BT45" s="16">
        <v>1.43158E-13</v>
      </c>
      <c r="BU45" s="16">
        <v>1.4332699999999999E-13</v>
      </c>
      <c r="BV45" s="16">
        <v>-4.6404999999999999E-14</v>
      </c>
      <c r="BW45" s="16">
        <v>2.8441E-14</v>
      </c>
      <c r="BX45" s="16">
        <v>8.9151400000000004E-14</v>
      </c>
      <c r="BY45" s="16">
        <v>8.9225100000000001E-14</v>
      </c>
      <c r="BZ45" s="16">
        <v>2.8813100000000003E-14</v>
      </c>
      <c r="CA45" s="16">
        <v>9.0458300000000003E-14</v>
      </c>
      <c r="CB45" s="16">
        <v>9.0725600000000005E-14</v>
      </c>
      <c r="CC45" s="16">
        <v>6.6139999999999996E-14</v>
      </c>
      <c r="CD45" s="16">
        <v>9.1110999999999999E-14</v>
      </c>
      <c r="CE45" s="16">
        <v>9.1115999999999995E-14</v>
      </c>
      <c r="CF45" s="16">
        <v>9.1197599999999996E-14</v>
      </c>
      <c r="CG45" s="16">
        <v>9.1215599999999999E-14</v>
      </c>
      <c r="CH45" s="16">
        <v>-1.4142999999999999E-12</v>
      </c>
      <c r="CI45" s="16">
        <v>-1.3802800000000001E-12</v>
      </c>
      <c r="CJ45" s="16">
        <v>-9.9805899999999992E-13</v>
      </c>
      <c r="CK45" s="16">
        <v>6.5777599999999996E-13</v>
      </c>
      <c r="CL45" s="16">
        <v>-2.49984E-13</v>
      </c>
      <c r="CM45" s="16">
        <v>8.6397999999999997E-14</v>
      </c>
      <c r="CN45" s="16">
        <v>9.4916900000000004E-14</v>
      </c>
      <c r="CO45" s="16">
        <v>9.5041400000000005E-14</v>
      </c>
      <c r="CP45" s="16">
        <v>-4.6654699999999995E-13</v>
      </c>
      <c r="CQ45" s="16">
        <v>6.9699200000000001E-14</v>
      </c>
      <c r="CR45" s="16">
        <v>-5.9059899999999996E-14</v>
      </c>
      <c r="CS45" s="16">
        <v>-5.4887400000000001E-14</v>
      </c>
      <c r="CT45" s="16">
        <v>7.1984999999999996E-14</v>
      </c>
      <c r="CU45" s="16">
        <v>5.6805699999999999E-13</v>
      </c>
      <c r="CV45" s="16">
        <v>9.2728100000000003E-13</v>
      </c>
      <c r="CW45" s="16">
        <v>7.4165800000000005E-13</v>
      </c>
      <c r="CX45" s="16">
        <v>1.7593E-12</v>
      </c>
      <c r="CY45" s="16">
        <v>1.76077E-12</v>
      </c>
      <c r="CZ45" s="16">
        <v>1.8685500000000002E-12</v>
      </c>
      <c r="DA45" s="16">
        <v>1.8773799999999998E-12</v>
      </c>
      <c r="DB45" s="16">
        <v>-1.0558099999999999E-3</v>
      </c>
      <c r="DC45" s="16">
        <v>-2.7574100000000001E-3</v>
      </c>
      <c r="DD45" s="16">
        <v>0.99993900000000002</v>
      </c>
      <c r="DE45" s="16">
        <v>5.65008E-7</v>
      </c>
      <c r="DF45" s="16">
        <v>6.0072699999999998E-5</v>
      </c>
      <c r="DG45" s="16">
        <v>8.8206799999999991E-3</v>
      </c>
      <c r="DH45" s="16">
        <v>4.8612600000000001E-6</v>
      </c>
      <c r="DI45" s="18">
        <v>2.0005299999999999E-9</v>
      </c>
      <c r="DJ45" s="16">
        <v>0</v>
      </c>
      <c r="DK45" s="16">
        <v>-2053.09</v>
      </c>
      <c r="DL45" s="16">
        <v>-2211210</v>
      </c>
      <c r="DM45" s="16">
        <v>-2.96175E-3</v>
      </c>
      <c r="DN45" s="16">
        <v>1.02884E-4</v>
      </c>
      <c r="DO45" s="18">
        <v>0</v>
      </c>
      <c r="DP45" s="16">
        <v>4.9298600000000002E-8</v>
      </c>
      <c r="DQ45" s="16">
        <v>0</v>
      </c>
      <c r="DR45" s="16">
        <v>0</v>
      </c>
      <c r="DS45" s="16">
        <v>5.7046399999999998E-6</v>
      </c>
      <c r="DT45" s="16">
        <v>0</v>
      </c>
      <c r="DU45" s="18">
        <v>0</v>
      </c>
      <c r="DV45" s="16">
        <v>0</v>
      </c>
      <c r="DW45" s="16">
        <v>2105.0300000000002</v>
      </c>
      <c r="DX45" s="16">
        <v>0</v>
      </c>
      <c r="DY45" s="16">
        <v>2.1015500000000001E-4</v>
      </c>
      <c r="DZ45" s="16">
        <v>0</v>
      </c>
      <c r="EA45" s="18">
        <v>0</v>
      </c>
      <c r="EB45" s="16">
        <v>0</v>
      </c>
      <c r="EC45" s="16">
        <v>0</v>
      </c>
      <c r="ED45" s="27">
        <v>1266510</v>
      </c>
      <c r="EE45" s="16"/>
      <c r="EF45" s="16"/>
      <c r="EG45" s="18"/>
      <c r="EH45" s="16"/>
      <c r="EI45" s="16"/>
      <c r="EJ45" s="16"/>
      <c r="EK45" s="16"/>
      <c r="EL45" s="16"/>
      <c r="EM45" s="18"/>
      <c r="EN45" s="16"/>
      <c r="EO45" s="16"/>
      <c r="EP45" s="16"/>
      <c r="EQ45" s="16"/>
      <c r="ER45" s="16"/>
      <c r="ES45" s="18"/>
      <c r="ET45" s="16"/>
      <c r="EU45" s="16"/>
      <c r="EV45" s="16"/>
      <c r="EW45" s="16"/>
      <c r="EX45" s="16"/>
      <c r="EY45" s="18"/>
      <c r="EZ45" s="16"/>
      <c r="FA45" s="16"/>
      <c r="FB45" s="27"/>
      <c r="FC45" s="16"/>
      <c r="FD45" s="16"/>
      <c r="FE45" s="18"/>
      <c r="FF45" s="16"/>
      <c r="FG45" s="16"/>
      <c r="FH45" s="16"/>
      <c r="FI45" s="16"/>
      <c r="FJ45" s="16"/>
      <c r="FK45" s="18"/>
      <c r="FL45" s="16"/>
      <c r="FM45" s="16"/>
      <c r="FN45" s="16"/>
      <c r="FO45" s="16"/>
      <c r="FP45" s="16"/>
      <c r="FQ45" s="18"/>
      <c r="FR45" s="16"/>
      <c r="FS45" s="16"/>
      <c r="FT45" s="16"/>
      <c r="FU45" s="16"/>
      <c r="FV45" s="16"/>
      <c r="FW45" s="18"/>
      <c r="FX45" s="16"/>
      <c r="FY45" s="16"/>
      <c r="FZ45" s="27"/>
      <c r="GA45" s="16"/>
      <c r="GB45" s="16"/>
      <c r="GC45" s="18"/>
      <c r="GD45" s="16"/>
      <c r="GE45" s="16"/>
      <c r="GF45" s="16"/>
      <c r="GG45" s="16"/>
      <c r="GH45" s="16"/>
      <c r="GI45" s="18"/>
      <c r="GJ45" s="16"/>
      <c r="GK45" s="16"/>
      <c r="GL45" s="16"/>
      <c r="GM45" s="16"/>
      <c r="GN45" s="16"/>
      <c r="GO45" s="18"/>
      <c r="GP45" s="16"/>
      <c r="GQ45" s="16"/>
      <c r="GR45" s="16"/>
      <c r="GS45" s="16"/>
      <c r="GT45" s="16"/>
      <c r="GU45" s="18"/>
      <c r="GV45" s="16"/>
      <c r="GW45" s="16"/>
      <c r="GX45" s="27"/>
    </row>
    <row r="46" spans="1:206" hidden="1" x14ac:dyDescent="0.25">
      <c r="A46" s="34" t="s">
        <v>89</v>
      </c>
      <c r="B46" s="31">
        <v>9.5999300000000001E-8</v>
      </c>
      <c r="C46" s="8">
        <v>3.68278E-5</v>
      </c>
      <c r="D46" s="8">
        <v>6.1754200000000006E-5</v>
      </c>
      <c r="E46" s="8">
        <v>1.3755500000000001E-4</v>
      </c>
      <c r="F46" s="8">
        <v>6.7135500000000003E-6</v>
      </c>
      <c r="G46" s="8">
        <v>9.8519599999999998E-5</v>
      </c>
      <c r="H46" s="8">
        <v>6.6994200000000003E-6</v>
      </c>
      <c r="I46" s="8">
        <v>1.9474400000000001E-7</v>
      </c>
      <c r="J46" s="8">
        <v>2.76256E-8</v>
      </c>
      <c r="K46" s="8">
        <v>1.3337499999999999E-10</v>
      </c>
      <c r="L46" s="8">
        <v>4.0018099999999999</v>
      </c>
      <c r="M46" s="8">
        <v>1.71265</v>
      </c>
      <c r="N46" s="10">
        <v>3.9067299999999998E-14</v>
      </c>
      <c r="O46" s="8">
        <v>1.47732E-12</v>
      </c>
      <c r="P46" s="8">
        <v>5.0851300000000002E-12</v>
      </c>
      <c r="Q46" s="8">
        <v>1.3485800000000001E-11</v>
      </c>
      <c r="R46" s="8">
        <v>1.45908E-10</v>
      </c>
      <c r="S46" s="8">
        <v>1.6868300000000001E-10</v>
      </c>
      <c r="T46" s="8">
        <v>1.7059799999999999E-10</v>
      </c>
      <c r="U46" s="8">
        <v>1.70737E-10</v>
      </c>
      <c r="V46" s="8">
        <v>1.62319E-16</v>
      </c>
      <c r="W46" s="8">
        <v>8.7244899999999999E-16</v>
      </c>
      <c r="X46" s="8">
        <v>1.62692E-15</v>
      </c>
      <c r="Y46" s="8">
        <v>1.6277E-15</v>
      </c>
      <c r="Z46" s="8">
        <v>8.7784200000000002E-16</v>
      </c>
      <c r="AA46" s="8">
        <v>1.64504E-15</v>
      </c>
      <c r="AB46" s="8">
        <v>1.64789E-15</v>
      </c>
      <c r="AC46" s="8">
        <v>1.23359E-15</v>
      </c>
      <c r="AD46" s="8">
        <v>1.65309E-15</v>
      </c>
      <c r="AE46" s="8">
        <v>1.6531400000000001E-15</v>
      </c>
      <c r="AF46" s="8">
        <v>1.6542899999999999E-15</v>
      </c>
      <c r="AG46" s="8">
        <v>1.65448E-15</v>
      </c>
      <c r="AH46" s="8">
        <v>8.5676800000000003E-14</v>
      </c>
      <c r="AI46" s="8">
        <v>1.1E-12</v>
      </c>
      <c r="AJ46" s="8">
        <v>1.2495500000000001E-11</v>
      </c>
      <c r="AK46" s="8">
        <v>6.1862799999999994E-11</v>
      </c>
      <c r="AL46" s="8">
        <v>3.5895000000000001E-9</v>
      </c>
      <c r="AM46" s="8">
        <v>6.2223799999999998E-9</v>
      </c>
      <c r="AN46" s="8">
        <v>6.2890600000000002E-9</v>
      </c>
      <c r="AO46" s="8">
        <v>6.29003E-9</v>
      </c>
      <c r="AP46" s="8">
        <v>1.2399E-18</v>
      </c>
      <c r="AQ46" s="8">
        <v>1.1554399999999999E-16</v>
      </c>
      <c r="AR46" s="8">
        <v>1.29419E-14</v>
      </c>
      <c r="AS46" s="8">
        <v>1.30726E-14</v>
      </c>
      <c r="AT46" s="8">
        <v>1.1640799999999999E-16</v>
      </c>
      <c r="AU46" s="8">
        <v>6.2358599999999998E-14</v>
      </c>
      <c r="AV46" s="8">
        <v>8.3889400000000004E-14</v>
      </c>
      <c r="AW46" s="8">
        <v>2.59685E-16</v>
      </c>
      <c r="AX46" s="8">
        <v>1.4388900000000001E-13</v>
      </c>
      <c r="AY46" s="8">
        <v>1.43984E-13</v>
      </c>
      <c r="AZ46" s="8">
        <v>1.5181800000000001E-13</v>
      </c>
      <c r="BA46" s="8">
        <v>1.5239199999999999E-13</v>
      </c>
      <c r="BB46" s="8">
        <v>9.4238400000000004E-10</v>
      </c>
      <c r="BC46" s="8">
        <v>3.0704799999999999E-9</v>
      </c>
      <c r="BD46" s="8">
        <v>7.3247900000000003E-9</v>
      </c>
      <c r="BE46" s="8">
        <v>8.3556599999999997E-9</v>
      </c>
      <c r="BF46" s="8">
        <v>4.0693299999999998E-10</v>
      </c>
      <c r="BG46" s="8">
        <v>1.05637E-8</v>
      </c>
      <c r="BH46" s="8">
        <v>4.0592400000000001E-10</v>
      </c>
      <c r="BI46" s="8">
        <v>-4.5508000000000002E-7</v>
      </c>
      <c r="BJ46" s="8">
        <v>0</v>
      </c>
      <c r="BK46" s="8">
        <v>-2.25861E-11</v>
      </c>
      <c r="BL46" s="8">
        <v>7.2303699999999999E-10</v>
      </c>
      <c r="BM46" s="8">
        <v>2.31268E-11</v>
      </c>
      <c r="BN46" s="8">
        <v>-7.40262E-10</v>
      </c>
      <c r="BO46" s="8">
        <v>-1.1433399999999999E-13</v>
      </c>
      <c r="BP46" s="8">
        <v>-8.3241799999999998E-14</v>
      </c>
      <c r="BQ46" s="8">
        <v>-1.0843700000000001E-14</v>
      </c>
      <c r="BR46" s="8">
        <v>1.13244E-13</v>
      </c>
      <c r="BS46" s="8">
        <v>1.4083900000000001E-13</v>
      </c>
      <c r="BT46" s="8">
        <v>1.43158E-13</v>
      </c>
      <c r="BU46" s="8">
        <v>1.4332699999999999E-13</v>
      </c>
      <c r="BV46" s="8">
        <v>-4.6404999999999999E-14</v>
      </c>
      <c r="BW46" s="8">
        <v>2.8441E-14</v>
      </c>
      <c r="BX46" s="8">
        <v>8.9151400000000004E-14</v>
      </c>
      <c r="BY46" s="8">
        <v>8.9225100000000001E-14</v>
      </c>
      <c r="BZ46" s="8">
        <v>2.8813100000000003E-14</v>
      </c>
      <c r="CA46" s="8">
        <v>9.0458300000000003E-14</v>
      </c>
      <c r="CB46" s="8">
        <v>9.0725600000000005E-14</v>
      </c>
      <c r="CC46" s="8">
        <v>6.6139999999999996E-14</v>
      </c>
      <c r="CD46" s="8">
        <v>9.1110999999999999E-14</v>
      </c>
      <c r="CE46" s="8">
        <v>9.1115999999999995E-14</v>
      </c>
      <c r="CF46" s="8">
        <v>9.1197599999999996E-14</v>
      </c>
      <c r="CG46" s="8">
        <v>9.1215599999999999E-14</v>
      </c>
      <c r="CH46" s="8">
        <v>-1.4142999999999999E-12</v>
      </c>
      <c r="CI46" s="8">
        <v>-1.3802800000000001E-12</v>
      </c>
      <c r="CJ46" s="8">
        <v>-9.9805899999999992E-13</v>
      </c>
      <c r="CK46" s="8">
        <v>6.5777599999999996E-13</v>
      </c>
      <c r="CL46" s="8">
        <v>-2.49984E-13</v>
      </c>
      <c r="CM46" s="8">
        <v>8.6397999999999997E-14</v>
      </c>
      <c r="CN46" s="8">
        <v>9.4916900000000004E-14</v>
      </c>
      <c r="CO46" s="8">
        <v>9.5041400000000005E-14</v>
      </c>
      <c r="CP46" s="8">
        <v>-4.6654699999999995E-13</v>
      </c>
      <c r="CQ46" s="8">
        <v>6.9699200000000001E-14</v>
      </c>
      <c r="CR46" s="8">
        <v>-5.9059899999999996E-14</v>
      </c>
      <c r="CS46" s="8">
        <v>-5.4887400000000001E-14</v>
      </c>
      <c r="CT46" s="8">
        <v>7.1984999999999996E-14</v>
      </c>
      <c r="CU46" s="8">
        <v>5.6805699999999999E-13</v>
      </c>
      <c r="CV46" s="8">
        <v>9.2728100000000003E-13</v>
      </c>
      <c r="CW46" s="8">
        <v>7.4165800000000005E-13</v>
      </c>
      <c r="CX46" s="8">
        <v>1.7593E-12</v>
      </c>
      <c r="CY46" s="8">
        <v>1.76077E-12</v>
      </c>
      <c r="CZ46" s="8">
        <v>1.8685500000000002E-12</v>
      </c>
      <c r="DA46" s="8">
        <v>1.8773799999999998E-12</v>
      </c>
      <c r="DB46" s="8">
        <v>-6.9487399999999995E-4</v>
      </c>
      <c r="DC46" s="8">
        <v>-2.7574100000000001E-3</v>
      </c>
      <c r="DD46" s="8">
        <v>0.99993900000000002</v>
      </c>
      <c r="DE46" s="8">
        <v>5.65008E-7</v>
      </c>
      <c r="DF46" s="8">
        <v>6.0072699999999998E-5</v>
      </c>
      <c r="DG46" s="8">
        <v>8.7442000000000006E-3</v>
      </c>
      <c r="DH46" s="8">
        <v>2.2610500000000001E-6</v>
      </c>
      <c r="DI46" s="8">
        <v>9.7418999999999992E-10</v>
      </c>
      <c r="DJ46" s="8">
        <v>0</v>
      </c>
      <c r="DK46" s="10">
        <v>-2053.09</v>
      </c>
      <c r="DL46" s="8">
        <v>-2211210</v>
      </c>
      <c r="DM46" s="8">
        <v>-2.96175E-3</v>
      </c>
      <c r="DN46" s="8">
        <v>1.02884E-4</v>
      </c>
      <c r="DO46" s="8">
        <v>0</v>
      </c>
      <c r="DP46" s="8">
        <v>4.9298600000000002E-8</v>
      </c>
      <c r="DQ46" s="10">
        <v>0</v>
      </c>
      <c r="DR46" s="8">
        <v>0</v>
      </c>
      <c r="DS46" s="8">
        <v>5.7046400000000005E-7</v>
      </c>
      <c r="DT46" s="8">
        <v>0</v>
      </c>
      <c r="DU46" s="8">
        <v>0</v>
      </c>
      <c r="DV46" s="8">
        <v>0</v>
      </c>
      <c r="DW46" s="10">
        <v>2105.0300000000002</v>
      </c>
      <c r="DX46" s="8">
        <v>0</v>
      </c>
      <c r="DY46" s="8">
        <v>2.1015500000000001E-4</v>
      </c>
      <c r="DZ46" s="8">
        <v>0</v>
      </c>
      <c r="EA46" s="8">
        <v>0</v>
      </c>
      <c r="EB46" s="8">
        <v>0</v>
      </c>
      <c r="EC46" s="10">
        <v>0</v>
      </c>
      <c r="ED46" s="25">
        <v>1266510</v>
      </c>
      <c r="EE46" s="8"/>
      <c r="EF46" s="8"/>
      <c r="EG46" s="8"/>
      <c r="EH46" s="8"/>
      <c r="EI46" s="10"/>
      <c r="EJ46" s="8"/>
      <c r="EK46" s="8"/>
      <c r="EL46" s="8"/>
      <c r="EM46" s="8"/>
      <c r="EN46" s="8"/>
      <c r="EO46" s="10"/>
      <c r="EP46" s="8"/>
      <c r="EQ46" s="8"/>
      <c r="ER46" s="8"/>
      <c r="ES46" s="8"/>
      <c r="ET46" s="8"/>
      <c r="EU46" s="10"/>
      <c r="EV46" s="8"/>
      <c r="EW46" s="8"/>
      <c r="EX46" s="8"/>
      <c r="EY46" s="8"/>
      <c r="EZ46" s="8"/>
      <c r="FA46" s="10"/>
      <c r="FB46" s="25"/>
      <c r="FC46" s="8"/>
      <c r="FD46" s="8"/>
      <c r="FE46" s="8"/>
      <c r="FF46" s="8"/>
      <c r="FG46" s="10"/>
      <c r="FH46" s="8"/>
      <c r="FI46" s="8"/>
      <c r="FJ46" s="8"/>
      <c r="FK46" s="8"/>
      <c r="FL46" s="8"/>
      <c r="FM46" s="10"/>
      <c r="FN46" s="8"/>
      <c r="FO46" s="8"/>
      <c r="FP46" s="8"/>
      <c r="FQ46" s="8"/>
      <c r="FR46" s="8"/>
      <c r="FS46" s="10"/>
      <c r="FT46" s="8"/>
      <c r="FU46" s="8"/>
      <c r="FV46" s="8"/>
      <c r="FW46" s="8"/>
      <c r="FX46" s="8"/>
      <c r="FY46" s="10"/>
      <c r="FZ46" s="25"/>
      <c r="GA46" s="8"/>
      <c r="GB46" s="8"/>
      <c r="GC46" s="8"/>
      <c r="GD46" s="8"/>
      <c r="GE46" s="10"/>
      <c r="GF46" s="8"/>
      <c r="GG46" s="8"/>
      <c r="GH46" s="8"/>
      <c r="GI46" s="8"/>
      <c r="GJ46" s="8"/>
      <c r="GK46" s="10"/>
      <c r="GL46" s="8"/>
      <c r="GM46" s="8"/>
      <c r="GN46" s="8"/>
      <c r="GO46" s="8"/>
      <c r="GP46" s="8"/>
      <c r="GQ46" s="10"/>
      <c r="GR46" s="8"/>
      <c r="GS46" s="8"/>
      <c r="GT46" s="8"/>
      <c r="GU46" s="8"/>
      <c r="GV46" s="8"/>
      <c r="GW46" s="10"/>
      <c r="GX46" s="25"/>
    </row>
    <row r="47" spans="1:206" hidden="1" x14ac:dyDescent="0.25">
      <c r="A47" s="35" t="s">
        <v>89</v>
      </c>
      <c r="B47" s="32">
        <v>9.5999300000000001E-8</v>
      </c>
      <c r="C47" s="11">
        <v>3.68278E-5</v>
      </c>
      <c r="D47" s="11">
        <v>6.1754200000000006E-5</v>
      </c>
      <c r="E47" s="11">
        <v>1.3755500000000001E-4</v>
      </c>
      <c r="F47" s="11">
        <v>6.7135500000000003E-6</v>
      </c>
      <c r="G47" s="11">
        <v>9.8519599999999998E-5</v>
      </c>
      <c r="H47" s="11">
        <v>6.6994200000000003E-6</v>
      </c>
      <c r="I47" s="11">
        <v>1.9474400000000001E-7</v>
      </c>
      <c r="J47" s="11">
        <v>2.76256E-8</v>
      </c>
      <c r="K47" s="11">
        <v>1.3337499999999999E-10</v>
      </c>
      <c r="L47" s="11">
        <v>4.0018099999999999</v>
      </c>
      <c r="M47" s="11">
        <v>1.71265</v>
      </c>
      <c r="N47" s="13">
        <v>7.8134599999999996E-14</v>
      </c>
      <c r="O47" s="11">
        <v>1.47732E-12</v>
      </c>
      <c r="P47" s="11">
        <v>5.0851300000000002E-12</v>
      </c>
      <c r="Q47" s="11">
        <v>1.3485800000000001E-11</v>
      </c>
      <c r="R47" s="11">
        <v>1.45908E-10</v>
      </c>
      <c r="S47" s="11">
        <v>1.6868300000000001E-10</v>
      </c>
      <c r="T47" s="11">
        <v>1.7059799999999999E-10</v>
      </c>
      <c r="U47" s="11">
        <v>1.70737E-10</v>
      </c>
      <c r="V47" s="11">
        <v>1.62319E-16</v>
      </c>
      <c r="W47" s="11">
        <v>8.7244899999999999E-16</v>
      </c>
      <c r="X47" s="11">
        <v>1.62692E-15</v>
      </c>
      <c r="Y47" s="11">
        <v>1.6277E-15</v>
      </c>
      <c r="Z47" s="11">
        <v>8.7784200000000002E-16</v>
      </c>
      <c r="AA47" s="11">
        <v>1.64504E-15</v>
      </c>
      <c r="AB47" s="11">
        <v>1.64789E-15</v>
      </c>
      <c r="AC47" s="11">
        <v>1.23359E-15</v>
      </c>
      <c r="AD47" s="11">
        <v>1.65309E-15</v>
      </c>
      <c r="AE47" s="11">
        <v>1.6531400000000001E-15</v>
      </c>
      <c r="AF47" s="11">
        <v>1.6542899999999999E-15</v>
      </c>
      <c r="AG47" s="11">
        <v>1.65448E-15</v>
      </c>
      <c r="AH47" s="11">
        <v>8.5676800000000003E-14</v>
      </c>
      <c r="AI47" s="11">
        <v>1.1E-12</v>
      </c>
      <c r="AJ47" s="11">
        <v>1.2495500000000001E-11</v>
      </c>
      <c r="AK47" s="11">
        <v>6.1862799999999994E-11</v>
      </c>
      <c r="AL47" s="11">
        <v>3.5895000000000001E-9</v>
      </c>
      <c r="AM47" s="11">
        <v>6.2223799999999998E-9</v>
      </c>
      <c r="AN47" s="11">
        <v>6.2890600000000002E-9</v>
      </c>
      <c r="AO47" s="11">
        <v>6.29003E-9</v>
      </c>
      <c r="AP47" s="11">
        <v>1.2399E-18</v>
      </c>
      <c r="AQ47" s="11">
        <v>1.1554399999999999E-16</v>
      </c>
      <c r="AR47" s="11">
        <v>1.29419E-14</v>
      </c>
      <c r="AS47" s="11">
        <v>1.30726E-14</v>
      </c>
      <c r="AT47" s="11">
        <v>1.1640799999999999E-16</v>
      </c>
      <c r="AU47" s="11">
        <v>6.2358599999999998E-14</v>
      </c>
      <c r="AV47" s="11">
        <v>8.3889400000000004E-14</v>
      </c>
      <c r="AW47" s="11">
        <v>2.59685E-16</v>
      </c>
      <c r="AX47" s="11">
        <v>1.4388900000000001E-13</v>
      </c>
      <c r="AY47" s="11">
        <v>1.43984E-13</v>
      </c>
      <c r="AZ47" s="11">
        <v>1.5181800000000001E-13</v>
      </c>
      <c r="BA47" s="11">
        <v>1.5239199999999999E-13</v>
      </c>
      <c r="BB47" s="11">
        <v>9.42439E-10</v>
      </c>
      <c r="BC47" s="11">
        <v>3.07088E-9</v>
      </c>
      <c r="BD47" s="11">
        <v>7.3253199999999997E-9</v>
      </c>
      <c r="BE47" s="11">
        <v>8.3556599999999997E-9</v>
      </c>
      <c r="BF47" s="11">
        <v>4.0693299999999998E-10</v>
      </c>
      <c r="BG47" s="11">
        <v>1.05637E-8</v>
      </c>
      <c r="BH47" s="11">
        <v>4.0592400000000001E-10</v>
      </c>
      <c r="BI47" s="11">
        <v>-4.5508000000000002E-7</v>
      </c>
      <c r="BJ47" s="11">
        <v>0</v>
      </c>
      <c r="BK47" s="11">
        <v>-2.25861E-11</v>
      </c>
      <c r="BL47" s="11">
        <v>6.4282800000000003E-10</v>
      </c>
      <c r="BM47" s="11">
        <v>2.31268E-11</v>
      </c>
      <c r="BN47" s="11">
        <v>-6.5802500000000001E-10</v>
      </c>
      <c r="BO47" s="11">
        <v>-1.1433399999999999E-13</v>
      </c>
      <c r="BP47" s="11">
        <v>-8.3241799999999998E-14</v>
      </c>
      <c r="BQ47" s="11">
        <v>-1.0843700000000001E-14</v>
      </c>
      <c r="BR47" s="11">
        <v>1.13244E-13</v>
      </c>
      <c r="BS47" s="11">
        <v>1.4083900000000001E-13</v>
      </c>
      <c r="BT47" s="11">
        <v>1.43158E-13</v>
      </c>
      <c r="BU47" s="11">
        <v>1.4332699999999999E-13</v>
      </c>
      <c r="BV47" s="11">
        <v>-4.6404999999999999E-14</v>
      </c>
      <c r="BW47" s="11">
        <v>2.8441E-14</v>
      </c>
      <c r="BX47" s="11">
        <v>8.9151400000000004E-14</v>
      </c>
      <c r="BY47" s="11">
        <v>8.9225100000000001E-14</v>
      </c>
      <c r="BZ47" s="11">
        <v>2.8813100000000003E-14</v>
      </c>
      <c r="CA47" s="11">
        <v>9.0458300000000003E-14</v>
      </c>
      <c r="CB47" s="11">
        <v>9.0725600000000005E-14</v>
      </c>
      <c r="CC47" s="11">
        <v>6.6139999999999996E-14</v>
      </c>
      <c r="CD47" s="11">
        <v>9.1110999999999999E-14</v>
      </c>
      <c r="CE47" s="11">
        <v>9.1115999999999995E-14</v>
      </c>
      <c r="CF47" s="11">
        <v>9.1197599999999996E-14</v>
      </c>
      <c r="CG47" s="11">
        <v>9.1215599999999999E-14</v>
      </c>
      <c r="CH47" s="11">
        <v>-1.4142999999999999E-12</v>
      </c>
      <c r="CI47" s="11">
        <v>-1.3802800000000001E-12</v>
      </c>
      <c r="CJ47" s="11">
        <v>-9.9805899999999992E-13</v>
      </c>
      <c r="CK47" s="11">
        <v>6.5777599999999996E-13</v>
      </c>
      <c r="CL47" s="11">
        <v>-2.49984E-13</v>
      </c>
      <c r="CM47" s="11">
        <v>8.6397999999999997E-14</v>
      </c>
      <c r="CN47" s="11">
        <v>9.4916900000000004E-14</v>
      </c>
      <c r="CO47" s="11">
        <v>9.5041400000000005E-14</v>
      </c>
      <c r="CP47" s="11">
        <v>-4.6654699999999995E-13</v>
      </c>
      <c r="CQ47" s="11">
        <v>6.9699200000000001E-14</v>
      </c>
      <c r="CR47" s="11">
        <v>-5.9059899999999996E-14</v>
      </c>
      <c r="CS47" s="11">
        <v>-5.4887400000000001E-14</v>
      </c>
      <c r="CT47" s="11">
        <v>7.1984999999999996E-14</v>
      </c>
      <c r="CU47" s="11">
        <v>5.6805699999999999E-13</v>
      </c>
      <c r="CV47" s="11">
        <v>9.2728100000000003E-13</v>
      </c>
      <c r="CW47" s="11">
        <v>7.4165800000000005E-13</v>
      </c>
      <c r="CX47" s="11">
        <v>1.7593E-12</v>
      </c>
      <c r="CY47" s="11">
        <v>1.76077E-12</v>
      </c>
      <c r="CZ47" s="11">
        <v>1.8685500000000002E-12</v>
      </c>
      <c r="DA47" s="11">
        <v>1.8773799999999998E-12</v>
      </c>
      <c r="DB47" s="11">
        <v>-7.3497799999999996E-4</v>
      </c>
      <c r="DC47" s="11">
        <v>-2.7574100000000001E-3</v>
      </c>
      <c r="DD47" s="11">
        <v>0.99993900000000002</v>
      </c>
      <c r="DE47" s="11">
        <v>5.65008E-7</v>
      </c>
      <c r="DF47" s="11">
        <v>6.0072699999999998E-5</v>
      </c>
      <c r="DG47" s="11">
        <v>8.7447400000000008E-3</v>
      </c>
      <c r="DH47" s="11">
        <v>2.2610500000000001E-6</v>
      </c>
      <c r="DI47" s="11">
        <v>9.7418999999999992E-10</v>
      </c>
      <c r="DJ47" s="11">
        <v>0</v>
      </c>
      <c r="DK47" s="13">
        <v>-2053.09</v>
      </c>
      <c r="DL47" s="11">
        <v>-2211210</v>
      </c>
      <c r="DM47" s="11">
        <v>-2.96175E-3</v>
      </c>
      <c r="DN47" s="11">
        <v>1.02884E-4</v>
      </c>
      <c r="DO47" s="11">
        <v>0</v>
      </c>
      <c r="DP47" s="11">
        <v>4.9298600000000002E-8</v>
      </c>
      <c r="DQ47" s="13">
        <v>0</v>
      </c>
      <c r="DR47" s="11">
        <v>0</v>
      </c>
      <c r="DS47" s="11">
        <v>1.1409299999999999E-6</v>
      </c>
      <c r="DT47" s="11">
        <v>0</v>
      </c>
      <c r="DU47" s="11">
        <v>0</v>
      </c>
      <c r="DV47" s="11">
        <v>0</v>
      </c>
      <c r="DW47" s="13">
        <v>2105.0300000000002</v>
      </c>
      <c r="DX47" s="11">
        <v>0</v>
      </c>
      <c r="DY47" s="11">
        <v>2.1015500000000001E-4</v>
      </c>
      <c r="DZ47" s="11">
        <v>0</v>
      </c>
      <c r="EA47" s="11">
        <v>0</v>
      </c>
      <c r="EB47" s="11">
        <v>0</v>
      </c>
      <c r="EC47" s="13">
        <v>0</v>
      </c>
      <c r="ED47" s="26">
        <v>1266510</v>
      </c>
      <c r="EE47" s="11"/>
      <c r="EF47" s="11"/>
      <c r="EG47" s="11"/>
      <c r="EH47" s="11"/>
      <c r="EI47" s="13">
        <f t="shared" ref="EI47:EU62" ca="1" si="76">IFERROR(SLOPE(OFFSET($BB47,-1,EI$2,3),OFFSET($B47,-1,EI$3,3)),0)</f>
        <v>-2053.0826892467221</v>
      </c>
      <c r="EJ47" s="11"/>
      <c r="EK47" s="11"/>
      <c r="EL47" s="11"/>
      <c r="EM47" s="11"/>
      <c r="EN47" s="11"/>
      <c r="EO47" s="13">
        <f t="shared" ca="1" si="76"/>
        <v>0</v>
      </c>
      <c r="EP47" s="11"/>
      <c r="EQ47" s="11"/>
      <c r="ER47" s="11"/>
      <c r="ES47" s="11"/>
      <c r="ET47" s="11"/>
      <c r="EU47" s="13">
        <f t="shared" ca="1" si="76"/>
        <v>2105.0186408898585</v>
      </c>
      <c r="EV47" s="11"/>
      <c r="EW47" s="11"/>
      <c r="EX47" s="11"/>
      <c r="EY47" s="11"/>
      <c r="EZ47" s="11"/>
      <c r="FA47" s="13">
        <f t="shared" ref="FA47:FA62" ca="1" si="77">IFERROR(SLOPE(OFFSET($BB47,-1,FA$2,3),OFFSET($B47,-1,FA$3,3)),0)</f>
        <v>0</v>
      </c>
      <c r="FB47" s="26"/>
      <c r="FC47" s="41"/>
      <c r="FD47" s="41"/>
      <c r="FE47" s="41"/>
      <c r="FF47" s="41"/>
      <c r="FG47" s="42">
        <f ca="1">IFERROR((EI47-DK47)/DK47,(EI47-DK47)/1)</f>
        <v>-3.5608537755452019E-6</v>
      </c>
      <c r="FH47" s="41"/>
      <c r="FI47" s="41"/>
      <c r="FJ47" s="41"/>
      <c r="FK47" s="41"/>
      <c r="FL47" s="41"/>
      <c r="FM47" s="42">
        <f ca="1">IFERROR((EO47-DQ47)/DQ47,(EO47-DQ47)/1)</f>
        <v>0</v>
      </c>
      <c r="FN47" s="41"/>
      <c r="FO47" s="41"/>
      <c r="FP47" s="41"/>
      <c r="FQ47" s="41"/>
      <c r="FR47" s="41"/>
      <c r="FS47" s="42">
        <f ca="1">IFERROR((EU47-DW47)/DW47,(EU47-DW47)/1)</f>
        <v>-5.3961749436879402E-6</v>
      </c>
      <c r="FT47" s="41"/>
      <c r="FU47" s="41"/>
      <c r="FV47" s="41"/>
      <c r="FW47" s="41"/>
      <c r="FX47" s="41"/>
      <c r="FY47" s="42">
        <f ca="1">IFERROR((FA47-EC47)/EC47,(FA47-EC47)/1)</f>
        <v>0</v>
      </c>
      <c r="FZ47" s="43"/>
      <c r="GA47" s="11"/>
      <c r="GB47" s="11"/>
      <c r="GC47" s="11"/>
      <c r="GD47" s="11"/>
      <c r="GE47" s="13">
        <f ca="1">IFERROR(INTERCEPT(OFFSET($BB47,-1,GE$2,3),OFFSET($B47,-1,GE$3,3)),0)+DK47*OFFSET($B47,0,GE$3)</f>
        <v>6.4282783054663982E-10</v>
      </c>
      <c r="GF47" s="11"/>
      <c r="GG47" s="11"/>
      <c r="GH47" s="11"/>
      <c r="GI47" s="11"/>
      <c r="GJ47" s="11"/>
      <c r="GK47" s="13">
        <f ca="1">IFERROR(INTERCEPT(OFFSET($BB47,-1,GK$2,3),OFFSET($B47,-1,GK$3,3)),0)+DQ47*OFFSET($B47,0,GK$3)</f>
        <v>2.31268E-11</v>
      </c>
      <c r="GL47" s="11"/>
      <c r="GM47" s="11"/>
      <c r="GN47" s="11"/>
      <c r="GO47" s="11"/>
      <c r="GP47" s="11"/>
      <c r="GQ47" s="13">
        <f ca="1">IFERROR(INTERCEPT(OFFSET($BB47,-1,GQ$2,3),OFFSET($B47,-1,GQ$3,3)),0)+DW47*OFFSET($B47,0,GQ$3)</f>
        <v>-6.580238492944273E-10</v>
      </c>
      <c r="GR47" s="11"/>
      <c r="GS47" s="11"/>
      <c r="GT47" s="11"/>
      <c r="GU47" s="11"/>
      <c r="GV47" s="11"/>
      <c r="GW47" s="13">
        <f ca="1">IFERROR(INTERCEPT(OFFSET($BB47,-1,GW$2,3),OFFSET($B47,-1,GW$3,3)),0)+EC47*OFFSET($B47,0,GW$3)</f>
        <v>-4.6404999999999999E-14</v>
      </c>
      <c r="GX47" s="26"/>
    </row>
    <row r="48" spans="1:206" hidden="1" x14ac:dyDescent="0.25">
      <c r="A48" s="35" t="s">
        <v>89</v>
      </c>
      <c r="B48" s="32">
        <v>9.5999300000000001E-8</v>
      </c>
      <c r="C48" s="11">
        <v>3.68278E-5</v>
      </c>
      <c r="D48" s="11">
        <v>6.1754200000000006E-5</v>
      </c>
      <c r="E48" s="11">
        <v>1.3755500000000001E-4</v>
      </c>
      <c r="F48" s="11">
        <v>6.7135500000000003E-6</v>
      </c>
      <c r="G48" s="11">
        <v>9.8519599999999998E-5</v>
      </c>
      <c r="H48" s="11">
        <v>6.6994200000000003E-6</v>
      </c>
      <c r="I48" s="11">
        <v>1.9474400000000001E-7</v>
      </c>
      <c r="J48" s="11">
        <v>2.76256E-8</v>
      </c>
      <c r="K48" s="11">
        <v>1.3337499999999999E-10</v>
      </c>
      <c r="L48" s="11">
        <v>4.0018099999999999</v>
      </c>
      <c r="M48" s="11">
        <v>1.71265</v>
      </c>
      <c r="N48" s="13">
        <v>1.1720199999999999E-13</v>
      </c>
      <c r="O48" s="11">
        <v>1.47732E-12</v>
      </c>
      <c r="P48" s="11">
        <v>5.0851300000000002E-12</v>
      </c>
      <c r="Q48" s="11">
        <v>1.3485800000000001E-11</v>
      </c>
      <c r="R48" s="11">
        <v>1.45908E-10</v>
      </c>
      <c r="S48" s="11">
        <v>1.6868300000000001E-10</v>
      </c>
      <c r="T48" s="11">
        <v>1.7059799999999999E-10</v>
      </c>
      <c r="U48" s="11">
        <v>1.70737E-10</v>
      </c>
      <c r="V48" s="11">
        <v>1.62319E-16</v>
      </c>
      <c r="W48" s="11">
        <v>8.7244899999999999E-16</v>
      </c>
      <c r="X48" s="11">
        <v>1.62692E-15</v>
      </c>
      <c r="Y48" s="11">
        <v>1.6277E-15</v>
      </c>
      <c r="Z48" s="11">
        <v>8.7784200000000002E-16</v>
      </c>
      <c r="AA48" s="11">
        <v>1.64504E-15</v>
      </c>
      <c r="AB48" s="11">
        <v>1.64789E-15</v>
      </c>
      <c r="AC48" s="11">
        <v>1.23359E-15</v>
      </c>
      <c r="AD48" s="11">
        <v>1.65309E-15</v>
      </c>
      <c r="AE48" s="11">
        <v>1.6531400000000001E-15</v>
      </c>
      <c r="AF48" s="11">
        <v>1.6542899999999999E-15</v>
      </c>
      <c r="AG48" s="11">
        <v>1.65448E-15</v>
      </c>
      <c r="AH48" s="11">
        <v>8.5676800000000003E-14</v>
      </c>
      <c r="AI48" s="11">
        <v>1.1E-12</v>
      </c>
      <c r="AJ48" s="11">
        <v>1.2495500000000001E-11</v>
      </c>
      <c r="AK48" s="11">
        <v>6.1862799999999994E-11</v>
      </c>
      <c r="AL48" s="11">
        <v>3.5895000000000001E-9</v>
      </c>
      <c r="AM48" s="11">
        <v>6.2223799999999998E-9</v>
      </c>
      <c r="AN48" s="11">
        <v>6.2890600000000002E-9</v>
      </c>
      <c r="AO48" s="11">
        <v>6.29003E-9</v>
      </c>
      <c r="AP48" s="11">
        <v>1.2399E-18</v>
      </c>
      <c r="AQ48" s="11">
        <v>1.1554399999999999E-16</v>
      </c>
      <c r="AR48" s="11">
        <v>1.29419E-14</v>
      </c>
      <c r="AS48" s="11">
        <v>1.30726E-14</v>
      </c>
      <c r="AT48" s="11">
        <v>1.1640799999999999E-16</v>
      </c>
      <c r="AU48" s="11">
        <v>6.2358599999999998E-14</v>
      </c>
      <c r="AV48" s="11">
        <v>8.3889400000000004E-14</v>
      </c>
      <c r="AW48" s="11">
        <v>2.59685E-16</v>
      </c>
      <c r="AX48" s="11">
        <v>1.4388900000000001E-13</v>
      </c>
      <c r="AY48" s="11">
        <v>1.43984E-13</v>
      </c>
      <c r="AZ48" s="11">
        <v>1.5181800000000001E-13</v>
      </c>
      <c r="BA48" s="11">
        <v>1.5239199999999999E-13</v>
      </c>
      <c r="BB48" s="11">
        <v>9.4249399999999995E-10</v>
      </c>
      <c r="BC48" s="11">
        <v>3.0712800000000002E-9</v>
      </c>
      <c r="BD48" s="11">
        <v>7.3258599999999998E-9</v>
      </c>
      <c r="BE48" s="11">
        <v>8.3556599999999997E-9</v>
      </c>
      <c r="BF48" s="11">
        <v>4.0693299999999998E-10</v>
      </c>
      <c r="BG48" s="11">
        <v>1.05637E-8</v>
      </c>
      <c r="BH48" s="11">
        <v>4.0592400000000001E-10</v>
      </c>
      <c r="BI48" s="11">
        <v>-4.5508000000000002E-7</v>
      </c>
      <c r="BJ48" s="11">
        <v>0</v>
      </c>
      <c r="BK48" s="11">
        <v>-2.25861E-11</v>
      </c>
      <c r="BL48" s="11">
        <v>5.6261999999999997E-10</v>
      </c>
      <c r="BM48" s="11">
        <v>2.31268E-11</v>
      </c>
      <c r="BN48" s="11">
        <v>-5.7578700000000001E-10</v>
      </c>
      <c r="BO48" s="11">
        <v>-1.1433399999999999E-13</v>
      </c>
      <c r="BP48" s="11">
        <v>-8.3241799999999998E-14</v>
      </c>
      <c r="BQ48" s="11">
        <v>-1.0843700000000001E-14</v>
      </c>
      <c r="BR48" s="11">
        <v>1.13244E-13</v>
      </c>
      <c r="BS48" s="11">
        <v>1.4083900000000001E-13</v>
      </c>
      <c r="BT48" s="11">
        <v>1.43158E-13</v>
      </c>
      <c r="BU48" s="11">
        <v>1.4332699999999999E-13</v>
      </c>
      <c r="BV48" s="11">
        <v>-4.6404999999999999E-14</v>
      </c>
      <c r="BW48" s="11">
        <v>2.8441E-14</v>
      </c>
      <c r="BX48" s="11">
        <v>8.9151400000000004E-14</v>
      </c>
      <c r="BY48" s="11">
        <v>8.9225100000000001E-14</v>
      </c>
      <c r="BZ48" s="11">
        <v>2.8813100000000003E-14</v>
      </c>
      <c r="CA48" s="11">
        <v>9.0458300000000003E-14</v>
      </c>
      <c r="CB48" s="11">
        <v>9.0725600000000005E-14</v>
      </c>
      <c r="CC48" s="11">
        <v>6.6139999999999996E-14</v>
      </c>
      <c r="CD48" s="11">
        <v>9.1110999999999999E-14</v>
      </c>
      <c r="CE48" s="11">
        <v>9.1115999999999995E-14</v>
      </c>
      <c r="CF48" s="11">
        <v>9.1197599999999996E-14</v>
      </c>
      <c r="CG48" s="11">
        <v>9.1215599999999999E-14</v>
      </c>
      <c r="CH48" s="11">
        <v>-1.4142999999999999E-12</v>
      </c>
      <c r="CI48" s="11">
        <v>-1.3802800000000001E-12</v>
      </c>
      <c r="CJ48" s="11">
        <v>-9.9805899999999992E-13</v>
      </c>
      <c r="CK48" s="11">
        <v>6.5777599999999996E-13</v>
      </c>
      <c r="CL48" s="11">
        <v>-2.49984E-13</v>
      </c>
      <c r="CM48" s="11">
        <v>8.6397999999999997E-14</v>
      </c>
      <c r="CN48" s="11">
        <v>9.4916900000000004E-14</v>
      </c>
      <c r="CO48" s="11">
        <v>9.5041400000000005E-14</v>
      </c>
      <c r="CP48" s="11">
        <v>-4.6654699999999995E-13</v>
      </c>
      <c r="CQ48" s="11">
        <v>6.9699200000000001E-14</v>
      </c>
      <c r="CR48" s="11">
        <v>-5.9059899999999996E-14</v>
      </c>
      <c r="CS48" s="11">
        <v>-5.4887400000000001E-14</v>
      </c>
      <c r="CT48" s="11">
        <v>7.1984999999999996E-14</v>
      </c>
      <c r="CU48" s="11">
        <v>5.6805699999999999E-13</v>
      </c>
      <c r="CV48" s="11">
        <v>9.2728100000000003E-13</v>
      </c>
      <c r="CW48" s="11">
        <v>7.4165800000000005E-13</v>
      </c>
      <c r="CX48" s="11">
        <v>1.7593E-12</v>
      </c>
      <c r="CY48" s="11">
        <v>1.76077E-12</v>
      </c>
      <c r="CZ48" s="11">
        <v>1.8685500000000002E-12</v>
      </c>
      <c r="DA48" s="11">
        <v>1.8773799999999998E-12</v>
      </c>
      <c r="DB48" s="11">
        <v>-7.7508299999999998E-4</v>
      </c>
      <c r="DC48" s="11">
        <v>-2.7574100000000001E-3</v>
      </c>
      <c r="DD48" s="11">
        <v>0.99993900000000002</v>
      </c>
      <c r="DE48" s="11">
        <v>5.65008E-7</v>
      </c>
      <c r="DF48" s="11">
        <v>6.0072699999999998E-5</v>
      </c>
      <c r="DG48" s="11">
        <v>8.7452899999999993E-3</v>
      </c>
      <c r="DH48" s="11">
        <v>2.2610500000000001E-6</v>
      </c>
      <c r="DI48" s="11">
        <v>9.7418999999999992E-10</v>
      </c>
      <c r="DJ48" s="11">
        <v>0</v>
      </c>
      <c r="DK48" s="13">
        <v>-2053.09</v>
      </c>
      <c r="DL48" s="11">
        <v>-2211210</v>
      </c>
      <c r="DM48" s="11">
        <v>-2.96175E-3</v>
      </c>
      <c r="DN48" s="11">
        <v>1.02884E-4</v>
      </c>
      <c r="DO48" s="11">
        <v>0</v>
      </c>
      <c r="DP48" s="11">
        <v>4.9298600000000002E-8</v>
      </c>
      <c r="DQ48" s="13">
        <v>0</v>
      </c>
      <c r="DR48" s="11">
        <v>0</v>
      </c>
      <c r="DS48" s="11">
        <v>1.71139E-6</v>
      </c>
      <c r="DT48" s="11">
        <v>0</v>
      </c>
      <c r="DU48" s="11">
        <v>0</v>
      </c>
      <c r="DV48" s="11">
        <v>0</v>
      </c>
      <c r="DW48" s="13">
        <v>2105.0300000000002</v>
      </c>
      <c r="DX48" s="11">
        <v>0</v>
      </c>
      <c r="DY48" s="11">
        <v>2.1015500000000001E-4</v>
      </c>
      <c r="DZ48" s="11">
        <v>0</v>
      </c>
      <c r="EA48" s="11">
        <v>0</v>
      </c>
      <c r="EB48" s="11">
        <v>0</v>
      </c>
      <c r="EC48" s="13">
        <v>0</v>
      </c>
      <c r="ED48" s="26">
        <v>1266510</v>
      </c>
      <c r="EE48" s="11"/>
      <c r="EF48" s="11"/>
      <c r="EG48" s="11"/>
      <c r="EH48" s="11"/>
      <c r="EI48" s="13">
        <f t="shared" ca="1" si="76"/>
        <v>-2053.0905721025842</v>
      </c>
      <c r="EJ48" s="11"/>
      <c r="EK48" s="11"/>
      <c r="EL48" s="11"/>
      <c r="EM48" s="11"/>
      <c r="EN48" s="11"/>
      <c r="EO48" s="13">
        <f t="shared" ca="1" si="76"/>
        <v>0</v>
      </c>
      <c r="EP48" s="11"/>
      <c r="EQ48" s="11"/>
      <c r="ER48" s="11"/>
      <c r="ES48" s="11"/>
      <c r="ET48" s="11"/>
      <c r="EU48" s="13">
        <f t="shared" ca="1" si="76"/>
        <v>2105.039521626366</v>
      </c>
      <c r="EV48" s="11"/>
      <c r="EW48" s="11"/>
      <c r="EX48" s="11"/>
      <c r="EY48" s="11"/>
      <c r="EZ48" s="11"/>
      <c r="FA48" s="13">
        <f t="shared" ca="1" si="77"/>
        <v>0</v>
      </c>
      <c r="FB48" s="26"/>
      <c r="FC48" s="41"/>
      <c r="FD48" s="41"/>
      <c r="FE48" s="41"/>
      <c r="FF48" s="41"/>
      <c r="FG48" s="42">
        <f t="shared" ref="FG48:FG64" ca="1" si="78">IFERROR((EI48-DK48)/DK48,(EI48-DK48)/1)</f>
        <v>2.7865441071810324E-7</v>
      </c>
      <c r="FH48" s="41"/>
      <c r="FI48" s="41"/>
      <c r="FJ48" s="41"/>
      <c r="FK48" s="41"/>
      <c r="FL48" s="41"/>
      <c r="FM48" s="42">
        <f t="shared" ref="FM48:FM64" ca="1" si="79">IFERROR((EO48-DQ48)/DQ48,(EO48-DQ48)/1)</f>
        <v>0</v>
      </c>
      <c r="FN48" s="41"/>
      <c r="FO48" s="41"/>
      <c r="FP48" s="41"/>
      <c r="FQ48" s="41"/>
      <c r="FR48" s="41"/>
      <c r="FS48" s="42">
        <f t="shared" ref="FS48:FS64" ca="1" si="80">IFERROR((EU48-DW48)/DW48,(EU48-DW48)/1)</f>
        <v>4.5232734762771012E-6</v>
      </c>
      <c r="FT48" s="41"/>
      <c r="FU48" s="41"/>
      <c r="FV48" s="41"/>
      <c r="FW48" s="41"/>
      <c r="FX48" s="41"/>
      <c r="FY48" s="42">
        <f t="shared" ref="FY48:FY64" ca="1" si="81">IFERROR((FA48-EC48)/EC48,(FA48-EC48)/1)</f>
        <v>0</v>
      </c>
      <c r="FZ48" s="43"/>
      <c r="GA48" s="11"/>
      <c r="GB48" s="11"/>
      <c r="GC48" s="11"/>
      <c r="GD48" s="11"/>
      <c r="GE48" s="13">
        <f t="shared" ref="GE48:GE64" ca="1" si="82">IFERROR(INTERCEPT(OFFSET($BB48,-1,GE$2,3),OFFSET($B48,-1,GE$3,3)),0)+DK48*OFFSET($B48,0,GE$3)</f>
        <v>5.6261945997282416E-10</v>
      </c>
      <c r="GF48" s="11"/>
      <c r="GG48" s="11"/>
      <c r="GH48" s="11"/>
      <c r="GI48" s="11"/>
      <c r="GJ48" s="11"/>
      <c r="GK48" s="13">
        <f t="shared" ref="GK48:GK64" ca="1" si="83">IFERROR(INTERCEPT(OFFSET($BB48,-1,GK$2,3),OFFSET($B48,-1,GK$3,3)),0)+DQ48*OFFSET($B48,0,GK$3)</f>
        <v>2.31268E-11</v>
      </c>
      <c r="GL48" s="11"/>
      <c r="GM48" s="11"/>
      <c r="GN48" s="11"/>
      <c r="GO48" s="11"/>
      <c r="GP48" s="11"/>
      <c r="GQ48" s="13">
        <f t="shared" ref="GQ48:GQ64" ca="1" si="84">IFERROR(INTERCEPT(OFFSET($BB48,-1,GQ$2,3),OFFSET($B48,-1,GQ$3,3)),0)+DW48*OFFSET($B48,0,GQ$3)</f>
        <v>-5.7578783528171704E-10</v>
      </c>
      <c r="GR48" s="11"/>
      <c r="GS48" s="11"/>
      <c r="GT48" s="11"/>
      <c r="GU48" s="11"/>
      <c r="GV48" s="11"/>
      <c r="GW48" s="13">
        <f t="shared" ref="GW48:GW64" ca="1" si="85">IFERROR(INTERCEPT(OFFSET($BB48,-1,GW$2,3),OFFSET($B48,-1,GW$3,3)),0)+EC48*OFFSET($B48,0,GW$3)</f>
        <v>-4.6404999999999999E-14</v>
      </c>
      <c r="GX48" s="26"/>
    </row>
    <row r="49" spans="1:206" hidden="1" x14ac:dyDescent="0.25">
      <c r="A49" s="35" t="s">
        <v>89</v>
      </c>
      <c r="B49" s="32">
        <v>9.5999300000000001E-8</v>
      </c>
      <c r="C49" s="11">
        <v>3.68278E-5</v>
      </c>
      <c r="D49" s="11">
        <v>6.1754200000000006E-5</v>
      </c>
      <c r="E49" s="11">
        <v>1.3755500000000001E-4</v>
      </c>
      <c r="F49" s="11">
        <v>6.7135500000000003E-6</v>
      </c>
      <c r="G49" s="11">
        <v>9.8519599999999998E-5</v>
      </c>
      <c r="H49" s="11">
        <v>6.6994200000000003E-6</v>
      </c>
      <c r="I49" s="11">
        <v>1.9474400000000001E-7</v>
      </c>
      <c r="J49" s="11">
        <v>2.76256E-8</v>
      </c>
      <c r="K49" s="11">
        <v>1.3337499999999999E-10</v>
      </c>
      <c r="L49" s="11">
        <v>4.0018099999999999</v>
      </c>
      <c r="M49" s="11">
        <v>1.71265</v>
      </c>
      <c r="N49" s="13">
        <v>1.56269E-13</v>
      </c>
      <c r="O49" s="11">
        <v>1.47732E-12</v>
      </c>
      <c r="P49" s="11">
        <v>5.0851300000000002E-12</v>
      </c>
      <c r="Q49" s="11">
        <v>1.3485800000000001E-11</v>
      </c>
      <c r="R49" s="11">
        <v>1.45908E-10</v>
      </c>
      <c r="S49" s="11">
        <v>1.6868300000000001E-10</v>
      </c>
      <c r="T49" s="11">
        <v>1.7059799999999999E-10</v>
      </c>
      <c r="U49" s="11">
        <v>1.70737E-10</v>
      </c>
      <c r="V49" s="11">
        <v>1.62319E-16</v>
      </c>
      <c r="W49" s="11">
        <v>8.7244899999999999E-16</v>
      </c>
      <c r="X49" s="11">
        <v>1.62692E-15</v>
      </c>
      <c r="Y49" s="11">
        <v>1.6277E-15</v>
      </c>
      <c r="Z49" s="11">
        <v>8.7784200000000002E-16</v>
      </c>
      <c r="AA49" s="11">
        <v>1.64504E-15</v>
      </c>
      <c r="AB49" s="11">
        <v>1.64789E-15</v>
      </c>
      <c r="AC49" s="11">
        <v>1.23359E-15</v>
      </c>
      <c r="AD49" s="11">
        <v>1.65309E-15</v>
      </c>
      <c r="AE49" s="11">
        <v>1.6531400000000001E-15</v>
      </c>
      <c r="AF49" s="11">
        <v>1.6542899999999999E-15</v>
      </c>
      <c r="AG49" s="11">
        <v>1.65448E-15</v>
      </c>
      <c r="AH49" s="11">
        <v>8.5676800000000003E-14</v>
      </c>
      <c r="AI49" s="11">
        <v>1.1E-12</v>
      </c>
      <c r="AJ49" s="11">
        <v>1.2495500000000001E-11</v>
      </c>
      <c r="AK49" s="11">
        <v>6.1862799999999994E-11</v>
      </c>
      <c r="AL49" s="11">
        <v>3.5895000000000001E-9</v>
      </c>
      <c r="AM49" s="11">
        <v>6.2223799999999998E-9</v>
      </c>
      <c r="AN49" s="11">
        <v>6.2890600000000002E-9</v>
      </c>
      <c r="AO49" s="11">
        <v>6.29003E-9</v>
      </c>
      <c r="AP49" s="11">
        <v>1.2399E-18</v>
      </c>
      <c r="AQ49" s="11">
        <v>1.1554399999999999E-16</v>
      </c>
      <c r="AR49" s="11">
        <v>1.29419E-14</v>
      </c>
      <c r="AS49" s="11">
        <v>1.30726E-14</v>
      </c>
      <c r="AT49" s="11">
        <v>1.1640799999999999E-16</v>
      </c>
      <c r="AU49" s="11">
        <v>6.2358599999999998E-14</v>
      </c>
      <c r="AV49" s="11">
        <v>8.3889400000000004E-14</v>
      </c>
      <c r="AW49" s="11">
        <v>2.59685E-16</v>
      </c>
      <c r="AX49" s="11">
        <v>1.4388900000000001E-13</v>
      </c>
      <c r="AY49" s="11">
        <v>1.43984E-13</v>
      </c>
      <c r="AZ49" s="11">
        <v>1.5181800000000001E-13</v>
      </c>
      <c r="BA49" s="11">
        <v>1.5239199999999999E-13</v>
      </c>
      <c r="BB49" s="11">
        <v>9.42548E-10</v>
      </c>
      <c r="BC49" s="11">
        <v>3.0716900000000002E-9</v>
      </c>
      <c r="BD49" s="11">
        <v>7.3263999999999998E-9</v>
      </c>
      <c r="BE49" s="11">
        <v>8.3556599999999997E-9</v>
      </c>
      <c r="BF49" s="11">
        <v>4.0693299999999998E-10</v>
      </c>
      <c r="BG49" s="11">
        <v>1.05637E-8</v>
      </c>
      <c r="BH49" s="11">
        <v>4.0592400000000001E-10</v>
      </c>
      <c r="BI49" s="11">
        <v>-4.5508000000000002E-7</v>
      </c>
      <c r="BJ49" s="11">
        <v>0</v>
      </c>
      <c r="BK49" s="11">
        <v>-2.25861E-11</v>
      </c>
      <c r="BL49" s="11">
        <v>4.82411E-10</v>
      </c>
      <c r="BM49" s="11">
        <v>2.31268E-11</v>
      </c>
      <c r="BN49" s="11">
        <v>-4.9354900000000001E-10</v>
      </c>
      <c r="BO49" s="11">
        <v>-1.1433399999999999E-13</v>
      </c>
      <c r="BP49" s="11">
        <v>-8.3241799999999998E-14</v>
      </c>
      <c r="BQ49" s="11">
        <v>-1.0843700000000001E-14</v>
      </c>
      <c r="BR49" s="11">
        <v>1.13244E-13</v>
      </c>
      <c r="BS49" s="11">
        <v>1.4083900000000001E-13</v>
      </c>
      <c r="BT49" s="11">
        <v>1.43158E-13</v>
      </c>
      <c r="BU49" s="11">
        <v>1.4332699999999999E-13</v>
      </c>
      <c r="BV49" s="11">
        <v>-4.6404999999999999E-14</v>
      </c>
      <c r="BW49" s="11">
        <v>2.8441E-14</v>
      </c>
      <c r="BX49" s="11">
        <v>8.9151400000000004E-14</v>
      </c>
      <c r="BY49" s="11">
        <v>8.9225100000000001E-14</v>
      </c>
      <c r="BZ49" s="11">
        <v>2.8813100000000003E-14</v>
      </c>
      <c r="CA49" s="11">
        <v>9.0458300000000003E-14</v>
      </c>
      <c r="CB49" s="11">
        <v>9.0725600000000005E-14</v>
      </c>
      <c r="CC49" s="11">
        <v>6.6139999999999996E-14</v>
      </c>
      <c r="CD49" s="11">
        <v>9.1110999999999999E-14</v>
      </c>
      <c r="CE49" s="11">
        <v>9.1115999999999995E-14</v>
      </c>
      <c r="CF49" s="11">
        <v>9.1197599999999996E-14</v>
      </c>
      <c r="CG49" s="11">
        <v>9.1215599999999999E-14</v>
      </c>
      <c r="CH49" s="11">
        <v>-1.4142999999999999E-12</v>
      </c>
      <c r="CI49" s="11">
        <v>-1.3802800000000001E-12</v>
      </c>
      <c r="CJ49" s="11">
        <v>-9.9805899999999992E-13</v>
      </c>
      <c r="CK49" s="11">
        <v>6.5777599999999996E-13</v>
      </c>
      <c r="CL49" s="11">
        <v>-2.49984E-13</v>
      </c>
      <c r="CM49" s="11">
        <v>8.6397999999999997E-14</v>
      </c>
      <c r="CN49" s="11">
        <v>9.4916900000000004E-14</v>
      </c>
      <c r="CO49" s="11">
        <v>9.5041400000000005E-14</v>
      </c>
      <c r="CP49" s="11">
        <v>-4.6654699999999995E-13</v>
      </c>
      <c r="CQ49" s="11">
        <v>6.9699200000000001E-14</v>
      </c>
      <c r="CR49" s="11">
        <v>-5.9059899999999996E-14</v>
      </c>
      <c r="CS49" s="11">
        <v>-5.4887400000000001E-14</v>
      </c>
      <c r="CT49" s="11">
        <v>7.1984999999999996E-14</v>
      </c>
      <c r="CU49" s="11">
        <v>5.6805699999999999E-13</v>
      </c>
      <c r="CV49" s="11">
        <v>9.2728100000000003E-13</v>
      </c>
      <c r="CW49" s="11">
        <v>7.4165800000000005E-13</v>
      </c>
      <c r="CX49" s="11">
        <v>1.7593E-12</v>
      </c>
      <c r="CY49" s="11">
        <v>1.76077E-12</v>
      </c>
      <c r="CZ49" s="11">
        <v>1.8685500000000002E-12</v>
      </c>
      <c r="DA49" s="11">
        <v>1.8773799999999998E-12</v>
      </c>
      <c r="DB49" s="11">
        <v>-8.1518699999999999E-4</v>
      </c>
      <c r="DC49" s="11">
        <v>-2.7574100000000001E-3</v>
      </c>
      <c r="DD49" s="11">
        <v>0.99993900000000002</v>
      </c>
      <c r="DE49" s="11">
        <v>5.65008E-7</v>
      </c>
      <c r="DF49" s="11">
        <v>6.0072699999999998E-5</v>
      </c>
      <c r="DG49" s="11">
        <v>8.7458399999999995E-3</v>
      </c>
      <c r="DH49" s="11">
        <v>2.2610500000000001E-6</v>
      </c>
      <c r="DI49" s="11">
        <v>9.7418999999999992E-10</v>
      </c>
      <c r="DJ49" s="11">
        <v>0</v>
      </c>
      <c r="DK49" s="13">
        <v>-2053.09</v>
      </c>
      <c r="DL49" s="11">
        <v>-2211210</v>
      </c>
      <c r="DM49" s="11">
        <v>-2.96175E-3</v>
      </c>
      <c r="DN49" s="11">
        <v>1.02884E-4</v>
      </c>
      <c r="DO49" s="11">
        <v>0</v>
      </c>
      <c r="DP49" s="11">
        <v>4.9298600000000002E-8</v>
      </c>
      <c r="DQ49" s="13">
        <v>0</v>
      </c>
      <c r="DR49" s="11">
        <v>0</v>
      </c>
      <c r="DS49" s="11">
        <v>2.2818599999999999E-6</v>
      </c>
      <c r="DT49" s="11">
        <v>0</v>
      </c>
      <c r="DU49" s="11">
        <v>0</v>
      </c>
      <c r="DV49" s="11">
        <v>0</v>
      </c>
      <c r="DW49" s="13">
        <v>2105.0300000000002</v>
      </c>
      <c r="DX49" s="11">
        <v>0</v>
      </c>
      <c r="DY49" s="11">
        <v>2.1015500000000001E-4</v>
      </c>
      <c r="DZ49" s="11">
        <v>0</v>
      </c>
      <c r="EA49" s="11">
        <v>0</v>
      </c>
      <c r="EB49" s="11">
        <v>0</v>
      </c>
      <c r="EC49" s="13">
        <v>0</v>
      </c>
      <c r="ED49" s="26">
        <v>1266510</v>
      </c>
      <c r="EE49" s="11"/>
      <c r="EF49" s="11"/>
      <c r="EG49" s="11"/>
      <c r="EH49" s="11"/>
      <c r="EI49" s="13">
        <f t="shared" ca="1" si="76"/>
        <v>-2053.1010827552664</v>
      </c>
      <c r="EJ49" s="11"/>
      <c r="EK49" s="11"/>
      <c r="EL49" s="11"/>
      <c r="EM49" s="11"/>
      <c r="EN49" s="11"/>
      <c r="EO49" s="13">
        <f t="shared" ca="1" si="76"/>
        <v>0</v>
      </c>
      <c r="EP49" s="11"/>
      <c r="EQ49" s="11"/>
      <c r="ER49" s="11"/>
      <c r="ES49" s="11"/>
      <c r="ET49" s="11"/>
      <c r="EU49" s="13">
        <f t="shared" ca="1" si="76"/>
        <v>2105.0374996800369</v>
      </c>
      <c r="EV49" s="11"/>
      <c r="EW49" s="11"/>
      <c r="EX49" s="11"/>
      <c r="EY49" s="11"/>
      <c r="EZ49" s="11"/>
      <c r="FA49" s="13">
        <f t="shared" ca="1" si="77"/>
        <v>0</v>
      </c>
      <c r="FB49" s="26"/>
      <c r="FC49" s="41"/>
      <c r="FD49" s="41"/>
      <c r="FE49" s="41"/>
      <c r="FF49" s="41"/>
      <c r="FG49" s="42">
        <f t="shared" ca="1" si="78"/>
        <v>5.3980854547125682E-6</v>
      </c>
      <c r="FH49" s="41"/>
      <c r="FI49" s="41"/>
      <c r="FJ49" s="41"/>
      <c r="FK49" s="41"/>
      <c r="FL49" s="41"/>
      <c r="FM49" s="42">
        <f t="shared" ca="1" si="79"/>
        <v>0</v>
      </c>
      <c r="FN49" s="41"/>
      <c r="FO49" s="41"/>
      <c r="FP49" s="41"/>
      <c r="FQ49" s="41"/>
      <c r="FR49" s="41"/>
      <c r="FS49" s="42">
        <f t="shared" ca="1" si="80"/>
        <v>3.5627425911955615E-6</v>
      </c>
      <c r="FT49" s="41"/>
      <c r="FU49" s="41"/>
      <c r="FV49" s="41"/>
      <c r="FW49" s="41"/>
      <c r="FX49" s="41"/>
      <c r="FY49" s="42">
        <f t="shared" ca="1" si="81"/>
        <v>0</v>
      </c>
      <c r="FZ49" s="43"/>
      <c r="GA49" s="11"/>
      <c r="GB49" s="11"/>
      <c r="GC49" s="11"/>
      <c r="GD49" s="11"/>
      <c r="GE49" s="13">
        <f t="shared" ca="1" si="82"/>
        <v>4.8241306522441606E-10</v>
      </c>
      <c r="GF49" s="11"/>
      <c r="GG49" s="11"/>
      <c r="GH49" s="11"/>
      <c r="GI49" s="11"/>
      <c r="GJ49" s="11"/>
      <c r="GK49" s="13">
        <f t="shared" ca="1" si="83"/>
        <v>2.31268E-11</v>
      </c>
      <c r="GL49" s="11"/>
      <c r="GM49" s="11"/>
      <c r="GN49" s="11"/>
      <c r="GO49" s="11"/>
      <c r="GP49" s="11"/>
      <c r="GQ49" s="13">
        <f t="shared" ca="1" si="84"/>
        <v>-4.9355050530083307E-10</v>
      </c>
      <c r="GR49" s="11"/>
      <c r="GS49" s="11"/>
      <c r="GT49" s="11"/>
      <c r="GU49" s="11"/>
      <c r="GV49" s="11"/>
      <c r="GW49" s="13">
        <f t="shared" ca="1" si="85"/>
        <v>-4.6404999999999999E-14</v>
      </c>
      <c r="GX49" s="26"/>
    </row>
    <row r="50" spans="1:206" hidden="1" x14ac:dyDescent="0.25">
      <c r="A50" s="35" t="s">
        <v>89</v>
      </c>
      <c r="B50" s="32">
        <v>9.5999300000000001E-8</v>
      </c>
      <c r="C50" s="11">
        <v>3.68278E-5</v>
      </c>
      <c r="D50" s="11">
        <v>6.1754200000000006E-5</v>
      </c>
      <c r="E50" s="11">
        <v>1.3755500000000001E-4</v>
      </c>
      <c r="F50" s="11">
        <v>6.7135500000000003E-6</v>
      </c>
      <c r="G50" s="11">
        <v>9.8519599999999998E-5</v>
      </c>
      <c r="H50" s="11">
        <v>6.6994200000000003E-6</v>
      </c>
      <c r="I50" s="11">
        <v>1.9474400000000001E-7</v>
      </c>
      <c r="J50" s="11">
        <v>2.76256E-8</v>
      </c>
      <c r="K50" s="11">
        <v>1.3337499999999999E-10</v>
      </c>
      <c r="L50" s="11">
        <v>4.0018099999999999</v>
      </c>
      <c r="M50" s="11">
        <v>1.71265</v>
      </c>
      <c r="N50" s="13">
        <v>1.9533599999999999E-13</v>
      </c>
      <c r="O50" s="11">
        <v>1.47732E-12</v>
      </c>
      <c r="P50" s="11">
        <v>5.0851300000000002E-12</v>
      </c>
      <c r="Q50" s="11">
        <v>1.3485800000000001E-11</v>
      </c>
      <c r="R50" s="11">
        <v>1.45908E-10</v>
      </c>
      <c r="S50" s="11">
        <v>1.6868300000000001E-10</v>
      </c>
      <c r="T50" s="11">
        <v>1.7059799999999999E-10</v>
      </c>
      <c r="U50" s="11">
        <v>1.70737E-10</v>
      </c>
      <c r="V50" s="11">
        <v>1.62319E-16</v>
      </c>
      <c r="W50" s="11">
        <v>8.7244899999999999E-16</v>
      </c>
      <c r="X50" s="11">
        <v>1.62692E-15</v>
      </c>
      <c r="Y50" s="11">
        <v>1.6277E-15</v>
      </c>
      <c r="Z50" s="11">
        <v>8.7784200000000002E-16</v>
      </c>
      <c r="AA50" s="11">
        <v>1.64504E-15</v>
      </c>
      <c r="AB50" s="11">
        <v>1.64789E-15</v>
      </c>
      <c r="AC50" s="11">
        <v>1.23359E-15</v>
      </c>
      <c r="AD50" s="11">
        <v>1.65309E-15</v>
      </c>
      <c r="AE50" s="11">
        <v>1.6531400000000001E-15</v>
      </c>
      <c r="AF50" s="11">
        <v>1.6542899999999999E-15</v>
      </c>
      <c r="AG50" s="11">
        <v>1.65448E-15</v>
      </c>
      <c r="AH50" s="11">
        <v>8.5676800000000003E-14</v>
      </c>
      <c r="AI50" s="11">
        <v>1.1E-12</v>
      </c>
      <c r="AJ50" s="11">
        <v>1.2495500000000001E-11</v>
      </c>
      <c r="AK50" s="11">
        <v>6.1862799999999994E-11</v>
      </c>
      <c r="AL50" s="11">
        <v>3.5895000000000001E-9</v>
      </c>
      <c r="AM50" s="11">
        <v>6.2223799999999998E-9</v>
      </c>
      <c r="AN50" s="11">
        <v>6.2890600000000002E-9</v>
      </c>
      <c r="AO50" s="11">
        <v>6.29003E-9</v>
      </c>
      <c r="AP50" s="11">
        <v>1.2399E-18</v>
      </c>
      <c r="AQ50" s="11">
        <v>1.1554399999999999E-16</v>
      </c>
      <c r="AR50" s="11">
        <v>1.29419E-14</v>
      </c>
      <c r="AS50" s="11">
        <v>1.30726E-14</v>
      </c>
      <c r="AT50" s="11">
        <v>1.1640799999999999E-16</v>
      </c>
      <c r="AU50" s="11">
        <v>6.2358599999999998E-14</v>
      </c>
      <c r="AV50" s="11">
        <v>8.3889400000000004E-14</v>
      </c>
      <c r="AW50" s="11">
        <v>2.59685E-16</v>
      </c>
      <c r="AX50" s="11">
        <v>1.4388900000000001E-13</v>
      </c>
      <c r="AY50" s="11">
        <v>1.43984E-13</v>
      </c>
      <c r="AZ50" s="11">
        <v>1.5181800000000001E-13</v>
      </c>
      <c r="BA50" s="11">
        <v>1.5239199999999999E-13</v>
      </c>
      <c r="BB50" s="11">
        <v>9.4260299999999996E-10</v>
      </c>
      <c r="BC50" s="11">
        <v>3.0720899999999999E-9</v>
      </c>
      <c r="BD50" s="11">
        <v>7.3269399999999999E-9</v>
      </c>
      <c r="BE50" s="11">
        <v>8.3556599999999997E-9</v>
      </c>
      <c r="BF50" s="11">
        <v>4.0693299999999998E-10</v>
      </c>
      <c r="BG50" s="11">
        <v>1.05637E-8</v>
      </c>
      <c r="BH50" s="11">
        <v>4.0592400000000001E-10</v>
      </c>
      <c r="BI50" s="11">
        <v>-4.5508000000000002E-7</v>
      </c>
      <c r="BJ50" s="11">
        <v>0</v>
      </c>
      <c r="BK50" s="11">
        <v>-2.25861E-11</v>
      </c>
      <c r="BL50" s="11">
        <v>4.0220299999999999E-10</v>
      </c>
      <c r="BM50" s="11">
        <v>2.31268E-11</v>
      </c>
      <c r="BN50" s="11">
        <v>-4.1131200000000002E-10</v>
      </c>
      <c r="BO50" s="11">
        <v>-1.1433399999999999E-13</v>
      </c>
      <c r="BP50" s="11">
        <v>-8.3241799999999998E-14</v>
      </c>
      <c r="BQ50" s="11">
        <v>-1.0843700000000001E-14</v>
      </c>
      <c r="BR50" s="11">
        <v>1.13244E-13</v>
      </c>
      <c r="BS50" s="11">
        <v>1.4083900000000001E-13</v>
      </c>
      <c r="BT50" s="11">
        <v>1.43158E-13</v>
      </c>
      <c r="BU50" s="11">
        <v>1.4332699999999999E-13</v>
      </c>
      <c r="BV50" s="11">
        <v>-4.6404999999999999E-14</v>
      </c>
      <c r="BW50" s="11">
        <v>2.8441E-14</v>
      </c>
      <c r="BX50" s="11">
        <v>8.9151400000000004E-14</v>
      </c>
      <c r="BY50" s="11">
        <v>8.9225100000000001E-14</v>
      </c>
      <c r="BZ50" s="11">
        <v>2.8813100000000003E-14</v>
      </c>
      <c r="CA50" s="11">
        <v>9.0458300000000003E-14</v>
      </c>
      <c r="CB50" s="11">
        <v>9.0725600000000005E-14</v>
      </c>
      <c r="CC50" s="11">
        <v>6.6139999999999996E-14</v>
      </c>
      <c r="CD50" s="11">
        <v>9.1110999999999999E-14</v>
      </c>
      <c r="CE50" s="11">
        <v>9.1115999999999995E-14</v>
      </c>
      <c r="CF50" s="11">
        <v>9.1197599999999996E-14</v>
      </c>
      <c r="CG50" s="11">
        <v>9.1215599999999999E-14</v>
      </c>
      <c r="CH50" s="11">
        <v>-1.4142999999999999E-12</v>
      </c>
      <c r="CI50" s="11">
        <v>-1.3802800000000001E-12</v>
      </c>
      <c r="CJ50" s="11">
        <v>-9.9805899999999992E-13</v>
      </c>
      <c r="CK50" s="11">
        <v>6.5777599999999996E-13</v>
      </c>
      <c r="CL50" s="11">
        <v>-2.49984E-13</v>
      </c>
      <c r="CM50" s="11">
        <v>8.6397999999999997E-14</v>
      </c>
      <c r="CN50" s="11">
        <v>9.4916900000000004E-14</v>
      </c>
      <c r="CO50" s="11">
        <v>9.5041400000000005E-14</v>
      </c>
      <c r="CP50" s="11">
        <v>-4.6654699999999995E-13</v>
      </c>
      <c r="CQ50" s="11">
        <v>6.9699200000000001E-14</v>
      </c>
      <c r="CR50" s="11">
        <v>-5.9059899999999996E-14</v>
      </c>
      <c r="CS50" s="11">
        <v>-5.4887400000000001E-14</v>
      </c>
      <c r="CT50" s="11">
        <v>7.1984999999999996E-14</v>
      </c>
      <c r="CU50" s="11">
        <v>5.6805699999999999E-13</v>
      </c>
      <c r="CV50" s="11">
        <v>9.2728100000000003E-13</v>
      </c>
      <c r="CW50" s="11">
        <v>7.4165800000000005E-13</v>
      </c>
      <c r="CX50" s="11">
        <v>1.7593E-12</v>
      </c>
      <c r="CY50" s="11">
        <v>1.76077E-12</v>
      </c>
      <c r="CZ50" s="11">
        <v>1.8685500000000002E-12</v>
      </c>
      <c r="DA50" s="11">
        <v>1.8773799999999998E-12</v>
      </c>
      <c r="DB50" s="11">
        <v>-8.5529099999999999E-4</v>
      </c>
      <c r="DC50" s="11">
        <v>-2.7574100000000001E-3</v>
      </c>
      <c r="DD50" s="11">
        <v>0.99993900000000002</v>
      </c>
      <c r="DE50" s="11">
        <v>5.65008E-7</v>
      </c>
      <c r="DF50" s="11">
        <v>6.0072699999999998E-5</v>
      </c>
      <c r="DG50" s="11">
        <v>8.7463899999999997E-3</v>
      </c>
      <c r="DH50" s="11">
        <v>2.2610500000000001E-6</v>
      </c>
      <c r="DI50" s="11">
        <v>9.7418999999999992E-10</v>
      </c>
      <c r="DJ50" s="11">
        <v>0</v>
      </c>
      <c r="DK50" s="13">
        <v>-2053.09</v>
      </c>
      <c r="DL50" s="11">
        <v>-2211210</v>
      </c>
      <c r="DM50" s="11">
        <v>-2.96175E-3</v>
      </c>
      <c r="DN50" s="11">
        <v>1.02884E-4</v>
      </c>
      <c r="DO50" s="11">
        <v>0</v>
      </c>
      <c r="DP50" s="11">
        <v>4.9298600000000002E-8</v>
      </c>
      <c r="DQ50" s="13">
        <v>0</v>
      </c>
      <c r="DR50" s="11">
        <v>0</v>
      </c>
      <c r="DS50" s="11">
        <v>2.8523199999999999E-6</v>
      </c>
      <c r="DT50" s="11">
        <v>0</v>
      </c>
      <c r="DU50" s="11">
        <v>0</v>
      </c>
      <c r="DV50" s="11">
        <v>0</v>
      </c>
      <c r="DW50" s="13">
        <v>2105.0300000000002</v>
      </c>
      <c r="DX50" s="11">
        <v>0</v>
      </c>
      <c r="DY50" s="11">
        <v>2.1015500000000001E-4</v>
      </c>
      <c r="DZ50" s="11">
        <v>0</v>
      </c>
      <c r="EA50" s="11">
        <v>0</v>
      </c>
      <c r="EB50" s="11">
        <v>0</v>
      </c>
      <c r="EC50" s="13">
        <v>0</v>
      </c>
      <c r="ED50" s="26">
        <v>1266510</v>
      </c>
      <c r="EE50" s="11"/>
      <c r="EF50" s="11"/>
      <c r="EG50" s="11"/>
      <c r="EH50" s="11"/>
      <c r="EI50" s="13">
        <f t="shared" ca="1" si="76"/>
        <v>-2053.0748063672809</v>
      </c>
      <c r="EJ50" s="11"/>
      <c r="EK50" s="11"/>
      <c r="EL50" s="11"/>
      <c r="EM50" s="11"/>
      <c r="EN50" s="11"/>
      <c r="EO50" s="13">
        <f t="shared" ca="1" si="76"/>
        <v>0</v>
      </c>
      <c r="EP50" s="11"/>
      <c r="EQ50" s="11"/>
      <c r="ER50" s="11"/>
      <c r="ES50" s="11"/>
      <c r="ET50" s="11"/>
      <c r="EU50" s="13">
        <f t="shared" ca="1" si="76"/>
        <v>2105.0105585881611</v>
      </c>
      <c r="EV50" s="11"/>
      <c r="EW50" s="11"/>
      <c r="EX50" s="11"/>
      <c r="EY50" s="11"/>
      <c r="EZ50" s="11"/>
      <c r="FA50" s="13">
        <f t="shared" ca="1" si="77"/>
        <v>0</v>
      </c>
      <c r="FB50" s="26"/>
      <c r="FC50" s="41"/>
      <c r="FD50" s="41"/>
      <c r="FE50" s="41"/>
      <c r="FF50" s="41"/>
      <c r="FG50" s="42">
        <f t="shared" ca="1" si="78"/>
        <v>-7.4003734464998214E-6</v>
      </c>
      <c r="FH50" s="41"/>
      <c r="FI50" s="41"/>
      <c r="FJ50" s="41"/>
      <c r="FK50" s="41"/>
      <c r="FL50" s="41"/>
      <c r="FM50" s="42">
        <f t="shared" ca="1" si="79"/>
        <v>0</v>
      </c>
      <c r="FN50" s="41"/>
      <c r="FO50" s="41"/>
      <c r="FP50" s="41"/>
      <c r="FQ50" s="41"/>
      <c r="FR50" s="41"/>
      <c r="FS50" s="42">
        <f t="shared" ca="1" si="80"/>
        <v>-9.2356934766369434E-6</v>
      </c>
      <c r="FT50" s="41"/>
      <c r="FU50" s="41"/>
      <c r="FV50" s="41"/>
      <c r="FW50" s="41"/>
      <c r="FX50" s="41"/>
      <c r="FY50" s="42">
        <f t="shared" ca="1" si="81"/>
        <v>0</v>
      </c>
      <c r="FZ50" s="43"/>
      <c r="GA50" s="11"/>
      <c r="GB50" s="11"/>
      <c r="GC50" s="11"/>
      <c r="GD50" s="11"/>
      <c r="GE50" s="13">
        <f t="shared" ca="1" si="82"/>
        <v>4.0220038316149454E-10</v>
      </c>
      <c r="GF50" s="11"/>
      <c r="GG50" s="11"/>
      <c r="GH50" s="11"/>
      <c r="GI50" s="11"/>
      <c r="GJ50" s="11"/>
      <c r="GK50" s="13">
        <f t="shared" ca="1" si="83"/>
        <v>2.31268E-11</v>
      </c>
      <c r="GL50" s="11"/>
      <c r="GM50" s="11"/>
      <c r="GN50" s="11"/>
      <c r="GO50" s="11"/>
      <c r="GP50" s="11"/>
      <c r="GQ50" s="13">
        <f t="shared" ca="1" si="84"/>
        <v>-4.1130857072922985E-10</v>
      </c>
      <c r="GR50" s="11"/>
      <c r="GS50" s="11"/>
      <c r="GT50" s="11"/>
      <c r="GU50" s="11"/>
      <c r="GV50" s="11"/>
      <c r="GW50" s="13">
        <f t="shared" ca="1" si="85"/>
        <v>-4.6404999999999999E-14</v>
      </c>
      <c r="GX50" s="26"/>
    </row>
    <row r="51" spans="1:206" hidden="1" x14ac:dyDescent="0.25">
      <c r="A51" s="35" t="s">
        <v>89</v>
      </c>
      <c r="B51" s="32">
        <v>9.5999300000000001E-8</v>
      </c>
      <c r="C51" s="11">
        <v>3.68278E-5</v>
      </c>
      <c r="D51" s="11">
        <v>6.1754200000000006E-5</v>
      </c>
      <c r="E51" s="11">
        <v>1.3755500000000001E-4</v>
      </c>
      <c r="F51" s="11">
        <v>6.7135500000000003E-6</v>
      </c>
      <c r="G51" s="11">
        <v>9.8519599999999998E-5</v>
      </c>
      <c r="H51" s="11">
        <v>6.6994200000000003E-6</v>
      </c>
      <c r="I51" s="11">
        <v>1.9474400000000001E-7</v>
      </c>
      <c r="J51" s="11">
        <v>2.76256E-8</v>
      </c>
      <c r="K51" s="11">
        <v>1.3337499999999999E-10</v>
      </c>
      <c r="L51" s="11">
        <v>4.0018099999999999</v>
      </c>
      <c r="M51" s="11">
        <v>1.71265</v>
      </c>
      <c r="N51" s="13">
        <v>2.3440399999999998E-13</v>
      </c>
      <c r="O51" s="11">
        <v>1.47732E-12</v>
      </c>
      <c r="P51" s="11">
        <v>5.0851300000000002E-12</v>
      </c>
      <c r="Q51" s="11">
        <v>1.3485800000000001E-11</v>
      </c>
      <c r="R51" s="11">
        <v>1.45908E-10</v>
      </c>
      <c r="S51" s="11">
        <v>1.6868300000000001E-10</v>
      </c>
      <c r="T51" s="11">
        <v>1.7059799999999999E-10</v>
      </c>
      <c r="U51" s="11">
        <v>1.70737E-10</v>
      </c>
      <c r="V51" s="11">
        <v>1.62319E-16</v>
      </c>
      <c r="W51" s="11">
        <v>8.7244899999999999E-16</v>
      </c>
      <c r="X51" s="11">
        <v>1.62692E-15</v>
      </c>
      <c r="Y51" s="11">
        <v>1.6277E-15</v>
      </c>
      <c r="Z51" s="11">
        <v>8.7784200000000002E-16</v>
      </c>
      <c r="AA51" s="11">
        <v>1.64504E-15</v>
      </c>
      <c r="AB51" s="11">
        <v>1.64789E-15</v>
      </c>
      <c r="AC51" s="11">
        <v>1.23359E-15</v>
      </c>
      <c r="AD51" s="11">
        <v>1.65309E-15</v>
      </c>
      <c r="AE51" s="11">
        <v>1.6531400000000001E-15</v>
      </c>
      <c r="AF51" s="11">
        <v>1.6542899999999999E-15</v>
      </c>
      <c r="AG51" s="11">
        <v>1.65448E-15</v>
      </c>
      <c r="AH51" s="11">
        <v>8.5676800000000003E-14</v>
      </c>
      <c r="AI51" s="11">
        <v>1.1E-12</v>
      </c>
      <c r="AJ51" s="11">
        <v>1.2495500000000001E-11</v>
      </c>
      <c r="AK51" s="11">
        <v>6.1862799999999994E-11</v>
      </c>
      <c r="AL51" s="11">
        <v>3.5895000000000001E-9</v>
      </c>
      <c r="AM51" s="11">
        <v>6.2223799999999998E-9</v>
      </c>
      <c r="AN51" s="11">
        <v>6.2890600000000002E-9</v>
      </c>
      <c r="AO51" s="11">
        <v>6.29003E-9</v>
      </c>
      <c r="AP51" s="11">
        <v>1.2399E-18</v>
      </c>
      <c r="AQ51" s="11">
        <v>1.1554399999999999E-16</v>
      </c>
      <c r="AR51" s="11">
        <v>1.29419E-14</v>
      </c>
      <c r="AS51" s="11">
        <v>1.30726E-14</v>
      </c>
      <c r="AT51" s="11">
        <v>1.1640799999999999E-16</v>
      </c>
      <c r="AU51" s="11">
        <v>6.2358599999999998E-14</v>
      </c>
      <c r="AV51" s="11">
        <v>8.3889400000000004E-14</v>
      </c>
      <c r="AW51" s="11">
        <v>2.59685E-16</v>
      </c>
      <c r="AX51" s="11">
        <v>1.4388900000000001E-13</v>
      </c>
      <c r="AY51" s="11">
        <v>1.43984E-13</v>
      </c>
      <c r="AZ51" s="11">
        <v>1.5181800000000001E-13</v>
      </c>
      <c r="BA51" s="11">
        <v>1.5239199999999999E-13</v>
      </c>
      <c r="BB51" s="11">
        <v>9.4265799999999991E-10</v>
      </c>
      <c r="BC51" s="11">
        <v>3.0724999999999999E-9</v>
      </c>
      <c r="BD51" s="11">
        <v>7.3274700000000001E-9</v>
      </c>
      <c r="BE51" s="11">
        <v>8.3556599999999997E-9</v>
      </c>
      <c r="BF51" s="11">
        <v>4.0693299999999998E-10</v>
      </c>
      <c r="BG51" s="11">
        <v>1.05637E-8</v>
      </c>
      <c r="BH51" s="11">
        <v>4.0592400000000001E-10</v>
      </c>
      <c r="BI51" s="11">
        <v>-4.5508000000000002E-7</v>
      </c>
      <c r="BJ51" s="11">
        <v>0</v>
      </c>
      <c r="BK51" s="11">
        <v>-2.25861E-11</v>
      </c>
      <c r="BL51" s="11">
        <v>3.2199400000000003E-10</v>
      </c>
      <c r="BM51" s="11">
        <v>2.31268E-11</v>
      </c>
      <c r="BN51" s="11">
        <v>-3.2907400000000002E-10</v>
      </c>
      <c r="BO51" s="11">
        <v>-1.1433399999999999E-13</v>
      </c>
      <c r="BP51" s="11">
        <v>-8.3241799999999998E-14</v>
      </c>
      <c r="BQ51" s="11">
        <v>-1.0843700000000001E-14</v>
      </c>
      <c r="BR51" s="11">
        <v>1.13244E-13</v>
      </c>
      <c r="BS51" s="11">
        <v>1.4083900000000001E-13</v>
      </c>
      <c r="BT51" s="11">
        <v>1.43158E-13</v>
      </c>
      <c r="BU51" s="11">
        <v>1.4332699999999999E-13</v>
      </c>
      <c r="BV51" s="11">
        <v>-4.6404999999999999E-14</v>
      </c>
      <c r="BW51" s="11">
        <v>2.8441E-14</v>
      </c>
      <c r="BX51" s="11">
        <v>8.9151400000000004E-14</v>
      </c>
      <c r="BY51" s="11">
        <v>8.9225100000000001E-14</v>
      </c>
      <c r="BZ51" s="11">
        <v>2.8813100000000003E-14</v>
      </c>
      <c r="CA51" s="11">
        <v>9.0458300000000003E-14</v>
      </c>
      <c r="CB51" s="11">
        <v>9.0725600000000005E-14</v>
      </c>
      <c r="CC51" s="11">
        <v>6.6139999999999996E-14</v>
      </c>
      <c r="CD51" s="11">
        <v>9.1110999999999999E-14</v>
      </c>
      <c r="CE51" s="11">
        <v>9.1115999999999995E-14</v>
      </c>
      <c r="CF51" s="11">
        <v>9.1197599999999996E-14</v>
      </c>
      <c r="CG51" s="11">
        <v>9.1215599999999999E-14</v>
      </c>
      <c r="CH51" s="11">
        <v>-1.4142999999999999E-12</v>
      </c>
      <c r="CI51" s="11">
        <v>-1.3802800000000001E-12</v>
      </c>
      <c r="CJ51" s="11">
        <v>-9.9805899999999992E-13</v>
      </c>
      <c r="CK51" s="11">
        <v>6.5777599999999996E-13</v>
      </c>
      <c r="CL51" s="11">
        <v>-2.49984E-13</v>
      </c>
      <c r="CM51" s="11">
        <v>8.6397999999999997E-14</v>
      </c>
      <c r="CN51" s="11">
        <v>9.4916900000000004E-14</v>
      </c>
      <c r="CO51" s="11">
        <v>9.5041400000000005E-14</v>
      </c>
      <c r="CP51" s="11">
        <v>-4.6654699999999995E-13</v>
      </c>
      <c r="CQ51" s="11">
        <v>6.9699200000000001E-14</v>
      </c>
      <c r="CR51" s="11">
        <v>-5.9059899999999996E-14</v>
      </c>
      <c r="CS51" s="11">
        <v>-5.4887400000000001E-14</v>
      </c>
      <c r="CT51" s="11">
        <v>7.1984999999999996E-14</v>
      </c>
      <c r="CU51" s="11">
        <v>5.6805699999999999E-13</v>
      </c>
      <c r="CV51" s="11">
        <v>9.2728100000000003E-13</v>
      </c>
      <c r="CW51" s="11">
        <v>7.4165800000000005E-13</v>
      </c>
      <c r="CX51" s="11">
        <v>1.7593E-12</v>
      </c>
      <c r="CY51" s="11">
        <v>1.76077E-12</v>
      </c>
      <c r="CZ51" s="11">
        <v>1.8685500000000002E-12</v>
      </c>
      <c r="DA51" s="11">
        <v>1.8773799999999998E-12</v>
      </c>
      <c r="DB51" s="11">
        <v>-8.95395E-4</v>
      </c>
      <c r="DC51" s="11">
        <v>-2.7574100000000001E-3</v>
      </c>
      <c r="DD51" s="11">
        <v>0.99993900000000002</v>
      </c>
      <c r="DE51" s="11">
        <v>5.65008E-7</v>
      </c>
      <c r="DF51" s="11">
        <v>6.0072699999999998E-5</v>
      </c>
      <c r="DG51" s="11">
        <v>8.7469399999999999E-3</v>
      </c>
      <c r="DH51" s="11">
        <v>2.2610500000000001E-6</v>
      </c>
      <c r="DI51" s="11">
        <v>9.7418999999999992E-10</v>
      </c>
      <c r="DJ51" s="11">
        <v>0</v>
      </c>
      <c r="DK51" s="13">
        <v>-2053.09</v>
      </c>
      <c r="DL51" s="11">
        <v>-2211210</v>
      </c>
      <c r="DM51" s="11">
        <v>-2.96175E-3</v>
      </c>
      <c r="DN51" s="11">
        <v>1.02884E-4</v>
      </c>
      <c r="DO51" s="11">
        <v>0</v>
      </c>
      <c r="DP51" s="11">
        <v>4.9298600000000002E-8</v>
      </c>
      <c r="DQ51" s="13">
        <v>0</v>
      </c>
      <c r="DR51" s="11">
        <v>0</v>
      </c>
      <c r="DS51" s="11">
        <v>3.4227899999999998E-6</v>
      </c>
      <c r="DT51" s="11">
        <v>0</v>
      </c>
      <c r="DU51" s="11">
        <v>0</v>
      </c>
      <c r="DV51" s="11">
        <v>0</v>
      </c>
      <c r="DW51" s="13">
        <v>2105.0300000000002</v>
      </c>
      <c r="DX51" s="11">
        <v>0</v>
      </c>
      <c r="DY51" s="11">
        <v>2.1015500000000001E-4</v>
      </c>
      <c r="DZ51" s="11">
        <v>0</v>
      </c>
      <c r="EA51" s="11">
        <v>0</v>
      </c>
      <c r="EB51" s="11">
        <v>0</v>
      </c>
      <c r="EC51" s="13">
        <v>0</v>
      </c>
      <c r="ED51" s="26">
        <v>1266510</v>
      </c>
      <c r="EE51" s="11"/>
      <c r="EF51" s="11"/>
      <c r="EG51" s="11"/>
      <c r="EH51" s="11"/>
      <c r="EI51" s="13">
        <f t="shared" ca="1" si="76"/>
        <v>-2053.0876046744893</v>
      </c>
      <c r="EJ51" s="11"/>
      <c r="EK51" s="11"/>
      <c r="EL51" s="11"/>
      <c r="EM51" s="11"/>
      <c r="EN51" s="11"/>
      <c r="EO51" s="13">
        <f t="shared" ca="1" si="76"/>
        <v>0</v>
      </c>
      <c r="EP51" s="11"/>
      <c r="EQ51" s="11"/>
      <c r="ER51" s="11"/>
      <c r="ES51" s="11"/>
      <c r="ET51" s="11"/>
      <c r="EU51" s="13">
        <f t="shared" ca="1" si="76"/>
        <v>2105.0105585881597</v>
      </c>
      <c r="EV51" s="11"/>
      <c r="EW51" s="11"/>
      <c r="EX51" s="11"/>
      <c r="EY51" s="11"/>
      <c r="EZ51" s="11"/>
      <c r="FA51" s="13">
        <f t="shared" ca="1" si="77"/>
        <v>0</v>
      </c>
      <c r="FB51" s="26"/>
      <c r="FC51" s="41"/>
      <c r="FD51" s="41"/>
      <c r="FE51" s="41"/>
      <c r="FF51" s="41"/>
      <c r="FG51" s="42">
        <f t="shared" ca="1" si="78"/>
        <v>-1.1666928925964556E-6</v>
      </c>
      <c r="FH51" s="41"/>
      <c r="FI51" s="41"/>
      <c r="FJ51" s="41"/>
      <c r="FK51" s="41"/>
      <c r="FL51" s="41"/>
      <c r="FM51" s="42">
        <f t="shared" ca="1" si="79"/>
        <v>0</v>
      </c>
      <c r="FN51" s="41"/>
      <c r="FO51" s="41"/>
      <c r="FP51" s="41"/>
      <c r="FQ51" s="41"/>
      <c r="FR51" s="41"/>
      <c r="FS51" s="42">
        <f t="shared" ca="1" si="80"/>
        <v>-9.2356934772850303E-6</v>
      </c>
      <c r="FT51" s="41"/>
      <c r="FU51" s="41"/>
      <c r="FV51" s="41"/>
      <c r="FW51" s="41"/>
      <c r="FX51" s="41"/>
      <c r="FY51" s="42">
        <f t="shared" ca="1" si="81"/>
        <v>0</v>
      </c>
      <c r="FZ51" s="43"/>
      <c r="GA51" s="11"/>
      <c r="GB51" s="11"/>
      <c r="GC51" s="11"/>
      <c r="GD51" s="11"/>
      <c r="GE51" s="13">
        <f t="shared" ca="1" si="82"/>
        <v>3.2199275416358424E-10</v>
      </c>
      <c r="GF51" s="11"/>
      <c r="GG51" s="11"/>
      <c r="GH51" s="11"/>
      <c r="GI51" s="11"/>
      <c r="GJ51" s="11"/>
      <c r="GK51" s="13">
        <f t="shared" ca="1" si="83"/>
        <v>2.31268E-11</v>
      </c>
      <c r="GL51" s="11"/>
      <c r="GM51" s="11"/>
      <c r="GN51" s="11"/>
      <c r="GO51" s="11"/>
      <c r="GP51" s="11"/>
      <c r="GQ51" s="13">
        <f t="shared" ca="1" si="84"/>
        <v>-3.2906907451844615E-10</v>
      </c>
      <c r="GR51" s="11"/>
      <c r="GS51" s="11"/>
      <c r="GT51" s="11"/>
      <c r="GU51" s="11"/>
      <c r="GV51" s="11"/>
      <c r="GW51" s="13">
        <f t="shared" ca="1" si="85"/>
        <v>-4.6404999999999999E-14</v>
      </c>
      <c r="GX51" s="26"/>
    </row>
    <row r="52" spans="1:206" hidden="1" x14ac:dyDescent="0.25">
      <c r="A52" s="35" t="s">
        <v>89</v>
      </c>
      <c r="B52" s="32">
        <v>9.5999300000000001E-8</v>
      </c>
      <c r="C52" s="11">
        <v>3.68278E-5</v>
      </c>
      <c r="D52" s="11">
        <v>6.1754200000000006E-5</v>
      </c>
      <c r="E52" s="11">
        <v>1.3755500000000001E-4</v>
      </c>
      <c r="F52" s="11">
        <v>6.7135500000000003E-6</v>
      </c>
      <c r="G52" s="11">
        <v>9.8519599999999998E-5</v>
      </c>
      <c r="H52" s="11">
        <v>6.6994200000000003E-6</v>
      </c>
      <c r="I52" s="11">
        <v>1.9474400000000001E-7</v>
      </c>
      <c r="J52" s="11">
        <v>2.76256E-8</v>
      </c>
      <c r="K52" s="11">
        <v>1.3337499999999999E-10</v>
      </c>
      <c r="L52" s="11">
        <v>4.0018099999999999</v>
      </c>
      <c r="M52" s="11">
        <v>1.71265</v>
      </c>
      <c r="N52" s="13">
        <v>2.7347100000000002E-13</v>
      </c>
      <c r="O52" s="11">
        <v>1.47732E-12</v>
      </c>
      <c r="P52" s="11">
        <v>5.0851300000000002E-12</v>
      </c>
      <c r="Q52" s="11">
        <v>1.3485800000000001E-11</v>
      </c>
      <c r="R52" s="11">
        <v>1.45908E-10</v>
      </c>
      <c r="S52" s="11">
        <v>1.6868300000000001E-10</v>
      </c>
      <c r="T52" s="11">
        <v>1.7059799999999999E-10</v>
      </c>
      <c r="U52" s="11">
        <v>1.70737E-10</v>
      </c>
      <c r="V52" s="11">
        <v>1.62319E-16</v>
      </c>
      <c r="W52" s="11">
        <v>8.7244899999999999E-16</v>
      </c>
      <c r="X52" s="11">
        <v>1.62692E-15</v>
      </c>
      <c r="Y52" s="11">
        <v>1.6277E-15</v>
      </c>
      <c r="Z52" s="11">
        <v>8.7784200000000002E-16</v>
      </c>
      <c r="AA52" s="11">
        <v>1.64504E-15</v>
      </c>
      <c r="AB52" s="11">
        <v>1.64789E-15</v>
      </c>
      <c r="AC52" s="11">
        <v>1.23359E-15</v>
      </c>
      <c r="AD52" s="11">
        <v>1.65309E-15</v>
      </c>
      <c r="AE52" s="11">
        <v>1.6531400000000001E-15</v>
      </c>
      <c r="AF52" s="11">
        <v>1.6542899999999999E-15</v>
      </c>
      <c r="AG52" s="11">
        <v>1.65448E-15</v>
      </c>
      <c r="AH52" s="11">
        <v>8.5676800000000003E-14</v>
      </c>
      <c r="AI52" s="11">
        <v>1.1E-12</v>
      </c>
      <c r="AJ52" s="11">
        <v>1.2495500000000001E-11</v>
      </c>
      <c r="AK52" s="11">
        <v>6.1862799999999994E-11</v>
      </c>
      <c r="AL52" s="11">
        <v>3.5895000000000001E-9</v>
      </c>
      <c r="AM52" s="11">
        <v>6.2223799999999998E-9</v>
      </c>
      <c r="AN52" s="11">
        <v>6.2890600000000002E-9</v>
      </c>
      <c r="AO52" s="11">
        <v>6.29003E-9</v>
      </c>
      <c r="AP52" s="11">
        <v>1.2399E-18</v>
      </c>
      <c r="AQ52" s="11">
        <v>1.1554399999999999E-16</v>
      </c>
      <c r="AR52" s="11">
        <v>1.29419E-14</v>
      </c>
      <c r="AS52" s="11">
        <v>1.30726E-14</v>
      </c>
      <c r="AT52" s="11">
        <v>1.1640799999999999E-16</v>
      </c>
      <c r="AU52" s="11">
        <v>6.2358599999999998E-14</v>
      </c>
      <c r="AV52" s="11">
        <v>8.3889400000000004E-14</v>
      </c>
      <c r="AW52" s="11">
        <v>2.59685E-16</v>
      </c>
      <c r="AX52" s="11">
        <v>1.4388900000000001E-13</v>
      </c>
      <c r="AY52" s="11">
        <v>1.43984E-13</v>
      </c>
      <c r="AZ52" s="11">
        <v>1.5181800000000001E-13</v>
      </c>
      <c r="BA52" s="11">
        <v>1.5239199999999999E-13</v>
      </c>
      <c r="BB52" s="11">
        <v>9.4271300000000007E-10</v>
      </c>
      <c r="BC52" s="11">
        <v>3.0729E-9</v>
      </c>
      <c r="BD52" s="11">
        <v>7.3280100000000002E-9</v>
      </c>
      <c r="BE52" s="11">
        <v>8.3556599999999997E-9</v>
      </c>
      <c r="BF52" s="11">
        <v>4.0693299999999998E-10</v>
      </c>
      <c r="BG52" s="11">
        <v>1.05637E-8</v>
      </c>
      <c r="BH52" s="11">
        <v>4.0592400000000001E-10</v>
      </c>
      <c r="BI52" s="11">
        <v>-4.5508000000000002E-7</v>
      </c>
      <c r="BJ52" s="11">
        <v>0</v>
      </c>
      <c r="BK52" s="11">
        <v>-2.25861E-11</v>
      </c>
      <c r="BL52" s="11">
        <v>2.4178500000000001E-10</v>
      </c>
      <c r="BM52" s="11">
        <v>2.31268E-11</v>
      </c>
      <c r="BN52" s="11">
        <v>-2.4683700000000002E-10</v>
      </c>
      <c r="BO52" s="11">
        <v>-1.1433399999999999E-13</v>
      </c>
      <c r="BP52" s="11">
        <v>-8.3241799999999998E-14</v>
      </c>
      <c r="BQ52" s="11">
        <v>-1.0843700000000001E-14</v>
      </c>
      <c r="BR52" s="11">
        <v>1.13244E-13</v>
      </c>
      <c r="BS52" s="11">
        <v>1.4083900000000001E-13</v>
      </c>
      <c r="BT52" s="11">
        <v>1.43158E-13</v>
      </c>
      <c r="BU52" s="11">
        <v>1.4332699999999999E-13</v>
      </c>
      <c r="BV52" s="11">
        <v>-4.6404999999999999E-14</v>
      </c>
      <c r="BW52" s="11">
        <v>2.8441E-14</v>
      </c>
      <c r="BX52" s="11">
        <v>8.9151400000000004E-14</v>
      </c>
      <c r="BY52" s="11">
        <v>8.9225100000000001E-14</v>
      </c>
      <c r="BZ52" s="11">
        <v>2.8813100000000003E-14</v>
      </c>
      <c r="CA52" s="11">
        <v>9.0458300000000003E-14</v>
      </c>
      <c r="CB52" s="11">
        <v>9.0725600000000005E-14</v>
      </c>
      <c r="CC52" s="11">
        <v>6.6139999999999996E-14</v>
      </c>
      <c r="CD52" s="11">
        <v>9.1110999999999999E-14</v>
      </c>
      <c r="CE52" s="11">
        <v>9.1115999999999995E-14</v>
      </c>
      <c r="CF52" s="11">
        <v>9.1197599999999996E-14</v>
      </c>
      <c r="CG52" s="11">
        <v>9.1215599999999999E-14</v>
      </c>
      <c r="CH52" s="11">
        <v>-1.4142999999999999E-12</v>
      </c>
      <c r="CI52" s="11">
        <v>-1.3802800000000001E-12</v>
      </c>
      <c r="CJ52" s="11">
        <v>-9.9805899999999992E-13</v>
      </c>
      <c r="CK52" s="11">
        <v>6.5777599999999996E-13</v>
      </c>
      <c r="CL52" s="11">
        <v>-2.49984E-13</v>
      </c>
      <c r="CM52" s="11">
        <v>8.6397999999999997E-14</v>
      </c>
      <c r="CN52" s="11">
        <v>9.4916900000000004E-14</v>
      </c>
      <c r="CO52" s="11">
        <v>9.5041400000000005E-14</v>
      </c>
      <c r="CP52" s="11">
        <v>-4.6654699999999995E-13</v>
      </c>
      <c r="CQ52" s="11">
        <v>6.9699200000000001E-14</v>
      </c>
      <c r="CR52" s="11">
        <v>-5.9059899999999996E-14</v>
      </c>
      <c r="CS52" s="11">
        <v>-5.4887400000000001E-14</v>
      </c>
      <c r="CT52" s="11">
        <v>7.1984999999999996E-14</v>
      </c>
      <c r="CU52" s="11">
        <v>5.6805699999999999E-13</v>
      </c>
      <c r="CV52" s="11">
        <v>9.2728100000000003E-13</v>
      </c>
      <c r="CW52" s="11">
        <v>7.4165800000000005E-13</v>
      </c>
      <c r="CX52" s="11">
        <v>1.7593E-12</v>
      </c>
      <c r="CY52" s="11">
        <v>1.76077E-12</v>
      </c>
      <c r="CZ52" s="11">
        <v>1.8685500000000002E-12</v>
      </c>
      <c r="DA52" s="11">
        <v>1.8773799999999998E-12</v>
      </c>
      <c r="DB52" s="11">
        <v>-9.3550000000000003E-4</v>
      </c>
      <c r="DC52" s="11">
        <v>-2.7574100000000001E-3</v>
      </c>
      <c r="DD52" s="11">
        <v>0.99993900000000002</v>
      </c>
      <c r="DE52" s="11">
        <v>5.65008E-7</v>
      </c>
      <c r="DF52" s="11">
        <v>6.0072699999999998E-5</v>
      </c>
      <c r="DG52" s="11">
        <v>8.7474900000000001E-3</v>
      </c>
      <c r="DH52" s="11">
        <v>2.2610500000000001E-6</v>
      </c>
      <c r="DI52" s="11">
        <v>9.7418999999999992E-10</v>
      </c>
      <c r="DJ52" s="11">
        <v>0</v>
      </c>
      <c r="DK52" s="13">
        <v>-2053.09</v>
      </c>
      <c r="DL52" s="11">
        <v>-2211210</v>
      </c>
      <c r="DM52" s="11">
        <v>-2.96175E-3</v>
      </c>
      <c r="DN52" s="11">
        <v>1.02884E-4</v>
      </c>
      <c r="DO52" s="11">
        <v>0</v>
      </c>
      <c r="DP52" s="11">
        <v>4.9298600000000002E-8</v>
      </c>
      <c r="DQ52" s="13">
        <v>0</v>
      </c>
      <c r="DR52" s="11">
        <v>0</v>
      </c>
      <c r="DS52" s="11">
        <v>3.9932500000000003E-6</v>
      </c>
      <c r="DT52" s="11">
        <v>0</v>
      </c>
      <c r="DU52" s="11">
        <v>0</v>
      </c>
      <c r="DV52" s="11">
        <v>0</v>
      </c>
      <c r="DW52" s="13">
        <v>2105.0300000000002</v>
      </c>
      <c r="DX52" s="11">
        <v>0</v>
      </c>
      <c r="DY52" s="11">
        <v>2.1015500000000001E-4</v>
      </c>
      <c r="DZ52" s="11">
        <v>0</v>
      </c>
      <c r="EA52" s="11">
        <v>0</v>
      </c>
      <c r="EB52" s="11">
        <v>0</v>
      </c>
      <c r="EC52" s="13">
        <v>0</v>
      </c>
      <c r="ED52" s="26">
        <v>1266510</v>
      </c>
      <c r="EE52" s="11"/>
      <c r="EF52" s="11"/>
      <c r="EG52" s="11"/>
      <c r="EH52" s="11"/>
      <c r="EI52" s="13">
        <f t="shared" ca="1" si="76"/>
        <v>-2053.1010827552659</v>
      </c>
      <c r="EJ52" s="11"/>
      <c r="EK52" s="11"/>
      <c r="EL52" s="11"/>
      <c r="EM52" s="11"/>
      <c r="EN52" s="11"/>
      <c r="EO52" s="13">
        <f t="shared" ca="1" si="76"/>
        <v>0</v>
      </c>
      <c r="EP52" s="11"/>
      <c r="EQ52" s="11"/>
      <c r="ER52" s="11"/>
      <c r="ES52" s="11"/>
      <c r="ET52" s="11"/>
      <c r="EU52" s="13">
        <f t="shared" ca="1" si="76"/>
        <v>2105.0374996800365</v>
      </c>
      <c r="EV52" s="11"/>
      <c r="EW52" s="11"/>
      <c r="EX52" s="11"/>
      <c r="EY52" s="11"/>
      <c r="EZ52" s="11"/>
      <c r="FA52" s="13">
        <f t="shared" ca="1" si="77"/>
        <v>0</v>
      </c>
      <c r="FB52" s="26"/>
      <c r="FC52" s="41"/>
      <c r="FD52" s="41"/>
      <c r="FE52" s="41"/>
      <c r="FF52" s="41"/>
      <c r="FG52" s="42">
        <f t="shared" ca="1" si="78"/>
        <v>5.3980854544910741E-6</v>
      </c>
      <c r="FH52" s="41"/>
      <c r="FI52" s="41"/>
      <c r="FJ52" s="41"/>
      <c r="FK52" s="41"/>
      <c r="FL52" s="41"/>
      <c r="FM52" s="42">
        <f t="shared" ca="1" si="79"/>
        <v>0</v>
      </c>
      <c r="FN52" s="41"/>
      <c r="FO52" s="41"/>
      <c r="FP52" s="41"/>
      <c r="FQ52" s="41"/>
      <c r="FR52" s="41"/>
      <c r="FS52" s="42">
        <f t="shared" ca="1" si="80"/>
        <v>3.562742590979533E-6</v>
      </c>
      <c r="FT52" s="41"/>
      <c r="FU52" s="41"/>
      <c r="FV52" s="41"/>
      <c r="FW52" s="41"/>
      <c r="FX52" s="41"/>
      <c r="FY52" s="42">
        <f t="shared" ca="1" si="81"/>
        <v>0</v>
      </c>
      <c r="FZ52" s="43"/>
      <c r="GA52" s="11"/>
      <c r="GB52" s="11"/>
      <c r="GC52" s="11"/>
      <c r="GD52" s="11"/>
      <c r="GE52" s="13">
        <f t="shared" ca="1" si="82"/>
        <v>2.4178836414549865E-10</v>
      </c>
      <c r="GF52" s="11"/>
      <c r="GG52" s="11"/>
      <c r="GH52" s="11"/>
      <c r="GI52" s="11"/>
      <c r="GJ52" s="11"/>
      <c r="GK52" s="13">
        <f t="shared" ca="1" si="83"/>
        <v>2.31268E-11</v>
      </c>
      <c r="GL52" s="11"/>
      <c r="GM52" s="11"/>
      <c r="GN52" s="11"/>
      <c r="GO52" s="11"/>
      <c r="GP52" s="11"/>
      <c r="GQ52" s="13">
        <f t="shared" ca="1" si="84"/>
        <v>-2.4683871761166594E-10</v>
      </c>
      <c r="GR52" s="11"/>
      <c r="GS52" s="11"/>
      <c r="GT52" s="11"/>
      <c r="GU52" s="11"/>
      <c r="GV52" s="11"/>
      <c r="GW52" s="13">
        <f t="shared" ca="1" si="85"/>
        <v>-4.6404999999999999E-14</v>
      </c>
      <c r="GX52" s="26"/>
    </row>
    <row r="53" spans="1:206" hidden="1" x14ac:dyDescent="0.25">
      <c r="A53" s="35" t="s">
        <v>89</v>
      </c>
      <c r="B53" s="32">
        <v>9.5999300000000001E-8</v>
      </c>
      <c r="C53" s="11">
        <v>3.68278E-5</v>
      </c>
      <c r="D53" s="11">
        <v>6.1754200000000006E-5</v>
      </c>
      <c r="E53" s="11">
        <v>1.3755500000000001E-4</v>
      </c>
      <c r="F53" s="11">
        <v>6.7135500000000003E-6</v>
      </c>
      <c r="G53" s="11">
        <v>9.8519599999999998E-5</v>
      </c>
      <c r="H53" s="11">
        <v>6.6994200000000003E-6</v>
      </c>
      <c r="I53" s="11">
        <v>1.9474400000000001E-7</v>
      </c>
      <c r="J53" s="11">
        <v>2.76256E-8</v>
      </c>
      <c r="K53" s="11">
        <v>1.3337499999999999E-10</v>
      </c>
      <c r="L53" s="11">
        <v>4.0018099999999999</v>
      </c>
      <c r="M53" s="11">
        <v>1.71265</v>
      </c>
      <c r="N53" s="13">
        <v>3.1253800000000001E-13</v>
      </c>
      <c r="O53" s="11">
        <v>1.47732E-12</v>
      </c>
      <c r="P53" s="11">
        <v>5.0851300000000002E-12</v>
      </c>
      <c r="Q53" s="11">
        <v>1.3485800000000001E-11</v>
      </c>
      <c r="R53" s="11">
        <v>1.45908E-10</v>
      </c>
      <c r="S53" s="11">
        <v>1.6868300000000001E-10</v>
      </c>
      <c r="T53" s="11">
        <v>1.7059799999999999E-10</v>
      </c>
      <c r="U53" s="11">
        <v>1.70737E-10</v>
      </c>
      <c r="V53" s="11">
        <v>1.62319E-16</v>
      </c>
      <c r="W53" s="11">
        <v>8.7244899999999999E-16</v>
      </c>
      <c r="X53" s="11">
        <v>1.62692E-15</v>
      </c>
      <c r="Y53" s="11">
        <v>1.6277E-15</v>
      </c>
      <c r="Z53" s="11">
        <v>8.7784200000000002E-16</v>
      </c>
      <c r="AA53" s="11">
        <v>1.64504E-15</v>
      </c>
      <c r="AB53" s="11">
        <v>1.64789E-15</v>
      </c>
      <c r="AC53" s="11">
        <v>1.23359E-15</v>
      </c>
      <c r="AD53" s="11">
        <v>1.65309E-15</v>
      </c>
      <c r="AE53" s="11">
        <v>1.6531400000000001E-15</v>
      </c>
      <c r="AF53" s="11">
        <v>1.6542899999999999E-15</v>
      </c>
      <c r="AG53" s="11">
        <v>1.65448E-15</v>
      </c>
      <c r="AH53" s="11">
        <v>8.5676800000000003E-14</v>
      </c>
      <c r="AI53" s="11">
        <v>1.1E-12</v>
      </c>
      <c r="AJ53" s="11">
        <v>1.2495500000000001E-11</v>
      </c>
      <c r="AK53" s="11">
        <v>6.1862799999999994E-11</v>
      </c>
      <c r="AL53" s="11">
        <v>3.5895000000000001E-9</v>
      </c>
      <c r="AM53" s="11">
        <v>6.2223799999999998E-9</v>
      </c>
      <c r="AN53" s="11">
        <v>6.2890600000000002E-9</v>
      </c>
      <c r="AO53" s="11">
        <v>6.29003E-9</v>
      </c>
      <c r="AP53" s="11">
        <v>1.2399E-18</v>
      </c>
      <c r="AQ53" s="11">
        <v>1.1554399999999999E-16</v>
      </c>
      <c r="AR53" s="11">
        <v>1.29419E-14</v>
      </c>
      <c r="AS53" s="11">
        <v>1.30726E-14</v>
      </c>
      <c r="AT53" s="11">
        <v>1.1640799999999999E-16</v>
      </c>
      <c r="AU53" s="11">
        <v>6.2358599999999998E-14</v>
      </c>
      <c r="AV53" s="11">
        <v>8.3889400000000004E-14</v>
      </c>
      <c r="AW53" s="11">
        <v>2.59685E-16</v>
      </c>
      <c r="AX53" s="11">
        <v>1.4388900000000001E-13</v>
      </c>
      <c r="AY53" s="11">
        <v>1.43984E-13</v>
      </c>
      <c r="AZ53" s="11">
        <v>1.5181800000000001E-13</v>
      </c>
      <c r="BA53" s="11">
        <v>1.5239199999999999E-13</v>
      </c>
      <c r="BB53" s="11">
        <v>9.4276699999999991E-10</v>
      </c>
      <c r="BC53" s="11">
        <v>3.0733000000000001E-9</v>
      </c>
      <c r="BD53" s="11">
        <v>7.3285500000000003E-9</v>
      </c>
      <c r="BE53" s="11">
        <v>8.3556599999999997E-9</v>
      </c>
      <c r="BF53" s="11">
        <v>4.0693299999999998E-10</v>
      </c>
      <c r="BG53" s="11">
        <v>1.05637E-8</v>
      </c>
      <c r="BH53" s="11">
        <v>4.0592400000000001E-10</v>
      </c>
      <c r="BI53" s="11">
        <v>-4.5508000000000002E-7</v>
      </c>
      <c r="BJ53" s="11">
        <v>0</v>
      </c>
      <c r="BK53" s="11">
        <v>-2.25861E-11</v>
      </c>
      <c r="BL53" s="11">
        <v>1.61577E-10</v>
      </c>
      <c r="BM53" s="11">
        <v>2.31268E-11</v>
      </c>
      <c r="BN53" s="11">
        <v>-1.64599E-10</v>
      </c>
      <c r="BO53" s="11">
        <v>-1.1433399999999999E-13</v>
      </c>
      <c r="BP53" s="11">
        <v>-8.3241799999999998E-14</v>
      </c>
      <c r="BQ53" s="11">
        <v>-1.0843700000000001E-14</v>
      </c>
      <c r="BR53" s="11">
        <v>1.13244E-13</v>
      </c>
      <c r="BS53" s="11">
        <v>1.4083900000000001E-13</v>
      </c>
      <c r="BT53" s="11">
        <v>1.43158E-13</v>
      </c>
      <c r="BU53" s="11">
        <v>1.4332699999999999E-13</v>
      </c>
      <c r="BV53" s="11">
        <v>-4.6404999999999999E-14</v>
      </c>
      <c r="BW53" s="11">
        <v>2.8441E-14</v>
      </c>
      <c r="BX53" s="11">
        <v>8.9151400000000004E-14</v>
      </c>
      <c r="BY53" s="11">
        <v>8.9225100000000001E-14</v>
      </c>
      <c r="BZ53" s="11">
        <v>2.8813100000000003E-14</v>
      </c>
      <c r="CA53" s="11">
        <v>9.0458300000000003E-14</v>
      </c>
      <c r="CB53" s="11">
        <v>9.0725600000000005E-14</v>
      </c>
      <c r="CC53" s="11">
        <v>6.6139999999999996E-14</v>
      </c>
      <c r="CD53" s="11">
        <v>9.1110999999999999E-14</v>
      </c>
      <c r="CE53" s="11">
        <v>9.1115999999999995E-14</v>
      </c>
      <c r="CF53" s="11">
        <v>9.1197599999999996E-14</v>
      </c>
      <c r="CG53" s="11">
        <v>9.1215599999999999E-14</v>
      </c>
      <c r="CH53" s="11">
        <v>-1.4142999999999999E-12</v>
      </c>
      <c r="CI53" s="11">
        <v>-1.3802800000000001E-12</v>
      </c>
      <c r="CJ53" s="11">
        <v>-9.9805899999999992E-13</v>
      </c>
      <c r="CK53" s="11">
        <v>6.5777599999999996E-13</v>
      </c>
      <c r="CL53" s="11">
        <v>-2.49984E-13</v>
      </c>
      <c r="CM53" s="11">
        <v>8.6397999999999997E-14</v>
      </c>
      <c r="CN53" s="11">
        <v>9.4916900000000004E-14</v>
      </c>
      <c r="CO53" s="11">
        <v>9.5041400000000005E-14</v>
      </c>
      <c r="CP53" s="11">
        <v>-4.6654699999999995E-13</v>
      </c>
      <c r="CQ53" s="11">
        <v>6.9699200000000001E-14</v>
      </c>
      <c r="CR53" s="11">
        <v>-5.9059899999999996E-14</v>
      </c>
      <c r="CS53" s="11">
        <v>-5.4887400000000001E-14</v>
      </c>
      <c r="CT53" s="11">
        <v>7.1984999999999996E-14</v>
      </c>
      <c r="CU53" s="11">
        <v>5.6805699999999999E-13</v>
      </c>
      <c r="CV53" s="11">
        <v>9.2728100000000003E-13</v>
      </c>
      <c r="CW53" s="11">
        <v>7.4165800000000005E-13</v>
      </c>
      <c r="CX53" s="11">
        <v>1.7593E-12</v>
      </c>
      <c r="CY53" s="11">
        <v>1.76077E-12</v>
      </c>
      <c r="CZ53" s="11">
        <v>1.8685500000000002E-12</v>
      </c>
      <c r="DA53" s="11">
        <v>1.8773799999999998E-12</v>
      </c>
      <c r="DB53" s="11">
        <v>-9.7560400000000003E-4</v>
      </c>
      <c r="DC53" s="11">
        <v>-2.7574100000000001E-3</v>
      </c>
      <c r="DD53" s="11">
        <v>0.99993900000000002</v>
      </c>
      <c r="DE53" s="11">
        <v>5.65008E-7</v>
      </c>
      <c r="DF53" s="11">
        <v>6.0072699999999998E-5</v>
      </c>
      <c r="DG53" s="11">
        <v>8.7480400000000003E-3</v>
      </c>
      <c r="DH53" s="11">
        <v>2.2610500000000001E-6</v>
      </c>
      <c r="DI53" s="11">
        <v>9.7418999999999992E-10</v>
      </c>
      <c r="DJ53" s="11">
        <v>0</v>
      </c>
      <c r="DK53" s="13">
        <v>-2053.09</v>
      </c>
      <c r="DL53" s="11">
        <v>-2211210</v>
      </c>
      <c r="DM53" s="11">
        <v>-2.96175E-3</v>
      </c>
      <c r="DN53" s="11">
        <v>1.02884E-4</v>
      </c>
      <c r="DO53" s="11">
        <v>0</v>
      </c>
      <c r="DP53" s="11">
        <v>4.9298600000000002E-8</v>
      </c>
      <c r="DQ53" s="13">
        <v>0</v>
      </c>
      <c r="DR53" s="11">
        <v>0</v>
      </c>
      <c r="DS53" s="11">
        <v>4.5637099999999999E-6</v>
      </c>
      <c r="DT53" s="11">
        <v>0</v>
      </c>
      <c r="DU53" s="11">
        <v>0</v>
      </c>
      <c r="DV53" s="11">
        <v>0</v>
      </c>
      <c r="DW53" s="13">
        <v>2105.0300000000002</v>
      </c>
      <c r="DX53" s="11">
        <v>0</v>
      </c>
      <c r="DY53" s="11">
        <v>2.1015500000000001E-4</v>
      </c>
      <c r="DZ53" s="11">
        <v>0</v>
      </c>
      <c r="EA53" s="11">
        <v>0</v>
      </c>
      <c r="EB53" s="11">
        <v>0</v>
      </c>
      <c r="EC53" s="13">
        <v>0</v>
      </c>
      <c r="ED53" s="26">
        <v>1266510</v>
      </c>
      <c r="EE53" s="11"/>
      <c r="EF53" s="11"/>
      <c r="EG53" s="11"/>
      <c r="EH53" s="11"/>
      <c r="EI53" s="13">
        <f t="shared" ca="1" si="76"/>
        <v>-2053.0735265256399</v>
      </c>
      <c r="EJ53" s="11"/>
      <c r="EK53" s="11"/>
      <c r="EL53" s="11"/>
      <c r="EM53" s="11"/>
      <c r="EN53" s="11"/>
      <c r="EO53" s="13">
        <f t="shared" ca="1" si="76"/>
        <v>0</v>
      </c>
      <c r="EP53" s="11"/>
      <c r="EQ53" s="11"/>
      <c r="ER53" s="11"/>
      <c r="ES53" s="11"/>
      <c r="ET53" s="11"/>
      <c r="EU53" s="13">
        <f t="shared" ca="1" si="76"/>
        <v>2105.0195173704474</v>
      </c>
      <c r="EV53" s="11"/>
      <c r="EW53" s="11"/>
      <c r="EX53" s="11"/>
      <c r="EY53" s="11"/>
      <c r="EZ53" s="11"/>
      <c r="FA53" s="13">
        <f t="shared" ca="1" si="77"/>
        <v>0</v>
      </c>
      <c r="FB53" s="26"/>
      <c r="FC53" s="41"/>
      <c r="FD53" s="41"/>
      <c r="FE53" s="41"/>
      <c r="FF53" s="41"/>
      <c r="FG53" s="42">
        <f t="shared" ca="1" si="78"/>
        <v>-8.0237468207833674E-6</v>
      </c>
      <c r="FH53" s="41"/>
      <c r="FI53" s="41"/>
      <c r="FJ53" s="41"/>
      <c r="FK53" s="41"/>
      <c r="FL53" s="41"/>
      <c r="FM53" s="42">
        <f t="shared" ca="1" si="79"/>
        <v>0</v>
      </c>
      <c r="FN53" s="41"/>
      <c r="FO53" s="41"/>
      <c r="FP53" s="41"/>
      <c r="FQ53" s="41"/>
      <c r="FR53" s="41"/>
      <c r="FS53" s="42">
        <f t="shared" ca="1" si="80"/>
        <v>-4.9798005505030942E-6</v>
      </c>
      <c r="FT53" s="41"/>
      <c r="FU53" s="41"/>
      <c r="FV53" s="41"/>
      <c r="FW53" s="41"/>
      <c r="FX53" s="41"/>
      <c r="FY53" s="42">
        <f t="shared" ca="1" si="81"/>
        <v>0</v>
      </c>
      <c r="FZ53" s="43"/>
      <c r="GA53" s="11"/>
      <c r="GB53" s="11"/>
      <c r="GC53" s="11"/>
      <c r="GD53" s="11"/>
      <c r="GE53" s="13">
        <f t="shared" ca="1" si="82"/>
        <v>1.6157223577111257E-10</v>
      </c>
      <c r="GF53" s="11"/>
      <c r="GG53" s="11"/>
      <c r="GH53" s="11"/>
      <c r="GI53" s="11"/>
      <c r="GJ53" s="11"/>
      <c r="GK53" s="13">
        <f t="shared" ca="1" si="83"/>
        <v>2.31268E-11</v>
      </c>
      <c r="GL53" s="11"/>
      <c r="GM53" s="11"/>
      <c r="GN53" s="11"/>
      <c r="GO53" s="11"/>
      <c r="GP53" s="11"/>
      <c r="GQ53" s="13">
        <f t="shared" ca="1" si="84"/>
        <v>-1.6459652545309744E-10</v>
      </c>
      <c r="GR53" s="11"/>
      <c r="GS53" s="11"/>
      <c r="GT53" s="11"/>
      <c r="GU53" s="11"/>
      <c r="GV53" s="11"/>
      <c r="GW53" s="13">
        <f t="shared" ca="1" si="85"/>
        <v>-4.6404999999999999E-14</v>
      </c>
      <c r="GX53" s="26"/>
    </row>
    <row r="54" spans="1:206" hidden="1" x14ac:dyDescent="0.25">
      <c r="A54" s="35" t="s">
        <v>89</v>
      </c>
      <c r="B54" s="32">
        <v>9.5999300000000001E-8</v>
      </c>
      <c r="C54" s="11">
        <v>3.68278E-5</v>
      </c>
      <c r="D54" s="11">
        <v>6.1754200000000006E-5</v>
      </c>
      <c r="E54" s="11">
        <v>1.3755500000000001E-4</v>
      </c>
      <c r="F54" s="11">
        <v>6.7135500000000003E-6</v>
      </c>
      <c r="G54" s="11">
        <v>9.8519599999999998E-5</v>
      </c>
      <c r="H54" s="11">
        <v>6.6994200000000003E-6</v>
      </c>
      <c r="I54" s="11">
        <v>1.9474400000000001E-7</v>
      </c>
      <c r="J54" s="11">
        <v>2.76256E-8</v>
      </c>
      <c r="K54" s="11">
        <v>1.3337499999999999E-10</v>
      </c>
      <c r="L54" s="11">
        <v>4.0018099999999999</v>
      </c>
      <c r="M54" s="11">
        <v>1.71265</v>
      </c>
      <c r="N54" s="13">
        <v>3.5160600000000002E-13</v>
      </c>
      <c r="O54" s="11">
        <v>1.47732E-12</v>
      </c>
      <c r="P54" s="11">
        <v>5.0851300000000002E-12</v>
      </c>
      <c r="Q54" s="11">
        <v>1.3485800000000001E-11</v>
      </c>
      <c r="R54" s="11">
        <v>1.45908E-10</v>
      </c>
      <c r="S54" s="11">
        <v>1.6868300000000001E-10</v>
      </c>
      <c r="T54" s="11">
        <v>1.7059799999999999E-10</v>
      </c>
      <c r="U54" s="11">
        <v>1.70737E-10</v>
      </c>
      <c r="V54" s="11">
        <v>1.62319E-16</v>
      </c>
      <c r="W54" s="11">
        <v>8.7244899999999999E-16</v>
      </c>
      <c r="X54" s="11">
        <v>1.62692E-15</v>
      </c>
      <c r="Y54" s="11">
        <v>1.6277E-15</v>
      </c>
      <c r="Z54" s="11">
        <v>8.7784200000000002E-16</v>
      </c>
      <c r="AA54" s="11">
        <v>1.64504E-15</v>
      </c>
      <c r="AB54" s="11">
        <v>1.64789E-15</v>
      </c>
      <c r="AC54" s="11">
        <v>1.23359E-15</v>
      </c>
      <c r="AD54" s="11">
        <v>1.65309E-15</v>
      </c>
      <c r="AE54" s="11">
        <v>1.6531400000000001E-15</v>
      </c>
      <c r="AF54" s="11">
        <v>1.6542899999999999E-15</v>
      </c>
      <c r="AG54" s="11">
        <v>1.65448E-15</v>
      </c>
      <c r="AH54" s="11">
        <v>8.5676800000000003E-14</v>
      </c>
      <c r="AI54" s="11">
        <v>1.1E-12</v>
      </c>
      <c r="AJ54" s="11">
        <v>1.2495500000000001E-11</v>
      </c>
      <c r="AK54" s="11">
        <v>6.1862799999999994E-11</v>
      </c>
      <c r="AL54" s="11">
        <v>3.5895000000000001E-9</v>
      </c>
      <c r="AM54" s="11">
        <v>6.2223799999999998E-9</v>
      </c>
      <c r="AN54" s="11">
        <v>6.2890600000000002E-9</v>
      </c>
      <c r="AO54" s="11">
        <v>6.29003E-9</v>
      </c>
      <c r="AP54" s="11">
        <v>1.2399E-18</v>
      </c>
      <c r="AQ54" s="11">
        <v>1.1554399999999999E-16</v>
      </c>
      <c r="AR54" s="11">
        <v>1.29419E-14</v>
      </c>
      <c r="AS54" s="11">
        <v>1.30726E-14</v>
      </c>
      <c r="AT54" s="11">
        <v>1.1640799999999999E-16</v>
      </c>
      <c r="AU54" s="11">
        <v>6.2358599999999998E-14</v>
      </c>
      <c r="AV54" s="11">
        <v>8.3889400000000004E-14</v>
      </c>
      <c r="AW54" s="11">
        <v>2.59685E-16</v>
      </c>
      <c r="AX54" s="11">
        <v>1.4388900000000001E-13</v>
      </c>
      <c r="AY54" s="11">
        <v>1.43984E-13</v>
      </c>
      <c r="AZ54" s="11">
        <v>1.5181800000000001E-13</v>
      </c>
      <c r="BA54" s="11">
        <v>1.5239199999999999E-13</v>
      </c>
      <c r="BB54" s="11">
        <v>9.4282200000000008E-10</v>
      </c>
      <c r="BC54" s="11">
        <v>3.0737100000000001E-9</v>
      </c>
      <c r="BD54" s="11">
        <v>7.3290900000000004E-9</v>
      </c>
      <c r="BE54" s="11">
        <v>8.3556599999999997E-9</v>
      </c>
      <c r="BF54" s="11">
        <v>4.0693299999999998E-10</v>
      </c>
      <c r="BG54" s="11">
        <v>1.05637E-8</v>
      </c>
      <c r="BH54" s="11">
        <v>4.0592400000000001E-10</v>
      </c>
      <c r="BI54" s="11">
        <v>-4.5508000000000002E-7</v>
      </c>
      <c r="BJ54" s="11">
        <v>0</v>
      </c>
      <c r="BK54" s="11">
        <v>-2.25861E-11</v>
      </c>
      <c r="BL54" s="11">
        <v>8.1368100000000001E-11</v>
      </c>
      <c r="BM54" s="11">
        <v>2.31268E-11</v>
      </c>
      <c r="BN54" s="11">
        <v>-8.2361300000000001E-11</v>
      </c>
      <c r="BO54" s="11">
        <v>-1.1433399999999999E-13</v>
      </c>
      <c r="BP54" s="11">
        <v>-8.3241799999999998E-14</v>
      </c>
      <c r="BQ54" s="11">
        <v>-1.0843700000000001E-14</v>
      </c>
      <c r="BR54" s="11">
        <v>1.13244E-13</v>
      </c>
      <c r="BS54" s="11">
        <v>1.4083900000000001E-13</v>
      </c>
      <c r="BT54" s="11">
        <v>1.43158E-13</v>
      </c>
      <c r="BU54" s="11">
        <v>1.4332699999999999E-13</v>
      </c>
      <c r="BV54" s="11">
        <v>-4.6404999999999999E-14</v>
      </c>
      <c r="BW54" s="11">
        <v>2.8441E-14</v>
      </c>
      <c r="BX54" s="11">
        <v>8.9151400000000004E-14</v>
      </c>
      <c r="BY54" s="11">
        <v>8.9225100000000001E-14</v>
      </c>
      <c r="BZ54" s="11">
        <v>2.8813100000000003E-14</v>
      </c>
      <c r="CA54" s="11">
        <v>9.0458300000000003E-14</v>
      </c>
      <c r="CB54" s="11">
        <v>9.0725600000000005E-14</v>
      </c>
      <c r="CC54" s="11">
        <v>6.6139999999999996E-14</v>
      </c>
      <c r="CD54" s="11">
        <v>9.1110999999999999E-14</v>
      </c>
      <c r="CE54" s="11">
        <v>9.1115999999999995E-14</v>
      </c>
      <c r="CF54" s="11">
        <v>9.1197599999999996E-14</v>
      </c>
      <c r="CG54" s="11">
        <v>9.1215599999999999E-14</v>
      </c>
      <c r="CH54" s="11">
        <v>-1.4142999999999999E-12</v>
      </c>
      <c r="CI54" s="11">
        <v>-1.3802800000000001E-12</v>
      </c>
      <c r="CJ54" s="11">
        <v>-9.9805899999999992E-13</v>
      </c>
      <c r="CK54" s="11">
        <v>6.5777599999999996E-13</v>
      </c>
      <c r="CL54" s="11">
        <v>-2.49984E-13</v>
      </c>
      <c r="CM54" s="11">
        <v>8.6397999999999997E-14</v>
      </c>
      <c r="CN54" s="11">
        <v>9.4916900000000004E-14</v>
      </c>
      <c r="CO54" s="11">
        <v>9.5041400000000005E-14</v>
      </c>
      <c r="CP54" s="11">
        <v>-4.6654699999999995E-13</v>
      </c>
      <c r="CQ54" s="11">
        <v>6.9699200000000001E-14</v>
      </c>
      <c r="CR54" s="11">
        <v>-5.9059899999999996E-14</v>
      </c>
      <c r="CS54" s="11">
        <v>-5.4887400000000001E-14</v>
      </c>
      <c r="CT54" s="11">
        <v>7.1984999999999996E-14</v>
      </c>
      <c r="CU54" s="11">
        <v>5.6805699999999999E-13</v>
      </c>
      <c r="CV54" s="11">
        <v>9.2728100000000003E-13</v>
      </c>
      <c r="CW54" s="11">
        <v>7.4165800000000005E-13</v>
      </c>
      <c r="CX54" s="11">
        <v>1.7593E-12</v>
      </c>
      <c r="CY54" s="11">
        <v>1.76077E-12</v>
      </c>
      <c r="CZ54" s="11">
        <v>1.8685500000000002E-12</v>
      </c>
      <c r="DA54" s="11">
        <v>1.8773799999999998E-12</v>
      </c>
      <c r="DB54" s="11">
        <v>-1.01571E-3</v>
      </c>
      <c r="DC54" s="11">
        <v>-2.7574100000000001E-3</v>
      </c>
      <c r="DD54" s="11">
        <v>0.99993900000000002</v>
      </c>
      <c r="DE54" s="11">
        <v>5.65008E-7</v>
      </c>
      <c r="DF54" s="11">
        <v>6.0072699999999998E-5</v>
      </c>
      <c r="DG54" s="11">
        <v>8.7485900000000005E-3</v>
      </c>
      <c r="DH54" s="11">
        <v>2.2610500000000001E-6</v>
      </c>
      <c r="DI54" s="11">
        <v>9.7418999999999992E-10</v>
      </c>
      <c r="DJ54" s="11">
        <v>0</v>
      </c>
      <c r="DK54" s="13">
        <v>-2053.09</v>
      </c>
      <c r="DL54" s="11">
        <v>-2211210</v>
      </c>
      <c r="DM54" s="11">
        <v>-2.96175E-3</v>
      </c>
      <c r="DN54" s="11">
        <v>1.02884E-4</v>
      </c>
      <c r="DO54" s="11">
        <v>0</v>
      </c>
      <c r="DP54" s="11">
        <v>4.9298600000000002E-8</v>
      </c>
      <c r="DQ54" s="13">
        <v>0</v>
      </c>
      <c r="DR54" s="11">
        <v>0</v>
      </c>
      <c r="DS54" s="11">
        <v>5.1341800000000002E-6</v>
      </c>
      <c r="DT54" s="11">
        <v>0</v>
      </c>
      <c r="DU54" s="11">
        <v>0</v>
      </c>
      <c r="DV54" s="11">
        <v>0</v>
      </c>
      <c r="DW54" s="13">
        <v>2105.0300000000002</v>
      </c>
      <c r="DX54" s="11">
        <v>0</v>
      </c>
      <c r="DY54" s="11">
        <v>2.1015500000000001E-4</v>
      </c>
      <c r="DZ54" s="11">
        <v>0</v>
      </c>
      <c r="EA54" s="11">
        <v>0</v>
      </c>
      <c r="EB54" s="11">
        <v>0</v>
      </c>
      <c r="EC54" s="13">
        <v>0</v>
      </c>
      <c r="ED54" s="26">
        <v>1266510</v>
      </c>
      <c r="EE54" s="11"/>
      <c r="EF54" s="11"/>
      <c r="EG54" s="11"/>
      <c r="EH54" s="11"/>
      <c r="EI54" s="13">
        <f t="shared" ca="1" si="76"/>
        <v>-2053.0812055099655</v>
      </c>
      <c r="EJ54" s="11"/>
      <c r="EK54" s="11"/>
      <c r="EL54" s="11"/>
      <c r="EM54" s="11"/>
      <c r="EN54" s="11"/>
      <c r="EO54" s="13">
        <f t="shared" ca="1" si="76"/>
        <v>0</v>
      </c>
      <c r="EP54" s="11"/>
      <c r="EQ54" s="11"/>
      <c r="ER54" s="11"/>
      <c r="ES54" s="11"/>
      <c r="ET54" s="11"/>
      <c r="EU54" s="13">
        <f t="shared" ca="1" si="76"/>
        <v>2105.0144108458708</v>
      </c>
      <c r="EV54" s="11"/>
      <c r="EW54" s="11"/>
      <c r="EX54" s="11"/>
      <c r="EY54" s="11"/>
      <c r="EZ54" s="11"/>
      <c r="FA54" s="13">
        <f t="shared" ca="1" si="77"/>
        <v>0</v>
      </c>
      <c r="FB54" s="26"/>
      <c r="FC54" s="41"/>
      <c r="FD54" s="41"/>
      <c r="FE54" s="41"/>
      <c r="FF54" s="41"/>
      <c r="FG54" s="42">
        <f t="shared" ca="1" si="78"/>
        <v>-4.2835384881755556E-6</v>
      </c>
      <c r="FH54" s="41"/>
      <c r="FI54" s="41"/>
      <c r="FJ54" s="41"/>
      <c r="FK54" s="41"/>
      <c r="FL54" s="41"/>
      <c r="FM54" s="42">
        <f t="shared" ca="1" si="79"/>
        <v>0</v>
      </c>
      <c r="FN54" s="41"/>
      <c r="FO54" s="41"/>
      <c r="FP54" s="41"/>
      <c r="FQ54" s="41"/>
      <c r="FR54" s="41"/>
      <c r="FS54" s="42">
        <f t="shared" ca="1" si="80"/>
        <v>-7.4056683892531295E-6</v>
      </c>
      <c r="FT54" s="41"/>
      <c r="FU54" s="41"/>
      <c r="FV54" s="41"/>
      <c r="FW54" s="41"/>
      <c r="FX54" s="41"/>
      <c r="FY54" s="42">
        <f t="shared" ca="1" si="81"/>
        <v>0</v>
      </c>
      <c r="FZ54" s="43"/>
      <c r="GA54" s="11"/>
      <c r="GB54" s="11"/>
      <c r="GC54" s="11"/>
      <c r="GD54" s="11"/>
      <c r="GE54" s="13">
        <f t="shared" ca="1" si="82"/>
        <v>8.1364423444135079E-11</v>
      </c>
      <c r="GF54" s="11"/>
      <c r="GG54" s="11"/>
      <c r="GH54" s="11"/>
      <c r="GI54" s="11"/>
      <c r="GJ54" s="11"/>
      <c r="GK54" s="13">
        <f t="shared" ca="1" si="83"/>
        <v>2.31268E-11</v>
      </c>
      <c r="GL54" s="11"/>
      <c r="GM54" s="11"/>
      <c r="GN54" s="11"/>
      <c r="GO54" s="11"/>
      <c r="GP54" s="11"/>
      <c r="GQ54" s="13">
        <f t="shared" ca="1" si="84"/>
        <v>-8.2355150088402878E-11</v>
      </c>
      <c r="GR54" s="11"/>
      <c r="GS54" s="11"/>
      <c r="GT54" s="11"/>
      <c r="GU54" s="11"/>
      <c r="GV54" s="11"/>
      <c r="GW54" s="13">
        <f t="shared" ca="1" si="85"/>
        <v>-4.6404999999999999E-14</v>
      </c>
      <c r="GX54" s="26"/>
    </row>
    <row r="55" spans="1:206" hidden="1" x14ac:dyDescent="0.25">
      <c r="A55" s="35" t="s">
        <v>89</v>
      </c>
      <c r="B55" s="32">
        <v>9.5999300000000001E-8</v>
      </c>
      <c r="C55" s="11">
        <v>3.68278E-5</v>
      </c>
      <c r="D55" s="11">
        <v>6.1754200000000006E-5</v>
      </c>
      <c r="E55" s="11">
        <v>1.3755500000000001E-4</v>
      </c>
      <c r="F55" s="11">
        <v>6.7135500000000003E-6</v>
      </c>
      <c r="G55" s="11">
        <v>9.8519599999999998E-5</v>
      </c>
      <c r="H55" s="11">
        <v>6.6994200000000003E-6</v>
      </c>
      <c r="I55" s="11">
        <v>1.9474400000000001E-7</v>
      </c>
      <c r="J55" s="11">
        <v>2.76256E-8</v>
      </c>
      <c r="K55" s="11">
        <v>1.3337499999999999E-10</v>
      </c>
      <c r="L55" s="11">
        <v>4.0018099999999999</v>
      </c>
      <c r="M55" s="11">
        <v>1.71265</v>
      </c>
      <c r="N55" s="13">
        <v>3.9067300000000001E-13</v>
      </c>
      <c r="O55" s="11">
        <v>1.47732E-12</v>
      </c>
      <c r="P55" s="11">
        <v>5.0851300000000002E-12</v>
      </c>
      <c r="Q55" s="11">
        <v>1.3485800000000001E-11</v>
      </c>
      <c r="R55" s="11">
        <v>1.45908E-10</v>
      </c>
      <c r="S55" s="11">
        <v>1.6868300000000001E-10</v>
      </c>
      <c r="T55" s="11">
        <v>1.7059799999999999E-10</v>
      </c>
      <c r="U55" s="11">
        <v>1.70737E-10</v>
      </c>
      <c r="V55" s="11">
        <v>1.62319E-16</v>
      </c>
      <c r="W55" s="11">
        <v>8.7244899999999999E-16</v>
      </c>
      <c r="X55" s="11">
        <v>1.62692E-15</v>
      </c>
      <c r="Y55" s="11">
        <v>1.6277E-15</v>
      </c>
      <c r="Z55" s="11">
        <v>8.7784200000000002E-16</v>
      </c>
      <c r="AA55" s="11">
        <v>1.64504E-15</v>
      </c>
      <c r="AB55" s="11">
        <v>1.64789E-15</v>
      </c>
      <c r="AC55" s="11">
        <v>1.23359E-15</v>
      </c>
      <c r="AD55" s="11">
        <v>1.65309E-15</v>
      </c>
      <c r="AE55" s="11">
        <v>1.6531400000000001E-15</v>
      </c>
      <c r="AF55" s="11">
        <v>1.6542899999999999E-15</v>
      </c>
      <c r="AG55" s="11">
        <v>1.65448E-15</v>
      </c>
      <c r="AH55" s="11">
        <v>8.5676800000000003E-14</v>
      </c>
      <c r="AI55" s="11">
        <v>1.1E-12</v>
      </c>
      <c r="AJ55" s="11">
        <v>1.2495500000000001E-11</v>
      </c>
      <c r="AK55" s="11">
        <v>6.1862799999999994E-11</v>
      </c>
      <c r="AL55" s="11">
        <v>3.5895000000000001E-9</v>
      </c>
      <c r="AM55" s="11">
        <v>6.2223799999999998E-9</v>
      </c>
      <c r="AN55" s="11">
        <v>6.2890600000000002E-9</v>
      </c>
      <c r="AO55" s="11">
        <v>6.29003E-9</v>
      </c>
      <c r="AP55" s="11">
        <v>1.2399E-18</v>
      </c>
      <c r="AQ55" s="11">
        <v>1.1554399999999999E-16</v>
      </c>
      <c r="AR55" s="11">
        <v>1.29419E-14</v>
      </c>
      <c r="AS55" s="11">
        <v>1.30726E-14</v>
      </c>
      <c r="AT55" s="11">
        <v>1.1640799999999999E-16</v>
      </c>
      <c r="AU55" s="11">
        <v>6.2358599999999998E-14</v>
      </c>
      <c r="AV55" s="11">
        <v>8.3889400000000004E-14</v>
      </c>
      <c r="AW55" s="11">
        <v>2.59685E-16</v>
      </c>
      <c r="AX55" s="11">
        <v>1.4388900000000001E-13</v>
      </c>
      <c r="AY55" s="11">
        <v>1.43984E-13</v>
      </c>
      <c r="AZ55" s="11">
        <v>1.5181800000000001E-13</v>
      </c>
      <c r="BA55" s="11">
        <v>1.5239199999999999E-13</v>
      </c>
      <c r="BB55" s="11">
        <v>9.4287700000000003E-10</v>
      </c>
      <c r="BC55" s="11">
        <v>3.0741099999999998E-9</v>
      </c>
      <c r="BD55" s="11">
        <v>7.3296199999999998E-9</v>
      </c>
      <c r="BE55" s="11">
        <v>8.3556599999999997E-9</v>
      </c>
      <c r="BF55" s="11">
        <v>4.0693299999999998E-10</v>
      </c>
      <c r="BG55" s="11">
        <v>1.05637E-8</v>
      </c>
      <c r="BH55" s="11">
        <v>4.0592400000000001E-10</v>
      </c>
      <c r="BI55" s="11">
        <v>-4.5508000000000002E-7</v>
      </c>
      <c r="BJ55" s="11">
        <v>0</v>
      </c>
      <c r="BK55" s="11">
        <v>-2.25861E-11</v>
      </c>
      <c r="BL55" s="11">
        <v>1.1595000000000001E-12</v>
      </c>
      <c r="BM55" s="11">
        <v>2.31268E-11</v>
      </c>
      <c r="BN55" s="11">
        <v>-1.23699E-13</v>
      </c>
      <c r="BO55" s="11">
        <v>-1.1433399999999999E-13</v>
      </c>
      <c r="BP55" s="11">
        <v>-8.3241799999999998E-14</v>
      </c>
      <c r="BQ55" s="11">
        <v>-1.0843700000000001E-14</v>
      </c>
      <c r="BR55" s="11">
        <v>1.13244E-13</v>
      </c>
      <c r="BS55" s="11">
        <v>1.4083900000000001E-13</v>
      </c>
      <c r="BT55" s="11">
        <v>1.43158E-13</v>
      </c>
      <c r="BU55" s="11">
        <v>1.4332699999999999E-13</v>
      </c>
      <c r="BV55" s="11">
        <v>-4.6404999999999999E-14</v>
      </c>
      <c r="BW55" s="11">
        <v>2.8441E-14</v>
      </c>
      <c r="BX55" s="11">
        <v>8.9151400000000004E-14</v>
      </c>
      <c r="BY55" s="11">
        <v>8.9225100000000001E-14</v>
      </c>
      <c r="BZ55" s="11">
        <v>2.8813100000000003E-14</v>
      </c>
      <c r="CA55" s="11">
        <v>9.0458300000000003E-14</v>
      </c>
      <c r="CB55" s="11">
        <v>9.0725600000000005E-14</v>
      </c>
      <c r="CC55" s="11">
        <v>6.6139999999999996E-14</v>
      </c>
      <c r="CD55" s="11">
        <v>9.1110999999999999E-14</v>
      </c>
      <c r="CE55" s="11">
        <v>9.1115999999999995E-14</v>
      </c>
      <c r="CF55" s="11">
        <v>9.1197599999999996E-14</v>
      </c>
      <c r="CG55" s="11">
        <v>9.1215599999999999E-14</v>
      </c>
      <c r="CH55" s="11">
        <v>-1.4142999999999999E-12</v>
      </c>
      <c r="CI55" s="11">
        <v>-1.3802800000000001E-12</v>
      </c>
      <c r="CJ55" s="11">
        <v>-9.9805899999999992E-13</v>
      </c>
      <c r="CK55" s="11">
        <v>6.5777599999999996E-13</v>
      </c>
      <c r="CL55" s="11">
        <v>-2.49984E-13</v>
      </c>
      <c r="CM55" s="11">
        <v>8.6397999999999997E-14</v>
      </c>
      <c r="CN55" s="11">
        <v>9.4916900000000004E-14</v>
      </c>
      <c r="CO55" s="11">
        <v>9.5041400000000005E-14</v>
      </c>
      <c r="CP55" s="11">
        <v>-4.6654699999999995E-13</v>
      </c>
      <c r="CQ55" s="11">
        <v>6.9699200000000001E-14</v>
      </c>
      <c r="CR55" s="11">
        <v>-5.9059899999999996E-14</v>
      </c>
      <c r="CS55" s="11">
        <v>-5.4887400000000001E-14</v>
      </c>
      <c r="CT55" s="11">
        <v>7.1984999999999996E-14</v>
      </c>
      <c r="CU55" s="11">
        <v>5.6805699999999999E-13</v>
      </c>
      <c r="CV55" s="11">
        <v>9.2728100000000003E-13</v>
      </c>
      <c r="CW55" s="11">
        <v>7.4165800000000005E-13</v>
      </c>
      <c r="CX55" s="11">
        <v>1.7593E-12</v>
      </c>
      <c r="CY55" s="11">
        <v>1.76077E-12</v>
      </c>
      <c r="CZ55" s="11">
        <v>1.8685500000000002E-12</v>
      </c>
      <c r="DA55" s="11">
        <v>1.8773799999999998E-12</v>
      </c>
      <c r="DB55" s="11">
        <v>-1.0558099999999999E-3</v>
      </c>
      <c r="DC55" s="11">
        <v>-2.7574100000000001E-3</v>
      </c>
      <c r="DD55" s="11">
        <v>0.99993900000000002</v>
      </c>
      <c r="DE55" s="11">
        <v>5.65008E-7</v>
      </c>
      <c r="DF55" s="11">
        <v>6.0072699999999998E-5</v>
      </c>
      <c r="DG55" s="11">
        <v>8.7491400000000007E-3</v>
      </c>
      <c r="DH55" s="11">
        <v>2.2610500000000001E-6</v>
      </c>
      <c r="DI55" s="11">
        <v>9.7418999999999992E-10</v>
      </c>
      <c r="DJ55" s="11">
        <v>0</v>
      </c>
      <c r="DK55" s="13">
        <v>-2053.09</v>
      </c>
      <c r="DL55" s="11">
        <v>-2211210</v>
      </c>
      <c r="DM55" s="11">
        <v>-2.96175E-3</v>
      </c>
      <c r="DN55" s="11">
        <v>1.02884E-4</v>
      </c>
      <c r="DO55" s="11">
        <v>0</v>
      </c>
      <c r="DP55" s="11">
        <v>4.9298600000000002E-8</v>
      </c>
      <c r="DQ55" s="13">
        <v>0</v>
      </c>
      <c r="DR55" s="11">
        <v>0</v>
      </c>
      <c r="DS55" s="11">
        <v>5.7046399999999998E-6</v>
      </c>
      <c r="DT55" s="11">
        <v>0</v>
      </c>
      <c r="DU55" s="11">
        <v>0</v>
      </c>
      <c r="DV55" s="11">
        <v>0</v>
      </c>
      <c r="DW55" s="13">
        <v>2105.0300000000002</v>
      </c>
      <c r="DX55" s="11">
        <v>0</v>
      </c>
      <c r="DY55" s="11">
        <v>2.1015500000000001E-4</v>
      </c>
      <c r="DZ55" s="11">
        <v>0</v>
      </c>
      <c r="EA55" s="11">
        <v>0</v>
      </c>
      <c r="EB55" s="11">
        <v>0</v>
      </c>
      <c r="EC55" s="13">
        <v>0</v>
      </c>
      <c r="ED55" s="26">
        <v>1266510</v>
      </c>
      <c r="EE55" s="11"/>
      <c r="EF55" s="11"/>
      <c r="EG55" s="11"/>
      <c r="EH55" s="11"/>
      <c r="EI55" s="13">
        <f t="shared" ca="1" si="76"/>
        <v>-2053.103642460389</v>
      </c>
      <c r="EJ55" s="11"/>
      <c r="EK55" s="11"/>
      <c r="EL55" s="11"/>
      <c r="EM55" s="11"/>
      <c r="EN55" s="11"/>
      <c r="EO55" s="13">
        <f t="shared" ca="1" si="76"/>
        <v>0</v>
      </c>
      <c r="EP55" s="11"/>
      <c r="EQ55" s="11"/>
      <c r="ER55" s="11"/>
      <c r="ES55" s="11"/>
      <c r="ET55" s="11"/>
      <c r="EU55" s="13">
        <f t="shared" ca="1" si="76"/>
        <v>2105.0400593851596</v>
      </c>
      <c r="EV55" s="11"/>
      <c r="EW55" s="11"/>
      <c r="EX55" s="11"/>
      <c r="EY55" s="11"/>
      <c r="EZ55" s="11"/>
      <c r="FA55" s="13">
        <f t="shared" ca="1" si="77"/>
        <v>0</v>
      </c>
      <c r="FB55" s="26"/>
      <c r="FC55" s="41"/>
      <c r="FD55" s="41"/>
      <c r="FE55" s="41"/>
      <c r="FF55" s="41"/>
      <c r="FG55" s="42">
        <f t="shared" ca="1" si="78"/>
        <v>6.6448428411989767E-6</v>
      </c>
      <c r="FH55" s="41"/>
      <c r="FI55" s="41"/>
      <c r="FJ55" s="41"/>
      <c r="FK55" s="41"/>
      <c r="FL55" s="41"/>
      <c r="FM55" s="42">
        <f t="shared" ca="1" si="79"/>
        <v>0</v>
      </c>
      <c r="FN55" s="41"/>
      <c r="FO55" s="41"/>
      <c r="FP55" s="41"/>
      <c r="FQ55" s="41"/>
      <c r="FR55" s="41"/>
      <c r="FS55" s="42">
        <f t="shared" ca="1" si="80"/>
        <v>4.7787371958431824E-6</v>
      </c>
      <c r="FT55" s="41"/>
      <c r="FU55" s="41"/>
      <c r="FV55" s="41"/>
      <c r="FW55" s="41"/>
      <c r="FX55" s="41"/>
      <c r="FY55" s="42">
        <f t="shared" ca="1" si="81"/>
        <v>0</v>
      </c>
      <c r="FZ55" s="43"/>
      <c r="GA55" s="11"/>
      <c r="GB55" s="11"/>
      <c r="GC55" s="11"/>
      <c r="GD55" s="11"/>
      <c r="GE55" s="13">
        <f t="shared" ca="1" si="82"/>
        <v>1.1648297409273767E-12</v>
      </c>
      <c r="GF55" s="11"/>
      <c r="GG55" s="11"/>
      <c r="GH55" s="11"/>
      <c r="GI55" s="11"/>
      <c r="GJ55" s="11"/>
      <c r="GK55" s="13">
        <f t="shared" ca="1" si="83"/>
        <v>2.31268E-11</v>
      </c>
      <c r="GL55" s="11"/>
      <c r="GM55" s="11"/>
      <c r="GN55" s="11"/>
      <c r="GO55" s="11"/>
      <c r="GP55" s="11"/>
      <c r="GQ55" s="13">
        <f t="shared" ca="1" si="84"/>
        <v>-1.2762959684485416E-13</v>
      </c>
      <c r="GR55" s="11"/>
      <c r="GS55" s="11"/>
      <c r="GT55" s="11"/>
      <c r="GU55" s="11"/>
      <c r="GV55" s="11"/>
      <c r="GW55" s="13">
        <f t="shared" ca="1" si="85"/>
        <v>-4.6404999999999999E-14</v>
      </c>
      <c r="GX55" s="26"/>
    </row>
    <row r="56" spans="1:206" hidden="1" x14ac:dyDescent="0.25">
      <c r="A56" s="35" t="s">
        <v>89</v>
      </c>
      <c r="B56" s="32">
        <v>9.5999300000000001E-8</v>
      </c>
      <c r="C56" s="11">
        <v>3.68278E-5</v>
      </c>
      <c r="D56" s="11">
        <v>6.1754200000000006E-5</v>
      </c>
      <c r="E56" s="11">
        <v>1.3755500000000001E-4</v>
      </c>
      <c r="F56" s="11">
        <v>6.7135500000000003E-6</v>
      </c>
      <c r="G56" s="11">
        <v>9.8519599999999998E-5</v>
      </c>
      <c r="H56" s="11">
        <v>6.6994200000000003E-6</v>
      </c>
      <c r="I56" s="11">
        <v>1.9474400000000001E-7</v>
      </c>
      <c r="J56" s="11">
        <v>2.76256E-8</v>
      </c>
      <c r="K56" s="11">
        <v>1.3337499999999999E-10</v>
      </c>
      <c r="L56" s="11">
        <v>4.0018099999999999</v>
      </c>
      <c r="M56" s="11">
        <v>1.71265</v>
      </c>
      <c r="N56" s="13">
        <v>4.2973999999999999E-13</v>
      </c>
      <c r="O56" s="11">
        <v>1.47732E-12</v>
      </c>
      <c r="P56" s="11">
        <v>5.0851300000000002E-12</v>
      </c>
      <c r="Q56" s="11">
        <v>1.3485800000000001E-11</v>
      </c>
      <c r="R56" s="11">
        <v>1.45908E-10</v>
      </c>
      <c r="S56" s="11">
        <v>1.6868300000000001E-10</v>
      </c>
      <c r="T56" s="11">
        <v>1.7059799999999999E-10</v>
      </c>
      <c r="U56" s="11">
        <v>1.70737E-10</v>
      </c>
      <c r="V56" s="11">
        <v>1.62319E-16</v>
      </c>
      <c r="W56" s="11">
        <v>8.7244899999999999E-16</v>
      </c>
      <c r="X56" s="11">
        <v>1.62692E-15</v>
      </c>
      <c r="Y56" s="11">
        <v>1.6277E-15</v>
      </c>
      <c r="Z56" s="11">
        <v>8.7784200000000002E-16</v>
      </c>
      <c r="AA56" s="11">
        <v>1.64504E-15</v>
      </c>
      <c r="AB56" s="11">
        <v>1.64789E-15</v>
      </c>
      <c r="AC56" s="11">
        <v>1.23359E-15</v>
      </c>
      <c r="AD56" s="11">
        <v>1.65309E-15</v>
      </c>
      <c r="AE56" s="11">
        <v>1.6531400000000001E-15</v>
      </c>
      <c r="AF56" s="11">
        <v>1.6542899999999999E-15</v>
      </c>
      <c r="AG56" s="11">
        <v>1.65448E-15</v>
      </c>
      <c r="AH56" s="11">
        <v>8.5676800000000003E-14</v>
      </c>
      <c r="AI56" s="11">
        <v>1.1E-12</v>
      </c>
      <c r="AJ56" s="11">
        <v>1.2495500000000001E-11</v>
      </c>
      <c r="AK56" s="11">
        <v>6.1862799999999994E-11</v>
      </c>
      <c r="AL56" s="11">
        <v>3.5895000000000001E-9</v>
      </c>
      <c r="AM56" s="11">
        <v>6.2223799999999998E-9</v>
      </c>
      <c r="AN56" s="11">
        <v>6.2890600000000002E-9</v>
      </c>
      <c r="AO56" s="11">
        <v>6.29003E-9</v>
      </c>
      <c r="AP56" s="11">
        <v>1.2399E-18</v>
      </c>
      <c r="AQ56" s="11">
        <v>1.1554399999999999E-16</v>
      </c>
      <c r="AR56" s="11">
        <v>1.29419E-14</v>
      </c>
      <c r="AS56" s="11">
        <v>1.30726E-14</v>
      </c>
      <c r="AT56" s="11">
        <v>1.1640799999999999E-16</v>
      </c>
      <c r="AU56" s="11">
        <v>6.2358599999999998E-14</v>
      </c>
      <c r="AV56" s="11">
        <v>8.3889400000000004E-14</v>
      </c>
      <c r="AW56" s="11">
        <v>2.59685E-16</v>
      </c>
      <c r="AX56" s="11">
        <v>1.4388900000000001E-13</v>
      </c>
      <c r="AY56" s="11">
        <v>1.43984E-13</v>
      </c>
      <c r="AZ56" s="11">
        <v>1.5181800000000001E-13</v>
      </c>
      <c r="BA56" s="11">
        <v>1.5239199999999999E-13</v>
      </c>
      <c r="BB56" s="11">
        <v>9.4293199999999999E-10</v>
      </c>
      <c r="BC56" s="11">
        <v>3.07451E-9</v>
      </c>
      <c r="BD56" s="11">
        <v>7.3301599999999998E-9</v>
      </c>
      <c r="BE56" s="11">
        <v>8.3556599999999997E-9</v>
      </c>
      <c r="BF56" s="11">
        <v>4.0693299999999998E-10</v>
      </c>
      <c r="BG56" s="11">
        <v>1.05637E-8</v>
      </c>
      <c r="BH56" s="11">
        <v>4.0592400000000001E-10</v>
      </c>
      <c r="BI56" s="11">
        <v>-4.5508000000000002E-7</v>
      </c>
      <c r="BJ56" s="11">
        <v>0</v>
      </c>
      <c r="BK56" s="11">
        <v>-2.25861E-11</v>
      </c>
      <c r="BL56" s="11">
        <v>-7.9049099999999998E-11</v>
      </c>
      <c r="BM56" s="11">
        <v>2.31268E-11</v>
      </c>
      <c r="BN56" s="11">
        <v>8.2113900000000004E-11</v>
      </c>
      <c r="BO56" s="11">
        <v>-1.1433399999999999E-13</v>
      </c>
      <c r="BP56" s="11">
        <v>-8.3241799999999998E-14</v>
      </c>
      <c r="BQ56" s="11">
        <v>-1.0843700000000001E-14</v>
      </c>
      <c r="BR56" s="11">
        <v>1.13244E-13</v>
      </c>
      <c r="BS56" s="11">
        <v>1.4083900000000001E-13</v>
      </c>
      <c r="BT56" s="11">
        <v>1.43158E-13</v>
      </c>
      <c r="BU56" s="11">
        <v>1.4332699999999999E-13</v>
      </c>
      <c r="BV56" s="11">
        <v>-4.6404999999999999E-14</v>
      </c>
      <c r="BW56" s="11">
        <v>2.8441E-14</v>
      </c>
      <c r="BX56" s="11">
        <v>8.9151400000000004E-14</v>
      </c>
      <c r="BY56" s="11">
        <v>8.9225100000000001E-14</v>
      </c>
      <c r="BZ56" s="11">
        <v>2.8813100000000003E-14</v>
      </c>
      <c r="CA56" s="11">
        <v>9.0458300000000003E-14</v>
      </c>
      <c r="CB56" s="11">
        <v>9.0725600000000005E-14</v>
      </c>
      <c r="CC56" s="11">
        <v>6.6139999999999996E-14</v>
      </c>
      <c r="CD56" s="11">
        <v>9.1110999999999999E-14</v>
      </c>
      <c r="CE56" s="11">
        <v>9.1115999999999995E-14</v>
      </c>
      <c r="CF56" s="11">
        <v>9.1197599999999996E-14</v>
      </c>
      <c r="CG56" s="11">
        <v>9.1215599999999999E-14</v>
      </c>
      <c r="CH56" s="11">
        <v>-1.4142999999999999E-12</v>
      </c>
      <c r="CI56" s="11">
        <v>-1.3802800000000001E-12</v>
      </c>
      <c r="CJ56" s="11">
        <v>-9.9805899999999992E-13</v>
      </c>
      <c r="CK56" s="11">
        <v>6.5777599999999996E-13</v>
      </c>
      <c r="CL56" s="11">
        <v>-2.49984E-13</v>
      </c>
      <c r="CM56" s="11">
        <v>8.6397999999999997E-14</v>
      </c>
      <c r="CN56" s="11">
        <v>9.4916900000000004E-14</v>
      </c>
      <c r="CO56" s="11">
        <v>9.5041400000000005E-14</v>
      </c>
      <c r="CP56" s="11">
        <v>-4.6654699999999995E-13</v>
      </c>
      <c r="CQ56" s="11">
        <v>6.9699200000000001E-14</v>
      </c>
      <c r="CR56" s="11">
        <v>-5.9059899999999996E-14</v>
      </c>
      <c r="CS56" s="11">
        <v>-5.4887400000000001E-14</v>
      </c>
      <c r="CT56" s="11">
        <v>7.1984999999999996E-14</v>
      </c>
      <c r="CU56" s="11">
        <v>5.6805699999999999E-13</v>
      </c>
      <c r="CV56" s="11">
        <v>9.2728100000000003E-13</v>
      </c>
      <c r="CW56" s="11">
        <v>7.4165800000000005E-13</v>
      </c>
      <c r="CX56" s="11">
        <v>1.7593E-12</v>
      </c>
      <c r="CY56" s="11">
        <v>1.76077E-12</v>
      </c>
      <c r="CZ56" s="11">
        <v>1.8685500000000002E-12</v>
      </c>
      <c r="DA56" s="11">
        <v>1.8773799999999998E-12</v>
      </c>
      <c r="DB56" s="11">
        <v>-1.09592E-3</v>
      </c>
      <c r="DC56" s="11">
        <v>-2.7574100000000001E-3</v>
      </c>
      <c r="DD56" s="11">
        <v>0.99993900000000002</v>
      </c>
      <c r="DE56" s="11">
        <v>5.65008E-7</v>
      </c>
      <c r="DF56" s="11">
        <v>6.0072699999999998E-5</v>
      </c>
      <c r="DG56" s="11">
        <v>8.7496899999999992E-3</v>
      </c>
      <c r="DH56" s="11">
        <v>2.2610500000000001E-6</v>
      </c>
      <c r="DI56" s="11">
        <v>9.7418999999999992E-10</v>
      </c>
      <c r="DJ56" s="11">
        <v>0</v>
      </c>
      <c r="DK56" s="13">
        <v>-2053.09</v>
      </c>
      <c r="DL56" s="11">
        <v>-2211210</v>
      </c>
      <c r="DM56" s="11">
        <v>-2.96175E-3</v>
      </c>
      <c r="DN56" s="11">
        <v>1.02884E-4</v>
      </c>
      <c r="DO56" s="11">
        <v>0</v>
      </c>
      <c r="DP56" s="11">
        <v>4.9298600000000002E-8</v>
      </c>
      <c r="DQ56" s="13">
        <v>0</v>
      </c>
      <c r="DR56" s="11">
        <v>0</v>
      </c>
      <c r="DS56" s="11">
        <v>6.2751100000000001E-6</v>
      </c>
      <c r="DT56" s="11">
        <v>0</v>
      </c>
      <c r="DU56" s="11">
        <v>0</v>
      </c>
      <c r="DV56" s="11">
        <v>0</v>
      </c>
      <c r="DW56" s="13">
        <v>2105.0300000000002</v>
      </c>
      <c r="DX56" s="11">
        <v>0</v>
      </c>
      <c r="DY56" s="11">
        <v>2.1015500000000001E-4</v>
      </c>
      <c r="DZ56" s="11">
        <v>0</v>
      </c>
      <c r="EA56" s="11">
        <v>0</v>
      </c>
      <c r="EB56" s="11">
        <v>0</v>
      </c>
      <c r="EC56" s="13">
        <v>0</v>
      </c>
      <c r="ED56" s="26">
        <v>1266510</v>
      </c>
      <c r="EE56" s="11"/>
      <c r="EF56" s="11"/>
      <c r="EG56" s="11"/>
      <c r="EH56" s="11"/>
      <c r="EI56" s="13">
        <f t="shared" ca="1" si="76"/>
        <v>-2053.1074820180725</v>
      </c>
      <c r="EJ56" s="11"/>
      <c r="EK56" s="11"/>
      <c r="EL56" s="11"/>
      <c r="EM56" s="11"/>
      <c r="EN56" s="11"/>
      <c r="EO56" s="13">
        <f t="shared" ca="1" si="76"/>
        <v>0</v>
      </c>
      <c r="EP56" s="11"/>
      <c r="EQ56" s="11"/>
      <c r="ER56" s="11"/>
      <c r="ES56" s="11"/>
      <c r="ET56" s="11"/>
      <c r="EU56" s="13">
        <f t="shared" ca="1" si="76"/>
        <v>2105.0464458494389</v>
      </c>
      <c r="EV56" s="11"/>
      <c r="EW56" s="11"/>
      <c r="EX56" s="11"/>
      <c r="EY56" s="11"/>
      <c r="EZ56" s="11"/>
      <c r="FA56" s="13">
        <f t="shared" ca="1" si="77"/>
        <v>0</v>
      </c>
      <c r="FB56" s="26"/>
      <c r="FC56" s="41"/>
      <c r="FD56" s="41"/>
      <c r="FE56" s="41"/>
      <c r="FF56" s="41"/>
      <c r="FG56" s="42">
        <f t="shared" ca="1" si="78"/>
        <v>8.5149789207070959E-6</v>
      </c>
      <c r="FH56" s="41"/>
      <c r="FI56" s="41"/>
      <c r="FJ56" s="41"/>
      <c r="FK56" s="41"/>
      <c r="FL56" s="41"/>
      <c r="FM56" s="42">
        <f t="shared" ca="1" si="79"/>
        <v>0</v>
      </c>
      <c r="FN56" s="41"/>
      <c r="FO56" s="41"/>
      <c r="FP56" s="41"/>
      <c r="FQ56" s="41"/>
      <c r="FR56" s="41"/>
      <c r="FS56" s="42">
        <f t="shared" ca="1" si="80"/>
        <v>7.8126437336742531E-6</v>
      </c>
      <c r="FT56" s="41"/>
      <c r="FU56" s="41"/>
      <c r="FV56" s="41"/>
      <c r="FW56" s="41"/>
      <c r="FX56" s="41"/>
      <c r="FY56" s="42">
        <f t="shared" ca="1" si="81"/>
        <v>0</v>
      </c>
      <c r="FZ56" s="43"/>
      <c r="GA56" s="11"/>
      <c r="GB56" s="11"/>
      <c r="GC56" s="11"/>
      <c r="GD56" s="11"/>
      <c r="GE56" s="13">
        <f t="shared" ca="1" si="82"/>
        <v>-7.9041687277553544E-11</v>
      </c>
      <c r="GF56" s="11"/>
      <c r="GG56" s="11"/>
      <c r="GH56" s="11"/>
      <c r="GI56" s="11"/>
      <c r="GJ56" s="11"/>
      <c r="GK56" s="13">
        <f t="shared" ca="1" si="83"/>
        <v>2.31268E-11</v>
      </c>
      <c r="GL56" s="11"/>
      <c r="GM56" s="11"/>
      <c r="GN56" s="11"/>
      <c r="GO56" s="11"/>
      <c r="GP56" s="11"/>
      <c r="GQ56" s="13">
        <f t="shared" ca="1" si="84"/>
        <v>8.2106999560662264E-11</v>
      </c>
      <c r="GR56" s="11"/>
      <c r="GS56" s="11"/>
      <c r="GT56" s="11"/>
      <c r="GU56" s="11"/>
      <c r="GV56" s="11"/>
      <c r="GW56" s="13">
        <f t="shared" ca="1" si="85"/>
        <v>-4.6404999999999999E-14</v>
      </c>
      <c r="GX56" s="26"/>
    </row>
    <row r="57" spans="1:206" hidden="1" x14ac:dyDescent="0.25">
      <c r="A57" s="35" t="s">
        <v>89</v>
      </c>
      <c r="B57" s="32">
        <v>9.5999300000000001E-8</v>
      </c>
      <c r="C57" s="11">
        <v>3.68278E-5</v>
      </c>
      <c r="D57" s="11">
        <v>6.1754200000000006E-5</v>
      </c>
      <c r="E57" s="11">
        <v>1.3755500000000001E-4</v>
      </c>
      <c r="F57" s="11">
        <v>6.7135500000000003E-6</v>
      </c>
      <c r="G57" s="11">
        <v>9.8519599999999998E-5</v>
      </c>
      <c r="H57" s="11">
        <v>6.6994200000000003E-6</v>
      </c>
      <c r="I57" s="11">
        <v>1.9474400000000001E-7</v>
      </c>
      <c r="J57" s="11">
        <v>2.76256E-8</v>
      </c>
      <c r="K57" s="11">
        <v>1.3337499999999999E-10</v>
      </c>
      <c r="L57" s="11">
        <v>4.0018099999999999</v>
      </c>
      <c r="M57" s="11">
        <v>1.71265</v>
      </c>
      <c r="N57" s="13">
        <v>4.6880699999999998E-13</v>
      </c>
      <c r="O57" s="11">
        <v>1.47732E-12</v>
      </c>
      <c r="P57" s="11">
        <v>5.0851300000000002E-12</v>
      </c>
      <c r="Q57" s="11">
        <v>1.3485800000000001E-11</v>
      </c>
      <c r="R57" s="11">
        <v>1.45908E-10</v>
      </c>
      <c r="S57" s="11">
        <v>1.6868300000000001E-10</v>
      </c>
      <c r="T57" s="11">
        <v>1.7059799999999999E-10</v>
      </c>
      <c r="U57" s="11">
        <v>1.70737E-10</v>
      </c>
      <c r="V57" s="11">
        <v>1.62319E-16</v>
      </c>
      <c r="W57" s="11">
        <v>8.7244899999999999E-16</v>
      </c>
      <c r="X57" s="11">
        <v>1.62692E-15</v>
      </c>
      <c r="Y57" s="11">
        <v>1.6277E-15</v>
      </c>
      <c r="Z57" s="11">
        <v>8.7784200000000002E-16</v>
      </c>
      <c r="AA57" s="11">
        <v>1.64504E-15</v>
      </c>
      <c r="AB57" s="11">
        <v>1.64789E-15</v>
      </c>
      <c r="AC57" s="11">
        <v>1.23359E-15</v>
      </c>
      <c r="AD57" s="11">
        <v>1.65309E-15</v>
      </c>
      <c r="AE57" s="11">
        <v>1.6531400000000001E-15</v>
      </c>
      <c r="AF57" s="11">
        <v>1.6542899999999999E-15</v>
      </c>
      <c r="AG57" s="11">
        <v>1.65448E-15</v>
      </c>
      <c r="AH57" s="11">
        <v>8.5676800000000003E-14</v>
      </c>
      <c r="AI57" s="11">
        <v>1.1E-12</v>
      </c>
      <c r="AJ57" s="11">
        <v>1.2495500000000001E-11</v>
      </c>
      <c r="AK57" s="11">
        <v>6.1862799999999994E-11</v>
      </c>
      <c r="AL57" s="11">
        <v>3.5895000000000001E-9</v>
      </c>
      <c r="AM57" s="11">
        <v>6.2223799999999998E-9</v>
      </c>
      <c r="AN57" s="11">
        <v>6.2890600000000002E-9</v>
      </c>
      <c r="AO57" s="11">
        <v>6.29003E-9</v>
      </c>
      <c r="AP57" s="11">
        <v>1.2399E-18</v>
      </c>
      <c r="AQ57" s="11">
        <v>1.1554399999999999E-16</v>
      </c>
      <c r="AR57" s="11">
        <v>1.29419E-14</v>
      </c>
      <c r="AS57" s="11">
        <v>1.30726E-14</v>
      </c>
      <c r="AT57" s="11">
        <v>1.1640799999999999E-16</v>
      </c>
      <c r="AU57" s="11">
        <v>6.2358599999999998E-14</v>
      </c>
      <c r="AV57" s="11">
        <v>8.3889400000000004E-14</v>
      </c>
      <c r="AW57" s="11">
        <v>2.59685E-16</v>
      </c>
      <c r="AX57" s="11">
        <v>1.4388900000000001E-13</v>
      </c>
      <c r="AY57" s="11">
        <v>1.43984E-13</v>
      </c>
      <c r="AZ57" s="11">
        <v>1.5181800000000001E-13</v>
      </c>
      <c r="BA57" s="11">
        <v>1.5239199999999999E-13</v>
      </c>
      <c r="BB57" s="11">
        <v>9.4298699999999994E-10</v>
      </c>
      <c r="BC57" s="11">
        <v>3.07492E-9</v>
      </c>
      <c r="BD57" s="11">
        <v>7.3306999999999999E-9</v>
      </c>
      <c r="BE57" s="11">
        <v>8.3556599999999997E-9</v>
      </c>
      <c r="BF57" s="11">
        <v>4.0693299999999998E-10</v>
      </c>
      <c r="BG57" s="11">
        <v>1.05637E-8</v>
      </c>
      <c r="BH57" s="11">
        <v>4.0592400000000001E-10</v>
      </c>
      <c r="BI57" s="11">
        <v>-4.5508000000000002E-7</v>
      </c>
      <c r="BJ57" s="11">
        <v>0</v>
      </c>
      <c r="BK57" s="11">
        <v>-2.25861E-11</v>
      </c>
      <c r="BL57" s="11">
        <v>-1.5925800000000001E-10</v>
      </c>
      <c r="BM57" s="11">
        <v>2.31268E-11</v>
      </c>
      <c r="BN57" s="11">
        <v>1.64352E-10</v>
      </c>
      <c r="BO57" s="11">
        <v>-1.1433399999999999E-13</v>
      </c>
      <c r="BP57" s="11">
        <v>-8.3241799999999998E-14</v>
      </c>
      <c r="BQ57" s="11">
        <v>-1.0843700000000001E-14</v>
      </c>
      <c r="BR57" s="11">
        <v>1.13244E-13</v>
      </c>
      <c r="BS57" s="11">
        <v>1.4083900000000001E-13</v>
      </c>
      <c r="BT57" s="11">
        <v>1.43158E-13</v>
      </c>
      <c r="BU57" s="11">
        <v>1.4332699999999999E-13</v>
      </c>
      <c r="BV57" s="11">
        <v>-4.6404999999999999E-14</v>
      </c>
      <c r="BW57" s="11">
        <v>2.8441E-14</v>
      </c>
      <c r="BX57" s="11">
        <v>8.9151400000000004E-14</v>
      </c>
      <c r="BY57" s="11">
        <v>8.9225100000000001E-14</v>
      </c>
      <c r="BZ57" s="11">
        <v>2.8813100000000003E-14</v>
      </c>
      <c r="CA57" s="11">
        <v>9.0458300000000003E-14</v>
      </c>
      <c r="CB57" s="11">
        <v>9.0725600000000005E-14</v>
      </c>
      <c r="CC57" s="11">
        <v>6.6139999999999996E-14</v>
      </c>
      <c r="CD57" s="11">
        <v>9.1110999999999999E-14</v>
      </c>
      <c r="CE57" s="11">
        <v>9.1115999999999995E-14</v>
      </c>
      <c r="CF57" s="11">
        <v>9.1197599999999996E-14</v>
      </c>
      <c r="CG57" s="11">
        <v>9.1215599999999999E-14</v>
      </c>
      <c r="CH57" s="11">
        <v>-1.4142999999999999E-12</v>
      </c>
      <c r="CI57" s="11">
        <v>-1.3802800000000001E-12</v>
      </c>
      <c r="CJ57" s="11">
        <v>-9.9805899999999992E-13</v>
      </c>
      <c r="CK57" s="11">
        <v>6.5777599999999996E-13</v>
      </c>
      <c r="CL57" s="11">
        <v>-2.49984E-13</v>
      </c>
      <c r="CM57" s="11">
        <v>8.6397999999999997E-14</v>
      </c>
      <c r="CN57" s="11">
        <v>9.4916900000000004E-14</v>
      </c>
      <c r="CO57" s="11">
        <v>9.5041400000000005E-14</v>
      </c>
      <c r="CP57" s="11">
        <v>-4.6654699999999995E-13</v>
      </c>
      <c r="CQ57" s="11">
        <v>6.9699200000000001E-14</v>
      </c>
      <c r="CR57" s="11">
        <v>-5.9059899999999996E-14</v>
      </c>
      <c r="CS57" s="11">
        <v>-5.4887400000000001E-14</v>
      </c>
      <c r="CT57" s="11">
        <v>7.1984999999999996E-14</v>
      </c>
      <c r="CU57" s="11">
        <v>5.6805699999999999E-13</v>
      </c>
      <c r="CV57" s="11">
        <v>9.2728100000000003E-13</v>
      </c>
      <c r="CW57" s="11">
        <v>7.4165800000000005E-13</v>
      </c>
      <c r="CX57" s="11">
        <v>1.7593E-12</v>
      </c>
      <c r="CY57" s="11">
        <v>1.76077E-12</v>
      </c>
      <c r="CZ57" s="11">
        <v>1.8685500000000002E-12</v>
      </c>
      <c r="DA57" s="11">
        <v>1.8773799999999998E-12</v>
      </c>
      <c r="DB57" s="11">
        <v>-1.13602E-3</v>
      </c>
      <c r="DC57" s="11">
        <v>-2.7574100000000001E-3</v>
      </c>
      <c r="DD57" s="11">
        <v>0.99993900000000002</v>
      </c>
      <c r="DE57" s="11">
        <v>5.65008E-7</v>
      </c>
      <c r="DF57" s="11">
        <v>6.0072699999999998E-5</v>
      </c>
      <c r="DG57" s="11">
        <v>8.7502399999999994E-3</v>
      </c>
      <c r="DH57" s="11">
        <v>2.2610500000000001E-6</v>
      </c>
      <c r="DI57" s="11">
        <v>9.7418999999999992E-10</v>
      </c>
      <c r="DJ57" s="11">
        <v>0</v>
      </c>
      <c r="DK57" s="13">
        <v>-2053.09</v>
      </c>
      <c r="DL57" s="11">
        <v>-2211210</v>
      </c>
      <c r="DM57" s="11">
        <v>-2.96175E-3</v>
      </c>
      <c r="DN57" s="11">
        <v>1.02884E-4</v>
      </c>
      <c r="DO57" s="11">
        <v>0</v>
      </c>
      <c r="DP57" s="11">
        <v>4.9298600000000002E-8</v>
      </c>
      <c r="DQ57" s="13">
        <v>0</v>
      </c>
      <c r="DR57" s="11">
        <v>0</v>
      </c>
      <c r="DS57" s="11">
        <v>6.8455699999999997E-6</v>
      </c>
      <c r="DT57" s="11">
        <v>0</v>
      </c>
      <c r="DU57" s="11">
        <v>0</v>
      </c>
      <c r="DV57" s="11">
        <v>0</v>
      </c>
      <c r="DW57" s="13">
        <v>2105.0300000000002</v>
      </c>
      <c r="DX57" s="11">
        <v>0</v>
      </c>
      <c r="DY57" s="11">
        <v>2.1015500000000001E-4</v>
      </c>
      <c r="DZ57" s="11">
        <v>0</v>
      </c>
      <c r="EA57" s="11">
        <v>0</v>
      </c>
      <c r="EB57" s="11">
        <v>0</v>
      </c>
      <c r="EC57" s="13">
        <v>0</v>
      </c>
      <c r="ED57" s="26">
        <v>1266510</v>
      </c>
      <c r="EE57" s="11"/>
      <c r="EF57" s="11"/>
      <c r="EG57" s="11"/>
      <c r="EH57" s="11"/>
      <c r="EI57" s="13">
        <f t="shared" ca="1" si="76"/>
        <v>-2053.0735264273612</v>
      </c>
      <c r="EJ57" s="11"/>
      <c r="EK57" s="11"/>
      <c r="EL57" s="11"/>
      <c r="EM57" s="11"/>
      <c r="EN57" s="11"/>
      <c r="EO57" s="13">
        <f t="shared" ca="1" si="76"/>
        <v>0</v>
      </c>
      <c r="EP57" s="11"/>
      <c r="EQ57" s="11"/>
      <c r="ER57" s="11"/>
      <c r="ES57" s="11"/>
      <c r="ET57" s="11"/>
      <c r="EU57" s="13">
        <f t="shared" ca="1" si="76"/>
        <v>2105.0118383096824</v>
      </c>
      <c r="EV57" s="11"/>
      <c r="EW57" s="11"/>
      <c r="EX57" s="11"/>
      <c r="EY57" s="11"/>
      <c r="EZ57" s="11"/>
      <c r="FA57" s="13">
        <f t="shared" ca="1" si="77"/>
        <v>0</v>
      </c>
      <c r="FB57" s="26"/>
      <c r="FC57" s="41"/>
      <c r="FD57" s="41"/>
      <c r="FE57" s="41"/>
      <c r="FF57" s="41"/>
      <c r="FG57" s="42">
        <f t="shared" ca="1" si="78"/>
        <v>-8.0237946894268426E-6</v>
      </c>
      <c r="FH57" s="41"/>
      <c r="FI57" s="41"/>
      <c r="FJ57" s="41"/>
      <c r="FK57" s="41"/>
      <c r="FL57" s="41"/>
      <c r="FM57" s="42">
        <f t="shared" ca="1" si="79"/>
        <v>0</v>
      </c>
      <c r="FN57" s="41"/>
      <c r="FO57" s="41"/>
      <c r="FP57" s="41"/>
      <c r="FQ57" s="41"/>
      <c r="FR57" s="41"/>
      <c r="FS57" s="42">
        <f t="shared" ca="1" si="80"/>
        <v>-8.6277584252058189E-6</v>
      </c>
      <c r="FT57" s="41"/>
      <c r="FU57" s="41"/>
      <c r="FV57" s="41"/>
      <c r="FW57" s="41"/>
      <c r="FX57" s="41"/>
      <c r="FY57" s="42">
        <f t="shared" ca="1" si="81"/>
        <v>0</v>
      </c>
      <c r="FZ57" s="43"/>
      <c r="GA57" s="11"/>
      <c r="GB57" s="11"/>
      <c r="GC57" s="11"/>
      <c r="GD57" s="11"/>
      <c r="GE57" s="13">
        <f t="shared" ca="1" si="82"/>
        <v>-1.5926473856832608E-10</v>
      </c>
      <c r="GF57" s="11"/>
      <c r="GG57" s="11"/>
      <c r="GH57" s="11"/>
      <c r="GI57" s="11"/>
      <c r="GJ57" s="11"/>
      <c r="GK57" s="13">
        <f t="shared" ca="1" si="83"/>
        <v>2.31268E-11</v>
      </c>
      <c r="GL57" s="11"/>
      <c r="GM57" s="11"/>
      <c r="GN57" s="11"/>
      <c r="GO57" s="11"/>
      <c r="GP57" s="11"/>
      <c r="GQ57" s="13">
        <f t="shared" ca="1" si="84"/>
        <v>1.6435944599027349E-10</v>
      </c>
      <c r="GR57" s="11"/>
      <c r="GS57" s="11"/>
      <c r="GT57" s="11"/>
      <c r="GU57" s="11"/>
      <c r="GV57" s="11"/>
      <c r="GW57" s="13">
        <f t="shared" ca="1" si="85"/>
        <v>-4.6404999999999999E-14</v>
      </c>
      <c r="GX57" s="26"/>
    </row>
    <row r="58" spans="1:206" hidden="1" x14ac:dyDescent="0.25">
      <c r="A58" s="35" t="s">
        <v>89</v>
      </c>
      <c r="B58" s="32">
        <v>9.5999300000000001E-8</v>
      </c>
      <c r="C58" s="11">
        <v>3.68278E-5</v>
      </c>
      <c r="D58" s="11">
        <v>6.1754200000000006E-5</v>
      </c>
      <c r="E58" s="11">
        <v>1.3755500000000001E-4</v>
      </c>
      <c r="F58" s="11">
        <v>6.7135500000000003E-6</v>
      </c>
      <c r="G58" s="11">
        <v>9.8519599999999998E-5</v>
      </c>
      <c r="H58" s="11">
        <v>6.6994200000000003E-6</v>
      </c>
      <c r="I58" s="11">
        <v>1.9474400000000001E-7</v>
      </c>
      <c r="J58" s="11">
        <v>2.76256E-8</v>
      </c>
      <c r="K58" s="11">
        <v>1.3337499999999999E-10</v>
      </c>
      <c r="L58" s="11">
        <v>4.0018099999999999</v>
      </c>
      <c r="M58" s="11">
        <v>1.71265</v>
      </c>
      <c r="N58" s="13">
        <v>5.0787499999999999E-13</v>
      </c>
      <c r="O58" s="11">
        <v>1.47732E-12</v>
      </c>
      <c r="P58" s="11">
        <v>5.0851300000000002E-12</v>
      </c>
      <c r="Q58" s="11">
        <v>1.3485800000000001E-11</v>
      </c>
      <c r="R58" s="11">
        <v>1.45908E-10</v>
      </c>
      <c r="S58" s="11">
        <v>1.6868300000000001E-10</v>
      </c>
      <c r="T58" s="11">
        <v>1.7059799999999999E-10</v>
      </c>
      <c r="U58" s="11">
        <v>1.70737E-10</v>
      </c>
      <c r="V58" s="11">
        <v>1.62319E-16</v>
      </c>
      <c r="W58" s="11">
        <v>8.7244899999999999E-16</v>
      </c>
      <c r="X58" s="11">
        <v>1.62692E-15</v>
      </c>
      <c r="Y58" s="11">
        <v>1.6277E-15</v>
      </c>
      <c r="Z58" s="11">
        <v>8.7784200000000002E-16</v>
      </c>
      <c r="AA58" s="11">
        <v>1.64504E-15</v>
      </c>
      <c r="AB58" s="11">
        <v>1.64789E-15</v>
      </c>
      <c r="AC58" s="11">
        <v>1.23359E-15</v>
      </c>
      <c r="AD58" s="11">
        <v>1.65309E-15</v>
      </c>
      <c r="AE58" s="11">
        <v>1.6531400000000001E-15</v>
      </c>
      <c r="AF58" s="11">
        <v>1.6542899999999999E-15</v>
      </c>
      <c r="AG58" s="11">
        <v>1.65448E-15</v>
      </c>
      <c r="AH58" s="11">
        <v>8.5676800000000003E-14</v>
      </c>
      <c r="AI58" s="11">
        <v>1.1E-12</v>
      </c>
      <c r="AJ58" s="11">
        <v>1.2495500000000001E-11</v>
      </c>
      <c r="AK58" s="11">
        <v>6.1862799999999994E-11</v>
      </c>
      <c r="AL58" s="11">
        <v>3.5895000000000001E-9</v>
      </c>
      <c r="AM58" s="11">
        <v>6.2223799999999998E-9</v>
      </c>
      <c r="AN58" s="11">
        <v>6.2890600000000002E-9</v>
      </c>
      <c r="AO58" s="11">
        <v>6.29003E-9</v>
      </c>
      <c r="AP58" s="11">
        <v>1.2399E-18</v>
      </c>
      <c r="AQ58" s="11">
        <v>1.1554399999999999E-16</v>
      </c>
      <c r="AR58" s="11">
        <v>1.29419E-14</v>
      </c>
      <c r="AS58" s="11">
        <v>1.30726E-14</v>
      </c>
      <c r="AT58" s="11">
        <v>1.1640799999999999E-16</v>
      </c>
      <c r="AU58" s="11">
        <v>6.2358599999999998E-14</v>
      </c>
      <c r="AV58" s="11">
        <v>8.3889400000000004E-14</v>
      </c>
      <c r="AW58" s="11">
        <v>2.59685E-16</v>
      </c>
      <c r="AX58" s="11">
        <v>1.4388900000000001E-13</v>
      </c>
      <c r="AY58" s="11">
        <v>1.43984E-13</v>
      </c>
      <c r="AZ58" s="11">
        <v>1.5181800000000001E-13</v>
      </c>
      <c r="BA58" s="11">
        <v>1.5239199999999999E-13</v>
      </c>
      <c r="BB58" s="11">
        <v>9.4304099999999999E-10</v>
      </c>
      <c r="BC58" s="11">
        <v>3.0753200000000001E-9</v>
      </c>
      <c r="BD58" s="11">
        <v>7.33124E-9</v>
      </c>
      <c r="BE58" s="11">
        <v>8.3556599999999997E-9</v>
      </c>
      <c r="BF58" s="11">
        <v>4.0693299999999998E-10</v>
      </c>
      <c r="BG58" s="11">
        <v>1.05637E-8</v>
      </c>
      <c r="BH58" s="11">
        <v>4.0592400000000001E-10</v>
      </c>
      <c r="BI58" s="11">
        <v>-4.5508000000000002E-7</v>
      </c>
      <c r="BJ58" s="11">
        <v>0</v>
      </c>
      <c r="BK58" s="11">
        <v>-2.25861E-11</v>
      </c>
      <c r="BL58" s="11">
        <v>-2.3946600000000002E-10</v>
      </c>
      <c r="BM58" s="11">
        <v>2.31268E-11</v>
      </c>
      <c r="BN58" s="11">
        <v>2.4658900000000002E-10</v>
      </c>
      <c r="BO58" s="11">
        <v>-1.1433399999999999E-13</v>
      </c>
      <c r="BP58" s="11">
        <v>-8.3241799999999998E-14</v>
      </c>
      <c r="BQ58" s="11">
        <v>-1.0843700000000001E-14</v>
      </c>
      <c r="BR58" s="11">
        <v>1.13244E-13</v>
      </c>
      <c r="BS58" s="11">
        <v>1.4083900000000001E-13</v>
      </c>
      <c r="BT58" s="11">
        <v>1.43158E-13</v>
      </c>
      <c r="BU58" s="11">
        <v>1.4332699999999999E-13</v>
      </c>
      <c r="BV58" s="11">
        <v>-4.6404999999999999E-14</v>
      </c>
      <c r="BW58" s="11">
        <v>2.8441E-14</v>
      </c>
      <c r="BX58" s="11">
        <v>8.9151400000000004E-14</v>
      </c>
      <c r="BY58" s="11">
        <v>8.9225100000000001E-14</v>
      </c>
      <c r="BZ58" s="11">
        <v>2.8813100000000003E-14</v>
      </c>
      <c r="CA58" s="11">
        <v>9.0458300000000003E-14</v>
      </c>
      <c r="CB58" s="11">
        <v>9.0725600000000005E-14</v>
      </c>
      <c r="CC58" s="11">
        <v>6.6139999999999996E-14</v>
      </c>
      <c r="CD58" s="11">
        <v>9.1110999999999999E-14</v>
      </c>
      <c r="CE58" s="11">
        <v>9.1115999999999995E-14</v>
      </c>
      <c r="CF58" s="11">
        <v>9.1197599999999996E-14</v>
      </c>
      <c r="CG58" s="11">
        <v>9.1215599999999999E-14</v>
      </c>
      <c r="CH58" s="11">
        <v>-1.4142999999999999E-12</v>
      </c>
      <c r="CI58" s="11">
        <v>-1.3802800000000001E-12</v>
      </c>
      <c r="CJ58" s="11">
        <v>-9.9805899999999992E-13</v>
      </c>
      <c r="CK58" s="11">
        <v>6.5777599999999996E-13</v>
      </c>
      <c r="CL58" s="11">
        <v>-2.49984E-13</v>
      </c>
      <c r="CM58" s="11">
        <v>8.6397999999999997E-14</v>
      </c>
      <c r="CN58" s="11">
        <v>9.4916900000000004E-14</v>
      </c>
      <c r="CO58" s="11">
        <v>9.5041400000000005E-14</v>
      </c>
      <c r="CP58" s="11">
        <v>-4.6654699999999995E-13</v>
      </c>
      <c r="CQ58" s="11">
        <v>6.9699200000000001E-14</v>
      </c>
      <c r="CR58" s="11">
        <v>-5.9059899999999996E-14</v>
      </c>
      <c r="CS58" s="11">
        <v>-5.4887400000000001E-14</v>
      </c>
      <c r="CT58" s="11">
        <v>7.1984999999999996E-14</v>
      </c>
      <c r="CU58" s="11">
        <v>5.6805699999999999E-13</v>
      </c>
      <c r="CV58" s="11">
        <v>9.2728100000000003E-13</v>
      </c>
      <c r="CW58" s="11">
        <v>7.4165800000000005E-13</v>
      </c>
      <c r="CX58" s="11">
        <v>1.7593E-12</v>
      </c>
      <c r="CY58" s="11">
        <v>1.76077E-12</v>
      </c>
      <c r="CZ58" s="11">
        <v>1.8685500000000002E-12</v>
      </c>
      <c r="DA58" s="11">
        <v>1.8773799999999998E-12</v>
      </c>
      <c r="DB58" s="11">
        <v>-1.1761300000000001E-3</v>
      </c>
      <c r="DC58" s="11">
        <v>-2.7574100000000001E-3</v>
      </c>
      <c r="DD58" s="11">
        <v>0.99993900000000002</v>
      </c>
      <c r="DE58" s="11">
        <v>5.65008E-7</v>
      </c>
      <c r="DF58" s="11">
        <v>6.0072699999999998E-5</v>
      </c>
      <c r="DG58" s="11">
        <v>8.7507899999999996E-3</v>
      </c>
      <c r="DH58" s="11">
        <v>2.2610500000000001E-6</v>
      </c>
      <c r="DI58" s="11">
        <v>9.7418999999999992E-10</v>
      </c>
      <c r="DJ58" s="11">
        <v>0</v>
      </c>
      <c r="DK58" s="13">
        <v>-2053.09</v>
      </c>
      <c r="DL58" s="11">
        <v>-2211210</v>
      </c>
      <c r="DM58" s="11">
        <v>-2.96175E-3</v>
      </c>
      <c r="DN58" s="11">
        <v>1.02884E-4</v>
      </c>
      <c r="DO58" s="11">
        <v>0</v>
      </c>
      <c r="DP58" s="11">
        <v>4.9298600000000002E-8</v>
      </c>
      <c r="DQ58" s="13">
        <v>0</v>
      </c>
      <c r="DR58" s="11">
        <v>0</v>
      </c>
      <c r="DS58" s="11">
        <v>7.4160300000000002E-6</v>
      </c>
      <c r="DT58" s="11">
        <v>0</v>
      </c>
      <c r="DU58" s="11">
        <v>0</v>
      </c>
      <c r="DV58" s="11">
        <v>0</v>
      </c>
      <c r="DW58" s="13">
        <v>2105.0300000000002</v>
      </c>
      <c r="DX58" s="11">
        <v>0</v>
      </c>
      <c r="DY58" s="11">
        <v>2.1015500000000001E-4</v>
      </c>
      <c r="DZ58" s="11">
        <v>0</v>
      </c>
      <c r="EA58" s="11">
        <v>0</v>
      </c>
      <c r="EB58" s="11">
        <v>0</v>
      </c>
      <c r="EC58" s="13">
        <v>0</v>
      </c>
      <c r="ED58" s="26">
        <v>1266510</v>
      </c>
      <c r="EE58" s="11"/>
      <c r="EF58" s="11"/>
      <c r="EG58" s="11"/>
      <c r="EH58" s="11"/>
      <c r="EI58" s="13">
        <f t="shared" ca="1" si="76"/>
        <v>-2053.0748062580801</v>
      </c>
      <c r="EJ58" s="11"/>
      <c r="EK58" s="11"/>
      <c r="EL58" s="11"/>
      <c r="EM58" s="11"/>
      <c r="EN58" s="11"/>
      <c r="EO58" s="13">
        <f t="shared" ca="1" si="76"/>
        <v>0</v>
      </c>
      <c r="EP58" s="11"/>
      <c r="EQ58" s="11"/>
      <c r="ER58" s="11"/>
      <c r="ES58" s="11"/>
      <c r="ET58" s="11"/>
      <c r="EU58" s="13">
        <f t="shared" ca="1" si="76"/>
        <v>2105.0105584789608</v>
      </c>
      <c r="EV58" s="11"/>
      <c r="EW58" s="11"/>
      <c r="EX58" s="11"/>
      <c r="EY58" s="11"/>
      <c r="EZ58" s="11"/>
      <c r="FA58" s="13">
        <f t="shared" ca="1" si="77"/>
        <v>0</v>
      </c>
      <c r="FB58" s="26"/>
      <c r="FC58" s="41"/>
      <c r="FD58" s="41"/>
      <c r="FE58" s="41"/>
      <c r="FF58" s="41"/>
      <c r="FG58" s="42">
        <f t="shared" ca="1" si="78"/>
        <v>-7.4004266349889306E-6</v>
      </c>
      <c r="FH58" s="41"/>
      <c r="FI58" s="41"/>
      <c r="FJ58" s="41"/>
      <c r="FK58" s="41"/>
      <c r="FL58" s="41"/>
      <c r="FM58" s="42">
        <f t="shared" ca="1" si="79"/>
        <v>0</v>
      </c>
      <c r="FN58" s="41"/>
      <c r="FO58" s="41"/>
      <c r="FP58" s="41"/>
      <c r="FQ58" s="41"/>
      <c r="FR58" s="41"/>
      <c r="FS58" s="42">
        <f t="shared" ca="1" si="80"/>
        <v>-9.2357453525248688E-6</v>
      </c>
      <c r="FT58" s="41"/>
      <c r="FU58" s="41"/>
      <c r="FV58" s="41"/>
      <c r="FW58" s="41"/>
      <c r="FX58" s="41"/>
      <c r="FY58" s="42">
        <f t="shared" ca="1" si="81"/>
        <v>0</v>
      </c>
      <c r="FZ58" s="43"/>
      <c r="GA58" s="11"/>
      <c r="GB58" s="11"/>
      <c r="GC58" s="11"/>
      <c r="GD58" s="11"/>
      <c r="GE58" s="13">
        <f t="shared" ca="1" si="82"/>
        <v>-2.3947473421327958E-10</v>
      </c>
      <c r="GF58" s="11"/>
      <c r="GG58" s="11"/>
      <c r="GH58" s="11"/>
      <c r="GI58" s="11"/>
      <c r="GJ58" s="11"/>
      <c r="GK58" s="13">
        <f t="shared" ca="1" si="83"/>
        <v>2.31268E-11</v>
      </c>
      <c r="GL58" s="11"/>
      <c r="GM58" s="11"/>
      <c r="GN58" s="11"/>
      <c r="GO58" s="11"/>
      <c r="GP58" s="11"/>
      <c r="GQ58" s="13">
        <f t="shared" ca="1" si="84"/>
        <v>2.4659990886601745E-10</v>
      </c>
      <c r="GR58" s="11"/>
      <c r="GS58" s="11"/>
      <c r="GT58" s="11"/>
      <c r="GU58" s="11"/>
      <c r="GV58" s="11"/>
      <c r="GW58" s="13">
        <f t="shared" ca="1" si="85"/>
        <v>-4.6404999999999999E-14</v>
      </c>
      <c r="GX58" s="26"/>
    </row>
    <row r="59" spans="1:206" hidden="1" x14ac:dyDescent="0.25">
      <c r="A59" s="35" t="s">
        <v>89</v>
      </c>
      <c r="B59" s="32">
        <v>9.5999300000000001E-8</v>
      </c>
      <c r="C59" s="11">
        <v>3.68278E-5</v>
      </c>
      <c r="D59" s="11">
        <v>6.1754200000000006E-5</v>
      </c>
      <c r="E59" s="11">
        <v>1.3755500000000001E-4</v>
      </c>
      <c r="F59" s="11">
        <v>6.7135500000000003E-6</v>
      </c>
      <c r="G59" s="11">
        <v>9.8519599999999998E-5</v>
      </c>
      <c r="H59" s="11">
        <v>6.6994200000000003E-6</v>
      </c>
      <c r="I59" s="11">
        <v>1.9474400000000001E-7</v>
      </c>
      <c r="J59" s="11">
        <v>2.76256E-8</v>
      </c>
      <c r="K59" s="11">
        <v>1.3337499999999999E-10</v>
      </c>
      <c r="L59" s="11">
        <v>4.0018099999999999</v>
      </c>
      <c r="M59" s="11">
        <v>1.71265</v>
      </c>
      <c r="N59" s="13">
        <v>5.4694200000000003E-13</v>
      </c>
      <c r="O59" s="11">
        <v>1.47732E-12</v>
      </c>
      <c r="P59" s="11">
        <v>5.0851300000000002E-12</v>
      </c>
      <c r="Q59" s="11">
        <v>1.3485800000000001E-11</v>
      </c>
      <c r="R59" s="11">
        <v>1.45908E-10</v>
      </c>
      <c r="S59" s="11">
        <v>1.6868300000000001E-10</v>
      </c>
      <c r="T59" s="11">
        <v>1.7059799999999999E-10</v>
      </c>
      <c r="U59" s="11">
        <v>1.70737E-10</v>
      </c>
      <c r="V59" s="11">
        <v>1.62319E-16</v>
      </c>
      <c r="W59" s="11">
        <v>8.7244899999999999E-16</v>
      </c>
      <c r="X59" s="11">
        <v>1.62692E-15</v>
      </c>
      <c r="Y59" s="11">
        <v>1.6277E-15</v>
      </c>
      <c r="Z59" s="11">
        <v>8.7784200000000002E-16</v>
      </c>
      <c r="AA59" s="11">
        <v>1.64504E-15</v>
      </c>
      <c r="AB59" s="11">
        <v>1.64789E-15</v>
      </c>
      <c r="AC59" s="11">
        <v>1.23359E-15</v>
      </c>
      <c r="AD59" s="11">
        <v>1.65309E-15</v>
      </c>
      <c r="AE59" s="11">
        <v>1.6531400000000001E-15</v>
      </c>
      <c r="AF59" s="11">
        <v>1.6542899999999999E-15</v>
      </c>
      <c r="AG59" s="11">
        <v>1.65448E-15</v>
      </c>
      <c r="AH59" s="11">
        <v>8.5676800000000003E-14</v>
      </c>
      <c r="AI59" s="11">
        <v>1.1E-12</v>
      </c>
      <c r="AJ59" s="11">
        <v>1.2495500000000001E-11</v>
      </c>
      <c r="AK59" s="11">
        <v>6.1862799999999994E-11</v>
      </c>
      <c r="AL59" s="11">
        <v>3.5895000000000001E-9</v>
      </c>
      <c r="AM59" s="11">
        <v>6.2223799999999998E-9</v>
      </c>
      <c r="AN59" s="11">
        <v>6.2890600000000002E-9</v>
      </c>
      <c r="AO59" s="11">
        <v>6.29003E-9</v>
      </c>
      <c r="AP59" s="11">
        <v>1.2399E-18</v>
      </c>
      <c r="AQ59" s="11">
        <v>1.1554399999999999E-16</v>
      </c>
      <c r="AR59" s="11">
        <v>1.29419E-14</v>
      </c>
      <c r="AS59" s="11">
        <v>1.30726E-14</v>
      </c>
      <c r="AT59" s="11">
        <v>1.1640799999999999E-16</v>
      </c>
      <c r="AU59" s="11">
        <v>6.2358599999999998E-14</v>
      </c>
      <c r="AV59" s="11">
        <v>8.3889400000000004E-14</v>
      </c>
      <c r="AW59" s="11">
        <v>2.59685E-16</v>
      </c>
      <c r="AX59" s="11">
        <v>1.4388900000000001E-13</v>
      </c>
      <c r="AY59" s="11">
        <v>1.43984E-13</v>
      </c>
      <c r="AZ59" s="11">
        <v>1.5181800000000001E-13</v>
      </c>
      <c r="BA59" s="11">
        <v>1.5239199999999999E-13</v>
      </c>
      <c r="BB59" s="11">
        <v>9.4309599999999995E-10</v>
      </c>
      <c r="BC59" s="11">
        <v>3.0757199999999998E-9</v>
      </c>
      <c r="BD59" s="11">
        <v>7.3317700000000002E-9</v>
      </c>
      <c r="BE59" s="11">
        <v>8.3556599999999997E-9</v>
      </c>
      <c r="BF59" s="11">
        <v>4.0693299999999998E-10</v>
      </c>
      <c r="BG59" s="11">
        <v>1.05637E-8</v>
      </c>
      <c r="BH59" s="11">
        <v>4.0592400000000001E-10</v>
      </c>
      <c r="BI59" s="11">
        <v>-4.5508000000000002E-7</v>
      </c>
      <c r="BJ59" s="11">
        <v>0</v>
      </c>
      <c r="BK59" s="11">
        <v>-2.25861E-11</v>
      </c>
      <c r="BL59" s="11">
        <v>-3.1967499999999998E-10</v>
      </c>
      <c r="BM59" s="11">
        <v>2.31268E-11</v>
      </c>
      <c r="BN59" s="11">
        <v>3.2882700000000002E-10</v>
      </c>
      <c r="BO59" s="11">
        <v>-1.1433399999999999E-13</v>
      </c>
      <c r="BP59" s="11">
        <v>-8.3241799999999998E-14</v>
      </c>
      <c r="BQ59" s="11">
        <v>-1.0843700000000001E-14</v>
      </c>
      <c r="BR59" s="11">
        <v>1.13244E-13</v>
      </c>
      <c r="BS59" s="11">
        <v>1.4083900000000001E-13</v>
      </c>
      <c r="BT59" s="11">
        <v>1.43158E-13</v>
      </c>
      <c r="BU59" s="11">
        <v>1.4332699999999999E-13</v>
      </c>
      <c r="BV59" s="11">
        <v>-4.6404999999999999E-14</v>
      </c>
      <c r="BW59" s="11">
        <v>2.8441E-14</v>
      </c>
      <c r="BX59" s="11">
        <v>8.9151400000000004E-14</v>
      </c>
      <c r="BY59" s="11">
        <v>8.9225100000000001E-14</v>
      </c>
      <c r="BZ59" s="11">
        <v>2.8813100000000003E-14</v>
      </c>
      <c r="CA59" s="11">
        <v>9.0458300000000003E-14</v>
      </c>
      <c r="CB59" s="11">
        <v>9.0725600000000005E-14</v>
      </c>
      <c r="CC59" s="11">
        <v>6.6139999999999996E-14</v>
      </c>
      <c r="CD59" s="11">
        <v>9.1110999999999999E-14</v>
      </c>
      <c r="CE59" s="11">
        <v>9.1115999999999995E-14</v>
      </c>
      <c r="CF59" s="11">
        <v>9.1197599999999996E-14</v>
      </c>
      <c r="CG59" s="11">
        <v>9.1215599999999999E-14</v>
      </c>
      <c r="CH59" s="11">
        <v>-1.4142999999999999E-12</v>
      </c>
      <c r="CI59" s="11">
        <v>-1.3802800000000001E-12</v>
      </c>
      <c r="CJ59" s="11">
        <v>-9.9805899999999992E-13</v>
      </c>
      <c r="CK59" s="11">
        <v>6.5777599999999996E-13</v>
      </c>
      <c r="CL59" s="11">
        <v>-2.49984E-13</v>
      </c>
      <c r="CM59" s="11">
        <v>8.6397999999999997E-14</v>
      </c>
      <c r="CN59" s="11">
        <v>9.4916900000000004E-14</v>
      </c>
      <c r="CO59" s="11">
        <v>9.5041400000000005E-14</v>
      </c>
      <c r="CP59" s="11">
        <v>-4.6654699999999995E-13</v>
      </c>
      <c r="CQ59" s="11">
        <v>6.9699200000000001E-14</v>
      </c>
      <c r="CR59" s="11">
        <v>-5.9059899999999996E-14</v>
      </c>
      <c r="CS59" s="11">
        <v>-5.4887400000000001E-14</v>
      </c>
      <c r="CT59" s="11">
        <v>7.1984999999999996E-14</v>
      </c>
      <c r="CU59" s="11">
        <v>5.6805699999999999E-13</v>
      </c>
      <c r="CV59" s="11">
        <v>9.2728100000000003E-13</v>
      </c>
      <c r="CW59" s="11">
        <v>7.4165800000000005E-13</v>
      </c>
      <c r="CX59" s="11">
        <v>1.7593E-12</v>
      </c>
      <c r="CY59" s="11">
        <v>1.76077E-12</v>
      </c>
      <c r="CZ59" s="11">
        <v>1.8685500000000002E-12</v>
      </c>
      <c r="DA59" s="11">
        <v>1.8773799999999998E-12</v>
      </c>
      <c r="DB59" s="11">
        <v>-1.21623E-3</v>
      </c>
      <c r="DC59" s="11">
        <v>-2.7574100000000001E-3</v>
      </c>
      <c r="DD59" s="11">
        <v>0.99993900000000002</v>
      </c>
      <c r="DE59" s="11">
        <v>5.65008E-7</v>
      </c>
      <c r="DF59" s="11">
        <v>6.0072699999999998E-5</v>
      </c>
      <c r="DG59" s="11">
        <v>8.7513399999999998E-3</v>
      </c>
      <c r="DH59" s="11">
        <v>2.2610500000000001E-6</v>
      </c>
      <c r="DI59" s="11">
        <v>9.7418999999999992E-10</v>
      </c>
      <c r="DJ59" s="11">
        <v>0</v>
      </c>
      <c r="DK59" s="13">
        <v>-2053.09</v>
      </c>
      <c r="DL59" s="11">
        <v>-2211210</v>
      </c>
      <c r="DM59" s="11">
        <v>-2.96175E-3</v>
      </c>
      <c r="DN59" s="11">
        <v>1.02884E-4</v>
      </c>
      <c r="DO59" s="11">
        <v>0</v>
      </c>
      <c r="DP59" s="11">
        <v>4.9298600000000002E-8</v>
      </c>
      <c r="DQ59" s="13">
        <v>0</v>
      </c>
      <c r="DR59" s="11">
        <v>0</v>
      </c>
      <c r="DS59" s="11">
        <v>7.9865000000000005E-6</v>
      </c>
      <c r="DT59" s="11">
        <v>0</v>
      </c>
      <c r="DU59" s="11">
        <v>0</v>
      </c>
      <c r="DV59" s="11">
        <v>0</v>
      </c>
      <c r="DW59" s="13">
        <v>2105.0300000000002</v>
      </c>
      <c r="DX59" s="11">
        <v>0</v>
      </c>
      <c r="DY59" s="11">
        <v>2.1015500000000001E-4</v>
      </c>
      <c r="DZ59" s="11">
        <v>0</v>
      </c>
      <c r="EA59" s="11">
        <v>0</v>
      </c>
      <c r="EB59" s="11">
        <v>0</v>
      </c>
      <c r="EC59" s="13">
        <v>0</v>
      </c>
      <c r="ED59" s="26">
        <v>1266510</v>
      </c>
      <c r="EE59" s="11"/>
      <c r="EF59" s="11"/>
      <c r="EG59" s="11"/>
      <c r="EH59" s="11"/>
      <c r="EI59" s="13">
        <f t="shared" ca="1" si="76"/>
        <v>-2053.1138812808767</v>
      </c>
      <c r="EJ59" s="11"/>
      <c r="EK59" s="11"/>
      <c r="EL59" s="11"/>
      <c r="EM59" s="11"/>
      <c r="EN59" s="11"/>
      <c r="EO59" s="13">
        <f t="shared" ca="1" si="76"/>
        <v>0</v>
      </c>
      <c r="EP59" s="11"/>
      <c r="EQ59" s="11"/>
      <c r="ER59" s="11"/>
      <c r="ES59" s="11"/>
      <c r="ET59" s="11"/>
      <c r="EU59" s="13">
        <f t="shared" ca="1" si="76"/>
        <v>2105.0374996800374</v>
      </c>
      <c r="EV59" s="11"/>
      <c r="EW59" s="11"/>
      <c r="EX59" s="11"/>
      <c r="EY59" s="11"/>
      <c r="EZ59" s="11"/>
      <c r="FA59" s="13">
        <f t="shared" ca="1" si="77"/>
        <v>0</v>
      </c>
      <c r="FB59" s="26"/>
      <c r="FC59" s="41"/>
      <c r="FD59" s="41"/>
      <c r="FE59" s="41"/>
      <c r="FF59" s="41"/>
      <c r="FG59" s="42">
        <f t="shared" ca="1" si="78"/>
        <v>1.1631872385815647E-5</v>
      </c>
      <c r="FH59" s="41"/>
      <c r="FI59" s="41"/>
      <c r="FJ59" s="41"/>
      <c r="FK59" s="41"/>
      <c r="FL59" s="41"/>
      <c r="FM59" s="42">
        <f t="shared" ca="1" si="79"/>
        <v>0</v>
      </c>
      <c r="FN59" s="41"/>
      <c r="FO59" s="41"/>
      <c r="FP59" s="41"/>
      <c r="FQ59" s="41"/>
      <c r="FR59" s="41"/>
      <c r="FS59" s="42">
        <f t="shared" ca="1" si="80"/>
        <v>3.5627425914115905E-6</v>
      </c>
      <c r="FT59" s="41"/>
      <c r="FU59" s="41"/>
      <c r="FV59" s="41"/>
      <c r="FW59" s="41"/>
      <c r="FX59" s="41"/>
      <c r="FY59" s="42">
        <f t="shared" ca="1" si="81"/>
        <v>0</v>
      </c>
      <c r="FZ59" s="43"/>
      <c r="GA59" s="11"/>
      <c r="GB59" s="11"/>
      <c r="GC59" s="11"/>
      <c r="GD59" s="11"/>
      <c r="GE59" s="13">
        <f t="shared" ca="1" si="82"/>
        <v>-3.1966193832447481E-10</v>
      </c>
      <c r="GF59" s="11"/>
      <c r="GG59" s="11"/>
      <c r="GH59" s="11"/>
      <c r="GI59" s="11"/>
      <c r="GJ59" s="11"/>
      <c r="GK59" s="13">
        <f t="shared" ca="1" si="83"/>
        <v>2.31268E-11</v>
      </c>
      <c r="GL59" s="11"/>
      <c r="GM59" s="11"/>
      <c r="GN59" s="11"/>
      <c r="GO59" s="11"/>
      <c r="GP59" s="11"/>
      <c r="GQ59" s="13">
        <f t="shared" ca="1" si="84"/>
        <v>3.2882256477666791E-10</v>
      </c>
      <c r="GR59" s="11"/>
      <c r="GS59" s="11"/>
      <c r="GT59" s="11"/>
      <c r="GU59" s="11"/>
      <c r="GV59" s="11"/>
      <c r="GW59" s="13">
        <f t="shared" ca="1" si="85"/>
        <v>-4.6404999999999999E-14</v>
      </c>
      <c r="GX59" s="26"/>
    </row>
    <row r="60" spans="1:206" hidden="1" x14ac:dyDescent="0.25">
      <c r="A60" s="35" t="s">
        <v>89</v>
      </c>
      <c r="B60" s="32">
        <v>9.5999300000000001E-8</v>
      </c>
      <c r="C60" s="11">
        <v>3.68278E-5</v>
      </c>
      <c r="D60" s="11">
        <v>6.1754200000000006E-5</v>
      </c>
      <c r="E60" s="11">
        <v>1.3755500000000001E-4</v>
      </c>
      <c r="F60" s="11">
        <v>6.7135500000000003E-6</v>
      </c>
      <c r="G60" s="11">
        <v>9.8519599999999998E-5</v>
      </c>
      <c r="H60" s="11">
        <v>6.6994200000000003E-6</v>
      </c>
      <c r="I60" s="11">
        <v>1.9474400000000001E-7</v>
      </c>
      <c r="J60" s="11">
        <v>2.76256E-8</v>
      </c>
      <c r="K60" s="11">
        <v>1.3337499999999999E-10</v>
      </c>
      <c r="L60" s="11">
        <v>4.0018099999999999</v>
      </c>
      <c r="M60" s="11">
        <v>1.71265</v>
      </c>
      <c r="N60" s="13">
        <v>5.8600899999999997E-13</v>
      </c>
      <c r="O60" s="11">
        <v>1.47732E-12</v>
      </c>
      <c r="P60" s="11">
        <v>5.0851300000000002E-12</v>
      </c>
      <c r="Q60" s="11">
        <v>1.3485800000000001E-11</v>
      </c>
      <c r="R60" s="11">
        <v>1.45908E-10</v>
      </c>
      <c r="S60" s="11">
        <v>1.6868300000000001E-10</v>
      </c>
      <c r="T60" s="11">
        <v>1.7059799999999999E-10</v>
      </c>
      <c r="U60" s="11">
        <v>1.70737E-10</v>
      </c>
      <c r="V60" s="11">
        <v>1.62319E-16</v>
      </c>
      <c r="W60" s="11">
        <v>8.7244899999999999E-16</v>
      </c>
      <c r="X60" s="11">
        <v>1.62692E-15</v>
      </c>
      <c r="Y60" s="11">
        <v>1.6277E-15</v>
      </c>
      <c r="Z60" s="11">
        <v>8.7784200000000002E-16</v>
      </c>
      <c r="AA60" s="11">
        <v>1.64504E-15</v>
      </c>
      <c r="AB60" s="11">
        <v>1.64789E-15</v>
      </c>
      <c r="AC60" s="11">
        <v>1.23359E-15</v>
      </c>
      <c r="AD60" s="11">
        <v>1.65309E-15</v>
      </c>
      <c r="AE60" s="11">
        <v>1.6531400000000001E-15</v>
      </c>
      <c r="AF60" s="11">
        <v>1.6542899999999999E-15</v>
      </c>
      <c r="AG60" s="11">
        <v>1.65448E-15</v>
      </c>
      <c r="AH60" s="11">
        <v>8.5676800000000003E-14</v>
      </c>
      <c r="AI60" s="11">
        <v>1.1E-12</v>
      </c>
      <c r="AJ60" s="11">
        <v>1.2495500000000001E-11</v>
      </c>
      <c r="AK60" s="11">
        <v>6.1862799999999994E-11</v>
      </c>
      <c r="AL60" s="11">
        <v>3.5895000000000001E-9</v>
      </c>
      <c r="AM60" s="11">
        <v>6.2223799999999998E-9</v>
      </c>
      <c r="AN60" s="11">
        <v>6.2890600000000002E-9</v>
      </c>
      <c r="AO60" s="11">
        <v>6.29003E-9</v>
      </c>
      <c r="AP60" s="11">
        <v>1.2399E-18</v>
      </c>
      <c r="AQ60" s="11">
        <v>1.1554399999999999E-16</v>
      </c>
      <c r="AR60" s="11">
        <v>1.29419E-14</v>
      </c>
      <c r="AS60" s="11">
        <v>1.30726E-14</v>
      </c>
      <c r="AT60" s="11">
        <v>1.1640799999999999E-16</v>
      </c>
      <c r="AU60" s="11">
        <v>6.2358599999999998E-14</v>
      </c>
      <c r="AV60" s="11">
        <v>8.3889400000000004E-14</v>
      </c>
      <c r="AW60" s="11">
        <v>2.59685E-16</v>
      </c>
      <c r="AX60" s="11">
        <v>1.4388900000000001E-13</v>
      </c>
      <c r="AY60" s="11">
        <v>1.43984E-13</v>
      </c>
      <c r="AZ60" s="11">
        <v>1.5181800000000001E-13</v>
      </c>
      <c r="BA60" s="11">
        <v>1.5239199999999999E-13</v>
      </c>
      <c r="BB60" s="11">
        <v>9.431509999999999E-10</v>
      </c>
      <c r="BC60" s="11">
        <v>3.0761299999999998E-9</v>
      </c>
      <c r="BD60" s="11">
        <v>7.3323100000000003E-9</v>
      </c>
      <c r="BE60" s="11">
        <v>8.3556599999999997E-9</v>
      </c>
      <c r="BF60" s="11">
        <v>4.0693299999999998E-10</v>
      </c>
      <c r="BG60" s="11">
        <v>1.05637E-8</v>
      </c>
      <c r="BH60" s="11">
        <v>4.0592400000000001E-10</v>
      </c>
      <c r="BI60" s="11">
        <v>-4.5508000000000002E-7</v>
      </c>
      <c r="BJ60" s="11">
        <v>0</v>
      </c>
      <c r="BK60" s="11">
        <v>-2.25861E-11</v>
      </c>
      <c r="BL60" s="11">
        <v>-3.99884E-10</v>
      </c>
      <c r="BM60" s="11">
        <v>2.31268E-11</v>
      </c>
      <c r="BN60" s="11">
        <v>4.1106400000000001E-10</v>
      </c>
      <c r="BO60" s="11">
        <v>-1.1433399999999999E-13</v>
      </c>
      <c r="BP60" s="11">
        <v>-8.3241799999999998E-14</v>
      </c>
      <c r="BQ60" s="11">
        <v>-1.0843700000000001E-14</v>
      </c>
      <c r="BR60" s="11">
        <v>1.13244E-13</v>
      </c>
      <c r="BS60" s="11">
        <v>1.4083900000000001E-13</v>
      </c>
      <c r="BT60" s="11">
        <v>1.43158E-13</v>
      </c>
      <c r="BU60" s="11">
        <v>1.4332699999999999E-13</v>
      </c>
      <c r="BV60" s="11">
        <v>-4.6404999999999999E-14</v>
      </c>
      <c r="BW60" s="11">
        <v>2.8441E-14</v>
      </c>
      <c r="BX60" s="11">
        <v>8.9151400000000004E-14</v>
      </c>
      <c r="BY60" s="11">
        <v>8.9225100000000001E-14</v>
      </c>
      <c r="BZ60" s="11">
        <v>2.8813100000000003E-14</v>
      </c>
      <c r="CA60" s="11">
        <v>9.0458300000000003E-14</v>
      </c>
      <c r="CB60" s="11">
        <v>9.0725600000000005E-14</v>
      </c>
      <c r="CC60" s="11">
        <v>6.6139999999999996E-14</v>
      </c>
      <c r="CD60" s="11">
        <v>9.1110999999999999E-14</v>
      </c>
      <c r="CE60" s="11">
        <v>9.1115999999999995E-14</v>
      </c>
      <c r="CF60" s="11">
        <v>9.1197599999999996E-14</v>
      </c>
      <c r="CG60" s="11">
        <v>9.1215599999999999E-14</v>
      </c>
      <c r="CH60" s="11">
        <v>-1.4142999999999999E-12</v>
      </c>
      <c r="CI60" s="11">
        <v>-1.3802800000000001E-12</v>
      </c>
      <c r="CJ60" s="11">
        <v>-9.9805899999999992E-13</v>
      </c>
      <c r="CK60" s="11">
        <v>6.5777599999999996E-13</v>
      </c>
      <c r="CL60" s="11">
        <v>-2.49984E-13</v>
      </c>
      <c r="CM60" s="11">
        <v>8.6397999999999997E-14</v>
      </c>
      <c r="CN60" s="11">
        <v>9.4916900000000004E-14</v>
      </c>
      <c r="CO60" s="11">
        <v>9.5041400000000005E-14</v>
      </c>
      <c r="CP60" s="11">
        <v>-4.6654699999999995E-13</v>
      </c>
      <c r="CQ60" s="11">
        <v>6.9699200000000001E-14</v>
      </c>
      <c r="CR60" s="11">
        <v>-5.9059899999999996E-14</v>
      </c>
      <c r="CS60" s="11">
        <v>-5.4887400000000001E-14</v>
      </c>
      <c r="CT60" s="11">
        <v>7.1984999999999996E-14</v>
      </c>
      <c r="CU60" s="11">
        <v>5.6805699999999999E-13</v>
      </c>
      <c r="CV60" s="11">
        <v>9.2728100000000003E-13</v>
      </c>
      <c r="CW60" s="11">
        <v>7.4165800000000005E-13</v>
      </c>
      <c r="CX60" s="11">
        <v>1.7593E-12</v>
      </c>
      <c r="CY60" s="11">
        <v>1.76077E-12</v>
      </c>
      <c r="CZ60" s="11">
        <v>1.8685500000000002E-12</v>
      </c>
      <c r="DA60" s="11">
        <v>1.8773799999999998E-12</v>
      </c>
      <c r="DB60" s="11">
        <v>-1.2563299999999999E-3</v>
      </c>
      <c r="DC60" s="11">
        <v>-2.7574100000000001E-3</v>
      </c>
      <c r="DD60" s="11">
        <v>0.99993900000000002</v>
      </c>
      <c r="DE60" s="11">
        <v>5.65008E-7</v>
      </c>
      <c r="DF60" s="11">
        <v>6.0072699999999998E-5</v>
      </c>
      <c r="DG60" s="11">
        <v>8.75189E-3</v>
      </c>
      <c r="DH60" s="11">
        <v>2.2610500000000001E-6</v>
      </c>
      <c r="DI60" s="11">
        <v>9.7418999999999992E-10</v>
      </c>
      <c r="DJ60" s="11">
        <v>0</v>
      </c>
      <c r="DK60" s="13">
        <v>-2053.09</v>
      </c>
      <c r="DL60" s="11">
        <v>-2211210</v>
      </c>
      <c r="DM60" s="11">
        <v>-2.96175E-3</v>
      </c>
      <c r="DN60" s="11">
        <v>1.02884E-4</v>
      </c>
      <c r="DO60" s="11">
        <v>0</v>
      </c>
      <c r="DP60" s="11">
        <v>4.9298600000000002E-8</v>
      </c>
      <c r="DQ60" s="13">
        <v>0</v>
      </c>
      <c r="DR60" s="11">
        <v>0</v>
      </c>
      <c r="DS60" s="11">
        <v>8.5569600000000001E-6</v>
      </c>
      <c r="DT60" s="11">
        <v>0</v>
      </c>
      <c r="DU60" s="11">
        <v>0</v>
      </c>
      <c r="DV60" s="11">
        <v>0</v>
      </c>
      <c r="DW60" s="13">
        <v>2105.0300000000002</v>
      </c>
      <c r="DX60" s="11">
        <v>0</v>
      </c>
      <c r="DY60" s="11">
        <v>2.1015500000000001E-4</v>
      </c>
      <c r="DZ60" s="11">
        <v>0</v>
      </c>
      <c r="EA60" s="11">
        <v>0</v>
      </c>
      <c r="EB60" s="11">
        <v>0</v>
      </c>
      <c r="EC60" s="13">
        <v>0</v>
      </c>
      <c r="ED60" s="26">
        <v>1266510</v>
      </c>
      <c r="EE60" s="11"/>
      <c r="EF60" s="11"/>
      <c r="EG60" s="11"/>
      <c r="EH60" s="11"/>
      <c r="EI60" s="13">
        <f t="shared" ca="1" si="76"/>
        <v>-2053.1010827552668</v>
      </c>
      <c r="EJ60" s="11"/>
      <c r="EK60" s="11"/>
      <c r="EL60" s="11"/>
      <c r="EM60" s="11"/>
      <c r="EN60" s="11"/>
      <c r="EO60" s="13">
        <f t="shared" ca="1" si="76"/>
        <v>0</v>
      </c>
      <c r="EP60" s="11"/>
      <c r="EQ60" s="11"/>
      <c r="ER60" s="11"/>
      <c r="ES60" s="11"/>
      <c r="ET60" s="11"/>
      <c r="EU60" s="13">
        <f t="shared" ca="1" si="76"/>
        <v>2105.0374996800369</v>
      </c>
      <c r="EV60" s="11"/>
      <c r="EW60" s="11"/>
      <c r="EX60" s="11"/>
      <c r="EY60" s="11"/>
      <c r="EZ60" s="11"/>
      <c r="FA60" s="13">
        <f t="shared" ca="1" si="77"/>
        <v>0</v>
      </c>
      <c r="FB60" s="26"/>
      <c r="FC60" s="41"/>
      <c r="FD60" s="41"/>
      <c r="FE60" s="41"/>
      <c r="FF60" s="41"/>
      <c r="FG60" s="42">
        <f t="shared" ca="1" si="78"/>
        <v>5.3980854549340622E-6</v>
      </c>
      <c r="FH60" s="41"/>
      <c r="FI60" s="41"/>
      <c r="FJ60" s="41"/>
      <c r="FK60" s="41"/>
      <c r="FL60" s="41"/>
      <c r="FM60" s="42">
        <f t="shared" ca="1" si="79"/>
        <v>0</v>
      </c>
      <c r="FN60" s="41"/>
      <c r="FO60" s="41"/>
      <c r="FP60" s="41"/>
      <c r="FQ60" s="41"/>
      <c r="FR60" s="41"/>
      <c r="FS60" s="42">
        <f t="shared" ca="1" si="80"/>
        <v>3.5627425911955615E-6</v>
      </c>
      <c r="FT60" s="41"/>
      <c r="FU60" s="41"/>
      <c r="FV60" s="41"/>
      <c r="FW60" s="41"/>
      <c r="FX60" s="41"/>
      <c r="FY60" s="42">
        <f t="shared" ca="1" si="81"/>
        <v>0</v>
      </c>
      <c r="FZ60" s="43"/>
      <c r="GA60" s="11"/>
      <c r="GB60" s="11"/>
      <c r="GC60" s="11"/>
      <c r="GD60" s="11"/>
      <c r="GE60" s="13">
        <f t="shared" ca="1" si="82"/>
        <v>-3.9987717207233546E-10</v>
      </c>
      <c r="GF60" s="11"/>
      <c r="GG60" s="11"/>
      <c r="GH60" s="11"/>
      <c r="GI60" s="11"/>
      <c r="GJ60" s="11"/>
      <c r="GK60" s="13">
        <f t="shared" ca="1" si="83"/>
        <v>2.31268E-11</v>
      </c>
      <c r="GL60" s="11"/>
      <c r="GM60" s="11"/>
      <c r="GN60" s="11"/>
      <c r="GO60" s="11"/>
      <c r="GP60" s="11"/>
      <c r="GQ60" s="13">
        <f t="shared" ca="1" si="84"/>
        <v>4.1105993845333455E-10</v>
      </c>
      <c r="GR60" s="11"/>
      <c r="GS60" s="11"/>
      <c r="GT60" s="11"/>
      <c r="GU60" s="11"/>
      <c r="GV60" s="11"/>
      <c r="GW60" s="13">
        <f t="shared" ca="1" si="85"/>
        <v>-4.6404999999999999E-14</v>
      </c>
      <c r="GX60" s="26"/>
    </row>
    <row r="61" spans="1:206" hidden="1" x14ac:dyDescent="0.25">
      <c r="A61" s="35" t="s">
        <v>89</v>
      </c>
      <c r="B61" s="32">
        <v>9.5999300000000001E-8</v>
      </c>
      <c r="C61" s="11">
        <v>3.68278E-5</v>
      </c>
      <c r="D61" s="11">
        <v>6.1754200000000006E-5</v>
      </c>
      <c r="E61" s="11">
        <v>1.3755500000000001E-4</v>
      </c>
      <c r="F61" s="11">
        <v>6.7135500000000003E-6</v>
      </c>
      <c r="G61" s="11">
        <v>9.8519599999999998E-5</v>
      </c>
      <c r="H61" s="11">
        <v>6.6994200000000003E-6</v>
      </c>
      <c r="I61" s="11">
        <v>1.9474400000000001E-7</v>
      </c>
      <c r="J61" s="11">
        <v>2.76256E-8</v>
      </c>
      <c r="K61" s="11">
        <v>1.3337499999999999E-10</v>
      </c>
      <c r="L61" s="11">
        <v>4.0018099999999999</v>
      </c>
      <c r="M61" s="11">
        <v>1.71265</v>
      </c>
      <c r="N61" s="13">
        <v>6.2507600000000001E-13</v>
      </c>
      <c r="O61" s="11">
        <v>1.47732E-12</v>
      </c>
      <c r="P61" s="11">
        <v>5.0851300000000002E-12</v>
      </c>
      <c r="Q61" s="11">
        <v>1.3485800000000001E-11</v>
      </c>
      <c r="R61" s="11">
        <v>1.45908E-10</v>
      </c>
      <c r="S61" s="11">
        <v>1.6868300000000001E-10</v>
      </c>
      <c r="T61" s="11">
        <v>1.7059799999999999E-10</v>
      </c>
      <c r="U61" s="11">
        <v>1.70737E-10</v>
      </c>
      <c r="V61" s="11">
        <v>1.62319E-16</v>
      </c>
      <c r="W61" s="11">
        <v>8.7244899999999999E-16</v>
      </c>
      <c r="X61" s="11">
        <v>1.62692E-15</v>
      </c>
      <c r="Y61" s="11">
        <v>1.6277E-15</v>
      </c>
      <c r="Z61" s="11">
        <v>8.7784200000000002E-16</v>
      </c>
      <c r="AA61" s="11">
        <v>1.64504E-15</v>
      </c>
      <c r="AB61" s="11">
        <v>1.64789E-15</v>
      </c>
      <c r="AC61" s="11">
        <v>1.23359E-15</v>
      </c>
      <c r="AD61" s="11">
        <v>1.65309E-15</v>
      </c>
      <c r="AE61" s="11">
        <v>1.6531400000000001E-15</v>
      </c>
      <c r="AF61" s="11">
        <v>1.6542899999999999E-15</v>
      </c>
      <c r="AG61" s="11">
        <v>1.65448E-15</v>
      </c>
      <c r="AH61" s="11">
        <v>8.5676800000000003E-14</v>
      </c>
      <c r="AI61" s="11">
        <v>1.1E-12</v>
      </c>
      <c r="AJ61" s="11">
        <v>1.2495500000000001E-11</v>
      </c>
      <c r="AK61" s="11">
        <v>6.1862799999999994E-11</v>
      </c>
      <c r="AL61" s="11">
        <v>3.5895000000000001E-9</v>
      </c>
      <c r="AM61" s="11">
        <v>6.2223799999999998E-9</v>
      </c>
      <c r="AN61" s="11">
        <v>6.2890600000000002E-9</v>
      </c>
      <c r="AO61" s="11">
        <v>6.29003E-9</v>
      </c>
      <c r="AP61" s="11">
        <v>1.2399E-18</v>
      </c>
      <c r="AQ61" s="11">
        <v>1.1554399999999999E-16</v>
      </c>
      <c r="AR61" s="11">
        <v>1.29419E-14</v>
      </c>
      <c r="AS61" s="11">
        <v>1.30726E-14</v>
      </c>
      <c r="AT61" s="11">
        <v>1.1640799999999999E-16</v>
      </c>
      <c r="AU61" s="11">
        <v>6.2358599999999998E-14</v>
      </c>
      <c r="AV61" s="11">
        <v>8.3889400000000004E-14</v>
      </c>
      <c r="AW61" s="11">
        <v>2.59685E-16</v>
      </c>
      <c r="AX61" s="11">
        <v>1.4388900000000001E-13</v>
      </c>
      <c r="AY61" s="11">
        <v>1.43984E-13</v>
      </c>
      <c r="AZ61" s="11">
        <v>1.5181800000000001E-13</v>
      </c>
      <c r="BA61" s="11">
        <v>1.5239199999999999E-13</v>
      </c>
      <c r="BB61" s="11">
        <v>9.4320600000000006E-10</v>
      </c>
      <c r="BC61" s="11">
        <v>3.0765299999999999E-9</v>
      </c>
      <c r="BD61" s="11">
        <v>7.3328500000000004E-9</v>
      </c>
      <c r="BE61" s="11">
        <v>8.3556599999999997E-9</v>
      </c>
      <c r="BF61" s="11">
        <v>4.0693299999999998E-10</v>
      </c>
      <c r="BG61" s="11">
        <v>1.05637E-8</v>
      </c>
      <c r="BH61" s="11">
        <v>4.0592400000000001E-10</v>
      </c>
      <c r="BI61" s="11">
        <v>-4.5508000000000002E-7</v>
      </c>
      <c r="BJ61" s="11">
        <v>0</v>
      </c>
      <c r="BK61" s="11">
        <v>-2.25861E-11</v>
      </c>
      <c r="BL61" s="11">
        <v>-4.8009199999999996E-10</v>
      </c>
      <c r="BM61" s="11">
        <v>2.31268E-11</v>
      </c>
      <c r="BN61" s="11">
        <v>4.9330199999999996E-10</v>
      </c>
      <c r="BO61" s="11">
        <v>-1.1433399999999999E-13</v>
      </c>
      <c r="BP61" s="11">
        <v>-8.3241799999999998E-14</v>
      </c>
      <c r="BQ61" s="11">
        <v>-1.0843700000000001E-14</v>
      </c>
      <c r="BR61" s="11">
        <v>1.13244E-13</v>
      </c>
      <c r="BS61" s="11">
        <v>1.4083900000000001E-13</v>
      </c>
      <c r="BT61" s="11">
        <v>1.43158E-13</v>
      </c>
      <c r="BU61" s="11">
        <v>1.4332699999999999E-13</v>
      </c>
      <c r="BV61" s="11">
        <v>-4.6404999999999999E-14</v>
      </c>
      <c r="BW61" s="11">
        <v>2.8441E-14</v>
      </c>
      <c r="BX61" s="11">
        <v>8.9151400000000004E-14</v>
      </c>
      <c r="BY61" s="11">
        <v>8.9225100000000001E-14</v>
      </c>
      <c r="BZ61" s="11">
        <v>2.8813100000000003E-14</v>
      </c>
      <c r="CA61" s="11">
        <v>9.0458300000000003E-14</v>
      </c>
      <c r="CB61" s="11">
        <v>9.0725600000000005E-14</v>
      </c>
      <c r="CC61" s="11">
        <v>6.6139999999999996E-14</v>
      </c>
      <c r="CD61" s="11">
        <v>9.1110999999999999E-14</v>
      </c>
      <c r="CE61" s="11">
        <v>9.1115999999999995E-14</v>
      </c>
      <c r="CF61" s="11">
        <v>9.1197599999999996E-14</v>
      </c>
      <c r="CG61" s="11">
        <v>9.1215599999999999E-14</v>
      </c>
      <c r="CH61" s="11">
        <v>-1.4142999999999999E-12</v>
      </c>
      <c r="CI61" s="11">
        <v>-1.3802800000000001E-12</v>
      </c>
      <c r="CJ61" s="11">
        <v>-9.9805899999999992E-13</v>
      </c>
      <c r="CK61" s="11">
        <v>6.5777599999999996E-13</v>
      </c>
      <c r="CL61" s="11">
        <v>-2.49984E-13</v>
      </c>
      <c r="CM61" s="11">
        <v>8.6397999999999997E-14</v>
      </c>
      <c r="CN61" s="11">
        <v>9.4916900000000004E-14</v>
      </c>
      <c r="CO61" s="11">
        <v>9.5041400000000005E-14</v>
      </c>
      <c r="CP61" s="11">
        <v>-4.6654699999999995E-13</v>
      </c>
      <c r="CQ61" s="11">
        <v>6.9699200000000001E-14</v>
      </c>
      <c r="CR61" s="11">
        <v>-5.9059899999999996E-14</v>
      </c>
      <c r="CS61" s="11">
        <v>-5.4887400000000001E-14</v>
      </c>
      <c r="CT61" s="11">
        <v>7.1984999999999996E-14</v>
      </c>
      <c r="CU61" s="11">
        <v>5.6805699999999999E-13</v>
      </c>
      <c r="CV61" s="11">
        <v>9.2728100000000003E-13</v>
      </c>
      <c r="CW61" s="11">
        <v>7.4165800000000005E-13</v>
      </c>
      <c r="CX61" s="11">
        <v>1.7593E-12</v>
      </c>
      <c r="CY61" s="11">
        <v>1.76077E-12</v>
      </c>
      <c r="CZ61" s="11">
        <v>1.8685500000000002E-12</v>
      </c>
      <c r="DA61" s="11">
        <v>1.8773799999999998E-12</v>
      </c>
      <c r="DB61" s="11">
        <v>-1.29644E-3</v>
      </c>
      <c r="DC61" s="11">
        <v>-2.7574100000000001E-3</v>
      </c>
      <c r="DD61" s="11">
        <v>0.99993900000000002</v>
      </c>
      <c r="DE61" s="11">
        <v>5.65008E-7</v>
      </c>
      <c r="DF61" s="11">
        <v>6.0072699999999998E-5</v>
      </c>
      <c r="DG61" s="11">
        <v>8.7524300000000003E-3</v>
      </c>
      <c r="DH61" s="11">
        <v>2.2610500000000001E-6</v>
      </c>
      <c r="DI61" s="11">
        <v>9.7418999999999992E-10</v>
      </c>
      <c r="DJ61" s="11">
        <v>0</v>
      </c>
      <c r="DK61" s="13">
        <v>-2053.09</v>
      </c>
      <c r="DL61" s="11">
        <v>-2211210</v>
      </c>
      <c r="DM61" s="11">
        <v>-2.96175E-3</v>
      </c>
      <c r="DN61" s="11">
        <v>1.02884E-4</v>
      </c>
      <c r="DO61" s="11">
        <v>0</v>
      </c>
      <c r="DP61" s="11">
        <v>4.9298600000000002E-8</v>
      </c>
      <c r="DQ61" s="13">
        <v>0</v>
      </c>
      <c r="DR61" s="11">
        <v>0</v>
      </c>
      <c r="DS61" s="11">
        <v>9.1274300000000005E-6</v>
      </c>
      <c r="DT61" s="11">
        <v>0</v>
      </c>
      <c r="DU61" s="11">
        <v>0</v>
      </c>
      <c r="DV61" s="11">
        <v>0</v>
      </c>
      <c r="DW61" s="13">
        <v>2105.0300000000002</v>
      </c>
      <c r="DX61" s="11">
        <v>0</v>
      </c>
      <c r="DY61" s="11">
        <v>2.1015500000000001E-4</v>
      </c>
      <c r="DZ61" s="11">
        <v>0</v>
      </c>
      <c r="EA61" s="11">
        <v>0</v>
      </c>
      <c r="EB61" s="11">
        <v>0</v>
      </c>
      <c r="EC61" s="13">
        <v>0</v>
      </c>
      <c r="ED61" s="26">
        <v>1266510</v>
      </c>
      <c r="EE61" s="11"/>
      <c r="EF61" s="11"/>
      <c r="EG61" s="11"/>
      <c r="EH61" s="11"/>
      <c r="EI61" s="13">
        <f t="shared" ca="1" si="76"/>
        <v>-2053.0748063672795</v>
      </c>
      <c r="EJ61" s="11"/>
      <c r="EK61" s="11"/>
      <c r="EL61" s="11"/>
      <c r="EM61" s="11"/>
      <c r="EN61" s="11"/>
      <c r="EO61" s="13">
        <f t="shared" ca="1" si="76"/>
        <v>0</v>
      </c>
      <c r="EP61" s="11"/>
      <c r="EQ61" s="11"/>
      <c r="ER61" s="11"/>
      <c r="ES61" s="11"/>
      <c r="ET61" s="11"/>
      <c r="EU61" s="13">
        <f t="shared" ca="1" si="76"/>
        <v>2105.0233568953681</v>
      </c>
      <c r="EV61" s="11"/>
      <c r="EW61" s="11"/>
      <c r="EX61" s="11"/>
      <c r="EY61" s="11"/>
      <c r="EZ61" s="11"/>
      <c r="FA61" s="13">
        <f t="shared" ca="1" si="77"/>
        <v>0</v>
      </c>
      <c r="FB61" s="26"/>
      <c r="FC61" s="41"/>
      <c r="FD61" s="41"/>
      <c r="FE61" s="41"/>
      <c r="FF61" s="41"/>
      <c r="FG61" s="42">
        <f t="shared" ca="1" si="78"/>
        <v>-7.4003734471643035E-6</v>
      </c>
      <c r="FH61" s="41"/>
      <c r="FI61" s="41"/>
      <c r="FJ61" s="41"/>
      <c r="FK61" s="41"/>
      <c r="FL61" s="41"/>
      <c r="FM61" s="42">
        <f t="shared" ca="1" si="79"/>
        <v>0</v>
      </c>
      <c r="FN61" s="41"/>
      <c r="FO61" s="41"/>
      <c r="FP61" s="41"/>
      <c r="FQ61" s="41"/>
      <c r="FR61" s="41"/>
      <c r="FS61" s="42">
        <f t="shared" ca="1" si="80"/>
        <v>-3.1558242077670372E-6</v>
      </c>
      <c r="FT61" s="41"/>
      <c r="FU61" s="41"/>
      <c r="FV61" s="41"/>
      <c r="FW61" s="41"/>
      <c r="FX61" s="41"/>
      <c r="FY61" s="42">
        <f t="shared" ca="1" si="81"/>
        <v>0</v>
      </c>
      <c r="FZ61" s="43"/>
      <c r="GA61" s="11"/>
      <c r="GB61" s="11"/>
      <c r="GC61" s="11"/>
      <c r="GD61" s="11"/>
      <c r="GE61" s="13">
        <f t="shared" ca="1" si="82"/>
        <v>-4.801011461502311E-10</v>
      </c>
      <c r="GF61" s="11"/>
      <c r="GG61" s="11"/>
      <c r="GH61" s="11"/>
      <c r="GI61" s="11"/>
      <c r="GJ61" s="11"/>
      <c r="GK61" s="13">
        <f t="shared" ca="1" si="83"/>
        <v>2.31268E-11</v>
      </c>
      <c r="GL61" s="11"/>
      <c r="GM61" s="11"/>
      <c r="GN61" s="11"/>
      <c r="GO61" s="11"/>
      <c r="GP61" s="11"/>
      <c r="GQ61" s="13">
        <f t="shared" ca="1" si="84"/>
        <v>4.9330545077081872E-10</v>
      </c>
      <c r="GR61" s="11"/>
      <c r="GS61" s="11"/>
      <c r="GT61" s="11"/>
      <c r="GU61" s="11"/>
      <c r="GV61" s="11"/>
      <c r="GW61" s="13">
        <f t="shared" ca="1" si="85"/>
        <v>-4.6404999999999999E-14</v>
      </c>
      <c r="GX61" s="26"/>
    </row>
    <row r="62" spans="1:206" hidden="1" x14ac:dyDescent="0.25">
      <c r="A62" s="35" t="s">
        <v>89</v>
      </c>
      <c r="B62" s="32">
        <v>9.5999300000000001E-8</v>
      </c>
      <c r="C62" s="11">
        <v>3.68278E-5</v>
      </c>
      <c r="D62" s="11">
        <v>6.1754200000000006E-5</v>
      </c>
      <c r="E62" s="11">
        <v>1.3755500000000001E-4</v>
      </c>
      <c r="F62" s="11">
        <v>6.7135500000000003E-6</v>
      </c>
      <c r="G62" s="11">
        <v>9.8519599999999998E-5</v>
      </c>
      <c r="H62" s="11">
        <v>6.6994200000000003E-6</v>
      </c>
      <c r="I62" s="11">
        <v>1.9474400000000001E-7</v>
      </c>
      <c r="J62" s="11">
        <v>2.76256E-8</v>
      </c>
      <c r="K62" s="11">
        <v>1.3337499999999999E-10</v>
      </c>
      <c r="L62" s="11">
        <v>4.0018099999999999</v>
      </c>
      <c r="M62" s="11">
        <v>1.71265</v>
      </c>
      <c r="N62" s="13">
        <v>6.6414400000000002E-13</v>
      </c>
      <c r="O62" s="11">
        <v>1.47732E-12</v>
      </c>
      <c r="P62" s="11">
        <v>5.0851300000000002E-12</v>
      </c>
      <c r="Q62" s="11">
        <v>1.3485800000000001E-11</v>
      </c>
      <c r="R62" s="11">
        <v>1.45908E-10</v>
      </c>
      <c r="S62" s="11">
        <v>1.6868300000000001E-10</v>
      </c>
      <c r="T62" s="11">
        <v>1.7059799999999999E-10</v>
      </c>
      <c r="U62" s="11">
        <v>1.70737E-10</v>
      </c>
      <c r="V62" s="11">
        <v>1.62319E-16</v>
      </c>
      <c r="W62" s="11">
        <v>8.7244899999999999E-16</v>
      </c>
      <c r="X62" s="11">
        <v>1.62692E-15</v>
      </c>
      <c r="Y62" s="11">
        <v>1.6277E-15</v>
      </c>
      <c r="Z62" s="11">
        <v>8.7784200000000002E-16</v>
      </c>
      <c r="AA62" s="11">
        <v>1.64504E-15</v>
      </c>
      <c r="AB62" s="11">
        <v>1.64789E-15</v>
      </c>
      <c r="AC62" s="11">
        <v>1.23359E-15</v>
      </c>
      <c r="AD62" s="11">
        <v>1.65309E-15</v>
      </c>
      <c r="AE62" s="11">
        <v>1.6531400000000001E-15</v>
      </c>
      <c r="AF62" s="11">
        <v>1.6542899999999999E-15</v>
      </c>
      <c r="AG62" s="11">
        <v>1.65448E-15</v>
      </c>
      <c r="AH62" s="11">
        <v>8.5676800000000003E-14</v>
      </c>
      <c r="AI62" s="11">
        <v>1.1E-12</v>
      </c>
      <c r="AJ62" s="11">
        <v>1.2495500000000001E-11</v>
      </c>
      <c r="AK62" s="11">
        <v>6.1862799999999994E-11</v>
      </c>
      <c r="AL62" s="11">
        <v>3.5895000000000001E-9</v>
      </c>
      <c r="AM62" s="11">
        <v>6.2223799999999998E-9</v>
      </c>
      <c r="AN62" s="11">
        <v>6.2890600000000002E-9</v>
      </c>
      <c r="AO62" s="11">
        <v>6.29003E-9</v>
      </c>
      <c r="AP62" s="11">
        <v>1.2399E-18</v>
      </c>
      <c r="AQ62" s="11">
        <v>1.1554399999999999E-16</v>
      </c>
      <c r="AR62" s="11">
        <v>1.29419E-14</v>
      </c>
      <c r="AS62" s="11">
        <v>1.30726E-14</v>
      </c>
      <c r="AT62" s="11">
        <v>1.1640799999999999E-16</v>
      </c>
      <c r="AU62" s="11">
        <v>6.2358599999999998E-14</v>
      </c>
      <c r="AV62" s="11">
        <v>8.3889400000000004E-14</v>
      </c>
      <c r="AW62" s="11">
        <v>2.59685E-16</v>
      </c>
      <c r="AX62" s="11">
        <v>1.4388900000000001E-13</v>
      </c>
      <c r="AY62" s="11">
        <v>1.43984E-13</v>
      </c>
      <c r="AZ62" s="11">
        <v>1.5181800000000001E-13</v>
      </c>
      <c r="BA62" s="11">
        <v>1.5239199999999999E-13</v>
      </c>
      <c r="BB62" s="11">
        <v>9.432599999999999E-10</v>
      </c>
      <c r="BC62" s="11">
        <v>3.07693E-9</v>
      </c>
      <c r="BD62" s="11">
        <v>7.3333899999999996E-9</v>
      </c>
      <c r="BE62" s="11">
        <v>8.3556599999999997E-9</v>
      </c>
      <c r="BF62" s="11">
        <v>4.0693299999999998E-10</v>
      </c>
      <c r="BG62" s="11">
        <v>1.05637E-8</v>
      </c>
      <c r="BH62" s="11">
        <v>4.0592400000000001E-10</v>
      </c>
      <c r="BI62" s="11">
        <v>-4.5508000000000002E-7</v>
      </c>
      <c r="BJ62" s="11">
        <v>0</v>
      </c>
      <c r="BK62" s="11">
        <v>-2.25861E-11</v>
      </c>
      <c r="BL62" s="11">
        <v>-5.6030100000000003E-10</v>
      </c>
      <c r="BM62" s="11">
        <v>2.31268E-11</v>
      </c>
      <c r="BN62" s="11">
        <v>5.7553999999999996E-10</v>
      </c>
      <c r="BO62" s="11">
        <v>-1.1433399999999999E-13</v>
      </c>
      <c r="BP62" s="11">
        <v>-8.3241799999999998E-14</v>
      </c>
      <c r="BQ62" s="11">
        <v>-1.0843700000000001E-14</v>
      </c>
      <c r="BR62" s="11">
        <v>1.13244E-13</v>
      </c>
      <c r="BS62" s="11">
        <v>1.4083900000000001E-13</v>
      </c>
      <c r="BT62" s="11">
        <v>1.43158E-13</v>
      </c>
      <c r="BU62" s="11">
        <v>1.4332699999999999E-13</v>
      </c>
      <c r="BV62" s="11">
        <v>-4.6404999999999999E-14</v>
      </c>
      <c r="BW62" s="11">
        <v>2.8441E-14</v>
      </c>
      <c r="BX62" s="11">
        <v>8.9151400000000004E-14</v>
      </c>
      <c r="BY62" s="11">
        <v>8.9225100000000001E-14</v>
      </c>
      <c r="BZ62" s="11">
        <v>2.8813100000000003E-14</v>
      </c>
      <c r="CA62" s="11">
        <v>9.0458300000000003E-14</v>
      </c>
      <c r="CB62" s="11">
        <v>9.0725600000000005E-14</v>
      </c>
      <c r="CC62" s="11">
        <v>6.6139999999999996E-14</v>
      </c>
      <c r="CD62" s="11">
        <v>9.1110999999999999E-14</v>
      </c>
      <c r="CE62" s="11">
        <v>9.1115999999999995E-14</v>
      </c>
      <c r="CF62" s="11">
        <v>9.1197599999999996E-14</v>
      </c>
      <c r="CG62" s="11">
        <v>9.1215599999999999E-14</v>
      </c>
      <c r="CH62" s="11">
        <v>-1.4142999999999999E-12</v>
      </c>
      <c r="CI62" s="11">
        <v>-1.3802800000000001E-12</v>
      </c>
      <c r="CJ62" s="11">
        <v>-9.9805899999999992E-13</v>
      </c>
      <c r="CK62" s="11">
        <v>6.5777599999999996E-13</v>
      </c>
      <c r="CL62" s="11">
        <v>-2.49984E-13</v>
      </c>
      <c r="CM62" s="11">
        <v>8.6397999999999997E-14</v>
      </c>
      <c r="CN62" s="11">
        <v>9.4916900000000004E-14</v>
      </c>
      <c r="CO62" s="11">
        <v>9.5041400000000005E-14</v>
      </c>
      <c r="CP62" s="11">
        <v>-4.6654699999999995E-13</v>
      </c>
      <c r="CQ62" s="11">
        <v>6.9699200000000001E-14</v>
      </c>
      <c r="CR62" s="11">
        <v>-5.9059899999999996E-14</v>
      </c>
      <c r="CS62" s="11">
        <v>-5.4887400000000001E-14</v>
      </c>
      <c r="CT62" s="11">
        <v>7.1984999999999996E-14</v>
      </c>
      <c r="CU62" s="11">
        <v>5.6805699999999999E-13</v>
      </c>
      <c r="CV62" s="11">
        <v>9.2728100000000003E-13</v>
      </c>
      <c r="CW62" s="11">
        <v>7.4165800000000005E-13</v>
      </c>
      <c r="CX62" s="11">
        <v>1.7593E-12</v>
      </c>
      <c r="CY62" s="11">
        <v>1.76077E-12</v>
      </c>
      <c r="CZ62" s="11">
        <v>1.8685500000000002E-12</v>
      </c>
      <c r="DA62" s="11">
        <v>1.8773799999999998E-12</v>
      </c>
      <c r="DB62" s="11">
        <v>-1.33654E-3</v>
      </c>
      <c r="DC62" s="11">
        <v>-2.7574100000000001E-3</v>
      </c>
      <c r="DD62" s="11">
        <v>0.99993900000000002</v>
      </c>
      <c r="DE62" s="11">
        <v>5.65008E-7</v>
      </c>
      <c r="DF62" s="11">
        <v>6.0072699999999998E-5</v>
      </c>
      <c r="DG62" s="11">
        <v>8.7529800000000005E-3</v>
      </c>
      <c r="DH62" s="11">
        <v>2.2610500000000001E-6</v>
      </c>
      <c r="DI62" s="11">
        <v>9.7418999999999992E-10</v>
      </c>
      <c r="DJ62" s="11">
        <v>0</v>
      </c>
      <c r="DK62" s="13">
        <v>-2053.09</v>
      </c>
      <c r="DL62" s="11">
        <v>-2211210</v>
      </c>
      <c r="DM62" s="11">
        <v>-2.96175E-3</v>
      </c>
      <c r="DN62" s="11">
        <v>1.02884E-4</v>
      </c>
      <c r="DO62" s="11">
        <v>0</v>
      </c>
      <c r="DP62" s="11">
        <v>4.9298600000000002E-8</v>
      </c>
      <c r="DQ62" s="13">
        <v>0</v>
      </c>
      <c r="DR62" s="11">
        <v>0</v>
      </c>
      <c r="DS62" s="11">
        <v>9.6978900000000001E-6</v>
      </c>
      <c r="DT62" s="11">
        <v>0</v>
      </c>
      <c r="DU62" s="11">
        <v>0</v>
      </c>
      <c r="DV62" s="11">
        <v>0</v>
      </c>
      <c r="DW62" s="13">
        <v>2105.0300000000002</v>
      </c>
      <c r="DX62" s="11">
        <v>0</v>
      </c>
      <c r="DY62" s="11">
        <v>2.1015500000000001E-4</v>
      </c>
      <c r="DZ62" s="11">
        <v>0</v>
      </c>
      <c r="EA62" s="11">
        <v>0</v>
      </c>
      <c r="EB62" s="11">
        <v>0</v>
      </c>
      <c r="EC62" s="13">
        <v>0</v>
      </c>
      <c r="ED62" s="26">
        <v>1266510</v>
      </c>
      <c r="EE62" s="11"/>
      <c r="EF62" s="11"/>
      <c r="EG62" s="11"/>
      <c r="EH62" s="11"/>
      <c r="EI62" s="13">
        <f t="shared" ca="1" si="76"/>
        <v>-2053.0748063672822</v>
      </c>
      <c r="EJ62" s="11"/>
      <c r="EK62" s="11"/>
      <c r="EL62" s="11"/>
      <c r="EM62" s="11"/>
      <c r="EN62" s="11"/>
      <c r="EO62" s="13">
        <f t="shared" ca="1" si="76"/>
        <v>0</v>
      </c>
      <c r="EP62" s="11"/>
      <c r="EQ62" s="11"/>
      <c r="ER62" s="11"/>
      <c r="ES62" s="11"/>
      <c r="ET62" s="11"/>
      <c r="EU62" s="13">
        <f t="shared" ref="EU62:FA64" ca="1" si="86">IFERROR(SLOPE(OFFSET($BB62,-1,EU$2,3),OFFSET($B62,-1,EU$3,3)),0)</f>
        <v>2105.0105585881615</v>
      </c>
      <c r="EV62" s="11"/>
      <c r="EW62" s="11"/>
      <c r="EX62" s="11"/>
      <c r="EY62" s="11"/>
      <c r="EZ62" s="11"/>
      <c r="FA62" s="13">
        <f t="shared" ca="1" si="77"/>
        <v>0</v>
      </c>
      <c r="FB62" s="26"/>
      <c r="FC62" s="41"/>
      <c r="FD62" s="41"/>
      <c r="FE62" s="41"/>
      <c r="FF62" s="41"/>
      <c r="FG62" s="42">
        <f t="shared" ca="1" si="78"/>
        <v>-7.4003734458353393E-6</v>
      </c>
      <c r="FH62" s="41"/>
      <c r="FI62" s="41"/>
      <c r="FJ62" s="41"/>
      <c r="FK62" s="41"/>
      <c r="FL62" s="41"/>
      <c r="FM62" s="42">
        <f t="shared" ca="1" si="79"/>
        <v>0</v>
      </c>
      <c r="FN62" s="41"/>
      <c r="FO62" s="41"/>
      <c r="FP62" s="41"/>
      <c r="FQ62" s="41"/>
      <c r="FR62" s="41"/>
      <c r="FS62" s="42">
        <f t="shared" ca="1" si="80"/>
        <v>-9.2356934764209144E-6</v>
      </c>
      <c r="FT62" s="41"/>
      <c r="FU62" s="41"/>
      <c r="FV62" s="41"/>
      <c r="FW62" s="41"/>
      <c r="FX62" s="41"/>
      <c r="FY62" s="42">
        <f t="shared" ca="1" si="81"/>
        <v>0</v>
      </c>
      <c r="FZ62" s="43"/>
      <c r="GA62" s="11"/>
      <c r="GB62" s="11"/>
      <c r="GC62" s="11"/>
      <c r="GD62" s="11"/>
      <c r="GE62" s="13">
        <f t="shared" ca="1" si="82"/>
        <v>-5.6031144178494306E-10</v>
      </c>
      <c r="GF62" s="11"/>
      <c r="GG62" s="11"/>
      <c r="GH62" s="11"/>
      <c r="GI62" s="11"/>
      <c r="GJ62" s="11"/>
      <c r="GK62" s="13">
        <f t="shared" ca="1" si="83"/>
        <v>2.31268E-11</v>
      </c>
      <c r="GL62" s="11"/>
      <c r="GM62" s="11"/>
      <c r="GN62" s="11"/>
      <c r="GO62" s="11"/>
      <c r="GP62" s="11"/>
      <c r="GQ62" s="13">
        <f t="shared" ca="1" si="84"/>
        <v>5.7555328023387692E-10</v>
      </c>
      <c r="GR62" s="11"/>
      <c r="GS62" s="11"/>
      <c r="GT62" s="11"/>
      <c r="GU62" s="11"/>
      <c r="GV62" s="11"/>
      <c r="GW62" s="13">
        <f t="shared" ca="1" si="85"/>
        <v>-4.6404999999999999E-14</v>
      </c>
      <c r="GX62" s="26"/>
    </row>
    <row r="63" spans="1:206" hidden="1" x14ac:dyDescent="0.25">
      <c r="A63" s="35" t="s">
        <v>89</v>
      </c>
      <c r="B63" s="32">
        <v>9.5999300000000001E-8</v>
      </c>
      <c r="C63" s="11">
        <v>3.68278E-5</v>
      </c>
      <c r="D63" s="11">
        <v>6.1754200000000006E-5</v>
      </c>
      <c r="E63" s="11">
        <v>1.3755500000000001E-4</v>
      </c>
      <c r="F63" s="11">
        <v>6.7135500000000003E-6</v>
      </c>
      <c r="G63" s="11">
        <v>9.8519599999999998E-5</v>
      </c>
      <c r="H63" s="11">
        <v>6.6994200000000003E-6</v>
      </c>
      <c r="I63" s="11">
        <v>1.9474400000000001E-7</v>
      </c>
      <c r="J63" s="11">
        <v>2.76256E-8</v>
      </c>
      <c r="K63" s="11">
        <v>1.3337499999999999E-10</v>
      </c>
      <c r="L63" s="11">
        <v>4.0018099999999999</v>
      </c>
      <c r="M63" s="11">
        <v>1.71265</v>
      </c>
      <c r="N63" s="13">
        <v>7.0321099999999996E-13</v>
      </c>
      <c r="O63" s="11">
        <v>1.47732E-12</v>
      </c>
      <c r="P63" s="11">
        <v>5.0851300000000002E-12</v>
      </c>
      <c r="Q63" s="11">
        <v>1.3485800000000001E-11</v>
      </c>
      <c r="R63" s="11">
        <v>1.45908E-10</v>
      </c>
      <c r="S63" s="11">
        <v>1.6868300000000001E-10</v>
      </c>
      <c r="T63" s="11">
        <v>1.7059799999999999E-10</v>
      </c>
      <c r="U63" s="11">
        <v>1.70737E-10</v>
      </c>
      <c r="V63" s="11">
        <v>1.62319E-16</v>
      </c>
      <c r="W63" s="11">
        <v>8.7244899999999999E-16</v>
      </c>
      <c r="X63" s="11">
        <v>1.62692E-15</v>
      </c>
      <c r="Y63" s="11">
        <v>1.6277E-15</v>
      </c>
      <c r="Z63" s="11">
        <v>8.7784200000000002E-16</v>
      </c>
      <c r="AA63" s="11">
        <v>1.64504E-15</v>
      </c>
      <c r="AB63" s="11">
        <v>1.64789E-15</v>
      </c>
      <c r="AC63" s="11">
        <v>1.23359E-15</v>
      </c>
      <c r="AD63" s="11">
        <v>1.65309E-15</v>
      </c>
      <c r="AE63" s="11">
        <v>1.6531400000000001E-15</v>
      </c>
      <c r="AF63" s="11">
        <v>1.6542899999999999E-15</v>
      </c>
      <c r="AG63" s="11">
        <v>1.65448E-15</v>
      </c>
      <c r="AH63" s="11">
        <v>8.5676800000000003E-14</v>
      </c>
      <c r="AI63" s="11">
        <v>1.1E-12</v>
      </c>
      <c r="AJ63" s="11">
        <v>1.2495500000000001E-11</v>
      </c>
      <c r="AK63" s="11">
        <v>6.1862799999999994E-11</v>
      </c>
      <c r="AL63" s="11">
        <v>3.5895000000000001E-9</v>
      </c>
      <c r="AM63" s="11">
        <v>6.2223799999999998E-9</v>
      </c>
      <c r="AN63" s="11">
        <v>6.2890600000000002E-9</v>
      </c>
      <c r="AO63" s="11">
        <v>6.29003E-9</v>
      </c>
      <c r="AP63" s="11">
        <v>1.2399E-18</v>
      </c>
      <c r="AQ63" s="11">
        <v>1.1554399999999999E-16</v>
      </c>
      <c r="AR63" s="11">
        <v>1.29419E-14</v>
      </c>
      <c r="AS63" s="11">
        <v>1.30726E-14</v>
      </c>
      <c r="AT63" s="11">
        <v>1.1640799999999999E-16</v>
      </c>
      <c r="AU63" s="11">
        <v>6.2358599999999998E-14</v>
      </c>
      <c r="AV63" s="11">
        <v>8.3889400000000004E-14</v>
      </c>
      <c r="AW63" s="11">
        <v>2.59685E-16</v>
      </c>
      <c r="AX63" s="11">
        <v>1.4388900000000001E-13</v>
      </c>
      <c r="AY63" s="11">
        <v>1.43984E-13</v>
      </c>
      <c r="AZ63" s="11">
        <v>1.5181800000000001E-13</v>
      </c>
      <c r="BA63" s="11">
        <v>1.5239199999999999E-13</v>
      </c>
      <c r="BB63" s="11">
        <v>9.4331500000000007E-10</v>
      </c>
      <c r="BC63" s="11">
        <v>3.07734E-9</v>
      </c>
      <c r="BD63" s="11">
        <v>7.3339299999999997E-9</v>
      </c>
      <c r="BE63" s="11">
        <v>8.3556599999999997E-9</v>
      </c>
      <c r="BF63" s="11">
        <v>4.0693299999999998E-10</v>
      </c>
      <c r="BG63" s="11">
        <v>1.05637E-8</v>
      </c>
      <c r="BH63" s="11">
        <v>4.0592400000000001E-10</v>
      </c>
      <c r="BI63" s="11">
        <v>-4.5508000000000002E-7</v>
      </c>
      <c r="BJ63" s="11">
        <v>0</v>
      </c>
      <c r="BK63" s="11">
        <v>-2.25861E-11</v>
      </c>
      <c r="BL63" s="11">
        <v>-6.4050899999999999E-10</v>
      </c>
      <c r="BM63" s="11">
        <v>2.31268E-11</v>
      </c>
      <c r="BN63" s="11">
        <v>6.5777699999999995E-10</v>
      </c>
      <c r="BO63" s="11">
        <v>-1.1433399999999999E-13</v>
      </c>
      <c r="BP63" s="11">
        <v>-8.3241799999999998E-14</v>
      </c>
      <c r="BQ63" s="11">
        <v>-1.0843700000000001E-14</v>
      </c>
      <c r="BR63" s="11">
        <v>1.13244E-13</v>
      </c>
      <c r="BS63" s="11">
        <v>1.4083900000000001E-13</v>
      </c>
      <c r="BT63" s="11">
        <v>1.43158E-13</v>
      </c>
      <c r="BU63" s="11">
        <v>1.4332699999999999E-13</v>
      </c>
      <c r="BV63" s="11">
        <v>-4.6404999999999999E-14</v>
      </c>
      <c r="BW63" s="11">
        <v>2.8441E-14</v>
      </c>
      <c r="BX63" s="11">
        <v>8.9151400000000004E-14</v>
      </c>
      <c r="BY63" s="11">
        <v>8.9225100000000001E-14</v>
      </c>
      <c r="BZ63" s="11">
        <v>2.8813100000000003E-14</v>
      </c>
      <c r="CA63" s="11">
        <v>9.0458300000000003E-14</v>
      </c>
      <c r="CB63" s="11">
        <v>9.0725600000000005E-14</v>
      </c>
      <c r="CC63" s="11">
        <v>6.6139999999999996E-14</v>
      </c>
      <c r="CD63" s="11">
        <v>9.1110999999999999E-14</v>
      </c>
      <c r="CE63" s="11">
        <v>9.1115999999999995E-14</v>
      </c>
      <c r="CF63" s="11">
        <v>9.1197599999999996E-14</v>
      </c>
      <c r="CG63" s="11">
        <v>9.1215599999999999E-14</v>
      </c>
      <c r="CH63" s="11">
        <v>-1.4142999999999999E-12</v>
      </c>
      <c r="CI63" s="11">
        <v>-1.3802800000000001E-12</v>
      </c>
      <c r="CJ63" s="11">
        <v>-9.9805899999999992E-13</v>
      </c>
      <c r="CK63" s="11">
        <v>6.5777599999999996E-13</v>
      </c>
      <c r="CL63" s="11">
        <v>-2.49984E-13</v>
      </c>
      <c r="CM63" s="11">
        <v>8.6397999999999997E-14</v>
      </c>
      <c r="CN63" s="11">
        <v>9.4916900000000004E-14</v>
      </c>
      <c r="CO63" s="11">
        <v>9.5041400000000005E-14</v>
      </c>
      <c r="CP63" s="11">
        <v>-4.6654699999999995E-13</v>
      </c>
      <c r="CQ63" s="11">
        <v>6.9699200000000001E-14</v>
      </c>
      <c r="CR63" s="11">
        <v>-5.9059899999999996E-14</v>
      </c>
      <c r="CS63" s="11">
        <v>-5.4887400000000001E-14</v>
      </c>
      <c r="CT63" s="11">
        <v>7.1984999999999996E-14</v>
      </c>
      <c r="CU63" s="11">
        <v>5.6805699999999999E-13</v>
      </c>
      <c r="CV63" s="11">
        <v>9.2728100000000003E-13</v>
      </c>
      <c r="CW63" s="11">
        <v>7.4165800000000005E-13</v>
      </c>
      <c r="CX63" s="11">
        <v>1.7593E-12</v>
      </c>
      <c r="CY63" s="11">
        <v>1.76077E-12</v>
      </c>
      <c r="CZ63" s="11">
        <v>1.8685500000000002E-12</v>
      </c>
      <c r="DA63" s="11">
        <v>1.8773799999999998E-12</v>
      </c>
      <c r="DB63" s="11">
        <v>-1.3766500000000001E-3</v>
      </c>
      <c r="DC63" s="11">
        <v>-2.7574100000000001E-3</v>
      </c>
      <c r="DD63" s="11">
        <v>0.99993900000000002</v>
      </c>
      <c r="DE63" s="11">
        <v>5.65008E-7</v>
      </c>
      <c r="DF63" s="11">
        <v>6.0072699999999998E-5</v>
      </c>
      <c r="DG63" s="11">
        <v>8.7535300000000007E-3</v>
      </c>
      <c r="DH63" s="11">
        <v>2.2610500000000001E-6</v>
      </c>
      <c r="DI63" s="11">
        <v>9.7418999999999992E-10</v>
      </c>
      <c r="DJ63" s="11">
        <v>0</v>
      </c>
      <c r="DK63" s="13">
        <v>-2053.09</v>
      </c>
      <c r="DL63" s="11">
        <v>-2211210</v>
      </c>
      <c r="DM63" s="11">
        <v>-2.96175E-3</v>
      </c>
      <c r="DN63" s="11">
        <v>1.02884E-4</v>
      </c>
      <c r="DO63" s="11">
        <v>0</v>
      </c>
      <c r="DP63" s="11">
        <v>4.9298600000000002E-8</v>
      </c>
      <c r="DQ63" s="13">
        <v>0</v>
      </c>
      <c r="DR63" s="11">
        <v>0</v>
      </c>
      <c r="DS63" s="11">
        <v>1.02684E-5</v>
      </c>
      <c r="DT63" s="11">
        <v>0</v>
      </c>
      <c r="DU63" s="11">
        <v>0</v>
      </c>
      <c r="DV63" s="11">
        <v>0</v>
      </c>
      <c r="DW63" s="13">
        <v>2105.0300000000002</v>
      </c>
      <c r="DX63" s="11">
        <v>0</v>
      </c>
      <c r="DY63" s="11">
        <v>2.1015500000000001E-4</v>
      </c>
      <c r="DZ63" s="11">
        <v>0</v>
      </c>
      <c r="EA63" s="11">
        <v>0</v>
      </c>
      <c r="EB63" s="11">
        <v>0</v>
      </c>
      <c r="EC63" s="13">
        <v>0</v>
      </c>
      <c r="ED63" s="26">
        <v>1266510</v>
      </c>
      <c r="EE63" s="11"/>
      <c r="EF63" s="11"/>
      <c r="EG63" s="11"/>
      <c r="EH63" s="11"/>
      <c r="EI63" s="13">
        <f t="shared" ref="EI63:EO63" ca="1" si="87">IFERROR(SLOPE(OFFSET($BB63,-1,EI$2,3),OFFSET($B63,-1,EI$3,3)),0)</f>
        <v>-2053.1010827552664</v>
      </c>
      <c r="EJ63" s="11"/>
      <c r="EK63" s="11"/>
      <c r="EL63" s="11"/>
      <c r="EM63" s="11"/>
      <c r="EN63" s="11"/>
      <c r="EO63" s="13">
        <f t="shared" ca="1" si="87"/>
        <v>0</v>
      </c>
      <c r="EP63" s="11"/>
      <c r="EQ63" s="11"/>
      <c r="ER63" s="11"/>
      <c r="ES63" s="11"/>
      <c r="ET63" s="11"/>
      <c r="EU63" s="13">
        <f t="shared" ca="1" si="86"/>
        <v>2105.0374996800374</v>
      </c>
      <c r="EV63" s="11"/>
      <c r="EW63" s="11"/>
      <c r="EX63" s="11"/>
      <c r="EY63" s="11"/>
      <c r="EZ63" s="11"/>
      <c r="FA63" s="13">
        <f t="shared" ca="1" si="86"/>
        <v>0</v>
      </c>
      <c r="FB63" s="26"/>
      <c r="FC63" s="41"/>
      <c r="FD63" s="41"/>
      <c r="FE63" s="41"/>
      <c r="FF63" s="41"/>
      <c r="FG63" s="42">
        <f t="shared" ca="1" si="78"/>
        <v>5.3980854547125682E-6</v>
      </c>
      <c r="FH63" s="41"/>
      <c r="FI63" s="41"/>
      <c r="FJ63" s="41"/>
      <c r="FK63" s="41"/>
      <c r="FL63" s="41"/>
      <c r="FM63" s="42">
        <f t="shared" ca="1" si="79"/>
        <v>0</v>
      </c>
      <c r="FN63" s="41"/>
      <c r="FO63" s="41"/>
      <c r="FP63" s="41"/>
      <c r="FQ63" s="41"/>
      <c r="FR63" s="41"/>
      <c r="FS63" s="42">
        <f t="shared" ca="1" si="80"/>
        <v>3.5627425914115905E-6</v>
      </c>
      <c r="FT63" s="41"/>
      <c r="FU63" s="41"/>
      <c r="FV63" s="41"/>
      <c r="FW63" s="41"/>
      <c r="FX63" s="41"/>
      <c r="FY63" s="42">
        <f t="shared" ca="1" si="81"/>
        <v>0</v>
      </c>
      <c r="FZ63" s="43"/>
      <c r="GA63" s="11"/>
      <c r="GB63" s="11"/>
      <c r="GC63" s="11"/>
      <c r="GD63" s="11"/>
      <c r="GE63" s="13">
        <f t="shared" ca="1" si="82"/>
        <v>-6.4050153981791971E-10</v>
      </c>
      <c r="GF63" s="11"/>
      <c r="GG63" s="11"/>
      <c r="GH63" s="11"/>
      <c r="GI63" s="11"/>
      <c r="GJ63" s="11"/>
      <c r="GK63" s="13">
        <f t="shared" ca="1" si="83"/>
        <v>2.31268E-11</v>
      </c>
      <c r="GL63" s="11"/>
      <c r="GM63" s="11"/>
      <c r="GN63" s="11"/>
      <c r="GO63" s="11"/>
      <c r="GP63" s="11"/>
      <c r="GQ63" s="13">
        <f t="shared" ca="1" si="84"/>
        <v>6.5777205947583443E-10</v>
      </c>
      <c r="GR63" s="11"/>
      <c r="GS63" s="11"/>
      <c r="GT63" s="11"/>
      <c r="GU63" s="11"/>
      <c r="GV63" s="11"/>
      <c r="GW63" s="13">
        <f t="shared" ca="1" si="85"/>
        <v>-4.6404999999999999E-14</v>
      </c>
      <c r="GX63" s="26"/>
    </row>
    <row r="64" spans="1:206" hidden="1" x14ac:dyDescent="0.25">
      <c r="A64" s="35" t="s">
        <v>89</v>
      </c>
      <c r="B64" s="32">
        <v>9.5999300000000001E-8</v>
      </c>
      <c r="C64" s="11">
        <v>3.68278E-5</v>
      </c>
      <c r="D64" s="11">
        <v>6.1754200000000006E-5</v>
      </c>
      <c r="E64" s="11">
        <v>1.3755500000000001E-4</v>
      </c>
      <c r="F64" s="11">
        <v>6.7135500000000003E-6</v>
      </c>
      <c r="G64" s="11">
        <v>9.8519599999999998E-5</v>
      </c>
      <c r="H64" s="11">
        <v>6.6994200000000003E-6</v>
      </c>
      <c r="I64" s="11">
        <v>1.9474400000000001E-7</v>
      </c>
      <c r="J64" s="11">
        <v>2.76256E-8</v>
      </c>
      <c r="K64" s="11">
        <v>1.3337499999999999E-10</v>
      </c>
      <c r="L64" s="11">
        <v>4.0018099999999999</v>
      </c>
      <c r="M64" s="11">
        <v>1.71265</v>
      </c>
      <c r="N64" s="13">
        <v>7.42278E-13</v>
      </c>
      <c r="O64" s="11">
        <v>1.47732E-12</v>
      </c>
      <c r="P64" s="11">
        <v>5.0851300000000002E-12</v>
      </c>
      <c r="Q64" s="11">
        <v>1.3485800000000001E-11</v>
      </c>
      <c r="R64" s="11">
        <v>1.45908E-10</v>
      </c>
      <c r="S64" s="11">
        <v>1.6868300000000001E-10</v>
      </c>
      <c r="T64" s="11">
        <v>1.7059799999999999E-10</v>
      </c>
      <c r="U64" s="11">
        <v>1.70737E-10</v>
      </c>
      <c r="V64" s="11">
        <v>1.62319E-16</v>
      </c>
      <c r="W64" s="11">
        <v>8.7244899999999999E-16</v>
      </c>
      <c r="X64" s="11">
        <v>1.62692E-15</v>
      </c>
      <c r="Y64" s="11">
        <v>1.6277E-15</v>
      </c>
      <c r="Z64" s="11">
        <v>8.7784200000000002E-16</v>
      </c>
      <c r="AA64" s="11">
        <v>1.64504E-15</v>
      </c>
      <c r="AB64" s="11">
        <v>1.64789E-15</v>
      </c>
      <c r="AC64" s="11">
        <v>1.23359E-15</v>
      </c>
      <c r="AD64" s="11">
        <v>1.65309E-15</v>
      </c>
      <c r="AE64" s="11">
        <v>1.6531400000000001E-15</v>
      </c>
      <c r="AF64" s="11">
        <v>1.6542899999999999E-15</v>
      </c>
      <c r="AG64" s="11">
        <v>1.65448E-15</v>
      </c>
      <c r="AH64" s="11">
        <v>8.5676800000000003E-14</v>
      </c>
      <c r="AI64" s="11">
        <v>1.1E-12</v>
      </c>
      <c r="AJ64" s="11">
        <v>1.2495500000000001E-11</v>
      </c>
      <c r="AK64" s="11">
        <v>6.1862799999999994E-11</v>
      </c>
      <c r="AL64" s="11">
        <v>3.5895000000000001E-9</v>
      </c>
      <c r="AM64" s="11">
        <v>6.2223799999999998E-9</v>
      </c>
      <c r="AN64" s="11">
        <v>6.2890600000000002E-9</v>
      </c>
      <c r="AO64" s="11">
        <v>6.29003E-9</v>
      </c>
      <c r="AP64" s="11">
        <v>1.2399E-18</v>
      </c>
      <c r="AQ64" s="11">
        <v>1.1554399999999999E-16</v>
      </c>
      <c r="AR64" s="11">
        <v>1.29419E-14</v>
      </c>
      <c r="AS64" s="11">
        <v>1.30726E-14</v>
      </c>
      <c r="AT64" s="11">
        <v>1.1640799999999999E-16</v>
      </c>
      <c r="AU64" s="11">
        <v>6.2358599999999998E-14</v>
      </c>
      <c r="AV64" s="11">
        <v>8.3889400000000004E-14</v>
      </c>
      <c r="AW64" s="11">
        <v>2.59685E-16</v>
      </c>
      <c r="AX64" s="11">
        <v>1.4388900000000001E-13</v>
      </c>
      <c r="AY64" s="11">
        <v>1.43984E-13</v>
      </c>
      <c r="AZ64" s="11">
        <v>1.5181800000000001E-13</v>
      </c>
      <c r="BA64" s="11">
        <v>1.5239199999999999E-13</v>
      </c>
      <c r="BB64" s="11">
        <v>9.4337000000000002E-10</v>
      </c>
      <c r="BC64" s="11">
        <v>3.0777400000000002E-9</v>
      </c>
      <c r="BD64" s="11">
        <v>7.3344599999999999E-9</v>
      </c>
      <c r="BE64" s="11">
        <v>8.3556599999999997E-9</v>
      </c>
      <c r="BF64" s="11">
        <v>4.0693299999999998E-10</v>
      </c>
      <c r="BG64" s="11">
        <v>1.05637E-8</v>
      </c>
      <c r="BH64" s="11">
        <v>4.0592400000000001E-10</v>
      </c>
      <c r="BI64" s="11">
        <v>-4.5508000000000002E-7</v>
      </c>
      <c r="BJ64" s="11">
        <v>0</v>
      </c>
      <c r="BK64" s="11">
        <v>-2.25861E-11</v>
      </c>
      <c r="BL64" s="11">
        <v>-7.2071799999999995E-10</v>
      </c>
      <c r="BM64" s="11">
        <v>2.31268E-11</v>
      </c>
      <c r="BN64" s="11">
        <v>7.4001499999999995E-10</v>
      </c>
      <c r="BO64" s="11">
        <v>-1.1433399999999999E-13</v>
      </c>
      <c r="BP64" s="11">
        <v>-8.3241799999999998E-14</v>
      </c>
      <c r="BQ64" s="11">
        <v>-1.0843700000000001E-14</v>
      </c>
      <c r="BR64" s="11">
        <v>1.13244E-13</v>
      </c>
      <c r="BS64" s="11">
        <v>1.4083900000000001E-13</v>
      </c>
      <c r="BT64" s="11">
        <v>1.43158E-13</v>
      </c>
      <c r="BU64" s="11">
        <v>1.4332699999999999E-13</v>
      </c>
      <c r="BV64" s="11">
        <v>-4.6404999999999999E-14</v>
      </c>
      <c r="BW64" s="11">
        <v>2.8441E-14</v>
      </c>
      <c r="BX64" s="11">
        <v>8.9151400000000004E-14</v>
      </c>
      <c r="BY64" s="11">
        <v>8.9225100000000001E-14</v>
      </c>
      <c r="BZ64" s="11">
        <v>2.8813100000000003E-14</v>
      </c>
      <c r="CA64" s="11">
        <v>9.0458300000000003E-14</v>
      </c>
      <c r="CB64" s="11">
        <v>9.0725600000000005E-14</v>
      </c>
      <c r="CC64" s="11">
        <v>6.6139999999999996E-14</v>
      </c>
      <c r="CD64" s="11">
        <v>9.1110999999999999E-14</v>
      </c>
      <c r="CE64" s="11">
        <v>9.1115999999999995E-14</v>
      </c>
      <c r="CF64" s="11">
        <v>9.1197599999999996E-14</v>
      </c>
      <c r="CG64" s="11">
        <v>9.1215599999999999E-14</v>
      </c>
      <c r="CH64" s="11">
        <v>-1.4142999999999999E-12</v>
      </c>
      <c r="CI64" s="11">
        <v>-1.3802800000000001E-12</v>
      </c>
      <c r="CJ64" s="11">
        <v>-9.9805899999999992E-13</v>
      </c>
      <c r="CK64" s="11">
        <v>6.5777599999999996E-13</v>
      </c>
      <c r="CL64" s="11">
        <v>-2.49984E-13</v>
      </c>
      <c r="CM64" s="11">
        <v>8.6397999999999997E-14</v>
      </c>
      <c r="CN64" s="11">
        <v>9.4916900000000004E-14</v>
      </c>
      <c r="CO64" s="11">
        <v>9.5041400000000005E-14</v>
      </c>
      <c r="CP64" s="11">
        <v>-4.6654699999999995E-13</v>
      </c>
      <c r="CQ64" s="11">
        <v>6.9699200000000001E-14</v>
      </c>
      <c r="CR64" s="11">
        <v>-5.9059899999999996E-14</v>
      </c>
      <c r="CS64" s="11">
        <v>-5.4887400000000001E-14</v>
      </c>
      <c r="CT64" s="11">
        <v>7.1984999999999996E-14</v>
      </c>
      <c r="CU64" s="11">
        <v>5.6805699999999999E-13</v>
      </c>
      <c r="CV64" s="11">
        <v>9.2728100000000003E-13</v>
      </c>
      <c r="CW64" s="11">
        <v>7.4165800000000005E-13</v>
      </c>
      <c r="CX64" s="11">
        <v>1.7593E-12</v>
      </c>
      <c r="CY64" s="11">
        <v>1.76077E-12</v>
      </c>
      <c r="CZ64" s="11">
        <v>1.8685500000000002E-12</v>
      </c>
      <c r="DA64" s="11">
        <v>1.8773799999999998E-12</v>
      </c>
      <c r="DB64" s="11">
        <v>-1.41675E-3</v>
      </c>
      <c r="DC64" s="11">
        <v>-2.7574100000000001E-3</v>
      </c>
      <c r="DD64" s="11">
        <v>0.99993900000000002</v>
      </c>
      <c r="DE64" s="11">
        <v>5.65008E-7</v>
      </c>
      <c r="DF64" s="11">
        <v>6.0072699999999998E-5</v>
      </c>
      <c r="DG64" s="11">
        <v>8.7540799999999992E-3</v>
      </c>
      <c r="DH64" s="11">
        <v>2.2610500000000001E-6</v>
      </c>
      <c r="DI64" s="11">
        <v>9.7418999999999992E-10</v>
      </c>
      <c r="DJ64" s="11">
        <v>0</v>
      </c>
      <c r="DK64" s="13">
        <v>-2053.09</v>
      </c>
      <c r="DL64" s="11">
        <v>-2211210</v>
      </c>
      <c r="DM64" s="11">
        <v>-2.96175E-3</v>
      </c>
      <c r="DN64" s="11">
        <v>1.02884E-4</v>
      </c>
      <c r="DO64" s="11">
        <v>0</v>
      </c>
      <c r="DP64" s="11">
        <v>4.9298600000000002E-8</v>
      </c>
      <c r="DQ64" s="13">
        <v>0</v>
      </c>
      <c r="DR64" s="11">
        <v>0</v>
      </c>
      <c r="DS64" s="11">
        <v>1.08388E-5</v>
      </c>
      <c r="DT64" s="11">
        <v>0</v>
      </c>
      <c r="DU64" s="11">
        <v>0</v>
      </c>
      <c r="DV64" s="11">
        <v>0</v>
      </c>
      <c r="DW64" s="13">
        <v>2105.0300000000002</v>
      </c>
      <c r="DX64" s="11">
        <v>0</v>
      </c>
      <c r="DY64" s="11">
        <v>2.1015500000000001E-4</v>
      </c>
      <c r="DZ64" s="11">
        <v>0</v>
      </c>
      <c r="EA64" s="11">
        <v>0</v>
      </c>
      <c r="EB64" s="11">
        <v>0</v>
      </c>
      <c r="EC64" s="13">
        <v>0</v>
      </c>
      <c r="ED64" s="26">
        <v>1266510</v>
      </c>
      <c r="EE64" s="11"/>
      <c r="EF64" s="11"/>
      <c r="EG64" s="11"/>
      <c r="EH64" s="11"/>
      <c r="EI64" s="13">
        <f t="shared" ref="EI64:EO64" ca="1" si="88">IFERROR(SLOPE(OFFSET($BB64,-1,EI$2,3),OFFSET($B64,-1,EI$3,3)),0)</f>
        <v>-2053.0876046744893</v>
      </c>
      <c r="EJ64" s="11"/>
      <c r="EK64" s="11"/>
      <c r="EL64" s="11"/>
      <c r="EM64" s="11"/>
      <c r="EN64" s="11"/>
      <c r="EO64" s="13">
        <f t="shared" ca="1" si="88"/>
        <v>0</v>
      </c>
      <c r="EP64" s="11"/>
      <c r="EQ64" s="11"/>
      <c r="ER64" s="11"/>
      <c r="ES64" s="11"/>
      <c r="ET64" s="11"/>
      <c r="EU64" s="13">
        <f t="shared" ca="1" si="86"/>
        <v>2105.0233568953686</v>
      </c>
      <c r="EV64" s="11"/>
      <c r="EW64" s="11"/>
      <c r="EX64" s="11"/>
      <c r="EY64" s="11"/>
      <c r="EZ64" s="11"/>
      <c r="FA64" s="13">
        <f t="shared" ca="1" si="86"/>
        <v>0</v>
      </c>
      <c r="FB64" s="26"/>
      <c r="FC64" s="41"/>
      <c r="FD64" s="41"/>
      <c r="FE64" s="41"/>
      <c r="FF64" s="41"/>
      <c r="FG64" s="42">
        <f t="shared" ca="1" si="78"/>
        <v>-1.1666928925964556E-6</v>
      </c>
      <c r="FH64" s="41"/>
      <c r="FI64" s="41"/>
      <c r="FJ64" s="41"/>
      <c r="FK64" s="41"/>
      <c r="FL64" s="41"/>
      <c r="FM64" s="42">
        <f t="shared" ca="1" si="79"/>
        <v>0</v>
      </c>
      <c r="FN64" s="41"/>
      <c r="FO64" s="41"/>
      <c r="FP64" s="41"/>
      <c r="FQ64" s="41"/>
      <c r="FR64" s="41"/>
      <c r="FS64" s="42">
        <f t="shared" ca="1" si="80"/>
        <v>-3.1558242075510082E-6</v>
      </c>
      <c r="FT64" s="41"/>
      <c r="FU64" s="41"/>
      <c r="FV64" s="41"/>
      <c r="FW64" s="41"/>
      <c r="FX64" s="41"/>
      <c r="FY64" s="42">
        <f t="shared" ca="1" si="81"/>
        <v>0</v>
      </c>
      <c r="FZ64" s="43"/>
      <c r="GA64" s="11"/>
      <c r="GB64" s="11"/>
      <c r="GC64" s="11"/>
      <c r="GD64" s="11"/>
      <c r="GE64" s="13">
        <f t="shared" ca="1" si="82"/>
        <v>-7.2071909363489439E-10</v>
      </c>
      <c r="GF64" s="11"/>
      <c r="GG64" s="11"/>
      <c r="GH64" s="11"/>
      <c r="GI64" s="11"/>
      <c r="GJ64" s="11"/>
      <c r="GK64" s="13">
        <f t="shared" ca="1" si="83"/>
        <v>2.31268E-11</v>
      </c>
      <c r="GL64" s="11"/>
      <c r="GM64" s="11"/>
      <c r="GN64" s="11"/>
      <c r="GO64" s="11"/>
      <c r="GP64" s="11"/>
      <c r="GQ64" s="13">
        <f t="shared" ca="1" si="84"/>
        <v>7.4001922935596718E-10</v>
      </c>
      <c r="GR64" s="11"/>
      <c r="GS64" s="11"/>
      <c r="GT64" s="11"/>
      <c r="GU64" s="11"/>
      <c r="GV64" s="11"/>
      <c r="GW64" s="13">
        <f t="shared" ca="1" si="85"/>
        <v>-4.6404999999999999E-14</v>
      </c>
      <c r="GX64" s="26"/>
    </row>
    <row r="65" spans="1:206" hidden="1" x14ac:dyDescent="0.25">
      <c r="A65" s="36" t="s">
        <v>89</v>
      </c>
      <c r="B65" s="33">
        <v>9.5999300000000001E-8</v>
      </c>
      <c r="C65" s="16">
        <v>3.68278E-5</v>
      </c>
      <c r="D65" s="16">
        <v>6.1754200000000006E-5</v>
      </c>
      <c r="E65" s="16">
        <v>1.3755500000000001E-4</v>
      </c>
      <c r="F65" s="16">
        <v>6.7135500000000003E-6</v>
      </c>
      <c r="G65" s="16">
        <v>9.8519599999999998E-5</v>
      </c>
      <c r="H65" s="16">
        <v>6.6994200000000003E-6</v>
      </c>
      <c r="I65" s="16">
        <v>1.9474400000000001E-7</v>
      </c>
      <c r="J65" s="16">
        <v>2.76256E-8</v>
      </c>
      <c r="K65" s="16">
        <v>1.3337499999999999E-10</v>
      </c>
      <c r="L65" s="16">
        <v>4.0018099999999999</v>
      </c>
      <c r="M65" s="16">
        <v>1.71265</v>
      </c>
      <c r="N65" s="18">
        <v>7.8134600000000001E-13</v>
      </c>
      <c r="O65" s="16">
        <v>1.47732E-12</v>
      </c>
      <c r="P65" s="16">
        <v>5.0851300000000002E-12</v>
      </c>
      <c r="Q65" s="16">
        <v>1.3485800000000001E-11</v>
      </c>
      <c r="R65" s="16">
        <v>1.45908E-10</v>
      </c>
      <c r="S65" s="16">
        <v>1.6868300000000001E-10</v>
      </c>
      <c r="T65" s="16">
        <v>1.7059799999999999E-10</v>
      </c>
      <c r="U65" s="16">
        <v>1.70737E-10</v>
      </c>
      <c r="V65" s="16">
        <v>1.62319E-16</v>
      </c>
      <c r="W65" s="16">
        <v>8.7244899999999999E-16</v>
      </c>
      <c r="X65" s="16">
        <v>1.62692E-15</v>
      </c>
      <c r="Y65" s="16">
        <v>1.6277E-15</v>
      </c>
      <c r="Z65" s="16">
        <v>8.7784200000000002E-16</v>
      </c>
      <c r="AA65" s="16">
        <v>1.64504E-15</v>
      </c>
      <c r="AB65" s="16">
        <v>1.64789E-15</v>
      </c>
      <c r="AC65" s="16">
        <v>1.23359E-15</v>
      </c>
      <c r="AD65" s="16">
        <v>1.65309E-15</v>
      </c>
      <c r="AE65" s="16">
        <v>1.6531400000000001E-15</v>
      </c>
      <c r="AF65" s="16">
        <v>1.6542899999999999E-15</v>
      </c>
      <c r="AG65" s="16">
        <v>1.65448E-15</v>
      </c>
      <c r="AH65" s="16">
        <v>8.5676800000000003E-14</v>
      </c>
      <c r="AI65" s="16">
        <v>1.1E-12</v>
      </c>
      <c r="AJ65" s="16">
        <v>1.2495500000000001E-11</v>
      </c>
      <c r="AK65" s="16">
        <v>6.1862799999999994E-11</v>
      </c>
      <c r="AL65" s="16">
        <v>3.5895000000000001E-9</v>
      </c>
      <c r="AM65" s="16">
        <v>6.2223799999999998E-9</v>
      </c>
      <c r="AN65" s="16">
        <v>6.2890600000000002E-9</v>
      </c>
      <c r="AO65" s="16">
        <v>6.29003E-9</v>
      </c>
      <c r="AP65" s="16">
        <v>1.2399E-18</v>
      </c>
      <c r="AQ65" s="16">
        <v>1.1554399999999999E-16</v>
      </c>
      <c r="AR65" s="16">
        <v>1.29419E-14</v>
      </c>
      <c r="AS65" s="16">
        <v>1.30726E-14</v>
      </c>
      <c r="AT65" s="16">
        <v>1.1640799999999999E-16</v>
      </c>
      <c r="AU65" s="16">
        <v>6.2358599999999998E-14</v>
      </c>
      <c r="AV65" s="16">
        <v>8.3889400000000004E-14</v>
      </c>
      <c r="AW65" s="16">
        <v>2.59685E-16</v>
      </c>
      <c r="AX65" s="16">
        <v>1.4388900000000001E-13</v>
      </c>
      <c r="AY65" s="16">
        <v>1.43984E-13</v>
      </c>
      <c r="AZ65" s="16">
        <v>1.5181800000000001E-13</v>
      </c>
      <c r="BA65" s="16">
        <v>1.5239199999999999E-13</v>
      </c>
      <c r="BB65" s="16">
        <v>9.4342499999999998E-10</v>
      </c>
      <c r="BC65" s="16">
        <v>3.0781500000000002E-9</v>
      </c>
      <c r="BD65" s="16">
        <v>7.335E-9</v>
      </c>
      <c r="BE65" s="16">
        <v>8.3556599999999997E-9</v>
      </c>
      <c r="BF65" s="16">
        <v>4.0693299999999998E-10</v>
      </c>
      <c r="BG65" s="16">
        <v>1.05637E-8</v>
      </c>
      <c r="BH65" s="16">
        <v>4.0592400000000001E-10</v>
      </c>
      <c r="BI65" s="16">
        <v>-4.5508000000000002E-7</v>
      </c>
      <c r="BJ65" s="16">
        <v>0</v>
      </c>
      <c r="BK65" s="16">
        <v>-2.25861E-11</v>
      </c>
      <c r="BL65" s="16">
        <v>-8.0092700000000002E-10</v>
      </c>
      <c r="BM65" s="16">
        <v>2.31268E-11</v>
      </c>
      <c r="BN65" s="16">
        <v>8.2225299999999995E-10</v>
      </c>
      <c r="BO65" s="16">
        <v>-1.1433399999999999E-13</v>
      </c>
      <c r="BP65" s="16">
        <v>-8.3241799999999998E-14</v>
      </c>
      <c r="BQ65" s="16">
        <v>-1.0843700000000001E-14</v>
      </c>
      <c r="BR65" s="16">
        <v>1.13244E-13</v>
      </c>
      <c r="BS65" s="16">
        <v>1.4083900000000001E-13</v>
      </c>
      <c r="BT65" s="16">
        <v>1.43158E-13</v>
      </c>
      <c r="BU65" s="16">
        <v>1.4332699999999999E-13</v>
      </c>
      <c r="BV65" s="16">
        <v>-4.6404999999999999E-14</v>
      </c>
      <c r="BW65" s="16">
        <v>2.8441E-14</v>
      </c>
      <c r="BX65" s="16">
        <v>8.9151400000000004E-14</v>
      </c>
      <c r="BY65" s="16">
        <v>8.9225100000000001E-14</v>
      </c>
      <c r="BZ65" s="16">
        <v>2.8813100000000003E-14</v>
      </c>
      <c r="CA65" s="16">
        <v>9.0458300000000003E-14</v>
      </c>
      <c r="CB65" s="16">
        <v>9.0725600000000005E-14</v>
      </c>
      <c r="CC65" s="16">
        <v>6.6139999999999996E-14</v>
      </c>
      <c r="CD65" s="16">
        <v>9.1110999999999999E-14</v>
      </c>
      <c r="CE65" s="16">
        <v>9.1115999999999995E-14</v>
      </c>
      <c r="CF65" s="16">
        <v>9.1197599999999996E-14</v>
      </c>
      <c r="CG65" s="16">
        <v>9.1215599999999999E-14</v>
      </c>
      <c r="CH65" s="16">
        <v>-1.4142999999999999E-12</v>
      </c>
      <c r="CI65" s="16">
        <v>-1.3802800000000001E-12</v>
      </c>
      <c r="CJ65" s="16">
        <v>-9.9805899999999992E-13</v>
      </c>
      <c r="CK65" s="16">
        <v>6.5777599999999996E-13</v>
      </c>
      <c r="CL65" s="16">
        <v>-2.49984E-13</v>
      </c>
      <c r="CM65" s="16">
        <v>8.6397999999999997E-14</v>
      </c>
      <c r="CN65" s="16">
        <v>9.4916900000000004E-14</v>
      </c>
      <c r="CO65" s="16">
        <v>9.5041400000000005E-14</v>
      </c>
      <c r="CP65" s="16">
        <v>-4.6654699999999995E-13</v>
      </c>
      <c r="CQ65" s="16">
        <v>6.9699200000000001E-14</v>
      </c>
      <c r="CR65" s="16">
        <v>-5.9059899999999996E-14</v>
      </c>
      <c r="CS65" s="16">
        <v>-5.4887400000000001E-14</v>
      </c>
      <c r="CT65" s="16">
        <v>7.1984999999999996E-14</v>
      </c>
      <c r="CU65" s="16">
        <v>5.6805699999999999E-13</v>
      </c>
      <c r="CV65" s="16">
        <v>9.2728100000000003E-13</v>
      </c>
      <c r="CW65" s="16">
        <v>7.4165800000000005E-13</v>
      </c>
      <c r="CX65" s="16">
        <v>1.7593E-12</v>
      </c>
      <c r="CY65" s="16">
        <v>1.76077E-12</v>
      </c>
      <c r="CZ65" s="16">
        <v>1.8685500000000002E-12</v>
      </c>
      <c r="DA65" s="16">
        <v>1.8773799999999998E-12</v>
      </c>
      <c r="DB65" s="16">
        <v>-1.4568599999999999E-3</v>
      </c>
      <c r="DC65" s="16">
        <v>-2.7574100000000001E-3</v>
      </c>
      <c r="DD65" s="16">
        <v>0.99993900000000002</v>
      </c>
      <c r="DE65" s="16">
        <v>5.65008E-7</v>
      </c>
      <c r="DF65" s="16">
        <v>6.0072699999999998E-5</v>
      </c>
      <c r="DG65" s="16">
        <v>8.7546299999999994E-3</v>
      </c>
      <c r="DH65" s="16">
        <v>2.2610500000000001E-6</v>
      </c>
      <c r="DI65" s="16">
        <v>9.7418999999999992E-10</v>
      </c>
      <c r="DJ65" s="16">
        <v>0</v>
      </c>
      <c r="DK65" s="18">
        <v>-2053.09</v>
      </c>
      <c r="DL65" s="16">
        <v>-2211210</v>
      </c>
      <c r="DM65" s="16">
        <v>-2.96175E-3</v>
      </c>
      <c r="DN65" s="16">
        <v>1.02884E-4</v>
      </c>
      <c r="DO65" s="16">
        <v>0</v>
      </c>
      <c r="DP65" s="16">
        <v>4.9298600000000002E-8</v>
      </c>
      <c r="DQ65" s="18">
        <v>0</v>
      </c>
      <c r="DR65" s="16">
        <v>0</v>
      </c>
      <c r="DS65" s="16">
        <v>1.1409299999999999E-5</v>
      </c>
      <c r="DT65" s="16">
        <v>0</v>
      </c>
      <c r="DU65" s="16">
        <v>0</v>
      </c>
      <c r="DV65" s="16">
        <v>0</v>
      </c>
      <c r="DW65" s="18">
        <v>2105.0300000000002</v>
      </c>
      <c r="DX65" s="16">
        <v>0</v>
      </c>
      <c r="DY65" s="16">
        <v>2.1015500000000001E-4</v>
      </c>
      <c r="DZ65" s="16">
        <v>0</v>
      </c>
      <c r="EA65" s="16">
        <v>0</v>
      </c>
      <c r="EB65" s="16">
        <v>0</v>
      </c>
      <c r="EC65" s="18">
        <v>0</v>
      </c>
      <c r="ED65" s="27">
        <v>1266510</v>
      </c>
      <c r="EE65" s="16"/>
      <c r="EF65" s="16"/>
      <c r="EG65" s="16"/>
      <c r="EH65" s="16"/>
      <c r="EI65" s="18"/>
      <c r="EJ65" s="16"/>
      <c r="EK65" s="16"/>
      <c r="EL65" s="16"/>
      <c r="EM65" s="16"/>
      <c r="EN65" s="16"/>
      <c r="EO65" s="18"/>
      <c r="EP65" s="16"/>
      <c r="EQ65" s="16"/>
      <c r="ER65" s="16"/>
      <c r="ES65" s="16"/>
      <c r="ET65" s="16"/>
      <c r="EU65" s="18"/>
      <c r="EV65" s="16"/>
      <c r="EW65" s="16"/>
      <c r="EX65" s="16"/>
      <c r="EY65" s="16"/>
      <c r="EZ65" s="16"/>
      <c r="FA65" s="18"/>
      <c r="FB65" s="27"/>
      <c r="FC65" s="16"/>
      <c r="FD65" s="16"/>
      <c r="FE65" s="16"/>
      <c r="FF65" s="16"/>
      <c r="FG65" s="18"/>
      <c r="FH65" s="16"/>
      <c r="FI65" s="16"/>
      <c r="FJ65" s="16"/>
      <c r="FK65" s="16"/>
      <c r="FL65" s="16"/>
      <c r="FM65" s="18"/>
      <c r="FN65" s="16"/>
      <c r="FO65" s="16"/>
      <c r="FP65" s="16"/>
      <c r="FQ65" s="16"/>
      <c r="FR65" s="16"/>
      <c r="FS65" s="18"/>
      <c r="FT65" s="16"/>
      <c r="FU65" s="16"/>
      <c r="FV65" s="16"/>
      <c r="FW65" s="16"/>
      <c r="FX65" s="16"/>
      <c r="FY65" s="18"/>
      <c r="FZ65" s="27"/>
      <c r="GA65" s="16"/>
      <c r="GB65" s="16"/>
      <c r="GC65" s="16"/>
      <c r="GD65" s="16"/>
      <c r="GE65" s="18"/>
      <c r="GF65" s="16"/>
      <c r="GG65" s="16"/>
      <c r="GH65" s="16"/>
      <c r="GI65" s="16"/>
      <c r="GJ65" s="16"/>
      <c r="GK65" s="18"/>
      <c r="GL65" s="16"/>
      <c r="GM65" s="16"/>
      <c r="GN65" s="16"/>
      <c r="GO65" s="16"/>
      <c r="GP65" s="16"/>
      <c r="GQ65" s="18"/>
      <c r="GR65" s="16"/>
      <c r="GS65" s="16"/>
      <c r="GT65" s="16"/>
      <c r="GU65" s="16"/>
      <c r="GV65" s="16"/>
      <c r="GW65" s="18"/>
      <c r="GX65" s="27"/>
    </row>
    <row r="66" spans="1:206" hidden="1" x14ac:dyDescent="0.25">
      <c r="A66" s="34" t="s">
        <v>90</v>
      </c>
      <c r="B66" s="31">
        <v>9.5999300000000001E-8</v>
      </c>
      <c r="C66" s="8">
        <v>3.68278E-5</v>
      </c>
      <c r="D66" s="8">
        <v>6.1754200000000006E-5</v>
      </c>
      <c r="E66" s="10">
        <v>1.3755500000000001E-5</v>
      </c>
      <c r="F66" s="8">
        <v>6.7135500000000003E-6</v>
      </c>
      <c r="G66" s="8">
        <v>9.8519599999999998E-5</v>
      </c>
      <c r="H66" s="8">
        <v>6.6994200000000003E-6</v>
      </c>
      <c r="I66" s="8">
        <v>1.9474400000000001E-7</v>
      </c>
      <c r="J66" s="8">
        <v>2.7583599999999999E-8</v>
      </c>
      <c r="K66" s="8">
        <v>1.3337499999999999E-10</v>
      </c>
      <c r="L66" s="8">
        <v>4.0018099999999999</v>
      </c>
      <c r="M66" s="8">
        <v>1.71265</v>
      </c>
      <c r="N66" s="8">
        <v>3.9067300000000001E-13</v>
      </c>
      <c r="O66" s="8">
        <v>1.47732E-12</v>
      </c>
      <c r="P66" s="8">
        <v>5.0851300000000002E-12</v>
      </c>
      <c r="Q66" s="8">
        <v>1.3485800000000001E-11</v>
      </c>
      <c r="R66" s="8">
        <v>1.45908E-10</v>
      </c>
      <c r="S66" s="8">
        <v>1.6868300000000001E-10</v>
      </c>
      <c r="T66" s="8">
        <v>1.7059799999999999E-10</v>
      </c>
      <c r="U66" s="8">
        <v>1.70737E-10</v>
      </c>
      <c r="V66" s="8">
        <v>1.62319E-16</v>
      </c>
      <c r="W66" s="8">
        <v>8.7244899999999999E-16</v>
      </c>
      <c r="X66" s="8">
        <v>1.62692E-15</v>
      </c>
      <c r="Y66" s="8">
        <v>1.6277E-15</v>
      </c>
      <c r="Z66" s="8">
        <v>8.7784200000000002E-16</v>
      </c>
      <c r="AA66" s="8">
        <v>1.64504E-15</v>
      </c>
      <c r="AB66" s="8">
        <v>1.64789E-15</v>
      </c>
      <c r="AC66" s="8">
        <v>1.23359E-15</v>
      </c>
      <c r="AD66" s="8">
        <v>1.65309E-15</v>
      </c>
      <c r="AE66" s="8">
        <v>1.6531400000000001E-15</v>
      </c>
      <c r="AF66" s="8">
        <v>1.6542899999999999E-15</v>
      </c>
      <c r="AG66" s="8">
        <v>1.65448E-15</v>
      </c>
      <c r="AH66" s="8">
        <v>8.5676800000000003E-14</v>
      </c>
      <c r="AI66" s="8">
        <v>1.1E-12</v>
      </c>
      <c r="AJ66" s="8">
        <v>1.2495500000000001E-11</v>
      </c>
      <c r="AK66" s="8">
        <v>6.1862799999999994E-11</v>
      </c>
      <c r="AL66" s="8">
        <v>3.5895000000000001E-9</v>
      </c>
      <c r="AM66" s="8">
        <v>6.2223799999999998E-9</v>
      </c>
      <c r="AN66" s="8">
        <v>6.2890600000000002E-9</v>
      </c>
      <c r="AO66" s="8">
        <v>6.29003E-9</v>
      </c>
      <c r="AP66" s="8">
        <v>1.2399E-18</v>
      </c>
      <c r="AQ66" s="8">
        <v>1.1554399999999999E-16</v>
      </c>
      <c r="AR66" s="8">
        <v>1.29419E-14</v>
      </c>
      <c r="AS66" s="8">
        <v>1.30726E-14</v>
      </c>
      <c r="AT66" s="8">
        <v>1.1640799999999999E-16</v>
      </c>
      <c r="AU66" s="8">
        <v>6.2358599999999998E-14</v>
      </c>
      <c r="AV66" s="8">
        <v>8.3889400000000004E-14</v>
      </c>
      <c r="AW66" s="8">
        <v>2.59685E-16</v>
      </c>
      <c r="AX66" s="8">
        <v>1.4388900000000001E-13</v>
      </c>
      <c r="AY66" s="8">
        <v>1.43984E-13</v>
      </c>
      <c r="AZ66" s="8">
        <v>1.5181800000000001E-13</v>
      </c>
      <c r="BA66" s="8">
        <v>1.5239199999999999E-13</v>
      </c>
      <c r="BB66" s="8">
        <v>4.2412699999999998E-9</v>
      </c>
      <c r="BC66" s="8">
        <v>1.1449800000000001E-8</v>
      </c>
      <c r="BD66" s="8">
        <v>2.1224600000000001E-8</v>
      </c>
      <c r="BE66" s="8">
        <v>-1.23795E-4</v>
      </c>
      <c r="BF66" s="8">
        <v>5.4118899999999996E-10</v>
      </c>
      <c r="BG66" s="8">
        <v>2.73186E-8</v>
      </c>
      <c r="BH66" s="8">
        <v>4.0592699999999999E-10</v>
      </c>
      <c r="BI66" s="8">
        <v>3.7395900000000002E-7</v>
      </c>
      <c r="BJ66" s="8">
        <v>0</v>
      </c>
      <c r="BK66" s="8">
        <v>-3.6600899999999998E-11</v>
      </c>
      <c r="BL66" s="8">
        <v>2.9111400000000002E-10</v>
      </c>
      <c r="BM66" s="8">
        <v>-3.1078099999999998E-9</v>
      </c>
      <c r="BN66" s="8">
        <v>-3.4401399999999999E-11</v>
      </c>
      <c r="BO66" s="8">
        <v>-3.1843500000000001E-11</v>
      </c>
      <c r="BP66" s="8">
        <v>-2.3350900000000001E-11</v>
      </c>
      <c r="BQ66" s="8">
        <v>-3.57633E-12</v>
      </c>
      <c r="BR66" s="8">
        <v>7.0064099999999998E-12</v>
      </c>
      <c r="BS66" s="8">
        <v>1.08568E-11</v>
      </c>
      <c r="BT66" s="8">
        <v>1.11804E-11</v>
      </c>
      <c r="BU66" s="8">
        <v>1.1204E-11</v>
      </c>
      <c r="BV66" s="8">
        <v>-1.5005800000000001E-11</v>
      </c>
      <c r="BW66" s="8">
        <v>-5.0683499999999999E-12</v>
      </c>
      <c r="BX66" s="8">
        <v>1.7850400000000001E-13</v>
      </c>
      <c r="BY66" s="8">
        <v>1.8693200000000001E-13</v>
      </c>
      <c r="BZ66" s="8">
        <v>-5.0451E-12</v>
      </c>
      <c r="CA66" s="8">
        <v>2.6827499999999999E-13</v>
      </c>
      <c r="CB66" s="8">
        <v>2.9872599999999999E-13</v>
      </c>
      <c r="CC66" s="8">
        <v>-1.11514E-13</v>
      </c>
      <c r="CD66" s="8">
        <v>3.2731E-13</v>
      </c>
      <c r="CE66" s="8">
        <v>3.2787300000000001E-13</v>
      </c>
      <c r="CF66" s="8">
        <v>3.3326499999999999E-13</v>
      </c>
      <c r="CG66" s="8">
        <v>3.3528999999999998E-13</v>
      </c>
      <c r="CH66" s="8">
        <v>-4.0133700000000001E-10</v>
      </c>
      <c r="CI66" s="8">
        <v>-3.9199200000000003E-10</v>
      </c>
      <c r="CJ66" s="8">
        <v>-2.8699800000000003E-10</v>
      </c>
      <c r="CK66" s="8">
        <v>1.6784900000000001E-10</v>
      </c>
      <c r="CL66" s="8">
        <v>-8.4476299999999999E-11</v>
      </c>
      <c r="CM66" s="8">
        <v>1.0396300000000001E-12</v>
      </c>
      <c r="CN66" s="8">
        <v>3.2053400000000002E-12</v>
      </c>
      <c r="CO66" s="8">
        <v>3.2369799999999998E-12</v>
      </c>
      <c r="CP66" s="8">
        <v>-1.3127799999999999E-10</v>
      </c>
      <c r="CQ66" s="8">
        <v>-7.1056900000000005E-11</v>
      </c>
      <c r="CR66" s="8">
        <v>-6.1761700000000001E-11</v>
      </c>
      <c r="CS66" s="8">
        <v>-6.1053399999999997E-11</v>
      </c>
      <c r="CT66" s="8">
        <v>-7.1086999999999997E-11</v>
      </c>
      <c r="CU66" s="8">
        <v>-5.5215E-11</v>
      </c>
      <c r="CV66" s="8">
        <v>-2.87286E-11</v>
      </c>
      <c r="CW66" s="8">
        <v>3.7122899999999997E-12</v>
      </c>
      <c r="CX66" s="8">
        <v>-1.37574E-12</v>
      </c>
      <c r="CY66" s="8">
        <v>-1.2895500000000001E-12</v>
      </c>
      <c r="CZ66" s="8">
        <v>2.04631E-12</v>
      </c>
      <c r="DA66" s="8">
        <v>2.54868E-12</v>
      </c>
      <c r="DB66" s="8">
        <v>-9.3424399999999998E-4</v>
      </c>
      <c r="DC66" s="8">
        <v>-2.6143899999999999E-3</v>
      </c>
      <c r="DD66" s="8">
        <v>0.99992800000000004</v>
      </c>
      <c r="DE66" s="8">
        <v>6.6572499999999999E-7</v>
      </c>
      <c r="DF66" s="8">
        <v>7.1513600000000006E-5</v>
      </c>
      <c r="DG66" s="8">
        <v>9.2377099999999997E-3</v>
      </c>
      <c r="DH66" s="10">
        <v>2.6641E-6</v>
      </c>
      <c r="DI66" s="8">
        <v>1.0654299999999999E-9</v>
      </c>
      <c r="DJ66" s="8">
        <v>0</v>
      </c>
      <c r="DK66" s="8">
        <v>-1962.93</v>
      </c>
      <c r="DL66" s="8">
        <v>-2026310</v>
      </c>
      <c r="DM66" s="8">
        <v>-2.3708000000000002E-3</v>
      </c>
      <c r="DN66" s="10">
        <v>1.22478E-4</v>
      </c>
      <c r="DO66" s="8">
        <v>0</v>
      </c>
      <c r="DP66" s="8">
        <v>4.9834500000000002E-8</v>
      </c>
      <c r="DQ66" s="8">
        <v>0</v>
      </c>
      <c r="DR66" s="8">
        <v>0</v>
      </c>
      <c r="DS66" s="8">
        <v>5.9668299999999998E-6</v>
      </c>
      <c r="DT66" s="10">
        <v>0</v>
      </c>
      <c r="DU66" s="8">
        <v>0</v>
      </c>
      <c r="DV66" s="8">
        <v>0</v>
      </c>
      <c r="DW66" s="8">
        <v>2017.29</v>
      </c>
      <c r="DX66" s="8">
        <v>0</v>
      </c>
      <c r="DY66" s="8">
        <v>2.1040699999999999E-4</v>
      </c>
      <c r="DZ66" s="10">
        <v>0</v>
      </c>
      <c r="EA66" s="8">
        <v>0</v>
      </c>
      <c r="EB66" s="8">
        <v>0</v>
      </c>
      <c r="EC66" s="8">
        <v>0</v>
      </c>
      <c r="ED66" s="25">
        <v>1174350</v>
      </c>
      <c r="EE66" s="8"/>
      <c r="EF66" s="10"/>
      <c r="EG66" s="8"/>
      <c r="EH66" s="8"/>
      <c r="EI66" s="8"/>
      <c r="EJ66" s="8"/>
      <c r="EK66" s="8"/>
      <c r="EL66" s="10"/>
      <c r="EM66" s="8"/>
      <c r="EN66" s="8"/>
      <c r="EO66" s="8"/>
      <c r="EP66" s="8"/>
      <c r="EQ66" s="8"/>
      <c r="ER66" s="10"/>
      <c r="ES66" s="8"/>
      <c r="ET66" s="8"/>
      <c r="EU66" s="8"/>
      <c r="EV66" s="8"/>
      <c r="EW66" s="8"/>
      <c r="EX66" s="10"/>
      <c r="EY66" s="8"/>
      <c r="EZ66" s="8"/>
      <c r="FA66" s="8"/>
      <c r="FB66" s="25"/>
      <c r="FC66" s="8"/>
      <c r="FD66" s="10"/>
      <c r="FE66" s="8"/>
      <c r="FF66" s="8"/>
      <c r="FG66" s="8"/>
      <c r="FH66" s="8"/>
      <c r="FI66" s="8"/>
      <c r="FJ66" s="10"/>
      <c r="FK66" s="8"/>
      <c r="FL66" s="8"/>
      <c r="FM66" s="8"/>
      <c r="FN66" s="8"/>
      <c r="FO66" s="8"/>
      <c r="FP66" s="10"/>
      <c r="FQ66" s="8"/>
      <c r="FR66" s="8"/>
      <c r="FS66" s="8"/>
      <c r="FT66" s="8"/>
      <c r="FU66" s="8"/>
      <c r="FV66" s="10"/>
      <c r="FW66" s="8"/>
      <c r="FX66" s="8"/>
      <c r="FY66" s="8"/>
      <c r="FZ66" s="25"/>
      <c r="GA66" s="8"/>
      <c r="GB66" s="10"/>
      <c r="GC66" s="8"/>
      <c r="GD66" s="8"/>
      <c r="GE66" s="8"/>
      <c r="GF66" s="8"/>
      <c r="GG66" s="8"/>
      <c r="GH66" s="10"/>
      <c r="GI66" s="8"/>
      <c r="GJ66" s="8"/>
      <c r="GK66" s="8"/>
      <c r="GL66" s="8"/>
      <c r="GM66" s="8"/>
      <c r="GN66" s="10"/>
      <c r="GO66" s="8"/>
      <c r="GP66" s="8"/>
      <c r="GQ66" s="8"/>
      <c r="GR66" s="8"/>
      <c r="GS66" s="8"/>
      <c r="GT66" s="10"/>
      <c r="GU66" s="8"/>
      <c r="GV66" s="8"/>
      <c r="GW66" s="8"/>
      <c r="GX66" s="25"/>
    </row>
    <row r="67" spans="1:206" hidden="1" x14ac:dyDescent="0.25">
      <c r="A67" s="35" t="s">
        <v>90</v>
      </c>
      <c r="B67" s="32">
        <v>9.5999300000000001E-8</v>
      </c>
      <c r="C67" s="11">
        <v>3.68278E-5</v>
      </c>
      <c r="D67" s="11">
        <v>6.1754200000000006E-5</v>
      </c>
      <c r="E67" s="13">
        <v>2.7511000000000001E-5</v>
      </c>
      <c r="F67" s="11">
        <v>6.7135500000000003E-6</v>
      </c>
      <c r="G67" s="11">
        <v>9.8519599999999998E-5</v>
      </c>
      <c r="H67" s="11">
        <v>6.6994200000000003E-6</v>
      </c>
      <c r="I67" s="11">
        <v>1.9474400000000001E-7</v>
      </c>
      <c r="J67" s="11">
        <v>2.75884E-8</v>
      </c>
      <c r="K67" s="11">
        <v>1.3337499999999999E-10</v>
      </c>
      <c r="L67" s="11">
        <v>4.0018099999999999</v>
      </c>
      <c r="M67" s="11">
        <v>1.71265</v>
      </c>
      <c r="N67" s="11">
        <v>3.9067300000000001E-13</v>
      </c>
      <c r="O67" s="11">
        <v>1.47732E-12</v>
      </c>
      <c r="P67" s="11">
        <v>5.0851300000000002E-12</v>
      </c>
      <c r="Q67" s="11">
        <v>1.3485800000000001E-11</v>
      </c>
      <c r="R67" s="11">
        <v>1.45908E-10</v>
      </c>
      <c r="S67" s="11">
        <v>1.6868300000000001E-10</v>
      </c>
      <c r="T67" s="11">
        <v>1.7059799999999999E-10</v>
      </c>
      <c r="U67" s="11">
        <v>1.70737E-10</v>
      </c>
      <c r="V67" s="11">
        <v>1.62319E-16</v>
      </c>
      <c r="W67" s="11">
        <v>8.7244899999999999E-16</v>
      </c>
      <c r="X67" s="11">
        <v>1.62692E-15</v>
      </c>
      <c r="Y67" s="11">
        <v>1.6277E-15</v>
      </c>
      <c r="Z67" s="11">
        <v>8.7784200000000002E-16</v>
      </c>
      <c r="AA67" s="11">
        <v>1.64504E-15</v>
      </c>
      <c r="AB67" s="11">
        <v>1.64789E-15</v>
      </c>
      <c r="AC67" s="11">
        <v>1.23359E-15</v>
      </c>
      <c r="AD67" s="11">
        <v>1.65309E-15</v>
      </c>
      <c r="AE67" s="11">
        <v>1.6531400000000001E-15</v>
      </c>
      <c r="AF67" s="11">
        <v>1.6542899999999999E-15</v>
      </c>
      <c r="AG67" s="11">
        <v>1.65448E-15</v>
      </c>
      <c r="AH67" s="11">
        <v>8.5676800000000003E-14</v>
      </c>
      <c r="AI67" s="11">
        <v>1.1E-12</v>
      </c>
      <c r="AJ67" s="11">
        <v>1.2495500000000001E-11</v>
      </c>
      <c r="AK67" s="11">
        <v>6.1862799999999994E-11</v>
      </c>
      <c r="AL67" s="11">
        <v>3.5895000000000001E-9</v>
      </c>
      <c r="AM67" s="11">
        <v>6.2223799999999998E-9</v>
      </c>
      <c r="AN67" s="11">
        <v>6.2890600000000002E-9</v>
      </c>
      <c r="AO67" s="11">
        <v>6.29003E-9</v>
      </c>
      <c r="AP67" s="11">
        <v>1.2399E-18</v>
      </c>
      <c r="AQ67" s="11">
        <v>1.1554399999999999E-16</v>
      </c>
      <c r="AR67" s="11">
        <v>1.29419E-14</v>
      </c>
      <c r="AS67" s="11">
        <v>1.30726E-14</v>
      </c>
      <c r="AT67" s="11">
        <v>1.1640799999999999E-16</v>
      </c>
      <c r="AU67" s="11">
        <v>6.2358599999999998E-14</v>
      </c>
      <c r="AV67" s="11">
        <v>8.3889400000000004E-14</v>
      </c>
      <c r="AW67" s="11">
        <v>2.59685E-16</v>
      </c>
      <c r="AX67" s="11">
        <v>1.4388900000000001E-13</v>
      </c>
      <c r="AY67" s="11">
        <v>1.43984E-13</v>
      </c>
      <c r="AZ67" s="11">
        <v>1.5181800000000001E-13</v>
      </c>
      <c r="BA67" s="11">
        <v>1.5239199999999999E-13</v>
      </c>
      <c r="BB67" s="11">
        <v>3.86139E-9</v>
      </c>
      <c r="BC67" s="11">
        <v>1.0470099999999999E-8</v>
      </c>
      <c r="BD67" s="11">
        <v>1.9599100000000001E-8</v>
      </c>
      <c r="BE67" s="11">
        <v>-1.1003899999999999E-4</v>
      </c>
      <c r="BF67" s="11">
        <v>5.2416600000000003E-10</v>
      </c>
      <c r="BG67" s="11">
        <v>2.5390199999999999E-8</v>
      </c>
      <c r="BH67" s="11">
        <v>4.0592699999999999E-10</v>
      </c>
      <c r="BI67" s="11">
        <v>2.7878800000000002E-7</v>
      </c>
      <c r="BJ67" s="11">
        <v>0</v>
      </c>
      <c r="BK67" s="11">
        <v>-3.5048900000000003E-11</v>
      </c>
      <c r="BL67" s="11">
        <v>2.5759499999999998E-10</v>
      </c>
      <c r="BM67" s="11">
        <v>-2.64666E-9</v>
      </c>
      <c r="BN67" s="11">
        <v>-3.0460500000000002E-11</v>
      </c>
      <c r="BO67" s="11">
        <v>-2.8201699999999999E-11</v>
      </c>
      <c r="BP67" s="11">
        <v>-2.07022E-11</v>
      </c>
      <c r="BQ67" s="11">
        <v>-3.2399200000000002E-12</v>
      </c>
      <c r="BR67" s="11">
        <v>6.1709400000000004E-12</v>
      </c>
      <c r="BS67" s="11">
        <v>9.5749400000000008E-12</v>
      </c>
      <c r="BT67" s="11">
        <v>9.8610699999999993E-12</v>
      </c>
      <c r="BU67" s="11">
        <v>9.8818899999999996E-12</v>
      </c>
      <c r="BV67" s="11">
        <v>-1.33183E-11</v>
      </c>
      <c r="BW67" s="11">
        <v>-4.4935799999999999E-12</v>
      </c>
      <c r="BX67" s="11">
        <v>1.68444E-13</v>
      </c>
      <c r="BY67" s="11">
        <v>1.7592899999999999E-13</v>
      </c>
      <c r="BZ67" s="11">
        <v>-4.4730300000000004E-12</v>
      </c>
      <c r="CA67" s="11">
        <v>2.4799400000000002E-13</v>
      </c>
      <c r="CB67" s="11">
        <v>2.7504000000000001E-13</v>
      </c>
      <c r="CC67" s="11">
        <v>-9.1937899999999997E-14</v>
      </c>
      <c r="CD67" s="11">
        <v>3.0037900000000001E-13</v>
      </c>
      <c r="CE67" s="11">
        <v>3.0087999999999998E-13</v>
      </c>
      <c r="CF67" s="11">
        <v>3.0565700000000002E-13</v>
      </c>
      <c r="CG67" s="11">
        <v>3.0745499999999998E-13</v>
      </c>
      <c r="CH67" s="11">
        <v>-3.5510800000000001E-10</v>
      </c>
      <c r="CI67" s="11">
        <v>-3.4685499999999999E-10</v>
      </c>
      <c r="CJ67" s="11">
        <v>-2.54132E-10</v>
      </c>
      <c r="CK67" s="11">
        <v>1.4755499999999999E-10</v>
      </c>
      <c r="CL67" s="11">
        <v>-7.4745599999999994E-11</v>
      </c>
      <c r="CM67" s="11">
        <v>9.1946999999999992E-13</v>
      </c>
      <c r="CN67" s="11">
        <v>2.8357000000000001E-12</v>
      </c>
      <c r="CO67" s="11">
        <v>2.8637E-12</v>
      </c>
      <c r="CP67" s="11">
        <v>-1.1636999999999999E-10</v>
      </c>
      <c r="CQ67" s="11">
        <v>-6.2950199999999999E-11</v>
      </c>
      <c r="CR67" s="11">
        <v>-5.46306E-11</v>
      </c>
      <c r="CS67" s="11">
        <v>-5.4001500000000001E-11</v>
      </c>
      <c r="CT67" s="11">
        <v>-6.2977399999999997E-11</v>
      </c>
      <c r="CU67" s="11">
        <v>-4.8818999999999997E-11</v>
      </c>
      <c r="CV67" s="11">
        <v>-2.5296999999999999E-11</v>
      </c>
      <c r="CW67" s="11">
        <v>3.3727500000000001E-12</v>
      </c>
      <c r="CX67" s="11">
        <v>-1.00754E-12</v>
      </c>
      <c r="CY67" s="11">
        <v>-9.3099700000000006E-13</v>
      </c>
      <c r="CZ67" s="11">
        <v>2.03123E-12</v>
      </c>
      <c r="DA67" s="11">
        <v>2.47737E-12</v>
      </c>
      <c r="DB67" s="11">
        <v>-9.4832200000000003E-4</v>
      </c>
      <c r="DC67" s="11">
        <v>-2.63094E-3</v>
      </c>
      <c r="DD67" s="11">
        <v>0.99992899999999996</v>
      </c>
      <c r="DE67" s="11">
        <v>6.5299200000000003E-7</v>
      </c>
      <c r="DF67" s="11">
        <v>7.0062900000000003E-5</v>
      </c>
      <c r="DG67" s="11">
        <v>9.1794100000000007E-3</v>
      </c>
      <c r="DH67" s="13">
        <v>2.6131500000000001E-6</v>
      </c>
      <c r="DI67" s="11">
        <v>1.05404E-9</v>
      </c>
      <c r="DJ67" s="11">
        <v>0</v>
      </c>
      <c r="DK67" s="11">
        <v>-1973.3</v>
      </c>
      <c r="DL67" s="11">
        <v>-2047170</v>
      </c>
      <c r="DM67" s="11">
        <v>-2.4411900000000002E-3</v>
      </c>
      <c r="DN67" s="13">
        <v>1.19993E-4</v>
      </c>
      <c r="DO67" s="11">
        <v>0</v>
      </c>
      <c r="DP67" s="11">
        <v>4.9787299999999997E-8</v>
      </c>
      <c r="DQ67" s="11">
        <v>0</v>
      </c>
      <c r="DR67" s="11">
        <v>0</v>
      </c>
      <c r="DS67" s="11">
        <v>5.9354900000000003E-6</v>
      </c>
      <c r="DT67" s="13">
        <v>0</v>
      </c>
      <c r="DU67" s="11">
        <v>0</v>
      </c>
      <c r="DV67" s="11">
        <v>0</v>
      </c>
      <c r="DW67" s="11">
        <v>2027.37</v>
      </c>
      <c r="DX67" s="11">
        <v>0</v>
      </c>
      <c r="DY67" s="11">
        <v>2.1037900000000001E-4</v>
      </c>
      <c r="DZ67" s="13">
        <v>0</v>
      </c>
      <c r="EA67" s="11">
        <v>0</v>
      </c>
      <c r="EB67" s="11">
        <v>0</v>
      </c>
      <c r="EC67" s="11">
        <v>0</v>
      </c>
      <c r="ED67" s="26">
        <v>1184750</v>
      </c>
      <c r="EE67" s="11"/>
      <c r="EF67" s="13">
        <f t="shared" ref="EF67:ER82" ca="1" si="89">IFERROR(SLOPE(OFFSET($BB67,-1,EF$2,3),OFFSET($B67,-1,EF$3,3)),0)</f>
        <v>-2.4243393551670255E-6</v>
      </c>
      <c r="EG67" s="11"/>
      <c r="EH67" s="11"/>
      <c r="EI67" s="11"/>
      <c r="EJ67" s="11"/>
      <c r="EK67" s="11"/>
      <c r="EL67" s="13">
        <f t="shared" ca="1" si="89"/>
        <v>3.235614844971102E-5</v>
      </c>
      <c r="EM67" s="11"/>
      <c r="EN67" s="11"/>
      <c r="EO67" s="11"/>
      <c r="EP67" s="11"/>
      <c r="EQ67" s="11"/>
      <c r="ER67" s="13">
        <f t="shared" ca="1" si="89"/>
        <v>2.852277270909817E-7</v>
      </c>
      <c r="ES67" s="11"/>
      <c r="ET67" s="11"/>
      <c r="EU67" s="11"/>
      <c r="EV67" s="11"/>
      <c r="EW67" s="11"/>
      <c r="EX67" s="13">
        <f t="shared" ref="EX67:EX82" ca="1" si="90">IFERROR(SLOPE(OFFSET($BB67,-1,EX$2,3),OFFSET($B67,-1,EX$3,3)),0)</f>
        <v>1.2243466249863696E-7</v>
      </c>
      <c r="EY67" s="11"/>
      <c r="EZ67" s="11"/>
      <c r="FA67" s="11"/>
      <c r="FB67" s="26"/>
      <c r="FC67" s="41"/>
      <c r="FD67" s="42">
        <f ca="1">IFERROR((EF67-DH67)/DH67,(EF67-DH67)/1)</f>
        <v>-1.9277459599207949</v>
      </c>
      <c r="FE67" s="41"/>
      <c r="FF67" s="41"/>
      <c r="FG67" s="41"/>
      <c r="FH67" s="41"/>
      <c r="FI67" s="41"/>
      <c r="FJ67" s="42">
        <f ca="1">IFERROR((EL67-DN67)/DN67,(EL67-DN67)/1)</f>
        <v>-0.73034969998490729</v>
      </c>
      <c r="FK67" s="41"/>
      <c r="FL67" s="41"/>
      <c r="FM67" s="41"/>
      <c r="FN67" s="41"/>
      <c r="FO67" s="41"/>
      <c r="FP67" s="42">
        <f ca="1">IFERROR((ER67-DT67)/DT67,(ER67-DT67)/1)</f>
        <v>2.852277270909817E-7</v>
      </c>
      <c r="FQ67" s="41"/>
      <c r="FR67" s="41"/>
      <c r="FS67" s="41"/>
      <c r="FT67" s="41"/>
      <c r="FU67" s="41"/>
      <c r="FV67" s="42">
        <f ca="1">IFERROR((EX67-DZ67)/DZ67,(EX67-DZ67)/1)</f>
        <v>1.2243466249863696E-7</v>
      </c>
      <c r="FW67" s="41"/>
      <c r="FX67" s="41"/>
      <c r="FY67" s="41"/>
      <c r="FZ67" s="43"/>
      <c r="GA67" s="11"/>
      <c r="GB67" s="13">
        <f ca="1">IFERROR(INTERCEPT(OFFSET($BB67,-1,GB$2,3),OFFSET($B67,-1,GB$3,3)),0)+DH67*OFFSET($B67,0,GB$3)</f>
        <v>3.9629536965000005E-10</v>
      </c>
      <c r="GC67" s="11"/>
      <c r="GD67" s="11"/>
      <c r="GE67" s="11"/>
      <c r="GF67" s="11"/>
      <c r="GG67" s="11"/>
      <c r="GH67" s="13">
        <f ca="1">IFERROR(INTERCEPT(OFFSET($BB67,-1,GH$2,3),OFFSET($B67,-1,GH$3,3)),0)+DN67*OFFSET($B67,0,GH$3)</f>
        <v>-2.4639924366666648E-10</v>
      </c>
      <c r="GI67" s="11"/>
      <c r="GJ67" s="11"/>
      <c r="GK67" s="11"/>
      <c r="GL67" s="11"/>
      <c r="GM67" s="11"/>
      <c r="GN67" s="13">
        <f ca="1">IFERROR(INTERCEPT(OFFSET($BB67,-1,GN$2,3),OFFSET($B67,-1,GN$3,3)),0)+DT67*OFFSET($B67,0,GN$3)</f>
        <v>-3.8319033333333334E-11</v>
      </c>
      <c r="GO67" s="11"/>
      <c r="GP67" s="11"/>
      <c r="GQ67" s="11"/>
      <c r="GR67" s="11"/>
      <c r="GS67" s="11"/>
      <c r="GT67" s="13">
        <f ca="1">IFERROR(INTERCEPT(OFFSET($BB67,-1,GT$2,3),OFFSET($B67,-1,GT$3,3)),0)+DZ67*OFFSET($B67,0,GT$3)</f>
        <v>-1.6688833333333335E-11</v>
      </c>
      <c r="GU67" s="11"/>
      <c r="GV67" s="11"/>
      <c r="GW67" s="11"/>
      <c r="GX67" s="26"/>
    </row>
    <row r="68" spans="1:206" hidden="1" x14ac:dyDescent="0.25">
      <c r="A68" s="35" t="s">
        <v>90</v>
      </c>
      <c r="B68" s="32">
        <v>9.5999300000000001E-8</v>
      </c>
      <c r="C68" s="11">
        <v>3.68278E-5</v>
      </c>
      <c r="D68" s="11">
        <v>6.1754200000000006E-5</v>
      </c>
      <c r="E68" s="13">
        <v>4.1266500000000002E-5</v>
      </c>
      <c r="F68" s="11">
        <v>6.7135500000000003E-6</v>
      </c>
      <c r="G68" s="11">
        <v>9.8519599999999998E-5</v>
      </c>
      <c r="H68" s="11">
        <v>6.6994200000000003E-6</v>
      </c>
      <c r="I68" s="11">
        <v>1.9474400000000001E-7</v>
      </c>
      <c r="J68" s="11">
        <v>2.7593199999999999E-8</v>
      </c>
      <c r="K68" s="11">
        <v>1.3337499999999999E-10</v>
      </c>
      <c r="L68" s="11">
        <v>4.0018099999999999</v>
      </c>
      <c r="M68" s="11">
        <v>1.71265</v>
      </c>
      <c r="N68" s="11">
        <v>3.9067300000000001E-13</v>
      </c>
      <c r="O68" s="11">
        <v>1.47732E-12</v>
      </c>
      <c r="P68" s="11">
        <v>5.0851300000000002E-12</v>
      </c>
      <c r="Q68" s="11">
        <v>1.3485800000000001E-11</v>
      </c>
      <c r="R68" s="11">
        <v>1.45908E-10</v>
      </c>
      <c r="S68" s="11">
        <v>1.6868300000000001E-10</v>
      </c>
      <c r="T68" s="11">
        <v>1.7059799999999999E-10</v>
      </c>
      <c r="U68" s="11">
        <v>1.70737E-10</v>
      </c>
      <c r="V68" s="11">
        <v>1.62319E-16</v>
      </c>
      <c r="W68" s="11">
        <v>8.7244899999999999E-16</v>
      </c>
      <c r="X68" s="11">
        <v>1.62692E-15</v>
      </c>
      <c r="Y68" s="11">
        <v>1.6277E-15</v>
      </c>
      <c r="Z68" s="11">
        <v>8.7784200000000002E-16</v>
      </c>
      <c r="AA68" s="11">
        <v>1.64504E-15</v>
      </c>
      <c r="AB68" s="11">
        <v>1.64789E-15</v>
      </c>
      <c r="AC68" s="11">
        <v>1.23359E-15</v>
      </c>
      <c r="AD68" s="11">
        <v>1.65309E-15</v>
      </c>
      <c r="AE68" s="11">
        <v>1.6531400000000001E-15</v>
      </c>
      <c r="AF68" s="11">
        <v>1.6542899999999999E-15</v>
      </c>
      <c r="AG68" s="11">
        <v>1.65448E-15</v>
      </c>
      <c r="AH68" s="11">
        <v>8.5676800000000003E-14</v>
      </c>
      <c r="AI68" s="11">
        <v>1.1E-12</v>
      </c>
      <c r="AJ68" s="11">
        <v>1.2495500000000001E-11</v>
      </c>
      <c r="AK68" s="11">
        <v>6.1862799999999994E-11</v>
      </c>
      <c r="AL68" s="11">
        <v>3.5895000000000001E-9</v>
      </c>
      <c r="AM68" s="11">
        <v>6.2223799999999998E-9</v>
      </c>
      <c r="AN68" s="11">
        <v>6.2890600000000002E-9</v>
      </c>
      <c r="AO68" s="11">
        <v>6.29003E-9</v>
      </c>
      <c r="AP68" s="11">
        <v>1.2399E-18</v>
      </c>
      <c r="AQ68" s="11">
        <v>1.1554399999999999E-16</v>
      </c>
      <c r="AR68" s="11">
        <v>1.29419E-14</v>
      </c>
      <c r="AS68" s="11">
        <v>1.30726E-14</v>
      </c>
      <c r="AT68" s="11">
        <v>1.1640799999999999E-16</v>
      </c>
      <c r="AU68" s="11">
        <v>6.2358599999999998E-14</v>
      </c>
      <c r="AV68" s="11">
        <v>8.3889400000000004E-14</v>
      </c>
      <c r="AW68" s="11">
        <v>2.59685E-16</v>
      </c>
      <c r="AX68" s="11">
        <v>1.4388900000000001E-13</v>
      </c>
      <c r="AY68" s="11">
        <v>1.43984E-13</v>
      </c>
      <c r="AZ68" s="11">
        <v>1.5181800000000001E-13</v>
      </c>
      <c r="BA68" s="11">
        <v>1.5239199999999999E-13</v>
      </c>
      <c r="BB68" s="11">
        <v>3.4850299999999999E-9</v>
      </c>
      <c r="BC68" s="11">
        <v>9.5036499999999995E-9</v>
      </c>
      <c r="BD68" s="11">
        <v>1.7995599999999999E-8</v>
      </c>
      <c r="BE68" s="11">
        <v>-9.6283E-5</v>
      </c>
      <c r="BF68" s="11">
        <v>5.0772999999999996E-10</v>
      </c>
      <c r="BG68" s="11">
        <v>2.34794E-8</v>
      </c>
      <c r="BH68" s="11">
        <v>4.0592699999999999E-10</v>
      </c>
      <c r="BI68" s="11">
        <v>1.8441900000000001E-7</v>
      </c>
      <c r="BJ68" s="11">
        <v>0</v>
      </c>
      <c r="BK68" s="11">
        <v>-3.3495500000000001E-11</v>
      </c>
      <c r="BL68" s="11">
        <v>2.2441799999999999E-10</v>
      </c>
      <c r="BM68" s="11">
        <v>-2.21766E-9</v>
      </c>
      <c r="BN68" s="11">
        <v>-2.6554500000000001E-11</v>
      </c>
      <c r="BO68" s="11">
        <v>-2.45906E-11</v>
      </c>
      <c r="BP68" s="11">
        <v>-1.8069999999999999E-11</v>
      </c>
      <c r="BQ68" s="11">
        <v>-2.88699E-12</v>
      </c>
      <c r="BR68" s="11">
        <v>5.3542499999999997E-12</v>
      </c>
      <c r="BS68" s="11">
        <v>8.3176500000000006E-12</v>
      </c>
      <c r="BT68" s="11">
        <v>8.5667300000000002E-12</v>
      </c>
      <c r="BU68" s="11">
        <v>8.5848600000000002E-12</v>
      </c>
      <c r="BV68" s="11">
        <v>-1.1637499999999999E-11</v>
      </c>
      <c r="BW68" s="11">
        <v>-3.9210100000000001E-12</v>
      </c>
      <c r="BX68" s="11">
        <v>1.5841700000000001E-13</v>
      </c>
      <c r="BY68" s="11">
        <v>1.64963E-13</v>
      </c>
      <c r="BZ68" s="11">
        <v>-3.9031299999999997E-12</v>
      </c>
      <c r="CA68" s="11">
        <v>2.2784799999999999E-13</v>
      </c>
      <c r="CB68" s="11">
        <v>2.5150199999999998E-13</v>
      </c>
      <c r="CC68" s="11">
        <v>-7.2319399999999996E-14</v>
      </c>
      <c r="CD68" s="11">
        <v>2.73627E-13</v>
      </c>
      <c r="CE68" s="11">
        <v>2.74065E-13</v>
      </c>
      <c r="CF68" s="11">
        <v>2.78234E-13</v>
      </c>
      <c r="CG68" s="11">
        <v>2.7980600000000001E-13</v>
      </c>
      <c r="CH68" s="11">
        <v>-3.09353E-10</v>
      </c>
      <c r="CI68" s="11">
        <v>-3.02176E-10</v>
      </c>
      <c r="CJ68" s="11">
        <v>-2.2155199999999999E-10</v>
      </c>
      <c r="CK68" s="11">
        <v>1.27723E-10</v>
      </c>
      <c r="CL68" s="11">
        <v>-6.5113199999999994E-11</v>
      </c>
      <c r="CM68" s="11">
        <v>8.0317E-13</v>
      </c>
      <c r="CN68" s="11">
        <v>2.4725099999999999E-12</v>
      </c>
      <c r="CO68" s="11">
        <v>2.4969E-12</v>
      </c>
      <c r="CP68" s="11">
        <v>-1.01559E-10</v>
      </c>
      <c r="CQ68" s="11">
        <v>-5.4896999999999999E-11</v>
      </c>
      <c r="CR68" s="11">
        <v>-4.75722E-11</v>
      </c>
      <c r="CS68" s="11">
        <v>-4.70221E-11</v>
      </c>
      <c r="CT68" s="11">
        <v>-5.4921099999999998E-11</v>
      </c>
      <c r="CU68" s="11">
        <v>-4.24751E-11</v>
      </c>
      <c r="CV68" s="11">
        <v>-2.19014E-11</v>
      </c>
      <c r="CW68" s="11">
        <v>3.0356799999999998E-12</v>
      </c>
      <c r="CX68" s="11">
        <v>-6.4462499999999999E-13</v>
      </c>
      <c r="CY68" s="11">
        <v>-5.7767099999999997E-13</v>
      </c>
      <c r="CZ68" s="11">
        <v>2.01488E-12</v>
      </c>
      <c r="DA68" s="11">
        <v>2.40514E-12</v>
      </c>
      <c r="DB68" s="11">
        <v>-9.6224799999999997E-4</v>
      </c>
      <c r="DC68" s="11">
        <v>-2.6473099999999999E-3</v>
      </c>
      <c r="DD68" s="11">
        <v>0.99993100000000001</v>
      </c>
      <c r="DE68" s="11">
        <v>6.4068800000000005E-7</v>
      </c>
      <c r="DF68" s="11">
        <v>6.8662200000000001E-5</v>
      </c>
      <c r="DG68" s="11">
        <v>9.1221900000000005E-3</v>
      </c>
      <c r="DH68" s="13">
        <v>2.56391E-6</v>
      </c>
      <c r="DI68" s="11">
        <v>1.0429899999999999E-9</v>
      </c>
      <c r="DJ68" s="11">
        <v>0</v>
      </c>
      <c r="DK68" s="11">
        <v>-1983.58</v>
      </c>
      <c r="DL68" s="11">
        <v>-2067950</v>
      </c>
      <c r="DM68" s="11">
        <v>-2.5103E-3</v>
      </c>
      <c r="DN68" s="13">
        <v>1.17594E-4</v>
      </c>
      <c r="DO68" s="11">
        <v>0</v>
      </c>
      <c r="DP68" s="11">
        <v>4.9736399999999998E-8</v>
      </c>
      <c r="DQ68" s="11">
        <v>0</v>
      </c>
      <c r="DR68" s="11">
        <v>0</v>
      </c>
      <c r="DS68" s="11">
        <v>5.9047499999999997E-6</v>
      </c>
      <c r="DT68" s="13">
        <v>0</v>
      </c>
      <c r="DU68" s="11">
        <v>0</v>
      </c>
      <c r="DV68" s="11">
        <v>0</v>
      </c>
      <c r="DW68" s="11">
        <v>2037.37</v>
      </c>
      <c r="DX68" s="11">
        <v>0</v>
      </c>
      <c r="DY68" s="11">
        <v>2.1034999999999999E-4</v>
      </c>
      <c r="DZ68" s="13">
        <v>0</v>
      </c>
      <c r="EA68" s="11">
        <v>0</v>
      </c>
      <c r="EB68" s="11">
        <v>0</v>
      </c>
      <c r="EC68" s="11">
        <v>0</v>
      </c>
      <c r="ED68" s="26">
        <v>1195100</v>
      </c>
      <c r="EE68" s="11"/>
      <c r="EF68" s="13">
        <f t="shared" ca="1" si="89"/>
        <v>-2.3997673657809593E-6</v>
      </c>
      <c r="EG68" s="11"/>
      <c r="EH68" s="11"/>
      <c r="EI68" s="11"/>
      <c r="EJ68" s="11"/>
      <c r="EK68" s="11"/>
      <c r="EL68" s="13">
        <f t="shared" ca="1" si="89"/>
        <v>3.0084693395369126E-5</v>
      </c>
      <c r="EM68" s="11"/>
      <c r="EN68" s="11"/>
      <c r="EO68" s="11"/>
      <c r="EP68" s="11"/>
      <c r="EQ68" s="11"/>
      <c r="ER68" s="13">
        <f t="shared" ca="1" si="89"/>
        <v>2.8272327432663295E-7</v>
      </c>
      <c r="ES68" s="11"/>
      <c r="ET68" s="11"/>
      <c r="EU68" s="11"/>
      <c r="EV68" s="11"/>
      <c r="EW68" s="11"/>
      <c r="EX68" s="13">
        <f t="shared" ca="1" si="90"/>
        <v>1.2195848933154009E-7</v>
      </c>
      <c r="EY68" s="11"/>
      <c r="EZ68" s="11"/>
      <c r="FA68" s="11"/>
      <c r="FB68" s="26"/>
      <c r="FC68" s="41"/>
      <c r="FD68" s="42">
        <f t="shared" ref="FD68:FD84" ca="1" si="91">IFERROR((EF68-DH68)/DH68,(EF68-DH68)/1)</f>
        <v>-1.9359795647198847</v>
      </c>
      <c r="FE68" s="41"/>
      <c r="FF68" s="41"/>
      <c r="FG68" s="41"/>
      <c r="FH68" s="41"/>
      <c r="FI68" s="41"/>
      <c r="FJ68" s="42">
        <f t="shared" ref="FJ68:FJ84" ca="1" si="92">IFERROR((EL68-DN68)/DN68,(EL68-DN68)/1)</f>
        <v>-0.74416472443008042</v>
      </c>
      <c r="FK68" s="41"/>
      <c r="FL68" s="41"/>
      <c r="FM68" s="41"/>
      <c r="FN68" s="41"/>
      <c r="FO68" s="41"/>
      <c r="FP68" s="42">
        <f t="shared" ref="FP68:FP84" ca="1" si="93">IFERROR((ER68-DT68)/DT68,(ER68-DT68)/1)</f>
        <v>2.8272327432663295E-7</v>
      </c>
      <c r="FQ68" s="41"/>
      <c r="FR68" s="41"/>
      <c r="FS68" s="41"/>
      <c r="FT68" s="41"/>
      <c r="FU68" s="41"/>
      <c r="FV68" s="42">
        <f t="shared" ref="FV68:FV84" ca="1" si="94">IFERROR((EX68-DZ68)/DZ68,(EX68-DZ68)/1)</f>
        <v>1.2195848933154009E-7</v>
      </c>
      <c r="FW68" s="41"/>
      <c r="FX68" s="41"/>
      <c r="FY68" s="41"/>
      <c r="FZ68" s="43"/>
      <c r="GA68" s="11"/>
      <c r="GB68" s="13">
        <f t="shared" ref="GB68:GB84" ca="1" si="95">IFERROR(INTERCEPT(OFFSET($BB68,-1,GB$2,3),OFFSET($B68,-1,GB$3,3)),0)+DH68*OFFSET($B68,0,GB$3)</f>
        <v>4.2936292534833336E-10</v>
      </c>
      <c r="GC68" s="11"/>
      <c r="GD68" s="11"/>
      <c r="GE68" s="11"/>
      <c r="GF68" s="11"/>
      <c r="GG68" s="11"/>
      <c r="GH68" s="13">
        <f t="shared" ref="GH68:GH84" ca="1" si="96">IFERROR(INTERCEPT(OFFSET($BB68,-1,GH$2,3),OFFSET($B68,-1,GH$3,3)),0)+DN68*OFFSET($B68,0,GH$3)</f>
        <v>1.3834294676666666E-9</v>
      </c>
      <c r="GI68" s="11"/>
      <c r="GJ68" s="11"/>
      <c r="GK68" s="11"/>
      <c r="GL68" s="11"/>
      <c r="GM68" s="11"/>
      <c r="GN68" s="13">
        <f t="shared" ref="GN68:GN84" ca="1" si="97">IFERROR(INTERCEPT(OFFSET($BB68,-1,GN$2,3),OFFSET($B68,-1,GN$3,3)),0)+DT68*OFFSET($B68,0,GN$3)</f>
        <v>-3.8232833333333334E-11</v>
      </c>
      <c r="GO68" s="11"/>
      <c r="GP68" s="11"/>
      <c r="GQ68" s="11"/>
      <c r="GR68" s="11"/>
      <c r="GS68" s="11"/>
      <c r="GT68" s="13">
        <f t="shared" ref="GT68:GT84" ca="1" si="98">IFERROR(INTERCEPT(OFFSET($BB68,-1,GT$2,3),OFFSET($B68,-1,GT$3,3)),0)+DZ68*OFFSET($B68,0,GT$3)</f>
        <v>-1.6672433333333335E-11</v>
      </c>
      <c r="GU68" s="11"/>
      <c r="GV68" s="11"/>
      <c r="GW68" s="11"/>
      <c r="GX68" s="26"/>
    </row>
    <row r="69" spans="1:206" hidden="1" x14ac:dyDescent="0.25">
      <c r="A69" s="35" t="s">
        <v>90</v>
      </c>
      <c r="B69" s="32">
        <v>9.5999300000000001E-8</v>
      </c>
      <c r="C69" s="11">
        <v>3.68278E-5</v>
      </c>
      <c r="D69" s="11">
        <v>6.1754200000000006E-5</v>
      </c>
      <c r="E69" s="13">
        <v>5.5022000000000003E-5</v>
      </c>
      <c r="F69" s="11">
        <v>6.7135500000000003E-6</v>
      </c>
      <c r="G69" s="11">
        <v>9.8519599999999998E-5</v>
      </c>
      <c r="H69" s="11">
        <v>6.6994200000000003E-6</v>
      </c>
      <c r="I69" s="11">
        <v>1.9474400000000001E-7</v>
      </c>
      <c r="J69" s="11">
        <v>2.7597900000000001E-8</v>
      </c>
      <c r="K69" s="11">
        <v>1.3337499999999999E-10</v>
      </c>
      <c r="L69" s="11">
        <v>4.0018099999999999</v>
      </c>
      <c r="M69" s="11">
        <v>1.71265</v>
      </c>
      <c r="N69" s="11">
        <v>3.9067300000000001E-13</v>
      </c>
      <c r="O69" s="11">
        <v>1.47732E-12</v>
      </c>
      <c r="P69" s="11">
        <v>5.0851300000000002E-12</v>
      </c>
      <c r="Q69" s="11">
        <v>1.3485800000000001E-11</v>
      </c>
      <c r="R69" s="11">
        <v>1.45908E-10</v>
      </c>
      <c r="S69" s="11">
        <v>1.6868300000000001E-10</v>
      </c>
      <c r="T69" s="11">
        <v>1.7059799999999999E-10</v>
      </c>
      <c r="U69" s="11">
        <v>1.70737E-10</v>
      </c>
      <c r="V69" s="11">
        <v>1.62319E-16</v>
      </c>
      <c r="W69" s="11">
        <v>8.7244899999999999E-16</v>
      </c>
      <c r="X69" s="11">
        <v>1.62692E-15</v>
      </c>
      <c r="Y69" s="11">
        <v>1.6277E-15</v>
      </c>
      <c r="Z69" s="11">
        <v>8.7784200000000002E-16</v>
      </c>
      <c r="AA69" s="11">
        <v>1.64504E-15</v>
      </c>
      <c r="AB69" s="11">
        <v>1.64789E-15</v>
      </c>
      <c r="AC69" s="11">
        <v>1.23359E-15</v>
      </c>
      <c r="AD69" s="11">
        <v>1.65309E-15</v>
      </c>
      <c r="AE69" s="11">
        <v>1.6531400000000001E-15</v>
      </c>
      <c r="AF69" s="11">
        <v>1.6542899999999999E-15</v>
      </c>
      <c r="AG69" s="11">
        <v>1.65448E-15</v>
      </c>
      <c r="AH69" s="11">
        <v>8.5676800000000003E-14</v>
      </c>
      <c r="AI69" s="11">
        <v>1.1E-12</v>
      </c>
      <c r="AJ69" s="11">
        <v>1.2495500000000001E-11</v>
      </c>
      <c r="AK69" s="11">
        <v>6.1862799999999994E-11</v>
      </c>
      <c r="AL69" s="11">
        <v>3.5895000000000001E-9</v>
      </c>
      <c r="AM69" s="11">
        <v>6.2223799999999998E-9</v>
      </c>
      <c r="AN69" s="11">
        <v>6.2890600000000002E-9</v>
      </c>
      <c r="AO69" s="11">
        <v>6.29003E-9</v>
      </c>
      <c r="AP69" s="11">
        <v>1.2399E-18</v>
      </c>
      <c r="AQ69" s="11">
        <v>1.1554399999999999E-16</v>
      </c>
      <c r="AR69" s="11">
        <v>1.29419E-14</v>
      </c>
      <c r="AS69" s="11">
        <v>1.30726E-14</v>
      </c>
      <c r="AT69" s="11">
        <v>1.1640799999999999E-16</v>
      </c>
      <c r="AU69" s="11">
        <v>6.2358599999999998E-14</v>
      </c>
      <c r="AV69" s="11">
        <v>8.3889400000000004E-14</v>
      </c>
      <c r="AW69" s="11">
        <v>2.59685E-16</v>
      </c>
      <c r="AX69" s="11">
        <v>1.4388900000000001E-13</v>
      </c>
      <c r="AY69" s="11">
        <v>1.43984E-13</v>
      </c>
      <c r="AZ69" s="11">
        <v>1.5181800000000001E-13</v>
      </c>
      <c r="BA69" s="11">
        <v>1.5239199999999999E-13</v>
      </c>
      <c r="BB69" s="11">
        <v>3.1121199999999998E-9</v>
      </c>
      <c r="BC69" s="11">
        <v>8.5499599999999993E-9</v>
      </c>
      <c r="BD69" s="11">
        <v>1.6413299999999999E-8</v>
      </c>
      <c r="BE69" s="11">
        <v>-8.2527099999999998E-5</v>
      </c>
      <c r="BF69" s="11">
        <v>4.9185200000000003E-10</v>
      </c>
      <c r="BG69" s="11">
        <v>2.1585699999999999E-8</v>
      </c>
      <c r="BH69" s="11">
        <v>4.0592599999999998E-10</v>
      </c>
      <c r="BI69" s="11">
        <v>9.0835099999999998E-8</v>
      </c>
      <c r="BJ69" s="11">
        <v>0</v>
      </c>
      <c r="BK69" s="11">
        <v>-3.1940799999999998E-11</v>
      </c>
      <c r="BL69" s="11">
        <v>1.9157500000000001E-10</v>
      </c>
      <c r="BM69" s="11">
        <v>-1.819E-9</v>
      </c>
      <c r="BN69" s="11">
        <v>-2.2682500000000002E-11</v>
      </c>
      <c r="BO69" s="11">
        <v>-2.10093E-11</v>
      </c>
      <c r="BP69" s="11">
        <v>-1.5453900000000001E-11</v>
      </c>
      <c r="BQ69" s="11">
        <v>-2.5182500000000001E-12</v>
      </c>
      <c r="BR69" s="11">
        <v>4.5557000000000001E-12</v>
      </c>
      <c r="BS69" s="11">
        <v>7.0840999999999997E-12</v>
      </c>
      <c r="BT69" s="11">
        <v>7.2966200000000005E-12</v>
      </c>
      <c r="BU69" s="11">
        <v>7.3120800000000005E-12</v>
      </c>
      <c r="BV69" s="11">
        <v>-9.9630999999999998E-12</v>
      </c>
      <c r="BW69" s="11">
        <v>-3.3506200000000001E-12</v>
      </c>
      <c r="BX69" s="11">
        <v>1.4842200000000001E-13</v>
      </c>
      <c r="BY69" s="11">
        <v>1.5403299999999999E-13</v>
      </c>
      <c r="BZ69" s="11">
        <v>-3.3353499999999999E-12</v>
      </c>
      <c r="CA69" s="11">
        <v>2.0783599999999999E-13</v>
      </c>
      <c r="CB69" s="11">
        <v>2.2811200000000002E-13</v>
      </c>
      <c r="CC69" s="11">
        <v>-5.2658900000000002E-14</v>
      </c>
      <c r="CD69" s="11">
        <v>2.4705100000000001E-13</v>
      </c>
      <c r="CE69" s="11">
        <v>2.47426E-13</v>
      </c>
      <c r="CF69" s="11">
        <v>2.5099200000000002E-13</v>
      </c>
      <c r="CG69" s="11">
        <v>2.5234000000000001E-13</v>
      </c>
      <c r="CH69" s="11">
        <v>-2.6406000000000002E-10</v>
      </c>
      <c r="CI69" s="11">
        <v>-2.5794499999999998E-10</v>
      </c>
      <c r="CJ69" s="11">
        <v>-1.89251E-10</v>
      </c>
      <c r="CK69" s="11">
        <v>1.0834E-10</v>
      </c>
      <c r="CL69" s="11">
        <v>-5.5576699999999998E-11</v>
      </c>
      <c r="CM69" s="11">
        <v>6.90593E-13</v>
      </c>
      <c r="CN69" s="11">
        <v>2.11557E-12</v>
      </c>
      <c r="CO69" s="11">
        <v>2.1363899999999999E-12</v>
      </c>
      <c r="CP69" s="11">
        <v>-8.6844900000000005E-11</v>
      </c>
      <c r="CQ69" s="11">
        <v>-4.6896099999999998E-11</v>
      </c>
      <c r="CR69" s="11">
        <v>-4.0584700000000003E-11</v>
      </c>
      <c r="CS69" s="11">
        <v>-4.0113400000000002E-11</v>
      </c>
      <c r="CT69" s="11">
        <v>-4.6916999999999998E-11</v>
      </c>
      <c r="CU69" s="11">
        <v>-3.6182100000000002E-11</v>
      </c>
      <c r="CV69" s="11">
        <v>-1.85411E-11</v>
      </c>
      <c r="CW69" s="11">
        <v>2.7010299999999999E-12</v>
      </c>
      <c r="CX69" s="11">
        <v>-2.8685400000000002E-13</v>
      </c>
      <c r="CY69" s="11">
        <v>-2.2942599999999998E-13</v>
      </c>
      <c r="CZ69" s="11">
        <v>1.9973E-12</v>
      </c>
      <c r="DA69" s="11">
        <v>2.3320499999999999E-12</v>
      </c>
      <c r="DB69" s="11">
        <v>-9.7602699999999997E-4</v>
      </c>
      <c r="DC69" s="11">
        <v>-2.66351E-3</v>
      </c>
      <c r="DD69" s="11">
        <v>0.99993200000000004</v>
      </c>
      <c r="DE69" s="11">
        <v>6.2879300000000004E-7</v>
      </c>
      <c r="DF69" s="11">
        <v>6.7309099999999996E-5</v>
      </c>
      <c r="DG69" s="11">
        <v>9.0660099999999993E-3</v>
      </c>
      <c r="DH69" s="13">
        <v>2.5163099999999998E-6</v>
      </c>
      <c r="DI69" s="11">
        <v>1.03227E-9</v>
      </c>
      <c r="DJ69" s="11">
        <v>0</v>
      </c>
      <c r="DK69" s="11">
        <v>-1993.77</v>
      </c>
      <c r="DL69" s="11">
        <v>-2088640</v>
      </c>
      <c r="DM69" s="11">
        <v>-2.5781699999999999E-3</v>
      </c>
      <c r="DN69" s="13">
        <v>1.15277E-4</v>
      </c>
      <c r="DO69" s="11">
        <v>0</v>
      </c>
      <c r="DP69" s="11">
        <v>4.96821E-8</v>
      </c>
      <c r="DQ69" s="11">
        <v>0</v>
      </c>
      <c r="DR69" s="11">
        <v>0</v>
      </c>
      <c r="DS69" s="11">
        <v>5.8745799999999999E-6</v>
      </c>
      <c r="DT69" s="13">
        <v>0</v>
      </c>
      <c r="DU69" s="11">
        <v>0</v>
      </c>
      <c r="DV69" s="11">
        <v>0</v>
      </c>
      <c r="DW69" s="11">
        <v>2047.28</v>
      </c>
      <c r="DX69" s="11">
        <v>0</v>
      </c>
      <c r="DY69" s="11">
        <v>2.1032200000000001E-4</v>
      </c>
      <c r="DZ69" s="13">
        <v>0</v>
      </c>
      <c r="EA69" s="11">
        <v>0</v>
      </c>
      <c r="EB69" s="11">
        <v>0</v>
      </c>
      <c r="EC69" s="11">
        <v>0</v>
      </c>
      <c r="ED69" s="26">
        <v>1205420</v>
      </c>
      <c r="EE69" s="11"/>
      <c r="EF69" s="13">
        <f t="shared" ca="1" si="89"/>
        <v>-2.375776961942496E-6</v>
      </c>
      <c r="EG69" s="11"/>
      <c r="EH69" s="11"/>
      <c r="EI69" s="11"/>
      <c r="EJ69" s="11"/>
      <c r="EK69" s="11"/>
      <c r="EL69" s="13">
        <f t="shared" ca="1" si="89"/>
        <v>2.7940096688597287E-5</v>
      </c>
      <c r="EM69" s="11"/>
      <c r="EN69" s="11"/>
      <c r="EO69" s="11"/>
      <c r="EP69" s="11"/>
      <c r="EQ69" s="11"/>
      <c r="ER69" s="13">
        <f t="shared" ca="1" si="89"/>
        <v>2.8027698011704415E-7</v>
      </c>
      <c r="ES69" s="11"/>
      <c r="ET69" s="11"/>
      <c r="EU69" s="11"/>
      <c r="EV69" s="11"/>
      <c r="EW69" s="11"/>
      <c r="EX69" s="13">
        <f t="shared" ca="1" si="90"/>
        <v>1.2149394787539527E-7</v>
      </c>
      <c r="EY69" s="11"/>
      <c r="EZ69" s="11"/>
      <c r="FA69" s="11"/>
      <c r="FB69" s="26"/>
      <c r="FC69" s="41"/>
      <c r="FD69" s="42">
        <f t="shared" ca="1" si="91"/>
        <v>-1.9441511427218809</v>
      </c>
      <c r="FE69" s="41"/>
      <c r="FF69" s="41"/>
      <c r="FG69" s="41"/>
      <c r="FH69" s="41"/>
      <c r="FI69" s="41"/>
      <c r="FJ69" s="42">
        <f t="shared" ca="1" si="92"/>
        <v>-0.757626441626714</v>
      </c>
      <c r="FK69" s="41"/>
      <c r="FL69" s="41"/>
      <c r="FM69" s="41"/>
      <c r="FN69" s="41"/>
      <c r="FO69" s="41"/>
      <c r="FP69" s="42">
        <f t="shared" ca="1" si="93"/>
        <v>2.8027698011704415E-7</v>
      </c>
      <c r="FQ69" s="41"/>
      <c r="FR69" s="41"/>
      <c r="FS69" s="41"/>
      <c r="FT69" s="41"/>
      <c r="FU69" s="41"/>
      <c r="FV69" s="42">
        <f t="shared" ca="1" si="94"/>
        <v>1.2149394787539527E-7</v>
      </c>
      <c r="FW69" s="41"/>
      <c r="FX69" s="41"/>
      <c r="FY69" s="41"/>
      <c r="FZ69" s="43"/>
      <c r="GA69" s="11"/>
      <c r="GB69" s="13">
        <f t="shared" ca="1" si="95"/>
        <v>4.6085607548666674E-10</v>
      </c>
      <c r="GC69" s="11"/>
      <c r="GD69" s="11"/>
      <c r="GE69" s="11"/>
      <c r="GF69" s="11"/>
      <c r="GG69" s="11"/>
      <c r="GH69" s="13">
        <f t="shared" ca="1" si="96"/>
        <v>2.9768977606666673E-9</v>
      </c>
      <c r="GI69" s="11"/>
      <c r="GJ69" s="11"/>
      <c r="GK69" s="11"/>
      <c r="GL69" s="11"/>
      <c r="GM69" s="11"/>
      <c r="GN69" s="13">
        <f t="shared" ca="1" si="97"/>
        <v>-3.8115000000000002E-11</v>
      </c>
      <c r="GO69" s="11"/>
      <c r="GP69" s="11"/>
      <c r="GQ69" s="11"/>
      <c r="GR69" s="11"/>
      <c r="GS69" s="11"/>
      <c r="GT69" s="13">
        <f t="shared" ca="1" si="98"/>
        <v>-1.6650066666666662E-11</v>
      </c>
      <c r="GU69" s="11"/>
      <c r="GV69" s="11"/>
      <c r="GW69" s="11"/>
      <c r="GX69" s="26"/>
    </row>
    <row r="70" spans="1:206" hidden="1" x14ac:dyDescent="0.25">
      <c r="A70" s="35" t="s">
        <v>90</v>
      </c>
      <c r="B70" s="32">
        <v>9.5999300000000001E-8</v>
      </c>
      <c r="C70" s="11">
        <v>3.68278E-5</v>
      </c>
      <c r="D70" s="11">
        <v>6.1754200000000006E-5</v>
      </c>
      <c r="E70" s="13">
        <v>6.8777500000000003E-5</v>
      </c>
      <c r="F70" s="11">
        <v>6.7135500000000003E-6</v>
      </c>
      <c r="G70" s="11">
        <v>9.8519599999999998E-5</v>
      </c>
      <c r="H70" s="11">
        <v>6.6994200000000003E-6</v>
      </c>
      <c r="I70" s="11">
        <v>1.9474400000000001E-7</v>
      </c>
      <c r="J70" s="11">
        <v>2.7602600000000001E-8</v>
      </c>
      <c r="K70" s="11">
        <v>1.3337499999999999E-10</v>
      </c>
      <c r="L70" s="11">
        <v>4.0018099999999999</v>
      </c>
      <c r="M70" s="11">
        <v>1.71265</v>
      </c>
      <c r="N70" s="11">
        <v>3.9067300000000001E-13</v>
      </c>
      <c r="O70" s="11">
        <v>1.47732E-12</v>
      </c>
      <c r="P70" s="11">
        <v>5.0851300000000002E-12</v>
      </c>
      <c r="Q70" s="11">
        <v>1.3485800000000001E-11</v>
      </c>
      <c r="R70" s="11">
        <v>1.45908E-10</v>
      </c>
      <c r="S70" s="11">
        <v>1.6868300000000001E-10</v>
      </c>
      <c r="T70" s="11">
        <v>1.7059799999999999E-10</v>
      </c>
      <c r="U70" s="11">
        <v>1.70737E-10</v>
      </c>
      <c r="V70" s="11">
        <v>1.62319E-16</v>
      </c>
      <c r="W70" s="11">
        <v>8.7244899999999999E-16</v>
      </c>
      <c r="X70" s="11">
        <v>1.62692E-15</v>
      </c>
      <c r="Y70" s="11">
        <v>1.6277E-15</v>
      </c>
      <c r="Z70" s="11">
        <v>8.7784200000000002E-16</v>
      </c>
      <c r="AA70" s="11">
        <v>1.64504E-15</v>
      </c>
      <c r="AB70" s="11">
        <v>1.64789E-15</v>
      </c>
      <c r="AC70" s="11">
        <v>1.23359E-15</v>
      </c>
      <c r="AD70" s="11">
        <v>1.65309E-15</v>
      </c>
      <c r="AE70" s="11">
        <v>1.6531400000000001E-15</v>
      </c>
      <c r="AF70" s="11">
        <v>1.6542899999999999E-15</v>
      </c>
      <c r="AG70" s="11">
        <v>1.65448E-15</v>
      </c>
      <c r="AH70" s="11">
        <v>8.5676800000000003E-14</v>
      </c>
      <c r="AI70" s="11">
        <v>1.1E-12</v>
      </c>
      <c r="AJ70" s="11">
        <v>1.2495500000000001E-11</v>
      </c>
      <c r="AK70" s="11">
        <v>6.1862799999999994E-11</v>
      </c>
      <c r="AL70" s="11">
        <v>3.5895000000000001E-9</v>
      </c>
      <c r="AM70" s="11">
        <v>6.2223799999999998E-9</v>
      </c>
      <c r="AN70" s="11">
        <v>6.2890600000000002E-9</v>
      </c>
      <c r="AO70" s="11">
        <v>6.29003E-9</v>
      </c>
      <c r="AP70" s="11">
        <v>1.2399E-18</v>
      </c>
      <c r="AQ70" s="11">
        <v>1.1554399999999999E-16</v>
      </c>
      <c r="AR70" s="11">
        <v>1.29419E-14</v>
      </c>
      <c r="AS70" s="11">
        <v>1.30726E-14</v>
      </c>
      <c r="AT70" s="11">
        <v>1.1640799999999999E-16</v>
      </c>
      <c r="AU70" s="11">
        <v>6.2358599999999998E-14</v>
      </c>
      <c r="AV70" s="11">
        <v>8.3889400000000004E-14</v>
      </c>
      <c r="AW70" s="11">
        <v>2.59685E-16</v>
      </c>
      <c r="AX70" s="11">
        <v>1.4388900000000001E-13</v>
      </c>
      <c r="AY70" s="11">
        <v>1.43984E-13</v>
      </c>
      <c r="AZ70" s="11">
        <v>1.5181800000000001E-13</v>
      </c>
      <c r="BA70" s="11">
        <v>1.5239199999999999E-13</v>
      </c>
      <c r="BB70" s="11">
        <v>2.74257E-9</v>
      </c>
      <c r="BC70" s="11">
        <v>7.60863E-9</v>
      </c>
      <c r="BD70" s="11">
        <v>1.4851599999999999E-8</v>
      </c>
      <c r="BE70" s="11">
        <v>-6.8771100000000003E-5</v>
      </c>
      <c r="BF70" s="11">
        <v>4.7650600000000001E-10</v>
      </c>
      <c r="BG70" s="11">
        <v>1.97088E-8</v>
      </c>
      <c r="BH70" s="11">
        <v>4.0592599999999998E-10</v>
      </c>
      <c r="BI70" s="11">
        <v>-1.9809300000000001E-9</v>
      </c>
      <c r="BJ70" s="11">
        <v>0</v>
      </c>
      <c r="BK70" s="11">
        <v>-3.0384800000000001E-11</v>
      </c>
      <c r="BL70" s="11">
        <v>1.59058E-10</v>
      </c>
      <c r="BM70" s="11">
        <v>-1.4490000000000001E-9</v>
      </c>
      <c r="BN70" s="11">
        <v>-1.8843799999999999E-11</v>
      </c>
      <c r="BO70" s="11">
        <v>-1.74572E-11</v>
      </c>
      <c r="BP70" s="11">
        <v>-1.28537E-11</v>
      </c>
      <c r="BQ70" s="11">
        <v>-2.1344200000000001E-12</v>
      </c>
      <c r="BR70" s="11">
        <v>3.7746899999999999E-12</v>
      </c>
      <c r="BS70" s="11">
        <v>5.8735300000000003E-12</v>
      </c>
      <c r="BT70" s="11">
        <v>6.0499400000000004E-12</v>
      </c>
      <c r="BU70" s="11">
        <v>6.0627800000000001E-12</v>
      </c>
      <c r="BV70" s="11">
        <v>-8.2950799999999998E-12</v>
      </c>
      <c r="BW70" s="11">
        <v>-2.7823500000000002E-12</v>
      </c>
      <c r="BX70" s="11">
        <v>1.3846E-13</v>
      </c>
      <c r="BY70" s="11">
        <v>1.4314000000000001E-13</v>
      </c>
      <c r="BZ70" s="11">
        <v>-2.7696600000000001E-12</v>
      </c>
      <c r="CA70" s="11">
        <v>1.87956E-13</v>
      </c>
      <c r="CB70" s="11">
        <v>2.04866E-13</v>
      </c>
      <c r="CC70" s="11">
        <v>-3.2957199999999998E-14</v>
      </c>
      <c r="CD70" s="11">
        <v>2.2064600000000001E-13</v>
      </c>
      <c r="CE70" s="11">
        <v>2.20959E-13</v>
      </c>
      <c r="CF70" s="11">
        <v>2.2393000000000001E-13</v>
      </c>
      <c r="CG70" s="11">
        <v>2.25054E-13</v>
      </c>
      <c r="CH70" s="11">
        <v>-2.19218E-10</v>
      </c>
      <c r="CI70" s="11">
        <v>-2.1415099999999999E-10</v>
      </c>
      <c r="CJ70" s="11">
        <v>-1.5722400000000001E-10</v>
      </c>
      <c r="CK70" s="11">
        <v>8.9389400000000004E-11</v>
      </c>
      <c r="CL70" s="11">
        <v>-4.6133900000000002E-11</v>
      </c>
      <c r="CM70" s="11">
        <v>5.8160900000000001E-13</v>
      </c>
      <c r="CN70" s="11">
        <v>1.7646799999999999E-12</v>
      </c>
      <c r="CO70" s="11">
        <v>1.7819699999999999E-12</v>
      </c>
      <c r="CP70" s="11">
        <v>-7.2224400000000004E-11</v>
      </c>
      <c r="CQ70" s="11">
        <v>-3.8946400000000001E-11</v>
      </c>
      <c r="CR70" s="11">
        <v>-3.36666E-11</v>
      </c>
      <c r="CS70" s="11">
        <v>-3.3273700000000002E-11</v>
      </c>
      <c r="CT70" s="11">
        <v>-3.8963799999999997E-11</v>
      </c>
      <c r="CU70" s="11">
        <v>-2.99389E-11</v>
      </c>
      <c r="CV70" s="11">
        <v>-1.5215199999999998E-11</v>
      </c>
      <c r="CW70" s="11">
        <v>2.3687600000000001E-12</v>
      </c>
      <c r="CX70" s="11">
        <v>6.5914399999999997E-14</v>
      </c>
      <c r="CY70" s="11">
        <v>1.13876E-13</v>
      </c>
      <c r="CZ70" s="11">
        <v>1.9785400000000002E-12</v>
      </c>
      <c r="DA70" s="11">
        <v>2.2581399999999999E-12</v>
      </c>
      <c r="DB70" s="11">
        <v>-9.8966200000000009E-4</v>
      </c>
      <c r="DC70" s="11">
        <v>-2.6795500000000002E-3</v>
      </c>
      <c r="DD70" s="11">
        <v>0.99993299999999996</v>
      </c>
      <c r="DE70" s="11">
        <v>6.1728699999999996E-7</v>
      </c>
      <c r="DF70" s="11">
        <v>6.6001300000000001E-5</v>
      </c>
      <c r="DG70" s="11">
        <v>9.0108500000000008E-3</v>
      </c>
      <c r="DH70" s="13">
        <v>2.47026E-6</v>
      </c>
      <c r="DI70" s="11">
        <v>1.02188E-9</v>
      </c>
      <c r="DJ70" s="11">
        <v>0</v>
      </c>
      <c r="DK70" s="11">
        <v>-2003.87</v>
      </c>
      <c r="DL70" s="11">
        <v>-2109260</v>
      </c>
      <c r="DM70" s="11">
        <v>-2.6448499999999998E-3</v>
      </c>
      <c r="DN70" s="13">
        <v>1.13037E-4</v>
      </c>
      <c r="DO70" s="11">
        <v>0</v>
      </c>
      <c r="DP70" s="11">
        <v>4.9624600000000001E-8</v>
      </c>
      <c r="DQ70" s="11">
        <v>0</v>
      </c>
      <c r="DR70" s="11">
        <v>0</v>
      </c>
      <c r="DS70" s="11">
        <v>5.8449599999999997E-6</v>
      </c>
      <c r="DT70" s="13">
        <v>0</v>
      </c>
      <c r="DU70" s="11">
        <v>0</v>
      </c>
      <c r="DV70" s="11">
        <v>0</v>
      </c>
      <c r="DW70" s="11">
        <v>2057.11</v>
      </c>
      <c r="DX70" s="11">
        <v>0</v>
      </c>
      <c r="DY70" s="11">
        <v>2.1029299999999999E-4</v>
      </c>
      <c r="DZ70" s="13">
        <v>0</v>
      </c>
      <c r="EA70" s="11">
        <v>0</v>
      </c>
      <c r="EB70" s="11">
        <v>0</v>
      </c>
      <c r="EC70" s="11">
        <v>0</v>
      </c>
      <c r="ED70" s="26">
        <v>1215690</v>
      </c>
      <c r="EE70" s="11"/>
      <c r="EF70" s="13">
        <f t="shared" ca="1" si="89"/>
        <v>-2.3522227472647314E-6</v>
      </c>
      <c r="EG70" s="11"/>
      <c r="EH70" s="11"/>
      <c r="EI70" s="11"/>
      <c r="EJ70" s="11"/>
      <c r="EK70" s="11"/>
      <c r="EL70" s="13">
        <f t="shared" ca="1" si="89"/>
        <v>2.5914725019083279E-5</v>
      </c>
      <c r="EM70" s="11"/>
      <c r="EN70" s="11"/>
      <c r="EO70" s="11"/>
      <c r="EP70" s="11"/>
      <c r="EQ70" s="11"/>
      <c r="ER70" s="13">
        <f t="shared" ca="1" si="89"/>
        <v>2.7788520955254261E-7</v>
      </c>
      <c r="ES70" s="11"/>
      <c r="ET70" s="11"/>
      <c r="EU70" s="11"/>
      <c r="EV70" s="11"/>
      <c r="EW70" s="11"/>
      <c r="EX70" s="13">
        <f t="shared" ca="1" si="90"/>
        <v>1.210348587837592E-7</v>
      </c>
      <c r="EY70" s="11"/>
      <c r="EZ70" s="11"/>
      <c r="FA70" s="11"/>
      <c r="FB70" s="26"/>
      <c r="FC70" s="41"/>
      <c r="FD70" s="42">
        <f t="shared" ca="1" si="91"/>
        <v>-1.952216668393097</v>
      </c>
      <c r="FE70" s="41"/>
      <c r="FF70" s="41"/>
      <c r="FG70" s="41"/>
      <c r="FH70" s="41"/>
      <c r="FI70" s="41"/>
      <c r="FJ70" s="42">
        <f t="shared" ca="1" si="92"/>
        <v>-0.77074121730863987</v>
      </c>
      <c r="FK70" s="41"/>
      <c r="FL70" s="41"/>
      <c r="FM70" s="41"/>
      <c r="FN70" s="41"/>
      <c r="FO70" s="41"/>
      <c r="FP70" s="42">
        <f t="shared" ca="1" si="93"/>
        <v>2.7788520955254261E-7</v>
      </c>
      <c r="FQ70" s="41"/>
      <c r="FR70" s="41"/>
      <c r="FS70" s="41"/>
      <c r="FT70" s="41"/>
      <c r="FU70" s="41"/>
      <c r="FV70" s="42">
        <f t="shared" ca="1" si="94"/>
        <v>1.210348587837592E-7</v>
      </c>
      <c r="FW70" s="41"/>
      <c r="FX70" s="41"/>
      <c r="FY70" s="41"/>
      <c r="FZ70" s="43"/>
      <c r="GA70" s="11"/>
      <c r="GB70" s="13">
        <f t="shared" ca="1" si="95"/>
        <v>4.9084364048333343E-10</v>
      </c>
      <c r="GC70" s="11"/>
      <c r="GD70" s="11"/>
      <c r="GE70" s="11"/>
      <c r="GF70" s="11"/>
      <c r="GG70" s="11"/>
      <c r="GH70" s="13">
        <f t="shared" ca="1" si="96"/>
        <v>4.5340322675000008E-9</v>
      </c>
      <c r="GI70" s="11"/>
      <c r="GJ70" s="11"/>
      <c r="GK70" s="11"/>
      <c r="GL70" s="11"/>
      <c r="GM70" s="11"/>
      <c r="GN70" s="13">
        <f t="shared" ca="1" si="97"/>
        <v>-3.796688333333333E-11</v>
      </c>
      <c r="GO70" s="11"/>
      <c r="GP70" s="11"/>
      <c r="GQ70" s="11"/>
      <c r="GR70" s="11"/>
      <c r="GS70" s="11"/>
      <c r="GT70" s="13">
        <f t="shared" ca="1" si="98"/>
        <v>-1.6621638333333332E-11</v>
      </c>
      <c r="GU70" s="11"/>
      <c r="GV70" s="11"/>
      <c r="GW70" s="11"/>
      <c r="GX70" s="26"/>
    </row>
    <row r="71" spans="1:206" hidden="1" x14ac:dyDescent="0.25">
      <c r="A71" s="35" t="s">
        <v>90</v>
      </c>
      <c r="B71" s="32">
        <v>9.5999300000000001E-8</v>
      </c>
      <c r="C71" s="11">
        <v>3.68278E-5</v>
      </c>
      <c r="D71" s="11">
        <v>6.1754200000000006E-5</v>
      </c>
      <c r="E71" s="13">
        <v>8.2533000000000004E-5</v>
      </c>
      <c r="F71" s="11">
        <v>6.7135500000000003E-6</v>
      </c>
      <c r="G71" s="11">
        <v>9.8519599999999998E-5</v>
      </c>
      <c r="H71" s="11">
        <v>6.6994200000000003E-6</v>
      </c>
      <c r="I71" s="11">
        <v>1.9474400000000001E-7</v>
      </c>
      <c r="J71" s="11">
        <v>2.76073E-8</v>
      </c>
      <c r="K71" s="11">
        <v>1.3337499999999999E-10</v>
      </c>
      <c r="L71" s="11">
        <v>4.0018099999999999</v>
      </c>
      <c r="M71" s="11">
        <v>1.71265</v>
      </c>
      <c r="N71" s="11">
        <v>3.9067300000000001E-13</v>
      </c>
      <c r="O71" s="11">
        <v>1.47732E-12</v>
      </c>
      <c r="P71" s="11">
        <v>5.0851300000000002E-12</v>
      </c>
      <c r="Q71" s="11">
        <v>1.3485800000000001E-11</v>
      </c>
      <c r="R71" s="11">
        <v>1.45908E-10</v>
      </c>
      <c r="S71" s="11">
        <v>1.6868300000000001E-10</v>
      </c>
      <c r="T71" s="11">
        <v>1.7059799999999999E-10</v>
      </c>
      <c r="U71" s="11">
        <v>1.70737E-10</v>
      </c>
      <c r="V71" s="11">
        <v>1.62319E-16</v>
      </c>
      <c r="W71" s="11">
        <v>8.7244899999999999E-16</v>
      </c>
      <c r="X71" s="11">
        <v>1.62692E-15</v>
      </c>
      <c r="Y71" s="11">
        <v>1.6277E-15</v>
      </c>
      <c r="Z71" s="11">
        <v>8.7784200000000002E-16</v>
      </c>
      <c r="AA71" s="11">
        <v>1.64504E-15</v>
      </c>
      <c r="AB71" s="11">
        <v>1.64789E-15</v>
      </c>
      <c r="AC71" s="11">
        <v>1.23359E-15</v>
      </c>
      <c r="AD71" s="11">
        <v>1.65309E-15</v>
      </c>
      <c r="AE71" s="11">
        <v>1.6531400000000001E-15</v>
      </c>
      <c r="AF71" s="11">
        <v>1.6542899999999999E-15</v>
      </c>
      <c r="AG71" s="11">
        <v>1.65448E-15</v>
      </c>
      <c r="AH71" s="11">
        <v>8.5676800000000003E-14</v>
      </c>
      <c r="AI71" s="11">
        <v>1.1E-12</v>
      </c>
      <c r="AJ71" s="11">
        <v>1.2495500000000001E-11</v>
      </c>
      <c r="AK71" s="11">
        <v>6.1862799999999994E-11</v>
      </c>
      <c r="AL71" s="11">
        <v>3.5895000000000001E-9</v>
      </c>
      <c r="AM71" s="11">
        <v>6.2223799999999998E-9</v>
      </c>
      <c r="AN71" s="11">
        <v>6.2890600000000002E-9</v>
      </c>
      <c r="AO71" s="11">
        <v>6.29003E-9</v>
      </c>
      <c r="AP71" s="11">
        <v>1.2399E-18</v>
      </c>
      <c r="AQ71" s="11">
        <v>1.1554399999999999E-16</v>
      </c>
      <c r="AR71" s="11">
        <v>1.29419E-14</v>
      </c>
      <c r="AS71" s="11">
        <v>1.30726E-14</v>
      </c>
      <c r="AT71" s="11">
        <v>1.1640799999999999E-16</v>
      </c>
      <c r="AU71" s="11">
        <v>6.2358599999999998E-14</v>
      </c>
      <c r="AV71" s="11">
        <v>8.3889400000000004E-14</v>
      </c>
      <c r="AW71" s="11">
        <v>2.59685E-16</v>
      </c>
      <c r="AX71" s="11">
        <v>1.4388900000000001E-13</v>
      </c>
      <c r="AY71" s="11">
        <v>1.43984E-13</v>
      </c>
      <c r="AZ71" s="11">
        <v>1.5181800000000001E-13</v>
      </c>
      <c r="BA71" s="11">
        <v>1.5239199999999999E-13</v>
      </c>
      <c r="BB71" s="11">
        <v>2.3763199999999999E-9</v>
      </c>
      <c r="BC71" s="11">
        <v>6.6792599999999999E-9</v>
      </c>
      <c r="BD71" s="11">
        <v>1.3309800000000001E-8</v>
      </c>
      <c r="BE71" s="11">
        <v>-5.5015200000000001E-5</v>
      </c>
      <c r="BF71" s="11">
        <v>4.6166699999999999E-10</v>
      </c>
      <c r="BG71" s="11">
        <v>1.7848299999999998E-8</v>
      </c>
      <c r="BH71" s="11">
        <v>4.0592599999999998E-10</v>
      </c>
      <c r="BI71" s="11">
        <v>-9.4044799999999995E-8</v>
      </c>
      <c r="BJ71" s="11">
        <v>0</v>
      </c>
      <c r="BK71" s="11">
        <v>-2.88275E-11</v>
      </c>
      <c r="BL71" s="11">
        <v>1.2686299999999999E-10</v>
      </c>
      <c r="BM71" s="11">
        <v>-1.10606E-9</v>
      </c>
      <c r="BN71" s="11">
        <v>-1.5037600000000001E-11</v>
      </c>
      <c r="BO71" s="11">
        <v>-1.39338E-11</v>
      </c>
      <c r="BP71" s="11">
        <v>-1.02691E-11</v>
      </c>
      <c r="BQ71" s="11">
        <v>-1.7361599999999999E-12</v>
      </c>
      <c r="BR71" s="11">
        <v>3.0106400000000002E-12</v>
      </c>
      <c r="BS71" s="11">
        <v>4.6852000000000003E-12</v>
      </c>
      <c r="BT71" s="11">
        <v>4.8259600000000002E-12</v>
      </c>
      <c r="BU71" s="11">
        <v>4.8361999999999999E-12</v>
      </c>
      <c r="BV71" s="11">
        <v>-6.6333100000000001E-12</v>
      </c>
      <c r="BW71" s="11">
        <v>-2.2161699999999998E-12</v>
      </c>
      <c r="BX71" s="11">
        <v>1.2853100000000001E-13</v>
      </c>
      <c r="BY71" s="11">
        <v>1.3228300000000001E-13</v>
      </c>
      <c r="BZ71" s="11">
        <v>-2.2060099999999998E-12</v>
      </c>
      <c r="CA71" s="11">
        <v>1.6820499999999999E-13</v>
      </c>
      <c r="CB71" s="11">
        <v>1.8176199999999999E-13</v>
      </c>
      <c r="CC71" s="11">
        <v>-1.32153E-14</v>
      </c>
      <c r="CD71" s="11">
        <v>1.94411E-13</v>
      </c>
      <c r="CE71" s="11">
        <v>1.9466199999999999E-13</v>
      </c>
      <c r="CF71" s="11">
        <v>1.97043E-13</v>
      </c>
      <c r="CG71" s="11">
        <v>1.97945E-13</v>
      </c>
      <c r="CH71" s="11">
        <v>-1.7481599999999999E-10</v>
      </c>
      <c r="CI71" s="11">
        <v>-1.70783E-10</v>
      </c>
      <c r="CJ71" s="11">
        <v>-1.2546499999999999E-10</v>
      </c>
      <c r="CK71" s="11">
        <v>7.0857799999999998E-11</v>
      </c>
      <c r="CL71" s="11">
        <v>-3.6782499999999997E-11</v>
      </c>
      <c r="CM71" s="11">
        <v>4.7609199999999999E-13</v>
      </c>
      <c r="CN71" s="11">
        <v>1.4196699999999999E-12</v>
      </c>
      <c r="CO71" s="11">
        <v>1.43346E-12</v>
      </c>
      <c r="CP71" s="11">
        <v>-5.7696100000000003E-11</v>
      </c>
      <c r="CQ71" s="11">
        <v>-3.10468E-11</v>
      </c>
      <c r="CR71" s="11">
        <v>-2.6815999999999999E-11</v>
      </c>
      <c r="CS71" s="11">
        <v>-2.6501399999999999E-11</v>
      </c>
      <c r="CT71" s="11">
        <v>-3.1060699999999997E-11</v>
      </c>
      <c r="CU71" s="11">
        <v>-2.37444E-11</v>
      </c>
      <c r="CV71" s="11">
        <v>-1.19227E-11</v>
      </c>
      <c r="CW71" s="11">
        <v>2.03882E-12</v>
      </c>
      <c r="CX71" s="11">
        <v>4.1381699999999998E-13</v>
      </c>
      <c r="CY71" s="11">
        <v>4.5237000000000002E-13</v>
      </c>
      <c r="CZ71" s="11">
        <v>1.9586499999999999E-12</v>
      </c>
      <c r="DA71" s="11">
        <v>2.1834300000000001E-12</v>
      </c>
      <c r="DB71" s="11">
        <v>-1.0031599999999999E-3</v>
      </c>
      <c r="DC71" s="11">
        <v>-2.69543E-3</v>
      </c>
      <c r="DD71" s="11">
        <v>0.99993500000000002</v>
      </c>
      <c r="DE71" s="11">
        <v>6.0615299999999999E-7</v>
      </c>
      <c r="DF71" s="11">
        <v>6.47368E-5</v>
      </c>
      <c r="DG71" s="11">
        <v>8.95666E-3</v>
      </c>
      <c r="DH71" s="13">
        <v>2.4257100000000002E-6</v>
      </c>
      <c r="DI71" s="11">
        <v>1.01178E-9</v>
      </c>
      <c r="DJ71" s="11">
        <v>0</v>
      </c>
      <c r="DK71" s="11">
        <v>-2013.89</v>
      </c>
      <c r="DL71" s="11">
        <v>-2129800</v>
      </c>
      <c r="DM71" s="11">
        <v>-2.7103800000000001E-3</v>
      </c>
      <c r="DN71" s="13">
        <v>1.1087200000000001E-4</v>
      </c>
      <c r="DO71" s="11">
        <v>0</v>
      </c>
      <c r="DP71" s="11">
        <v>4.9564300000000003E-8</v>
      </c>
      <c r="DQ71" s="11">
        <v>0</v>
      </c>
      <c r="DR71" s="11">
        <v>0</v>
      </c>
      <c r="DS71" s="11">
        <v>5.8158899999999998E-6</v>
      </c>
      <c r="DT71" s="13">
        <v>0</v>
      </c>
      <c r="DU71" s="11">
        <v>0</v>
      </c>
      <c r="DV71" s="11">
        <v>0</v>
      </c>
      <c r="DW71" s="11">
        <v>2066.85</v>
      </c>
      <c r="DX71" s="11">
        <v>0</v>
      </c>
      <c r="DY71" s="11">
        <v>2.1026500000000001E-4</v>
      </c>
      <c r="DZ71" s="13">
        <v>0</v>
      </c>
      <c r="EA71" s="11">
        <v>0</v>
      </c>
      <c r="EB71" s="11">
        <v>0</v>
      </c>
      <c r="EC71" s="11">
        <v>0</v>
      </c>
      <c r="ED71" s="26">
        <v>1225930</v>
      </c>
      <c r="EE71" s="11"/>
      <c r="EF71" s="13">
        <f t="shared" ca="1" si="89"/>
        <v>-2.3291289559616216E-6</v>
      </c>
      <c r="EG71" s="11"/>
      <c r="EH71" s="11"/>
      <c r="EI71" s="11"/>
      <c r="EJ71" s="11"/>
      <c r="EK71" s="11"/>
      <c r="EL71" s="13">
        <f t="shared" ca="1" si="89"/>
        <v>2.4000275124296714E-5</v>
      </c>
      <c r="EM71" s="11"/>
      <c r="EN71" s="11"/>
      <c r="EO71" s="11"/>
      <c r="EP71" s="11"/>
      <c r="EQ71" s="11"/>
      <c r="ER71" s="13">
        <f t="shared" ca="1" si="89"/>
        <v>2.7555059454394316E-7</v>
      </c>
      <c r="ES71" s="11"/>
      <c r="ET71" s="11"/>
      <c r="EU71" s="11"/>
      <c r="EV71" s="11"/>
      <c r="EW71" s="11"/>
      <c r="EX71" s="13">
        <f t="shared" ca="1" si="90"/>
        <v>1.2058478187241518E-7</v>
      </c>
      <c r="EY71" s="11"/>
      <c r="EZ71" s="11"/>
      <c r="FA71" s="11"/>
      <c r="FB71" s="26"/>
      <c r="FC71" s="41"/>
      <c r="FD71" s="42">
        <f t="shared" ca="1" si="91"/>
        <v>-1.9601844226892833</v>
      </c>
      <c r="FE71" s="41"/>
      <c r="FF71" s="41"/>
      <c r="FG71" s="41"/>
      <c r="FH71" s="41"/>
      <c r="FI71" s="41"/>
      <c r="FJ71" s="42">
        <f t="shared" ca="1" si="92"/>
        <v>-0.78353168406543838</v>
      </c>
      <c r="FK71" s="41"/>
      <c r="FL71" s="41"/>
      <c r="FM71" s="41"/>
      <c r="FN71" s="41"/>
      <c r="FO71" s="41"/>
      <c r="FP71" s="42">
        <f t="shared" ca="1" si="93"/>
        <v>2.7555059454394316E-7</v>
      </c>
      <c r="FQ71" s="41"/>
      <c r="FR71" s="41"/>
      <c r="FS71" s="41"/>
      <c r="FT71" s="41"/>
      <c r="FU71" s="41"/>
      <c r="FV71" s="42">
        <f t="shared" ca="1" si="94"/>
        <v>1.2058478187241518E-7</v>
      </c>
      <c r="FW71" s="41"/>
      <c r="FX71" s="41"/>
      <c r="FY71" s="41"/>
      <c r="FZ71" s="43"/>
      <c r="GA71" s="11"/>
      <c r="GB71" s="13">
        <f t="shared" ca="1" si="95"/>
        <v>5.19398567856679E-10</v>
      </c>
      <c r="GC71" s="11"/>
      <c r="GD71" s="11"/>
      <c r="GE71" s="11"/>
      <c r="GF71" s="11"/>
      <c r="GG71" s="11"/>
      <c r="GH71" s="13">
        <f t="shared" ca="1" si="96"/>
        <v>6.0551879358239166E-9</v>
      </c>
      <c r="GI71" s="11"/>
      <c r="GJ71" s="11"/>
      <c r="GK71" s="11"/>
      <c r="GL71" s="11"/>
      <c r="GM71" s="11"/>
      <c r="GN71" s="13">
        <f t="shared" ca="1" si="97"/>
        <v>-3.7790193071181743E-11</v>
      </c>
      <c r="GO71" s="11"/>
      <c r="GP71" s="11"/>
      <c r="GQ71" s="11"/>
      <c r="GR71" s="11"/>
      <c r="GS71" s="11"/>
      <c r="GT71" s="13">
        <f t="shared" ca="1" si="98"/>
        <v>-1.6587577821768769E-11</v>
      </c>
      <c r="GU71" s="11"/>
      <c r="GV71" s="11"/>
      <c r="GW71" s="11"/>
      <c r="GX71" s="26"/>
    </row>
    <row r="72" spans="1:206" hidden="1" x14ac:dyDescent="0.25">
      <c r="A72" s="35" t="s">
        <v>90</v>
      </c>
      <c r="B72" s="32">
        <v>9.5999300000000001E-8</v>
      </c>
      <c r="C72" s="11">
        <v>3.68278E-5</v>
      </c>
      <c r="D72" s="11">
        <v>6.1754200000000006E-5</v>
      </c>
      <c r="E72" s="13">
        <v>9.6288599999999998E-5</v>
      </c>
      <c r="F72" s="11">
        <v>6.7135500000000003E-6</v>
      </c>
      <c r="G72" s="11">
        <v>9.8519599999999998E-5</v>
      </c>
      <c r="H72" s="11">
        <v>6.6994200000000003E-6</v>
      </c>
      <c r="I72" s="11">
        <v>1.9474400000000001E-7</v>
      </c>
      <c r="J72" s="11">
        <v>2.7611900000000001E-8</v>
      </c>
      <c r="K72" s="11">
        <v>1.3337499999999999E-10</v>
      </c>
      <c r="L72" s="11">
        <v>4.0018099999999999</v>
      </c>
      <c r="M72" s="11">
        <v>1.71265</v>
      </c>
      <c r="N72" s="11">
        <v>3.9067300000000001E-13</v>
      </c>
      <c r="O72" s="11">
        <v>1.47732E-12</v>
      </c>
      <c r="P72" s="11">
        <v>5.0851300000000002E-12</v>
      </c>
      <c r="Q72" s="11">
        <v>1.3485800000000001E-11</v>
      </c>
      <c r="R72" s="11">
        <v>1.45908E-10</v>
      </c>
      <c r="S72" s="11">
        <v>1.6868300000000001E-10</v>
      </c>
      <c r="T72" s="11">
        <v>1.7059799999999999E-10</v>
      </c>
      <c r="U72" s="11">
        <v>1.70737E-10</v>
      </c>
      <c r="V72" s="11">
        <v>1.62319E-16</v>
      </c>
      <c r="W72" s="11">
        <v>8.7244899999999999E-16</v>
      </c>
      <c r="X72" s="11">
        <v>1.62692E-15</v>
      </c>
      <c r="Y72" s="11">
        <v>1.6277E-15</v>
      </c>
      <c r="Z72" s="11">
        <v>8.7784200000000002E-16</v>
      </c>
      <c r="AA72" s="11">
        <v>1.64504E-15</v>
      </c>
      <c r="AB72" s="11">
        <v>1.64789E-15</v>
      </c>
      <c r="AC72" s="11">
        <v>1.23359E-15</v>
      </c>
      <c r="AD72" s="11">
        <v>1.65309E-15</v>
      </c>
      <c r="AE72" s="11">
        <v>1.6531400000000001E-15</v>
      </c>
      <c r="AF72" s="11">
        <v>1.6542899999999999E-15</v>
      </c>
      <c r="AG72" s="11">
        <v>1.65448E-15</v>
      </c>
      <c r="AH72" s="11">
        <v>8.5676800000000003E-14</v>
      </c>
      <c r="AI72" s="11">
        <v>1.1E-12</v>
      </c>
      <c r="AJ72" s="11">
        <v>1.2495500000000001E-11</v>
      </c>
      <c r="AK72" s="11">
        <v>6.1862799999999994E-11</v>
      </c>
      <c r="AL72" s="11">
        <v>3.5895000000000001E-9</v>
      </c>
      <c r="AM72" s="11">
        <v>6.2223799999999998E-9</v>
      </c>
      <c r="AN72" s="11">
        <v>6.2890600000000002E-9</v>
      </c>
      <c r="AO72" s="11">
        <v>6.29003E-9</v>
      </c>
      <c r="AP72" s="11">
        <v>1.2399E-18</v>
      </c>
      <c r="AQ72" s="11">
        <v>1.1554399999999999E-16</v>
      </c>
      <c r="AR72" s="11">
        <v>1.29419E-14</v>
      </c>
      <c r="AS72" s="11">
        <v>1.30726E-14</v>
      </c>
      <c r="AT72" s="11">
        <v>1.1640799999999999E-16</v>
      </c>
      <c r="AU72" s="11">
        <v>6.2358599999999998E-14</v>
      </c>
      <c r="AV72" s="11">
        <v>8.3889400000000004E-14</v>
      </c>
      <c r="AW72" s="11">
        <v>2.59685E-16</v>
      </c>
      <c r="AX72" s="11">
        <v>1.4388900000000001E-13</v>
      </c>
      <c r="AY72" s="11">
        <v>1.43984E-13</v>
      </c>
      <c r="AZ72" s="11">
        <v>1.5181800000000001E-13</v>
      </c>
      <c r="BA72" s="11">
        <v>1.5239199999999999E-13</v>
      </c>
      <c r="BB72" s="11">
        <v>2.0132900000000002E-9</v>
      </c>
      <c r="BC72" s="11">
        <v>5.7614700000000004E-9</v>
      </c>
      <c r="BD72" s="11">
        <v>1.17873E-8</v>
      </c>
      <c r="BE72" s="11">
        <v>-4.12593E-5</v>
      </c>
      <c r="BF72" s="11">
        <v>4.4731099999999999E-10</v>
      </c>
      <c r="BG72" s="11">
        <v>1.60039E-8</v>
      </c>
      <c r="BH72" s="11">
        <v>4.0592500000000002E-10</v>
      </c>
      <c r="BI72" s="11">
        <v>-1.85372E-7</v>
      </c>
      <c r="BJ72" s="11">
        <v>0</v>
      </c>
      <c r="BK72" s="11">
        <v>-2.7268900000000001E-11</v>
      </c>
      <c r="BL72" s="11">
        <v>9.4981100000000006E-11</v>
      </c>
      <c r="BM72" s="11">
        <v>-7.8872599999999999E-10</v>
      </c>
      <c r="BN72" s="11">
        <v>-1.12631E-11</v>
      </c>
      <c r="BO72" s="11">
        <v>-1.04384E-11</v>
      </c>
      <c r="BP72" s="11">
        <v>-7.7000699999999999E-12</v>
      </c>
      <c r="BQ72" s="11">
        <v>-1.3240900000000001E-12</v>
      </c>
      <c r="BR72" s="11">
        <v>2.2629899999999998E-12</v>
      </c>
      <c r="BS72" s="11">
        <v>3.51843E-12</v>
      </c>
      <c r="BT72" s="11">
        <v>3.6239599999999998E-12</v>
      </c>
      <c r="BU72" s="11">
        <v>3.6316299999999999E-12</v>
      </c>
      <c r="BV72" s="11">
        <v>-4.97766E-12</v>
      </c>
      <c r="BW72" s="11">
        <v>-1.65203E-12</v>
      </c>
      <c r="BX72" s="11">
        <v>1.18636E-13</v>
      </c>
      <c r="BY72" s="11">
        <v>1.2146300000000001E-13</v>
      </c>
      <c r="BZ72" s="11">
        <v>-1.6443799999999999E-12</v>
      </c>
      <c r="CA72" s="11">
        <v>1.48582E-13</v>
      </c>
      <c r="CB72" s="11">
        <v>1.58798E-13</v>
      </c>
      <c r="CC72" s="11">
        <v>6.5661799999999997E-15</v>
      </c>
      <c r="CD72" s="11">
        <v>1.6834300000000001E-13</v>
      </c>
      <c r="CE72" s="11">
        <v>1.6853200000000001E-13</v>
      </c>
      <c r="CF72" s="11">
        <v>1.7032999999999999E-13</v>
      </c>
      <c r="CG72" s="11">
        <v>1.71009E-13</v>
      </c>
      <c r="CH72" s="11">
        <v>-1.30845E-10</v>
      </c>
      <c r="CI72" s="11">
        <v>-1.27831E-10</v>
      </c>
      <c r="CJ72" s="11">
        <v>-9.3967999999999995E-11</v>
      </c>
      <c r="CK72" s="11">
        <v>5.2731400000000002E-11</v>
      </c>
      <c r="CL72" s="11">
        <v>-2.75205E-11</v>
      </c>
      <c r="CM72" s="11">
        <v>3.7392400000000002E-13</v>
      </c>
      <c r="CN72" s="11">
        <v>1.0803499999999999E-12</v>
      </c>
      <c r="CO72" s="11">
        <v>1.09067E-12</v>
      </c>
      <c r="CP72" s="11">
        <v>-4.3257899999999997E-11</v>
      </c>
      <c r="CQ72" s="11">
        <v>-2.31965E-11</v>
      </c>
      <c r="CR72" s="11">
        <v>-2.0031500000000001E-11</v>
      </c>
      <c r="CS72" s="11">
        <v>-1.9794799999999999E-11</v>
      </c>
      <c r="CT72" s="11">
        <v>-2.3206499999999999E-11</v>
      </c>
      <c r="CU72" s="11">
        <v>-1.7597400000000001E-11</v>
      </c>
      <c r="CV72" s="11">
        <v>-8.6630099999999999E-12</v>
      </c>
      <c r="CW72" s="11">
        <v>1.7111899999999999E-12</v>
      </c>
      <c r="CX72" s="11">
        <v>7.5698500000000003E-13</v>
      </c>
      <c r="CY72" s="11">
        <v>7.8618500000000005E-13</v>
      </c>
      <c r="CZ72" s="11">
        <v>1.93766E-12</v>
      </c>
      <c r="DA72" s="11">
        <v>2.10797E-12</v>
      </c>
      <c r="DB72" s="11">
        <v>-1.0165199999999999E-3</v>
      </c>
      <c r="DC72" s="11">
        <v>-2.7111499999999998E-3</v>
      </c>
      <c r="DD72" s="11">
        <v>0.99993600000000005</v>
      </c>
      <c r="DE72" s="11">
        <v>5.9537300000000005E-7</v>
      </c>
      <c r="DF72" s="11">
        <v>6.3513499999999994E-5</v>
      </c>
      <c r="DG72" s="11">
        <v>8.9034300000000004E-3</v>
      </c>
      <c r="DH72" s="13">
        <v>2.3825699999999999E-6</v>
      </c>
      <c r="DI72" s="11">
        <v>1.0019800000000001E-9</v>
      </c>
      <c r="DJ72" s="11">
        <v>0</v>
      </c>
      <c r="DK72" s="11">
        <v>-2023.81</v>
      </c>
      <c r="DL72" s="11">
        <v>-2150260</v>
      </c>
      <c r="DM72" s="11">
        <v>-2.7747900000000001E-3</v>
      </c>
      <c r="DN72" s="13">
        <v>1.08776E-4</v>
      </c>
      <c r="DO72" s="11">
        <v>0</v>
      </c>
      <c r="DP72" s="11">
        <v>4.9501400000000003E-8</v>
      </c>
      <c r="DQ72" s="11">
        <v>0</v>
      </c>
      <c r="DR72" s="11">
        <v>0</v>
      </c>
      <c r="DS72" s="11">
        <v>5.78733E-6</v>
      </c>
      <c r="DT72" s="13">
        <v>0</v>
      </c>
      <c r="DU72" s="11">
        <v>0</v>
      </c>
      <c r="DV72" s="11">
        <v>0</v>
      </c>
      <c r="DW72" s="11">
        <v>2076.5100000000002</v>
      </c>
      <c r="DX72" s="11">
        <v>0</v>
      </c>
      <c r="DY72" s="11">
        <v>2.1023799999999999E-4</v>
      </c>
      <c r="DZ72" s="13">
        <v>0</v>
      </c>
      <c r="EA72" s="11">
        <v>0</v>
      </c>
      <c r="EB72" s="11">
        <v>0</v>
      </c>
      <c r="EC72" s="11">
        <v>0</v>
      </c>
      <c r="ED72" s="26">
        <v>1236130</v>
      </c>
      <c r="EE72" s="11"/>
      <c r="EF72" s="13">
        <f t="shared" ca="1" si="89"/>
        <v>-2.306550134345433E-6</v>
      </c>
      <c r="EG72" s="11"/>
      <c r="EH72" s="11"/>
      <c r="EI72" s="11"/>
      <c r="EJ72" s="11"/>
      <c r="EK72" s="11"/>
      <c r="EL72" s="13">
        <f t="shared" ca="1" si="89"/>
        <v>2.2189671718652222E-5</v>
      </c>
      <c r="EM72" s="11"/>
      <c r="EN72" s="11"/>
      <c r="EO72" s="11"/>
      <c r="EP72" s="11"/>
      <c r="EQ72" s="11"/>
      <c r="ER72" s="13">
        <f t="shared" ca="1" si="89"/>
        <v>2.7326705955263414E-7</v>
      </c>
      <c r="ES72" s="11"/>
      <c r="ET72" s="11"/>
      <c r="EU72" s="11"/>
      <c r="EV72" s="11"/>
      <c r="EW72" s="11"/>
      <c r="EX72" s="13">
        <f t="shared" ca="1" si="90"/>
        <v>1.2014357946109223E-7</v>
      </c>
      <c r="EY72" s="11"/>
      <c r="EZ72" s="11"/>
      <c r="FA72" s="11"/>
      <c r="FB72" s="26"/>
      <c r="FC72" s="41"/>
      <c r="FD72" s="42">
        <f t="shared" ca="1" si="91"/>
        <v>-1.9680933338140887</v>
      </c>
      <c r="FE72" s="41"/>
      <c r="FF72" s="41"/>
      <c r="FG72" s="41"/>
      <c r="FH72" s="41"/>
      <c r="FI72" s="41"/>
      <c r="FJ72" s="42">
        <f t="shared" ca="1" si="92"/>
        <v>-0.79600581269165793</v>
      </c>
      <c r="FK72" s="41"/>
      <c r="FL72" s="41"/>
      <c r="FM72" s="41"/>
      <c r="FN72" s="41"/>
      <c r="FO72" s="41"/>
      <c r="FP72" s="42">
        <f t="shared" ca="1" si="93"/>
        <v>2.7326705955263414E-7</v>
      </c>
      <c r="FQ72" s="41"/>
      <c r="FR72" s="41"/>
      <c r="FS72" s="41"/>
      <c r="FT72" s="41"/>
      <c r="FU72" s="41"/>
      <c r="FV72" s="42">
        <f t="shared" ca="1" si="94"/>
        <v>1.2014357946109223E-7</v>
      </c>
      <c r="FW72" s="41"/>
      <c r="FX72" s="41"/>
      <c r="FY72" s="41"/>
      <c r="FZ72" s="43"/>
      <c r="GA72" s="11"/>
      <c r="GB72" s="13">
        <f t="shared" ca="1" si="95"/>
        <v>5.4659252586459135E-10</v>
      </c>
      <c r="GC72" s="11"/>
      <c r="GD72" s="11"/>
      <c r="GE72" s="11"/>
      <c r="GF72" s="11"/>
      <c r="GG72" s="11"/>
      <c r="GH72" s="13">
        <f t="shared" ca="1" si="96"/>
        <v>7.540482475329497E-9</v>
      </c>
      <c r="GI72" s="11"/>
      <c r="GJ72" s="11"/>
      <c r="GK72" s="11"/>
      <c r="GL72" s="11"/>
      <c r="GM72" s="11"/>
      <c r="GN72" s="13">
        <f t="shared" ca="1" si="97"/>
        <v>-3.7585967705969127E-11</v>
      </c>
      <c r="GO72" s="11"/>
      <c r="GP72" s="11"/>
      <c r="GQ72" s="11"/>
      <c r="GR72" s="11"/>
      <c r="GS72" s="11"/>
      <c r="GT72" s="13">
        <f t="shared" ca="1" si="98"/>
        <v>-1.6548119055725362E-11</v>
      </c>
      <c r="GU72" s="11"/>
      <c r="GV72" s="11"/>
      <c r="GW72" s="11"/>
      <c r="GX72" s="26"/>
    </row>
    <row r="73" spans="1:206" hidden="1" x14ac:dyDescent="0.25">
      <c r="A73" s="35" t="s">
        <v>90</v>
      </c>
      <c r="B73" s="32">
        <v>9.5999300000000001E-8</v>
      </c>
      <c r="C73" s="11">
        <v>3.68278E-5</v>
      </c>
      <c r="D73" s="11">
        <v>6.1754200000000006E-5</v>
      </c>
      <c r="E73" s="13">
        <v>1.1004400000000001E-4</v>
      </c>
      <c r="F73" s="11">
        <v>6.7135500000000003E-6</v>
      </c>
      <c r="G73" s="11">
        <v>9.8519599999999998E-5</v>
      </c>
      <c r="H73" s="11">
        <v>6.6994200000000003E-6</v>
      </c>
      <c r="I73" s="11">
        <v>1.9474400000000001E-7</v>
      </c>
      <c r="J73" s="11">
        <v>2.7616500000000001E-8</v>
      </c>
      <c r="K73" s="11">
        <v>1.3337499999999999E-10</v>
      </c>
      <c r="L73" s="11">
        <v>4.0018099999999999</v>
      </c>
      <c r="M73" s="11">
        <v>1.71265</v>
      </c>
      <c r="N73" s="11">
        <v>3.9067300000000001E-13</v>
      </c>
      <c r="O73" s="11">
        <v>1.47732E-12</v>
      </c>
      <c r="P73" s="11">
        <v>5.0851300000000002E-12</v>
      </c>
      <c r="Q73" s="11">
        <v>1.3485800000000001E-11</v>
      </c>
      <c r="R73" s="11">
        <v>1.45908E-10</v>
      </c>
      <c r="S73" s="11">
        <v>1.6868300000000001E-10</v>
      </c>
      <c r="T73" s="11">
        <v>1.7059799999999999E-10</v>
      </c>
      <c r="U73" s="11">
        <v>1.70737E-10</v>
      </c>
      <c r="V73" s="11">
        <v>1.62319E-16</v>
      </c>
      <c r="W73" s="11">
        <v>8.7244899999999999E-16</v>
      </c>
      <c r="X73" s="11">
        <v>1.62692E-15</v>
      </c>
      <c r="Y73" s="11">
        <v>1.6277E-15</v>
      </c>
      <c r="Z73" s="11">
        <v>8.7784200000000002E-16</v>
      </c>
      <c r="AA73" s="11">
        <v>1.64504E-15</v>
      </c>
      <c r="AB73" s="11">
        <v>1.64789E-15</v>
      </c>
      <c r="AC73" s="11">
        <v>1.23359E-15</v>
      </c>
      <c r="AD73" s="11">
        <v>1.65309E-15</v>
      </c>
      <c r="AE73" s="11">
        <v>1.6531400000000001E-15</v>
      </c>
      <c r="AF73" s="11">
        <v>1.6542899999999999E-15</v>
      </c>
      <c r="AG73" s="11">
        <v>1.65448E-15</v>
      </c>
      <c r="AH73" s="11">
        <v>8.5676800000000003E-14</v>
      </c>
      <c r="AI73" s="11">
        <v>1.1E-12</v>
      </c>
      <c r="AJ73" s="11">
        <v>1.2495500000000001E-11</v>
      </c>
      <c r="AK73" s="11">
        <v>6.1862799999999994E-11</v>
      </c>
      <c r="AL73" s="11">
        <v>3.5895000000000001E-9</v>
      </c>
      <c r="AM73" s="11">
        <v>6.2223799999999998E-9</v>
      </c>
      <c r="AN73" s="11">
        <v>6.2890600000000002E-9</v>
      </c>
      <c r="AO73" s="11">
        <v>6.29003E-9</v>
      </c>
      <c r="AP73" s="11">
        <v>1.2399E-18</v>
      </c>
      <c r="AQ73" s="11">
        <v>1.1554399999999999E-16</v>
      </c>
      <c r="AR73" s="11">
        <v>1.29419E-14</v>
      </c>
      <c r="AS73" s="11">
        <v>1.30726E-14</v>
      </c>
      <c r="AT73" s="11">
        <v>1.1640799999999999E-16</v>
      </c>
      <c r="AU73" s="11">
        <v>6.2358599999999998E-14</v>
      </c>
      <c r="AV73" s="11">
        <v>8.3889400000000004E-14</v>
      </c>
      <c r="AW73" s="11">
        <v>2.59685E-16</v>
      </c>
      <c r="AX73" s="11">
        <v>1.4388900000000001E-13</v>
      </c>
      <c r="AY73" s="11">
        <v>1.43984E-13</v>
      </c>
      <c r="AZ73" s="11">
        <v>1.5181800000000001E-13</v>
      </c>
      <c r="BA73" s="11">
        <v>1.5239199999999999E-13</v>
      </c>
      <c r="BB73" s="11">
        <v>1.6534200000000001E-9</v>
      </c>
      <c r="BC73" s="11">
        <v>4.8548999999999999E-9</v>
      </c>
      <c r="BD73" s="11">
        <v>1.0283500000000001E-8</v>
      </c>
      <c r="BE73" s="11">
        <v>-2.7503400000000002E-5</v>
      </c>
      <c r="BF73" s="11">
        <v>4.3341700000000001E-10</v>
      </c>
      <c r="BG73" s="11">
        <v>1.41752E-8</v>
      </c>
      <c r="BH73" s="11">
        <v>4.0592500000000002E-10</v>
      </c>
      <c r="BI73" s="11">
        <v>-2.7597699999999998E-7</v>
      </c>
      <c r="BJ73" s="11">
        <v>0</v>
      </c>
      <c r="BK73" s="11">
        <v>-2.5709200000000001E-11</v>
      </c>
      <c r="BL73" s="11">
        <v>6.3407499999999995E-11</v>
      </c>
      <c r="BM73" s="11">
        <v>-4.9560000000000003E-10</v>
      </c>
      <c r="BN73" s="11">
        <v>-7.5197499999999997E-12</v>
      </c>
      <c r="BO73" s="11">
        <v>-6.9703400000000004E-12</v>
      </c>
      <c r="BP73" s="11">
        <v>-5.1462100000000001E-12</v>
      </c>
      <c r="BQ73" s="11">
        <v>-8.9880200000000001E-13</v>
      </c>
      <c r="BR73" s="11">
        <v>1.5312E-12</v>
      </c>
      <c r="BS73" s="11">
        <v>2.3725300000000002E-12</v>
      </c>
      <c r="BT73" s="11">
        <v>2.4432500000000001E-12</v>
      </c>
      <c r="BU73" s="11">
        <v>2.4483999999999999E-12</v>
      </c>
      <c r="BV73" s="11">
        <v>-3.32804E-12</v>
      </c>
      <c r="BW73" s="11">
        <v>-1.0899099999999999E-12</v>
      </c>
      <c r="BX73" s="11">
        <v>1.08774E-13</v>
      </c>
      <c r="BY73" s="11">
        <v>1.1068E-13</v>
      </c>
      <c r="BZ73" s="11">
        <v>-1.08472E-12</v>
      </c>
      <c r="CA73" s="11">
        <v>1.29084E-13</v>
      </c>
      <c r="CB73" s="11">
        <v>1.3597199999999999E-13</v>
      </c>
      <c r="CC73" s="11">
        <v>2.63864E-14</v>
      </c>
      <c r="CD73" s="11">
        <v>1.42439E-13</v>
      </c>
      <c r="CE73" s="11">
        <v>1.4256600000000001E-13</v>
      </c>
      <c r="CF73" s="11">
        <v>1.43786E-13</v>
      </c>
      <c r="CG73" s="11">
        <v>1.4424400000000001E-13</v>
      </c>
      <c r="CH73" s="11">
        <v>-8.7294100000000005E-11</v>
      </c>
      <c r="CI73" s="11">
        <v>-8.5286200000000001E-11</v>
      </c>
      <c r="CJ73" s="11">
        <v>-6.2727999999999995E-11</v>
      </c>
      <c r="CK73" s="11">
        <v>3.49974E-11</v>
      </c>
      <c r="CL73" s="11">
        <v>-1.83456E-11</v>
      </c>
      <c r="CM73" s="11">
        <v>2.7499099999999999E-13</v>
      </c>
      <c r="CN73" s="11">
        <v>7.4656E-13</v>
      </c>
      <c r="CO73" s="11">
        <v>7.5345099999999996E-13</v>
      </c>
      <c r="CP73" s="11">
        <v>-2.8907999999999999E-11</v>
      </c>
      <c r="CQ73" s="11">
        <v>-1.5394199999999999E-11</v>
      </c>
      <c r="CR73" s="11">
        <v>-1.33115E-11</v>
      </c>
      <c r="CS73" s="11">
        <v>-1.31525E-11</v>
      </c>
      <c r="CT73" s="11">
        <v>-1.5400299999999999E-11</v>
      </c>
      <c r="CU73" s="11">
        <v>-1.1497000000000001E-11</v>
      </c>
      <c r="CV73" s="11">
        <v>-5.4352700000000001E-12</v>
      </c>
      <c r="CW73" s="11">
        <v>1.3858E-12</v>
      </c>
      <c r="CX73" s="11">
        <v>1.09554E-12</v>
      </c>
      <c r="CY73" s="11">
        <v>1.1154500000000001E-12</v>
      </c>
      <c r="CZ73" s="11">
        <v>1.91563E-12</v>
      </c>
      <c r="DA73" s="11">
        <v>2.0317800000000001E-12</v>
      </c>
      <c r="DB73" s="11">
        <v>-1.0297399999999999E-3</v>
      </c>
      <c r="DC73" s="11">
        <v>-2.7267099999999998E-3</v>
      </c>
      <c r="DD73" s="11">
        <v>0.99993699999999996</v>
      </c>
      <c r="DE73" s="11">
        <v>5.8493200000000004E-7</v>
      </c>
      <c r="DF73" s="11">
        <v>6.23295E-5</v>
      </c>
      <c r="DG73" s="11">
        <v>8.8511200000000005E-3</v>
      </c>
      <c r="DH73" s="13">
        <v>2.3407899999999998E-6</v>
      </c>
      <c r="DI73" s="11">
        <v>9.9245200000000004E-10</v>
      </c>
      <c r="DJ73" s="11">
        <v>0</v>
      </c>
      <c r="DK73" s="11">
        <v>-2033.65</v>
      </c>
      <c r="DL73" s="11">
        <v>-2170650</v>
      </c>
      <c r="DM73" s="11">
        <v>-2.8381399999999998E-3</v>
      </c>
      <c r="DN73" s="13">
        <v>1.06749E-4</v>
      </c>
      <c r="DO73" s="11">
        <v>0</v>
      </c>
      <c r="DP73" s="11">
        <v>4.9436E-8</v>
      </c>
      <c r="DQ73" s="11">
        <v>0</v>
      </c>
      <c r="DR73" s="11">
        <v>0</v>
      </c>
      <c r="DS73" s="11">
        <v>5.7592800000000004E-6</v>
      </c>
      <c r="DT73" s="13">
        <v>0</v>
      </c>
      <c r="DU73" s="11">
        <v>0</v>
      </c>
      <c r="DV73" s="11">
        <v>0</v>
      </c>
      <c r="DW73" s="11">
        <v>2086.09</v>
      </c>
      <c r="DX73" s="11">
        <v>0</v>
      </c>
      <c r="DY73" s="11">
        <v>2.1021000000000001E-4</v>
      </c>
      <c r="DZ73" s="13">
        <v>0</v>
      </c>
      <c r="EA73" s="11">
        <v>0</v>
      </c>
      <c r="EB73" s="11">
        <v>0</v>
      </c>
      <c r="EC73" s="11">
        <v>0</v>
      </c>
      <c r="ED73" s="26">
        <v>1246290</v>
      </c>
      <c r="EE73" s="11"/>
      <c r="EF73" s="13">
        <f t="shared" ca="1" si="89"/>
        <v>-2.2843402297242788E-6</v>
      </c>
      <c r="EG73" s="11"/>
      <c r="EH73" s="11"/>
      <c r="EI73" s="11"/>
      <c r="EJ73" s="11"/>
      <c r="EK73" s="11"/>
      <c r="EL73" s="13">
        <f t="shared" ca="1" si="89"/>
        <v>2.0476523671367739E-5</v>
      </c>
      <c r="EM73" s="11"/>
      <c r="EN73" s="11"/>
      <c r="EO73" s="11"/>
      <c r="EP73" s="11"/>
      <c r="EQ73" s="11"/>
      <c r="ER73" s="13">
        <f t="shared" ca="1" si="89"/>
        <v>2.7102473075163206E-7</v>
      </c>
      <c r="ES73" s="11"/>
      <c r="ET73" s="11"/>
      <c r="EU73" s="11"/>
      <c r="EV73" s="11"/>
      <c r="EW73" s="11"/>
      <c r="EX73" s="13">
        <f t="shared" ca="1" si="90"/>
        <v>1.1970819211623337E-7</v>
      </c>
      <c r="EY73" s="11"/>
      <c r="EZ73" s="11"/>
      <c r="FA73" s="11"/>
      <c r="FB73" s="26"/>
      <c r="FC73" s="41"/>
      <c r="FD73" s="42">
        <f t="shared" ca="1" si="91"/>
        <v>-1.9758843081712922</v>
      </c>
      <c r="FE73" s="41"/>
      <c r="FF73" s="41"/>
      <c r="FG73" s="41"/>
      <c r="FH73" s="41"/>
      <c r="FI73" s="41"/>
      <c r="FJ73" s="42">
        <f t="shared" ca="1" si="92"/>
        <v>-0.80818065114082804</v>
      </c>
      <c r="FK73" s="41"/>
      <c r="FL73" s="41"/>
      <c r="FM73" s="41"/>
      <c r="FN73" s="41"/>
      <c r="FO73" s="41"/>
      <c r="FP73" s="42">
        <f t="shared" ca="1" si="93"/>
        <v>2.7102473075163206E-7</v>
      </c>
      <c r="FQ73" s="41"/>
      <c r="FR73" s="41"/>
      <c r="FS73" s="41"/>
      <c r="FT73" s="41"/>
      <c r="FU73" s="41"/>
      <c r="FV73" s="42">
        <f t="shared" ca="1" si="94"/>
        <v>1.1970819211623337E-7</v>
      </c>
      <c r="FW73" s="41"/>
      <c r="FX73" s="41"/>
      <c r="FY73" s="41"/>
      <c r="FZ73" s="43"/>
      <c r="GA73" s="11"/>
      <c r="GB73" s="13">
        <f t="shared" ca="1" si="95"/>
        <v>5.7247638786782443E-10</v>
      </c>
      <c r="GC73" s="11"/>
      <c r="GD73" s="11"/>
      <c r="GE73" s="11"/>
      <c r="GF73" s="11"/>
      <c r="GG73" s="11"/>
      <c r="GH73" s="13">
        <f t="shared" ca="1" si="96"/>
        <v>8.9905262898032756E-9</v>
      </c>
      <c r="GI73" s="11"/>
      <c r="GJ73" s="11"/>
      <c r="GK73" s="11"/>
      <c r="GL73" s="11"/>
      <c r="GM73" s="11"/>
      <c r="GN73" s="13">
        <f t="shared" ca="1" si="97"/>
        <v>-3.7354593009112087E-11</v>
      </c>
      <c r="GO73" s="11"/>
      <c r="GP73" s="11"/>
      <c r="GQ73" s="11"/>
      <c r="GR73" s="11"/>
      <c r="GS73" s="11"/>
      <c r="GT73" s="13">
        <f t="shared" ca="1" si="98"/>
        <v>-1.6503198901543877E-11</v>
      </c>
      <c r="GU73" s="11"/>
      <c r="GV73" s="11"/>
      <c r="GW73" s="11"/>
      <c r="GX73" s="26"/>
    </row>
    <row r="74" spans="1:206" hidden="1" x14ac:dyDescent="0.25">
      <c r="A74" s="35" t="s">
        <v>90</v>
      </c>
      <c r="B74" s="32">
        <v>9.5999300000000001E-8</v>
      </c>
      <c r="C74" s="11">
        <v>3.68278E-5</v>
      </c>
      <c r="D74" s="11">
        <v>6.1754200000000006E-5</v>
      </c>
      <c r="E74" s="13">
        <v>1.238E-4</v>
      </c>
      <c r="F74" s="11">
        <v>6.7135500000000003E-6</v>
      </c>
      <c r="G74" s="11">
        <v>9.8519599999999998E-5</v>
      </c>
      <c r="H74" s="11">
        <v>6.6994200000000003E-6</v>
      </c>
      <c r="I74" s="11">
        <v>1.9474400000000001E-7</v>
      </c>
      <c r="J74" s="11">
        <v>2.7621099999999998E-8</v>
      </c>
      <c r="K74" s="11">
        <v>1.3337499999999999E-10</v>
      </c>
      <c r="L74" s="11">
        <v>4.0018099999999999</v>
      </c>
      <c r="M74" s="11">
        <v>1.71265</v>
      </c>
      <c r="N74" s="11">
        <v>3.9067300000000001E-13</v>
      </c>
      <c r="O74" s="11">
        <v>1.47732E-12</v>
      </c>
      <c r="P74" s="11">
        <v>5.0851300000000002E-12</v>
      </c>
      <c r="Q74" s="11">
        <v>1.3485800000000001E-11</v>
      </c>
      <c r="R74" s="11">
        <v>1.45908E-10</v>
      </c>
      <c r="S74" s="11">
        <v>1.6868300000000001E-10</v>
      </c>
      <c r="T74" s="11">
        <v>1.7059799999999999E-10</v>
      </c>
      <c r="U74" s="11">
        <v>1.70737E-10</v>
      </c>
      <c r="V74" s="11">
        <v>1.62319E-16</v>
      </c>
      <c r="W74" s="11">
        <v>8.7244899999999999E-16</v>
      </c>
      <c r="X74" s="11">
        <v>1.62692E-15</v>
      </c>
      <c r="Y74" s="11">
        <v>1.6277E-15</v>
      </c>
      <c r="Z74" s="11">
        <v>8.7784200000000002E-16</v>
      </c>
      <c r="AA74" s="11">
        <v>1.64504E-15</v>
      </c>
      <c r="AB74" s="11">
        <v>1.64789E-15</v>
      </c>
      <c r="AC74" s="11">
        <v>1.23359E-15</v>
      </c>
      <c r="AD74" s="11">
        <v>1.65309E-15</v>
      </c>
      <c r="AE74" s="11">
        <v>1.6531400000000001E-15</v>
      </c>
      <c r="AF74" s="11">
        <v>1.6542899999999999E-15</v>
      </c>
      <c r="AG74" s="11">
        <v>1.65448E-15</v>
      </c>
      <c r="AH74" s="11">
        <v>8.5676800000000003E-14</v>
      </c>
      <c r="AI74" s="11">
        <v>1.1E-12</v>
      </c>
      <c r="AJ74" s="11">
        <v>1.2495500000000001E-11</v>
      </c>
      <c r="AK74" s="11">
        <v>6.1862799999999994E-11</v>
      </c>
      <c r="AL74" s="11">
        <v>3.5895000000000001E-9</v>
      </c>
      <c r="AM74" s="11">
        <v>6.2223799999999998E-9</v>
      </c>
      <c r="AN74" s="11">
        <v>6.2890600000000002E-9</v>
      </c>
      <c r="AO74" s="11">
        <v>6.29003E-9</v>
      </c>
      <c r="AP74" s="11">
        <v>1.2399E-18</v>
      </c>
      <c r="AQ74" s="11">
        <v>1.1554399999999999E-16</v>
      </c>
      <c r="AR74" s="11">
        <v>1.29419E-14</v>
      </c>
      <c r="AS74" s="11">
        <v>1.30726E-14</v>
      </c>
      <c r="AT74" s="11">
        <v>1.1640799999999999E-16</v>
      </c>
      <c r="AU74" s="11">
        <v>6.2358599999999998E-14</v>
      </c>
      <c r="AV74" s="11">
        <v>8.3889400000000004E-14</v>
      </c>
      <c r="AW74" s="11">
        <v>2.59685E-16</v>
      </c>
      <c r="AX74" s="11">
        <v>1.4388900000000001E-13</v>
      </c>
      <c r="AY74" s="11">
        <v>1.43984E-13</v>
      </c>
      <c r="AZ74" s="11">
        <v>1.5181800000000001E-13</v>
      </c>
      <c r="BA74" s="11">
        <v>1.5239199999999999E-13</v>
      </c>
      <c r="BB74" s="11">
        <v>1.2966300000000001E-9</v>
      </c>
      <c r="BC74" s="11">
        <v>3.9592199999999999E-9</v>
      </c>
      <c r="BD74" s="11">
        <v>8.7977699999999999E-9</v>
      </c>
      <c r="BE74" s="11">
        <v>-1.37475E-5</v>
      </c>
      <c r="BF74" s="11">
        <v>4.19964E-10</v>
      </c>
      <c r="BG74" s="11">
        <v>1.23619E-8</v>
      </c>
      <c r="BH74" s="11">
        <v>4.0592500000000002E-10</v>
      </c>
      <c r="BI74" s="11">
        <v>-3.6587500000000001E-7</v>
      </c>
      <c r="BJ74" s="11">
        <v>0</v>
      </c>
      <c r="BK74" s="11">
        <v>-2.41482E-11</v>
      </c>
      <c r="BL74" s="11">
        <v>3.2135699999999998E-11</v>
      </c>
      <c r="BM74" s="11">
        <v>-2.2538799999999999E-10</v>
      </c>
      <c r="BN74" s="11">
        <v>-3.8068299999999998E-12</v>
      </c>
      <c r="BO74" s="11">
        <v>-3.5291800000000001E-12</v>
      </c>
      <c r="BP74" s="11">
        <v>-2.6073400000000001E-12</v>
      </c>
      <c r="BQ74" s="11">
        <v>-4.6087499999999999E-13</v>
      </c>
      <c r="BR74" s="11">
        <v>8.1478399999999997E-13</v>
      </c>
      <c r="BS74" s="11">
        <v>1.2468699999999999E-12</v>
      </c>
      <c r="BT74" s="11">
        <v>1.2831899999999999E-12</v>
      </c>
      <c r="BU74" s="11">
        <v>1.28583E-12</v>
      </c>
      <c r="BV74" s="11">
        <v>-1.68432E-12</v>
      </c>
      <c r="BW74" s="11">
        <v>-5.2976400000000004E-13</v>
      </c>
      <c r="BX74" s="11">
        <v>9.8945700000000002E-14</v>
      </c>
      <c r="BY74" s="11">
        <v>9.9934100000000003E-14</v>
      </c>
      <c r="BZ74" s="11">
        <v>-5.2700200000000002E-13</v>
      </c>
      <c r="CA74" s="11">
        <v>1.0970999999999999E-13</v>
      </c>
      <c r="CB74" s="11">
        <v>1.13282E-13</v>
      </c>
      <c r="CC74" s="11">
        <v>4.6244599999999999E-14</v>
      </c>
      <c r="CD74" s="11">
        <v>1.1669499999999999E-13</v>
      </c>
      <c r="CE74" s="11">
        <v>1.1676199999999999E-13</v>
      </c>
      <c r="CF74" s="11">
        <v>1.1741E-13</v>
      </c>
      <c r="CG74" s="11">
        <v>1.1764699999999999E-13</v>
      </c>
      <c r="CH74" s="11">
        <v>-4.4153500000000002E-11</v>
      </c>
      <c r="CI74" s="11">
        <v>-4.3138899999999997E-11</v>
      </c>
      <c r="CJ74" s="11">
        <v>-3.17397E-11</v>
      </c>
      <c r="CK74" s="11">
        <v>1.7643400000000001E-11</v>
      </c>
      <c r="CL74" s="11">
        <v>-9.2561199999999999E-12</v>
      </c>
      <c r="CM74" s="11">
        <v>1.7918299999999999E-13</v>
      </c>
      <c r="CN74" s="11">
        <v>4.1813300000000002E-13</v>
      </c>
      <c r="CO74" s="11">
        <v>4.2162499999999998E-13</v>
      </c>
      <c r="CP74" s="11">
        <v>-1.4644799999999999E-11</v>
      </c>
      <c r="CQ74" s="11">
        <v>-7.6391199999999999E-12</v>
      </c>
      <c r="CR74" s="11">
        <v>-6.6544600000000003E-12</v>
      </c>
      <c r="CS74" s="11">
        <v>-6.5730299999999999E-12</v>
      </c>
      <c r="CT74" s="11">
        <v>-7.6411099999999999E-12</v>
      </c>
      <c r="CU74" s="11">
        <v>-5.4422099999999997E-12</v>
      </c>
      <c r="CV74" s="11">
        <v>-2.2387399999999998E-12</v>
      </c>
      <c r="CW74" s="11">
        <v>1.06264E-12</v>
      </c>
      <c r="CX74" s="11">
        <v>1.42961E-12</v>
      </c>
      <c r="CY74" s="11">
        <v>1.4402700000000001E-12</v>
      </c>
      <c r="CZ74" s="11">
        <v>1.89258E-12</v>
      </c>
      <c r="DA74" s="11">
        <v>1.9549100000000002E-12</v>
      </c>
      <c r="DB74" s="11">
        <v>-1.04284E-3</v>
      </c>
      <c r="DC74" s="11">
        <v>-2.7421300000000002E-3</v>
      </c>
      <c r="DD74" s="11">
        <v>0.99993799999999999</v>
      </c>
      <c r="DE74" s="11">
        <v>5.7481499999999998E-7</v>
      </c>
      <c r="DF74" s="11">
        <v>6.1183200000000001E-5</v>
      </c>
      <c r="DG74" s="11">
        <v>8.7997000000000006E-3</v>
      </c>
      <c r="DH74" s="13">
        <v>2.3002999999999998E-6</v>
      </c>
      <c r="DI74" s="11">
        <v>9.8319400000000003E-10</v>
      </c>
      <c r="DJ74" s="11">
        <v>0</v>
      </c>
      <c r="DK74" s="11">
        <v>-2043.41</v>
      </c>
      <c r="DL74" s="11">
        <v>-2190970</v>
      </c>
      <c r="DM74" s="11">
        <v>-2.9004399999999998E-3</v>
      </c>
      <c r="DN74" s="13">
        <v>1.0478499999999999E-4</v>
      </c>
      <c r="DO74" s="11">
        <v>0</v>
      </c>
      <c r="DP74" s="11">
        <v>4.9368299999999999E-8</v>
      </c>
      <c r="DQ74" s="11">
        <v>0</v>
      </c>
      <c r="DR74" s="11">
        <v>0</v>
      </c>
      <c r="DS74" s="11">
        <v>5.7317300000000001E-6</v>
      </c>
      <c r="DT74" s="13">
        <v>0</v>
      </c>
      <c r="DU74" s="11">
        <v>0</v>
      </c>
      <c r="DV74" s="11">
        <v>0</v>
      </c>
      <c r="DW74" s="11">
        <v>2095.6</v>
      </c>
      <c r="DX74" s="11">
        <v>0</v>
      </c>
      <c r="DY74" s="11">
        <v>2.1018299999999999E-4</v>
      </c>
      <c r="DZ74" s="13">
        <v>0</v>
      </c>
      <c r="EA74" s="11">
        <v>0</v>
      </c>
      <c r="EB74" s="11">
        <v>0</v>
      </c>
      <c r="EC74" s="11">
        <v>0</v>
      </c>
      <c r="ED74" s="26">
        <v>1256420</v>
      </c>
      <c r="EE74" s="11"/>
      <c r="EF74" s="13">
        <f t="shared" ca="1" si="89"/>
        <v>-2.2626587021257842E-6</v>
      </c>
      <c r="EG74" s="11"/>
      <c r="EH74" s="11"/>
      <c r="EI74" s="11"/>
      <c r="EJ74" s="11"/>
      <c r="EK74" s="11"/>
      <c r="EL74" s="13">
        <f t="shared" ca="1" si="89"/>
        <v>1.8855260174575621E-5</v>
      </c>
      <c r="EM74" s="11"/>
      <c r="EN74" s="11"/>
      <c r="EO74" s="11"/>
      <c r="EP74" s="11"/>
      <c r="EQ74" s="11"/>
      <c r="ER74" s="13">
        <f t="shared" ca="1" si="89"/>
        <v>2.6883978618287418E-7</v>
      </c>
      <c r="ES74" s="11"/>
      <c r="ET74" s="11"/>
      <c r="EU74" s="11"/>
      <c r="EV74" s="11"/>
      <c r="EW74" s="11"/>
      <c r="EX74" s="13">
        <f t="shared" ca="1" si="90"/>
        <v>1.1928447053506625E-7</v>
      </c>
      <c r="EY74" s="11"/>
      <c r="EZ74" s="11"/>
      <c r="FA74" s="11"/>
      <c r="FB74" s="26"/>
      <c r="FC74" s="41"/>
      <c r="FD74" s="42">
        <f t="shared" ca="1" si="91"/>
        <v>-1.9836363527043361</v>
      </c>
      <c r="FE74" s="41"/>
      <c r="FF74" s="41"/>
      <c r="FG74" s="41"/>
      <c r="FH74" s="41"/>
      <c r="FI74" s="41"/>
      <c r="FJ74" s="42">
        <f t="shared" ca="1" si="92"/>
        <v>-0.82005764017201299</v>
      </c>
      <c r="FK74" s="41"/>
      <c r="FL74" s="41"/>
      <c r="FM74" s="41"/>
      <c r="FN74" s="41"/>
      <c r="FO74" s="41"/>
      <c r="FP74" s="42">
        <f t="shared" ca="1" si="93"/>
        <v>2.6883978618287418E-7</v>
      </c>
      <c r="FQ74" s="41"/>
      <c r="FR74" s="41"/>
      <c r="FS74" s="41"/>
      <c r="FT74" s="41"/>
      <c r="FU74" s="41"/>
      <c r="FV74" s="42">
        <f t="shared" ca="1" si="94"/>
        <v>1.1928447053506625E-7</v>
      </c>
      <c r="FW74" s="41"/>
      <c r="FX74" s="41"/>
      <c r="FY74" s="41"/>
      <c r="FZ74" s="43"/>
      <c r="GA74" s="11"/>
      <c r="GB74" s="13">
        <f t="shared" ca="1" si="95"/>
        <v>5.971277664369381E-10</v>
      </c>
      <c r="GC74" s="11"/>
      <c r="GD74" s="11"/>
      <c r="GE74" s="11"/>
      <c r="GF74" s="11"/>
      <c r="GG74" s="11"/>
      <c r="GH74" s="13">
        <f t="shared" ca="1" si="96"/>
        <v>1.0405487675474263E-8</v>
      </c>
      <c r="GI74" s="11"/>
      <c r="GJ74" s="11"/>
      <c r="GK74" s="11"/>
      <c r="GL74" s="11"/>
      <c r="GM74" s="11"/>
      <c r="GN74" s="13">
        <f t="shared" ca="1" si="97"/>
        <v>-3.7099035582844435E-11</v>
      </c>
      <c r="GO74" s="11"/>
      <c r="GP74" s="11"/>
      <c r="GQ74" s="11"/>
      <c r="GR74" s="11"/>
      <c r="GS74" s="11"/>
      <c r="GT74" s="13">
        <f t="shared" ca="1" si="98"/>
        <v>-1.6453632690751024E-11</v>
      </c>
      <c r="GU74" s="11"/>
      <c r="GV74" s="11"/>
      <c r="GW74" s="11"/>
      <c r="GX74" s="26"/>
    </row>
    <row r="75" spans="1:206" hidden="1" x14ac:dyDescent="0.25">
      <c r="A75" s="35" t="s">
        <v>90</v>
      </c>
      <c r="B75" s="32">
        <v>9.5999300000000001E-8</v>
      </c>
      <c r="C75" s="11">
        <v>3.68278E-5</v>
      </c>
      <c r="D75" s="11">
        <v>6.1754200000000006E-5</v>
      </c>
      <c r="E75" s="13">
        <v>1.3755500000000001E-4</v>
      </c>
      <c r="F75" s="11">
        <v>6.7135500000000003E-6</v>
      </c>
      <c r="G75" s="11">
        <v>9.8519599999999998E-5</v>
      </c>
      <c r="H75" s="11">
        <v>6.6994200000000003E-6</v>
      </c>
      <c r="I75" s="11">
        <v>1.9474400000000001E-7</v>
      </c>
      <c r="J75" s="11">
        <v>2.76256E-8</v>
      </c>
      <c r="K75" s="11">
        <v>1.3337499999999999E-10</v>
      </c>
      <c r="L75" s="11">
        <v>4.0018099999999999</v>
      </c>
      <c r="M75" s="11">
        <v>1.71265</v>
      </c>
      <c r="N75" s="11">
        <v>3.9067300000000001E-13</v>
      </c>
      <c r="O75" s="11">
        <v>1.47732E-12</v>
      </c>
      <c r="P75" s="11">
        <v>5.0851300000000002E-12</v>
      </c>
      <c r="Q75" s="11">
        <v>1.3485800000000001E-11</v>
      </c>
      <c r="R75" s="11">
        <v>1.45908E-10</v>
      </c>
      <c r="S75" s="11">
        <v>1.6868300000000001E-10</v>
      </c>
      <c r="T75" s="11">
        <v>1.7059799999999999E-10</v>
      </c>
      <c r="U75" s="11">
        <v>1.70737E-10</v>
      </c>
      <c r="V75" s="11">
        <v>1.62319E-16</v>
      </c>
      <c r="W75" s="11">
        <v>8.7244899999999999E-16</v>
      </c>
      <c r="X75" s="11">
        <v>1.62692E-15</v>
      </c>
      <c r="Y75" s="11">
        <v>1.6277E-15</v>
      </c>
      <c r="Z75" s="11">
        <v>8.7784200000000002E-16</v>
      </c>
      <c r="AA75" s="11">
        <v>1.64504E-15</v>
      </c>
      <c r="AB75" s="11">
        <v>1.64789E-15</v>
      </c>
      <c r="AC75" s="11">
        <v>1.23359E-15</v>
      </c>
      <c r="AD75" s="11">
        <v>1.65309E-15</v>
      </c>
      <c r="AE75" s="11">
        <v>1.6531400000000001E-15</v>
      </c>
      <c r="AF75" s="11">
        <v>1.6542899999999999E-15</v>
      </c>
      <c r="AG75" s="11">
        <v>1.65448E-15</v>
      </c>
      <c r="AH75" s="11">
        <v>8.5676800000000003E-14</v>
      </c>
      <c r="AI75" s="11">
        <v>1.1E-12</v>
      </c>
      <c r="AJ75" s="11">
        <v>1.2495500000000001E-11</v>
      </c>
      <c r="AK75" s="11">
        <v>6.1862799999999994E-11</v>
      </c>
      <c r="AL75" s="11">
        <v>3.5895000000000001E-9</v>
      </c>
      <c r="AM75" s="11">
        <v>6.2223799999999998E-9</v>
      </c>
      <c r="AN75" s="11">
        <v>6.2890600000000002E-9</v>
      </c>
      <c r="AO75" s="11">
        <v>6.29003E-9</v>
      </c>
      <c r="AP75" s="11">
        <v>1.2399E-18</v>
      </c>
      <c r="AQ75" s="11">
        <v>1.1554399999999999E-16</v>
      </c>
      <c r="AR75" s="11">
        <v>1.29419E-14</v>
      </c>
      <c r="AS75" s="11">
        <v>1.30726E-14</v>
      </c>
      <c r="AT75" s="11">
        <v>1.1640799999999999E-16</v>
      </c>
      <c r="AU75" s="11">
        <v>6.2358599999999998E-14</v>
      </c>
      <c r="AV75" s="11">
        <v>8.3889400000000004E-14</v>
      </c>
      <c r="AW75" s="11">
        <v>2.59685E-16</v>
      </c>
      <c r="AX75" s="11">
        <v>1.4388900000000001E-13</v>
      </c>
      <c r="AY75" s="11">
        <v>1.43984E-13</v>
      </c>
      <c r="AZ75" s="11">
        <v>1.5181800000000001E-13</v>
      </c>
      <c r="BA75" s="11">
        <v>1.5239199999999999E-13</v>
      </c>
      <c r="BB75" s="11">
        <v>9.4287700000000003E-10</v>
      </c>
      <c r="BC75" s="11">
        <v>3.0741099999999998E-9</v>
      </c>
      <c r="BD75" s="11">
        <v>7.3296199999999998E-9</v>
      </c>
      <c r="BE75" s="11">
        <v>8.3556599999999997E-9</v>
      </c>
      <c r="BF75" s="11">
        <v>4.0693299999999998E-10</v>
      </c>
      <c r="BG75" s="11">
        <v>1.05637E-8</v>
      </c>
      <c r="BH75" s="11">
        <v>4.0592400000000001E-10</v>
      </c>
      <c r="BI75" s="11">
        <v>-4.5508000000000002E-7</v>
      </c>
      <c r="BJ75" s="11">
        <v>0</v>
      </c>
      <c r="BK75" s="11">
        <v>-2.25861E-11</v>
      </c>
      <c r="BL75" s="11">
        <v>1.1595000000000001E-12</v>
      </c>
      <c r="BM75" s="11">
        <v>2.31268E-11</v>
      </c>
      <c r="BN75" s="11">
        <v>-1.23699E-13</v>
      </c>
      <c r="BO75" s="11">
        <v>-1.1433399999999999E-13</v>
      </c>
      <c r="BP75" s="11">
        <v>-8.3241799999999998E-14</v>
      </c>
      <c r="BQ75" s="11">
        <v>-1.0843700000000001E-14</v>
      </c>
      <c r="BR75" s="11">
        <v>1.13244E-13</v>
      </c>
      <c r="BS75" s="11">
        <v>1.4083900000000001E-13</v>
      </c>
      <c r="BT75" s="11">
        <v>1.43158E-13</v>
      </c>
      <c r="BU75" s="11">
        <v>1.4332699999999999E-13</v>
      </c>
      <c r="BV75" s="11">
        <v>-4.6404999999999999E-14</v>
      </c>
      <c r="BW75" s="11">
        <v>2.8441E-14</v>
      </c>
      <c r="BX75" s="11">
        <v>8.9151400000000004E-14</v>
      </c>
      <c r="BY75" s="11">
        <v>8.9225100000000001E-14</v>
      </c>
      <c r="BZ75" s="11">
        <v>2.8813100000000003E-14</v>
      </c>
      <c r="CA75" s="11">
        <v>9.0458300000000003E-14</v>
      </c>
      <c r="CB75" s="11">
        <v>9.0725600000000005E-14</v>
      </c>
      <c r="CC75" s="11">
        <v>6.6139999999999996E-14</v>
      </c>
      <c r="CD75" s="11">
        <v>9.1110999999999999E-14</v>
      </c>
      <c r="CE75" s="11">
        <v>9.1115999999999995E-14</v>
      </c>
      <c r="CF75" s="11">
        <v>9.1197599999999996E-14</v>
      </c>
      <c r="CG75" s="11">
        <v>9.1215599999999999E-14</v>
      </c>
      <c r="CH75" s="11">
        <v>-1.4142999999999999E-12</v>
      </c>
      <c r="CI75" s="11">
        <v>-1.3802800000000001E-12</v>
      </c>
      <c r="CJ75" s="11">
        <v>-9.9805899999999992E-13</v>
      </c>
      <c r="CK75" s="11">
        <v>6.5777599999999996E-13</v>
      </c>
      <c r="CL75" s="11">
        <v>-2.49984E-13</v>
      </c>
      <c r="CM75" s="11">
        <v>8.6397999999999997E-14</v>
      </c>
      <c r="CN75" s="11">
        <v>9.4916900000000004E-14</v>
      </c>
      <c r="CO75" s="11">
        <v>9.5041400000000005E-14</v>
      </c>
      <c r="CP75" s="11">
        <v>-4.6654699999999995E-13</v>
      </c>
      <c r="CQ75" s="11">
        <v>6.9699200000000001E-14</v>
      </c>
      <c r="CR75" s="11">
        <v>-5.9059899999999996E-14</v>
      </c>
      <c r="CS75" s="11">
        <v>-5.4887400000000001E-14</v>
      </c>
      <c r="CT75" s="11">
        <v>7.1984999999999996E-14</v>
      </c>
      <c r="CU75" s="11">
        <v>5.6805699999999999E-13</v>
      </c>
      <c r="CV75" s="11">
        <v>9.2728100000000003E-13</v>
      </c>
      <c r="CW75" s="11">
        <v>7.4165800000000005E-13</v>
      </c>
      <c r="CX75" s="11">
        <v>1.7593E-12</v>
      </c>
      <c r="CY75" s="11">
        <v>1.76077E-12</v>
      </c>
      <c r="CZ75" s="11">
        <v>1.8685500000000002E-12</v>
      </c>
      <c r="DA75" s="11">
        <v>1.8773799999999998E-12</v>
      </c>
      <c r="DB75" s="11">
        <v>-1.0558099999999999E-3</v>
      </c>
      <c r="DC75" s="11">
        <v>-2.7574100000000001E-3</v>
      </c>
      <c r="DD75" s="11">
        <v>0.99993900000000002</v>
      </c>
      <c r="DE75" s="11">
        <v>5.65008E-7</v>
      </c>
      <c r="DF75" s="11">
        <v>6.0072699999999998E-5</v>
      </c>
      <c r="DG75" s="11">
        <v>8.7491400000000007E-3</v>
      </c>
      <c r="DH75" s="13">
        <v>2.2610500000000001E-6</v>
      </c>
      <c r="DI75" s="11">
        <v>9.7418999999999992E-10</v>
      </c>
      <c r="DJ75" s="11">
        <v>0</v>
      </c>
      <c r="DK75" s="11">
        <v>-2053.09</v>
      </c>
      <c r="DL75" s="11">
        <v>-2211210</v>
      </c>
      <c r="DM75" s="11">
        <v>-2.96175E-3</v>
      </c>
      <c r="DN75" s="13">
        <v>1.02884E-4</v>
      </c>
      <c r="DO75" s="11">
        <v>0</v>
      </c>
      <c r="DP75" s="11">
        <v>4.9298600000000002E-8</v>
      </c>
      <c r="DQ75" s="11">
        <v>0</v>
      </c>
      <c r="DR75" s="11">
        <v>0</v>
      </c>
      <c r="DS75" s="11">
        <v>5.7046399999999998E-6</v>
      </c>
      <c r="DT75" s="13">
        <v>0</v>
      </c>
      <c r="DU75" s="11">
        <v>0</v>
      </c>
      <c r="DV75" s="11">
        <v>0</v>
      </c>
      <c r="DW75" s="11">
        <v>2105.0300000000002</v>
      </c>
      <c r="DX75" s="11">
        <v>0</v>
      </c>
      <c r="DY75" s="11">
        <v>2.1015500000000001E-4</v>
      </c>
      <c r="DZ75" s="13">
        <v>0</v>
      </c>
      <c r="EA75" s="11">
        <v>0</v>
      </c>
      <c r="EB75" s="11">
        <v>0</v>
      </c>
      <c r="EC75" s="11">
        <v>0</v>
      </c>
      <c r="ED75" s="26">
        <v>1266510</v>
      </c>
      <c r="EE75" s="11"/>
      <c r="EF75" s="13">
        <f t="shared" ca="1" si="89"/>
        <v>-2.2413760481374101E-6</v>
      </c>
      <c r="EG75" s="11"/>
      <c r="EH75" s="11"/>
      <c r="EI75" s="11"/>
      <c r="EJ75" s="11"/>
      <c r="EK75" s="11"/>
      <c r="EL75" s="13">
        <f t="shared" ca="1" si="89"/>
        <v>1.7319390452218664E-5</v>
      </c>
      <c r="EM75" s="11"/>
      <c r="EN75" s="11"/>
      <c r="EO75" s="11"/>
      <c r="EP75" s="11"/>
      <c r="EQ75" s="11"/>
      <c r="ER75" s="13">
        <f t="shared" ca="1" si="89"/>
        <v>2.6669658112427716E-7</v>
      </c>
      <c r="ES75" s="11"/>
      <c r="ET75" s="11"/>
      <c r="EU75" s="11"/>
      <c r="EV75" s="11"/>
      <c r="EW75" s="11"/>
      <c r="EX75" s="13">
        <f t="shared" ca="1" si="90"/>
        <v>1.188659056150387E-7</v>
      </c>
      <c r="EY75" s="11"/>
      <c r="EZ75" s="11"/>
      <c r="FA75" s="11"/>
      <c r="FB75" s="26"/>
      <c r="FC75" s="41"/>
      <c r="FD75" s="42">
        <f t="shared" ca="1" si="91"/>
        <v>-1.991298754179434</v>
      </c>
      <c r="FE75" s="41"/>
      <c r="FF75" s="41"/>
      <c r="FG75" s="41"/>
      <c r="FH75" s="41"/>
      <c r="FI75" s="41"/>
      <c r="FJ75" s="42">
        <f t="shared" ca="1" si="92"/>
        <v>-0.83166099245539959</v>
      </c>
      <c r="FK75" s="41"/>
      <c r="FL75" s="41"/>
      <c r="FM75" s="41"/>
      <c r="FN75" s="41"/>
      <c r="FO75" s="41"/>
      <c r="FP75" s="42">
        <f t="shared" ca="1" si="93"/>
        <v>2.6669658112427716E-7</v>
      </c>
      <c r="FQ75" s="41"/>
      <c r="FR75" s="41"/>
      <c r="FS75" s="41"/>
      <c r="FT75" s="41"/>
      <c r="FU75" s="41"/>
      <c r="FV75" s="42">
        <f t="shared" ca="1" si="94"/>
        <v>1.188659056150387E-7</v>
      </c>
      <c r="FW75" s="41"/>
      <c r="FX75" s="41"/>
      <c r="FY75" s="41"/>
      <c r="FZ75" s="43"/>
      <c r="GA75" s="11"/>
      <c r="GB75" s="13">
        <f t="shared" ca="1" si="95"/>
        <v>6.2058809551022415E-10</v>
      </c>
      <c r="GC75" s="11"/>
      <c r="GD75" s="11"/>
      <c r="GE75" s="11"/>
      <c r="GF75" s="11"/>
      <c r="GG75" s="11"/>
      <c r="GH75" s="13">
        <f t="shared" ca="1" si="96"/>
        <v>1.1786109026548245E-8</v>
      </c>
      <c r="GI75" s="11"/>
      <c r="GJ75" s="11"/>
      <c r="GK75" s="11"/>
      <c r="GL75" s="11"/>
      <c r="GM75" s="11"/>
      <c r="GN75" s="13">
        <f t="shared" ca="1" si="97"/>
        <v>-3.6818960115410322E-11</v>
      </c>
      <c r="GO75" s="11"/>
      <c r="GP75" s="11"/>
      <c r="GQ75" s="11"/>
      <c r="GR75" s="11"/>
      <c r="GS75" s="11"/>
      <c r="GT75" s="13">
        <f t="shared" ca="1" si="98"/>
        <v>-1.6398947602178519E-11</v>
      </c>
      <c r="GU75" s="11"/>
      <c r="GV75" s="11"/>
      <c r="GW75" s="11"/>
      <c r="GX75" s="26"/>
    </row>
    <row r="76" spans="1:206" hidden="1" x14ac:dyDescent="0.25">
      <c r="A76" s="35" t="s">
        <v>90</v>
      </c>
      <c r="B76" s="32">
        <v>9.5999300000000001E-8</v>
      </c>
      <c r="C76" s="11">
        <v>3.68278E-5</v>
      </c>
      <c r="D76" s="11">
        <v>6.1754200000000006E-5</v>
      </c>
      <c r="E76" s="13">
        <v>1.51311E-4</v>
      </c>
      <c r="F76" s="11">
        <v>6.7135500000000003E-6</v>
      </c>
      <c r="G76" s="11">
        <v>9.8519599999999998E-5</v>
      </c>
      <c r="H76" s="11">
        <v>6.6994200000000003E-6</v>
      </c>
      <c r="I76" s="11">
        <v>1.9474400000000001E-7</v>
      </c>
      <c r="J76" s="11">
        <v>2.7630099999999999E-8</v>
      </c>
      <c r="K76" s="11">
        <v>1.3337499999999999E-10</v>
      </c>
      <c r="L76" s="11">
        <v>4.0018099999999999</v>
      </c>
      <c r="M76" s="11">
        <v>1.71265</v>
      </c>
      <c r="N76" s="11">
        <v>3.9067300000000001E-13</v>
      </c>
      <c r="O76" s="11">
        <v>1.47732E-12</v>
      </c>
      <c r="P76" s="11">
        <v>5.0851300000000002E-12</v>
      </c>
      <c r="Q76" s="11">
        <v>1.3485800000000001E-11</v>
      </c>
      <c r="R76" s="11">
        <v>1.45908E-10</v>
      </c>
      <c r="S76" s="11">
        <v>1.6868300000000001E-10</v>
      </c>
      <c r="T76" s="11">
        <v>1.7059799999999999E-10</v>
      </c>
      <c r="U76" s="11">
        <v>1.70737E-10</v>
      </c>
      <c r="V76" s="11">
        <v>1.62319E-16</v>
      </c>
      <c r="W76" s="11">
        <v>8.7244899999999999E-16</v>
      </c>
      <c r="X76" s="11">
        <v>1.62692E-15</v>
      </c>
      <c r="Y76" s="11">
        <v>1.6277E-15</v>
      </c>
      <c r="Z76" s="11">
        <v>8.7784200000000002E-16</v>
      </c>
      <c r="AA76" s="11">
        <v>1.64504E-15</v>
      </c>
      <c r="AB76" s="11">
        <v>1.64789E-15</v>
      </c>
      <c r="AC76" s="11">
        <v>1.23359E-15</v>
      </c>
      <c r="AD76" s="11">
        <v>1.65309E-15</v>
      </c>
      <c r="AE76" s="11">
        <v>1.6531400000000001E-15</v>
      </c>
      <c r="AF76" s="11">
        <v>1.6542899999999999E-15</v>
      </c>
      <c r="AG76" s="11">
        <v>1.65448E-15</v>
      </c>
      <c r="AH76" s="11">
        <v>8.5676800000000003E-14</v>
      </c>
      <c r="AI76" s="11">
        <v>1.1E-12</v>
      </c>
      <c r="AJ76" s="11">
        <v>1.2495500000000001E-11</v>
      </c>
      <c r="AK76" s="11">
        <v>6.1862799999999994E-11</v>
      </c>
      <c r="AL76" s="11">
        <v>3.5895000000000001E-9</v>
      </c>
      <c r="AM76" s="11">
        <v>6.2223799999999998E-9</v>
      </c>
      <c r="AN76" s="11">
        <v>6.2890600000000002E-9</v>
      </c>
      <c r="AO76" s="11">
        <v>6.29003E-9</v>
      </c>
      <c r="AP76" s="11">
        <v>1.2399E-18</v>
      </c>
      <c r="AQ76" s="11">
        <v>1.1554399999999999E-16</v>
      </c>
      <c r="AR76" s="11">
        <v>1.29419E-14</v>
      </c>
      <c r="AS76" s="11">
        <v>1.30726E-14</v>
      </c>
      <c r="AT76" s="11">
        <v>1.1640799999999999E-16</v>
      </c>
      <c r="AU76" s="11">
        <v>6.2358599999999998E-14</v>
      </c>
      <c r="AV76" s="11">
        <v>8.3889400000000004E-14</v>
      </c>
      <c r="AW76" s="11">
        <v>2.59685E-16</v>
      </c>
      <c r="AX76" s="11">
        <v>1.4388900000000001E-13</v>
      </c>
      <c r="AY76" s="11">
        <v>1.43984E-13</v>
      </c>
      <c r="AZ76" s="11">
        <v>1.5181800000000001E-13</v>
      </c>
      <c r="BA76" s="11">
        <v>1.5239199999999999E-13</v>
      </c>
      <c r="BB76" s="11">
        <v>5.9208700000000005E-10</v>
      </c>
      <c r="BC76" s="11">
        <v>2.1992499999999998E-9</v>
      </c>
      <c r="BD76" s="11">
        <v>5.8785399999999998E-9</v>
      </c>
      <c r="BE76" s="11">
        <v>1.3764199999999999E-5</v>
      </c>
      <c r="BF76" s="11">
        <v>3.9430400000000001E-10</v>
      </c>
      <c r="BG76" s="11">
        <v>8.7804E-9</v>
      </c>
      <c r="BH76" s="11">
        <v>4.0592400000000001E-10</v>
      </c>
      <c r="BI76" s="11">
        <v>-5.4360399999999998E-7</v>
      </c>
      <c r="BJ76" s="11">
        <v>0</v>
      </c>
      <c r="BK76" s="11">
        <v>-2.1022899999999999E-11</v>
      </c>
      <c r="BL76" s="11">
        <v>-2.9526800000000001E-11</v>
      </c>
      <c r="BM76" s="11">
        <v>2.5108599999999997E-10</v>
      </c>
      <c r="BN76" s="11">
        <v>3.5302599999999999E-12</v>
      </c>
      <c r="BO76" s="11">
        <v>3.27472E-12</v>
      </c>
      <c r="BP76" s="11">
        <v>2.4262999999999999E-12</v>
      </c>
      <c r="BQ76" s="11">
        <v>4.50779E-13</v>
      </c>
      <c r="BR76" s="11">
        <v>-5.7387800000000003E-13</v>
      </c>
      <c r="BS76" s="11">
        <v>-9.4615599999999999E-13</v>
      </c>
      <c r="BT76" s="11">
        <v>-9.774480000000001E-13</v>
      </c>
      <c r="BU76" s="11">
        <v>-9.7972500000000005E-13</v>
      </c>
      <c r="BV76" s="11">
        <v>1.5858E-12</v>
      </c>
      <c r="BW76" s="11">
        <v>5.8473900000000002E-13</v>
      </c>
      <c r="BX76" s="11">
        <v>7.9390900000000005E-14</v>
      </c>
      <c r="BY76" s="11">
        <v>7.8553100000000001E-14</v>
      </c>
      <c r="BZ76" s="11">
        <v>5.8275600000000005E-13</v>
      </c>
      <c r="CA76" s="11">
        <v>7.1326499999999997E-14</v>
      </c>
      <c r="CB76" s="11">
        <v>6.8301100000000001E-14</v>
      </c>
      <c r="CC76" s="11">
        <v>8.6071999999999999E-14</v>
      </c>
      <c r="CD76" s="11">
        <v>6.5682800000000005E-14</v>
      </c>
      <c r="CE76" s="11">
        <v>6.5626800000000002E-14</v>
      </c>
      <c r="CF76" s="11">
        <v>6.5147500000000001E-14</v>
      </c>
      <c r="CG76" s="11">
        <v>6.4946599999999997E-14</v>
      </c>
      <c r="CH76" s="11">
        <v>4.0932600000000003E-11</v>
      </c>
      <c r="CI76" s="11">
        <v>3.9998299999999999E-11</v>
      </c>
      <c r="CJ76" s="11">
        <v>2.9501700000000001E-11</v>
      </c>
      <c r="CK76" s="11">
        <v>-1.59709E-11</v>
      </c>
      <c r="CL76" s="11">
        <v>8.6746099999999995E-12</v>
      </c>
      <c r="CM76" s="11">
        <v>-3.4640400000000002E-15</v>
      </c>
      <c r="CN76" s="11">
        <v>-2.23237E-13</v>
      </c>
      <c r="CO76" s="11">
        <v>-2.2644899999999999E-13</v>
      </c>
      <c r="CP76" s="11">
        <v>1.3628500000000001E-11</v>
      </c>
      <c r="CQ76" s="11">
        <v>7.7331699999999999E-12</v>
      </c>
      <c r="CR76" s="11">
        <v>6.47611E-12</v>
      </c>
      <c r="CS76" s="11">
        <v>6.4032599999999999E-12</v>
      </c>
      <c r="CT76" s="11">
        <v>7.7398800000000007E-12</v>
      </c>
      <c r="CU76" s="11">
        <v>6.5346700000000001E-12</v>
      </c>
      <c r="CV76" s="11">
        <v>4.06348E-12</v>
      </c>
      <c r="CW76" s="11">
        <v>4.2282000000000001E-13</v>
      </c>
      <c r="CX76" s="11">
        <v>2.08472E-12</v>
      </c>
      <c r="CY76" s="11">
        <v>2.07706E-12</v>
      </c>
      <c r="CZ76" s="11">
        <v>1.8435899999999998E-12</v>
      </c>
      <c r="DA76" s="11">
        <v>1.7992200000000001E-12</v>
      </c>
      <c r="DB76" s="11">
        <v>-1.0686599999999999E-3</v>
      </c>
      <c r="DC76" s="11">
        <v>-2.77254E-3</v>
      </c>
      <c r="DD76" s="11">
        <v>0.99994000000000005</v>
      </c>
      <c r="DE76" s="11">
        <v>5.5549700000000004E-7</v>
      </c>
      <c r="DF76" s="11">
        <v>5.8996699999999997E-5</v>
      </c>
      <c r="DG76" s="11">
        <v>8.6994199999999994E-3</v>
      </c>
      <c r="DH76" s="13">
        <v>2.2229899999999999E-6</v>
      </c>
      <c r="DI76" s="11">
        <v>9.6543200000000006E-10</v>
      </c>
      <c r="DJ76" s="11">
        <v>0</v>
      </c>
      <c r="DK76" s="11">
        <v>-2062.69</v>
      </c>
      <c r="DL76" s="11">
        <v>-2231390</v>
      </c>
      <c r="DM76" s="11">
        <v>-3.0220799999999999E-3</v>
      </c>
      <c r="DN76" s="13">
        <v>1.01041E-4</v>
      </c>
      <c r="DO76" s="11">
        <v>0</v>
      </c>
      <c r="DP76" s="11">
        <v>4.92271E-8</v>
      </c>
      <c r="DQ76" s="11">
        <v>0</v>
      </c>
      <c r="DR76" s="11">
        <v>0</v>
      </c>
      <c r="DS76" s="11">
        <v>5.6780200000000002E-6</v>
      </c>
      <c r="DT76" s="13">
        <v>0</v>
      </c>
      <c r="DU76" s="11">
        <v>0</v>
      </c>
      <c r="DV76" s="11">
        <v>0</v>
      </c>
      <c r="DW76" s="11">
        <v>2114.38</v>
      </c>
      <c r="DX76" s="11">
        <v>0</v>
      </c>
      <c r="DY76" s="11">
        <v>2.1012799999999999E-4</v>
      </c>
      <c r="DZ76" s="13">
        <v>0</v>
      </c>
      <c r="EA76" s="11">
        <v>0</v>
      </c>
      <c r="EB76" s="11">
        <v>0</v>
      </c>
      <c r="EC76" s="11">
        <v>0</v>
      </c>
      <c r="ED76" s="26">
        <v>1276570</v>
      </c>
      <c r="EE76" s="11"/>
      <c r="EF76" s="13">
        <f t="shared" ca="1" si="89"/>
        <v>-2.2205082845613246E-6</v>
      </c>
      <c r="EG76" s="11"/>
      <c r="EH76" s="11"/>
      <c r="EI76" s="11"/>
      <c r="EJ76" s="11"/>
      <c r="EK76" s="11"/>
      <c r="EL76" s="13">
        <f t="shared" ca="1" si="89"/>
        <v>1.5864033872754871E-5</v>
      </c>
      <c r="EM76" s="11"/>
      <c r="EN76" s="11"/>
      <c r="EO76" s="11"/>
      <c r="EP76" s="11"/>
      <c r="EQ76" s="11"/>
      <c r="ER76" s="13">
        <f t="shared" ca="1" si="89"/>
        <v>2.6459813684799956E-7</v>
      </c>
      <c r="ES76" s="11"/>
      <c r="ET76" s="11"/>
      <c r="EU76" s="11"/>
      <c r="EV76" s="11"/>
      <c r="EW76" s="11"/>
      <c r="EX76" s="13">
        <f t="shared" ca="1" si="90"/>
        <v>1.1845425708255451E-7</v>
      </c>
      <c r="EY76" s="11"/>
      <c r="EZ76" s="11"/>
      <c r="FA76" s="11"/>
      <c r="FB76" s="26"/>
      <c r="FC76" s="41"/>
      <c r="FD76" s="42">
        <f t="shared" ca="1" si="91"/>
        <v>-1.9988836137640407</v>
      </c>
      <c r="FE76" s="41"/>
      <c r="FF76" s="41"/>
      <c r="FG76" s="41"/>
      <c r="FH76" s="41"/>
      <c r="FI76" s="41"/>
      <c r="FJ76" s="42">
        <f t="shared" ca="1" si="92"/>
        <v>-0.84299409276674941</v>
      </c>
      <c r="FK76" s="41"/>
      <c r="FL76" s="41"/>
      <c r="FM76" s="41"/>
      <c r="FN76" s="41"/>
      <c r="FO76" s="41"/>
      <c r="FP76" s="42">
        <f t="shared" ca="1" si="93"/>
        <v>2.6459813684799956E-7</v>
      </c>
      <c r="FQ76" s="41"/>
      <c r="FR76" s="41"/>
      <c r="FS76" s="41"/>
      <c r="FT76" s="41"/>
      <c r="FU76" s="41"/>
      <c r="FV76" s="42">
        <f t="shared" ca="1" si="94"/>
        <v>1.1845425708255451E-7</v>
      </c>
      <c r="FW76" s="41"/>
      <c r="FX76" s="41"/>
      <c r="FY76" s="41"/>
      <c r="FZ76" s="43"/>
      <c r="GA76" s="11"/>
      <c r="GB76" s="13">
        <f t="shared" ca="1" si="95"/>
        <v>6.4291736209916376E-10</v>
      </c>
      <c r="GC76" s="11"/>
      <c r="GD76" s="11"/>
      <c r="GE76" s="11"/>
      <c r="GF76" s="11"/>
      <c r="GG76" s="11"/>
      <c r="GH76" s="13">
        <f t="shared" ca="1" si="96"/>
        <v>1.3132808809690879E-8</v>
      </c>
      <c r="GI76" s="11"/>
      <c r="GJ76" s="11"/>
      <c r="GK76" s="11"/>
      <c r="GL76" s="11"/>
      <c r="GM76" s="11"/>
      <c r="GN76" s="13">
        <f t="shared" ca="1" si="97"/>
        <v>-3.6515780151895383E-11</v>
      </c>
      <c r="GO76" s="11"/>
      <c r="GP76" s="11"/>
      <c r="GQ76" s="11"/>
      <c r="GR76" s="11"/>
      <c r="GS76" s="11"/>
      <c r="GT76" s="13">
        <f t="shared" ca="1" si="98"/>
        <v>-1.6339464275332714E-11</v>
      </c>
      <c r="GU76" s="11"/>
      <c r="GV76" s="11"/>
      <c r="GW76" s="11"/>
      <c r="GX76" s="26"/>
    </row>
    <row r="77" spans="1:206" hidden="1" x14ac:dyDescent="0.25">
      <c r="A77" s="35" t="s">
        <v>90</v>
      </c>
      <c r="B77" s="32">
        <v>9.5999300000000001E-8</v>
      </c>
      <c r="C77" s="11">
        <v>3.68278E-5</v>
      </c>
      <c r="D77" s="11">
        <v>6.1754200000000006E-5</v>
      </c>
      <c r="E77" s="13">
        <v>1.6506600000000001E-4</v>
      </c>
      <c r="F77" s="11">
        <v>6.7135500000000003E-6</v>
      </c>
      <c r="G77" s="11">
        <v>9.8519599999999998E-5</v>
      </c>
      <c r="H77" s="11">
        <v>6.6994200000000003E-6</v>
      </c>
      <c r="I77" s="11">
        <v>1.9474400000000001E-7</v>
      </c>
      <c r="J77" s="11">
        <v>2.7634600000000001E-8</v>
      </c>
      <c r="K77" s="11">
        <v>1.3337499999999999E-10</v>
      </c>
      <c r="L77" s="11">
        <v>4.0018099999999999</v>
      </c>
      <c r="M77" s="11">
        <v>1.71265</v>
      </c>
      <c r="N77" s="11">
        <v>3.9067300000000001E-13</v>
      </c>
      <c r="O77" s="11">
        <v>1.47732E-12</v>
      </c>
      <c r="P77" s="11">
        <v>5.0851300000000002E-12</v>
      </c>
      <c r="Q77" s="11">
        <v>1.3485800000000001E-11</v>
      </c>
      <c r="R77" s="11">
        <v>1.45908E-10</v>
      </c>
      <c r="S77" s="11">
        <v>1.6868300000000001E-10</v>
      </c>
      <c r="T77" s="11">
        <v>1.7059799999999999E-10</v>
      </c>
      <c r="U77" s="11">
        <v>1.70737E-10</v>
      </c>
      <c r="V77" s="11">
        <v>1.62319E-16</v>
      </c>
      <c r="W77" s="11">
        <v>8.7244899999999999E-16</v>
      </c>
      <c r="X77" s="11">
        <v>1.62692E-15</v>
      </c>
      <c r="Y77" s="11">
        <v>1.6277E-15</v>
      </c>
      <c r="Z77" s="11">
        <v>8.7784200000000002E-16</v>
      </c>
      <c r="AA77" s="11">
        <v>1.64504E-15</v>
      </c>
      <c r="AB77" s="11">
        <v>1.64789E-15</v>
      </c>
      <c r="AC77" s="11">
        <v>1.23359E-15</v>
      </c>
      <c r="AD77" s="11">
        <v>1.65309E-15</v>
      </c>
      <c r="AE77" s="11">
        <v>1.6531400000000001E-15</v>
      </c>
      <c r="AF77" s="11">
        <v>1.6542899999999999E-15</v>
      </c>
      <c r="AG77" s="11">
        <v>1.65448E-15</v>
      </c>
      <c r="AH77" s="11">
        <v>8.5676800000000003E-14</v>
      </c>
      <c r="AI77" s="11">
        <v>1.1E-12</v>
      </c>
      <c r="AJ77" s="11">
        <v>1.2495500000000001E-11</v>
      </c>
      <c r="AK77" s="11">
        <v>6.1862799999999994E-11</v>
      </c>
      <c r="AL77" s="11">
        <v>3.5895000000000001E-9</v>
      </c>
      <c r="AM77" s="11">
        <v>6.2223799999999998E-9</v>
      </c>
      <c r="AN77" s="11">
        <v>6.2890600000000002E-9</v>
      </c>
      <c r="AO77" s="11">
        <v>6.29003E-9</v>
      </c>
      <c r="AP77" s="11">
        <v>1.2399E-18</v>
      </c>
      <c r="AQ77" s="11">
        <v>1.1554399999999999E-16</v>
      </c>
      <c r="AR77" s="11">
        <v>1.29419E-14</v>
      </c>
      <c r="AS77" s="11">
        <v>1.30726E-14</v>
      </c>
      <c r="AT77" s="11">
        <v>1.1640799999999999E-16</v>
      </c>
      <c r="AU77" s="11">
        <v>6.2358599999999998E-14</v>
      </c>
      <c r="AV77" s="11">
        <v>8.3889400000000004E-14</v>
      </c>
      <c r="AW77" s="11">
        <v>2.59685E-16</v>
      </c>
      <c r="AX77" s="11">
        <v>1.4388900000000001E-13</v>
      </c>
      <c r="AY77" s="11">
        <v>1.43984E-13</v>
      </c>
      <c r="AZ77" s="11">
        <v>1.5181800000000001E-13</v>
      </c>
      <c r="BA77" s="11">
        <v>1.5239199999999999E-13</v>
      </c>
      <c r="BB77" s="11">
        <v>2.4420200000000001E-10</v>
      </c>
      <c r="BC77" s="11">
        <v>1.3343500000000001E-9</v>
      </c>
      <c r="BD77" s="11">
        <v>4.4440199999999997E-9</v>
      </c>
      <c r="BE77" s="11">
        <v>2.7520000000000001E-5</v>
      </c>
      <c r="BF77" s="11">
        <v>3.8206099999999998E-10</v>
      </c>
      <c r="BG77" s="11">
        <v>7.0115900000000002E-9</v>
      </c>
      <c r="BH77" s="11">
        <v>4.0592300000000001E-10</v>
      </c>
      <c r="BI77" s="11">
        <v>-6.3146200000000002E-7</v>
      </c>
      <c r="BJ77" s="11">
        <v>0</v>
      </c>
      <c r="BK77" s="11">
        <v>-1.94586E-11</v>
      </c>
      <c r="BL77" s="11">
        <v>-5.9928900000000005E-11</v>
      </c>
      <c r="BM77" s="11">
        <v>4.5956199999999998E-10</v>
      </c>
      <c r="BN77" s="11">
        <v>7.1556599999999998E-12</v>
      </c>
      <c r="BO77" s="11">
        <v>6.6385100000000002E-12</v>
      </c>
      <c r="BP77" s="11">
        <v>4.9215E-12</v>
      </c>
      <c r="BQ77" s="11">
        <v>9.2350600000000008E-13</v>
      </c>
      <c r="BR77" s="11">
        <v>-1.24703E-12</v>
      </c>
      <c r="BS77" s="11">
        <v>-2.0146699999999999E-12</v>
      </c>
      <c r="BT77" s="11">
        <v>-2.0791999999999999E-12</v>
      </c>
      <c r="BU77" s="11">
        <v>-2.0838899999999999E-12</v>
      </c>
      <c r="BV77" s="11">
        <v>3.2123899999999998E-12</v>
      </c>
      <c r="BW77" s="11">
        <v>1.13916E-12</v>
      </c>
      <c r="BX77" s="11">
        <v>6.9664299999999999E-14</v>
      </c>
      <c r="BY77" s="11">
        <v>6.7918199999999998E-14</v>
      </c>
      <c r="BZ77" s="11">
        <v>1.1348600000000001E-12</v>
      </c>
      <c r="CA77" s="11">
        <v>5.2313099999999997E-14</v>
      </c>
      <c r="CB77" s="11">
        <v>4.6006300000000001E-14</v>
      </c>
      <c r="CC77" s="11">
        <v>1.0604E-13</v>
      </c>
      <c r="CD77" s="11">
        <v>4.0408199999999997E-14</v>
      </c>
      <c r="CE77" s="11">
        <v>4.0291499999999999E-14</v>
      </c>
      <c r="CF77" s="11">
        <v>3.9256700000000002E-14</v>
      </c>
      <c r="CG77" s="11">
        <v>3.88378E-14</v>
      </c>
      <c r="CH77" s="11">
        <v>8.2895799999999998E-11</v>
      </c>
      <c r="CI77" s="11">
        <v>8.1005100000000002E-11</v>
      </c>
      <c r="CJ77" s="11">
        <v>5.9764400000000003E-11</v>
      </c>
      <c r="CK77" s="11">
        <v>-3.2253500000000003E-11</v>
      </c>
      <c r="CL77" s="11">
        <v>1.7519400000000001E-11</v>
      </c>
      <c r="CM77" s="11">
        <v>-9.0497799999999998E-14</v>
      </c>
      <c r="CN77" s="11">
        <v>-5.3647199999999998E-13</v>
      </c>
      <c r="CO77" s="11">
        <v>-5.4298800000000005E-13</v>
      </c>
      <c r="CP77" s="11">
        <v>2.76418E-11</v>
      </c>
      <c r="CQ77" s="11">
        <v>1.5352200000000001E-11</v>
      </c>
      <c r="CR77" s="11">
        <v>1.29524E-11</v>
      </c>
      <c r="CS77" s="11">
        <v>1.28027E-11</v>
      </c>
      <c r="CT77" s="11">
        <v>1.5363400000000001E-11</v>
      </c>
      <c r="CU77" s="11">
        <v>1.24585E-11</v>
      </c>
      <c r="CV77" s="11">
        <v>7.17052E-12</v>
      </c>
      <c r="CW77" s="11">
        <v>1.06092E-13</v>
      </c>
      <c r="CX77" s="11">
        <v>2.4059899999999999E-12</v>
      </c>
      <c r="CY77" s="11">
        <v>2.3892500000000001E-12</v>
      </c>
      <c r="CZ77" s="11">
        <v>1.8177200000000001E-12</v>
      </c>
      <c r="DA77" s="11">
        <v>1.7204599999999999E-12</v>
      </c>
      <c r="DB77" s="11">
        <v>-1.08139E-3</v>
      </c>
      <c r="DC77" s="11">
        <v>-2.7875299999999999E-3</v>
      </c>
      <c r="DD77" s="11">
        <v>0.999942</v>
      </c>
      <c r="DE77" s="11">
        <v>5.4626899999999995E-7</v>
      </c>
      <c r="DF77" s="11">
        <v>5.79535E-5</v>
      </c>
      <c r="DG77" s="11">
        <v>8.6505200000000001E-3</v>
      </c>
      <c r="DH77" s="13">
        <v>2.1860599999999999E-6</v>
      </c>
      <c r="DI77" s="11">
        <v>9.5690900000000005E-10</v>
      </c>
      <c r="DJ77" s="11">
        <v>0</v>
      </c>
      <c r="DK77" s="11">
        <v>-2072.21</v>
      </c>
      <c r="DL77" s="11">
        <v>-2251490</v>
      </c>
      <c r="DM77" s="11">
        <v>-3.0814700000000002E-3</v>
      </c>
      <c r="DN77" s="13">
        <v>9.9254100000000002E-5</v>
      </c>
      <c r="DO77" s="11">
        <v>0</v>
      </c>
      <c r="DP77" s="11">
        <v>4.91538E-8</v>
      </c>
      <c r="DQ77" s="11">
        <v>0</v>
      </c>
      <c r="DR77" s="11">
        <v>0</v>
      </c>
      <c r="DS77" s="11">
        <v>5.6518499999999999E-6</v>
      </c>
      <c r="DT77" s="13">
        <v>0</v>
      </c>
      <c r="DU77" s="11">
        <v>0</v>
      </c>
      <c r="DV77" s="11">
        <v>0</v>
      </c>
      <c r="DW77" s="11">
        <v>2123.66</v>
      </c>
      <c r="DX77" s="11">
        <v>0</v>
      </c>
      <c r="DY77" s="11">
        <v>2.10101E-4</v>
      </c>
      <c r="DZ77" s="13">
        <v>0</v>
      </c>
      <c r="EA77" s="11">
        <v>0</v>
      </c>
      <c r="EB77" s="11">
        <v>0</v>
      </c>
      <c r="EC77" s="11">
        <v>0</v>
      </c>
      <c r="ED77" s="26">
        <v>1286590</v>
      </c>
      <c r="EE77" s="11"/>
      <c r="EF77" s="13">
        <f t="shared" ca="1" si="89"/>
        <v>-2.2000544000194653E-6</v>
      </c>
      <c r="EG77" s="11"/>
      <c r="EH77" s="11"/>
      <c r="EI77" s="11"/>
      <c r="EJ77" s="11"/>
      <c r="EK77" s="11"/>
      <c r="EL77" s="13">
        <f t="shared" ca="1" si="89"/>
        <v>1.4484270872547317E-5</v>
      </c>
      <c r="EM77" s="11"/>
      <c r="EN77" s="11"/>
      <c r="EO77" s="11"/>
      <c r="EP77" s="11"/>
      <c r="EQ77" s="11"/>
      <c r="ER77" s="13">
        <f t="shared" ca="1" si="89"/>
        <v>2.6254369735906879E-7</v>
      </c>
      <c r="ES77" s="11"/>
      <c r="ET77" s="11"/>
      <c r="EU77" s="11"/>
      <c r="EV77" s="11"/>
      <c r="EW77" s="11"/>
      <c r="EX77" s="13">
        <f t="shared" ca="1" si="90"/>
        <v>1.1804986848200684E-7</v>
      </c>
      <c r="EY77" s="11"/>
      <c r="EZ77" s="11"/>
      <c r="FA77" s="11"/>
      <c r="FB77" s="26"/>
      <c r="FC77" s="41"/>
      <c r="FD77" s="42">
        <f t="shared" ca="1" si="91"/>
        <v>-2.0064016541263574</v>
      </c>
      <c r="FE77" s="41"/>
      <c r="FF77" s="41"/>
      <c r="FG77" s="41"/>
      <c r="FH77" s="41"/>
      <c r="FI77" s="41"/>
      <c r="FJ77" s="42">
        <f t="shared" ca="1" si="92"/>
        <v>-0.85406879038198613</v>
      </c>
      <c r="FK77" s="41"/>
      <c r="FL77" s="41"/>
      <c r="FM77" s="41"/>
      <c r="FN77" s="41"/>
      <c r="FO77" s="41"/>
      <c r="FP77" s="42">
        <f t="shared" ca="1" si="93"/>
        <v>2.6254369735906879E-7</v>
      </c>
      <c r="FQ77" s="41"/>
      <c r="FR77" s="41"/>
      <c r="FS77" s="41"/>
      <c r="FT77" s="41"/>
      <c r="FU77" s="41"/>
      <c r="FV77" s="42">
        <f t="shared" ca="1" si="94"/>
        <v>1.1804986848200684E-7</v>
      </c>
      <c r="FW77" s="41"/>
      <c r="FX77" s="41"/>
      <c r="FY77" s="41"/>
      <c r="FZ77" s="43"/>
      <c r="GA77" s="11"/>
      <c r="GB77" s="13">
        <f t="shared" ca="1" si="95"/>
        <v>6.6416302623841308E-10</v>
      </c>
      <c r="GC77" s="11"/>
      <c r="GD77" s="11"/>
      <c r="GE77" s="11"/>
      <c r="GF77" s="11"/>
      <c r="GG77" s="11"/>
      <c r="GH77" s="13">
        <f t="shared" ca="1" si="96"/>
        <v>1.4446015453328484E-8</v>
      </c>
      <c r="GI77" s="11"/>
      <c r="GJ77" s="11"/>
      <c r="GK77" s="11"/>
      <c r="GL77" s="11"/>
      <c r="GM77" s="11"/>
      <c r="GN77" s="13">
        <f t="shared" ca="1" si="97"/>
        <v>-3.6190785462837836E-11</v>
      </c>
      <c r="GO77" s="11"/>
      <c r="GP77" s="11"/>
      <c r="GQ77" s="11"/>
      <c r="GR77" s="11"/>
      <c r="GS77" s="11"/>
      <c r="GT77" s="13">
        <f t="shared" ca="1" si="98"/>
        <v>-1.6275505607473765E-11</v>
      </c>
      <c r="GU77" s="11"/>
      <c r="GV77" s="11"/>
      <c r="GW77" s="11"/>
      <c r="GX77" s="26"/>
    </row>
    <row r="78" spans="1:206" hidden="1" x14ac:dyDescent="0.25">
      <c r="A78" s="35" t="s">
        <v>90</v>
      </c>
      <c r="B78" s="32">
        <v>9.5999300000000001E-8</v>
      </c>
      <c r="C78" s="11">
        <v>3.68278E-5</v>
      </c>
      <c r="D78" s="11">
        <v>6.1754200000000006E-5</v>
      </c>
      <c r="E78" s="13">
        <v>1.78822E-4</v>
      </c>
      <c r="F78" s="11">
        <v>6.7135500000000003E-6</v>
      </c>
      <c r="G78" s="11">
        <v>9.8519599999999998E-5</v>
      </c>
      <c r="H78" s="11">
        <v>6.6994200000000003E-6</v>
      </c>
      <c r="I78" s="11">
        <v>1.9474400000000001E-7</v>
      </c>
      <c r="J78" s="11">
        <v>2.7639099999999999E-8</v>
      </c>
      <c r="K78" s="11">
        <v>1.3337499999999999E-10</v>
      </c>
      <c r="L78" s="11">
        <v>4.0018099999999999</v>
      </c>
      <c r="M78" s="11">
        <v>1.71265</v>
      </c>
      <c r="N78" s="11">
        <v>3.9067300000000001E-13</v>
      </c>
      <c r="O78" s="11">
        <v>1.47732E-12</v>
      </c>
      <c r="P78" s="11">
        <v>5.0851300000000002E-12</v>
      </c>
      <c r="Q78" s="11">
        <v>1.3485800000000001E-11</v>
      </c>
      <c r="R78" s="11">
        <v>1.45908E-10</v>
      </c>
      <c r="S78" s="11">
        <v>1.6868300000000001E-10</v>
      </c>
      <c r="T78" s="11">
        <v>1.7059799999999999E-10</v>
      </c>
      <c r="U78" s="11">
        <v>1.70737E-10</v>
      </c>
      <c r="V78" s="11">
        <v>1.62319E-16</v>
      </c>
      <c r="W78" s="11">
        <v>8.7244899999999999E-16</v>
      </c>
      <c r="X78" s="11">
        <v>1.62692E-15</v>
      </c>
      <c r="Y78" s="11">
        <v>1.6277E-15</v>
      </c>
      <c r="Z78" s="11">
        <v>8.7784200000000002E-16</v>
      </c>
      <c r="AA78" s="11">
        <v>1.64504E-15</v>
      </c>
      <c r="AB78" s="11">
        <v>1.64789E-15</v>
      </c>
      <c r="AC78" s="11">
        <v>1.23359E-15</v>
      </c>
      <c r="AD78" s="11">
        <v>1.65309E-15</v>
      </c>
      <c r="AE78" s="11">
        <v>1.6531400000000001E-15</v>
      </c>
      <c r="AF78" s="11">
        <v>1.6542899999999999E-15</v>
      </c>
      <c r="AG78" s="11">
        <v>1.65448E-15</v>
      </c>
      <c r="AH78" s="11">
        <v>8.5676800000000003E-14</v>
      </c>
      <c r="AI78" s="11">
        <v>1.1E-12</v>
      </c>
      <c r="AJ78" s="11">
        <v>1.2495500000000001E-11</v>
      </c>
      <c r="AK78" s="11">
        <v>6.1862799999999994E-11</v>
      </c>
      <c r="AL78" s="11">
        <v>3.5895000000000001E-9</v>
      </c>
      <c r="AM78" s="11">
        <v>6.2223799999999998E-9</v>
      </c>
      <c r="AN78" s="11">
        <v>6.2890600000000002E-9</v>
      </c>
      <c r="AO78" s="11">
        <v>6.29003E-9</v>
      </c>
      <c r="AP78" s="11">
        <v>1.2399E-18</v>
      </c>
      <c r="AQ78" s="11">
        <v>1.1554399999999999E-16</v>
      </c>
      <c r="AR78" s="11">
        <v>1.29419E-14</v>
      </c>
      <c r="AS78" s="11">
        <v>1.30726E-14</v>
      </c>
      <c r="AT78" s="11">
        <v>1.1640799999999999E-16</v>
      </c>
      <c r="AU78" s="11">
        <v>6.2358599999999998E-14</v>
      </c>
      <c r="AV78" s="11">
        <v>8.3889400000000004E-14</v>
      </c>
      <c r="AW78" s="11">
        <v>2.59685E-16</v>
      </c>
      <c r="AX78" s="11">
        <v>1.4388900000000001E-13</v>
      </c>
      <c r="AY78" s="11">
        <v>1.43984E-13</v>
      </c>
      <c r="AZ78" s="11">
        <v>1.5181800000000001E-13</v>
      </c>
      <c r="BA78" s="11">
        <v>1.5239199999999999E-13</v>
      </c>
      <c r="BB78" s="11">
        <v>-1.00834E-10</v>
      </c>
      <c r="BC78" s="11">
        <v>4.7912699999999995E-10</v>
      </c>
      <c r="BD78" s="11">
        <v>3.0256099999999999E-9</v>
      </c>
      <c r="BE78" s="11">
        <v>4.1275900000000002E-5</v>
      </c>
      <c r="BF78" s="11">
        <v>3.7018700000000002E-10</v>
      </c>
      <c r="BG78" s="11">
        <v>5.2570100000000002E-9</v>
      </c>
      <c r="BH78" s="11">
        <v>4.0592300000000001E-10</v>
      </c>
      <c r="BI78" s="11">
        <v>-7.1866600000000001E-7</v>
      </c>
      <c r="BJ78" s="11">
        <v>0</v>
      </c>
      <c r="BK78" s="11">
        <v>-1.7893200000000001E-11</v>
      </c>
      <c r="BL78" s="11">
        <v>-9.0052499999999997E-11</v>
      </c>
      <c r="BM78" s="11">
        <v>6.49563E-10</v>
      </c>
      <c r="BN78" s="11">
        <v>1.0753099999999999E-11</v>
      </c>
      <c r="BO78" s="11">
        <v>9.9775099999999996E-12</v>
      </c>
      <c r="BP78" s="11">
        <v>7.4025500000000002E-12</v>
      </c>
      <c r="BQ78" s="11">
        <v>1.40687E-12</v>
      </c>
      <c r="BR78" s="11">
        <v>-1.9066199999999998E-12</v>
      </c>
      <c r="BS78" s="11">
        <v>-3.0652500000000001E-12</v>
      </c>
      <c r="BT78" s="11">
        <v>-3.1626399999999999E-12</v>
      </c>
      <c r="BU78" s="11">
        <v>-3.1697300000000001E-12</v>
      </c>
      <c r="BV78" s="11">
        <v>4.83347E-12</v>
      </c>
      <c r="BW78" s="11">
        <v>1.69174E-12</v>
      </c>
      <c r="BX78" s="11">
        <v>5.9971899999999995E-14</v>
      </c>
      <c r="BY78" s="11">
        <v>5.73205E-14</v>
      </c>
      <c r="BZ78" s="11">
        <v>1.6851499999999999E-12</v>
      </c>
      <c r="CA78" s="11">
        <v>3.3416400000000002E-14</v>
      </c>
      <c r="CB78" s="11">
        <v>2.3839500000000001E-14</v>
      </c>
      <c r="CC78" s="11">
        <v>1.26043E-13</v>
      </c>
      <c r="CD78" s="11">
        <v>1.52849E-14</v>
      </c>
      <c r="CE78" s="11">
        <v>1.5107699999999999E-14</v>
      </c>
      <c r="CF78" s="11">
        <v>1.35227E-14</v>
      </c>
      <c r="CG78" s="11">
        <v>1.28865E-14</v>
      </c>
      <c r="CH78" s="11">
        <v>1.24484E-10</v>
      </c>
      <c r="CI78" s="11">
        <v>1.21648E-10</v>
      </c>
      <c r="CJ78" s="11">
        <v>8.97946E-11</v>
      </c>
      <c r="CK78" s="11">
        <v>-4.8200199999999998E-11</v>
      </c>
      <c r="CL78" s="11">
        <v>2.6286200000000001E-11</v>
      </c>
      <c r="CM78" s="11">
        <v>-1.7479399999999999E-13</v>
      </c>
      <c r="CN78" s="11">
        <v>-8.4492300000000001E-13</v>
      </c>
      <c r="CO78" s="11">
        <v>-8.5471399999999999E-13</v>
      </c>
      <c r="CP78" s="11">
        <v>4.1574900000000003E-11</v>
      </c>
      <c r="CQ78" s="11">
        <v>2.29275E-11</v>
      </c>
      <c r="CR78" s="11">
        <v>1.9370999999999999E-11</v>
      </c>
      <c r="CS78" s="11">
        <v>1.91448E-11</v>
      </c>
      <c r="CT78" s="11">
        <v>2.2943500000000001E-11</v>
      </c>
      <c r="CU78" s="11">
        <v>1.8340599999999999E-11</v>
      </c>
      <c r="CV78" s="11">
        <v>1.0249099999999999E-11</v>
      </c>
      <c r="CW78" s="11">
        <v>-2.0856099999999999E-13</v>
      </c>
      <c r="CX78" s="11">
        <v>2.7232100000000001E-12</v>
      </c>
      <c r="CY78" s="11">
        <v>2.6974300000000001E-12</v>
      </c>
      <c r="CZ78" s="11">
        <v>1.79097E-12</v>
      </c>
      <c r="DA78" s="11">
        <v>1.6411300000000001E-12</v>
      </c>
      <c r="DB78" s="11">
        <v>-1.0939999999999999E-3</v>
      </c>
      <c r="DC78" s="11">
        <v>-2.8023900000000001E-3</v>
      </c>
      <c r="DD78" s="11">
        <v>0.99994300000000003</v>
      </c>
      <c r="DE78" s="11">
        <v>5.3731399999999999E-7</v>
      </c>
      <c r="DF78" s="11">
        <v>5.6941699999999997E-5</v>
      </c>
      <c r="DG78" s="11">
        <v>8.6024099999999996E-3</v>
      </c>
      <c r="DH78" s="13">
        <v>2.1502300000000002E-6</v>
      </c>
      <c r="DI78" s="11">
        <v>9.4861199999999991E-10</v>
      </c>
      <c r="DJ78" s="11">
        <v>0</v>
      </c>
      <c r="DK78" s="11">
        <v>-2081.66</v>
      </c>
      <c r="DL78" s="11">
        <v>-2271530</v>
      </c>
      <c r="DM78" s="11">
        <v>-3.1399499999999999E-3</v>
      </c>
      <c r="DN78" s="13">
        <v>9.7521400000000005E-5</v>
      </c>
      <c r="DO78" s="11">
        <v>0</v>
      </c>
      <c r="DP78" s="11">
        <v>4.90789E-8</v>
      </c>
      <c r="DQ78" s="11">
        <v>0</v>
      </c>
      <c r="DR78" s="11">
        <v>0</v>
      </c>
      <c r="DS78" s="11">
        <v>5.6261100000000001E-6</v>
      </c>
      <c r="DT78" s="13">
        <v>0</v>
      </c>
      <c r="DU78" s="11">
        <v>0</v>
      </c>
      <c r="DV78" s="11">
        <v>0</v>
      </c>
      <c r="DW78" s="11">
        <v>2132.87</v>
      </c>
      <c r="DX78" s="11">
        <v>0</v>
      </c>
      <c r="DY78" s="11">
        <v>2.10075E-4</v>
      </c>
      <c r="DZ78" s="13">
        <v>0</v>
      </c>
      <c r="EA78" s="11">
        <v>0</v>
      </c>
      <c r="EB78" s="11">
        <v>0</v>
      </c>
      <c r="EC78" s="11">
        <v>0</v>
      </c>
      <c r="ED78" s="26">
        <v>1296580</v>
      </c>
      <c r="EE78" s="11"/>
      <c r="EF78" s="13">
        <f t="shared" ca="1" si="89"/>
        <v>-2.1800044812099049E-6</v>
      </c>
      <c r="EG78" s="11"/>
      <c r="EH78" s="11"/>
      <c r="EI78" s="11"/>
      <c r="EJ78" s="11"/>
      <c r="EK78" s="11"/>
      <c r="EL78" s="13">
        <f t="shared" ca="1" si="89"/>
        <v>1.3175719246107551E-5</v>
      </c>
      <c r="EM78" s="11"/>
      <c r="EN78" s="11"/>
      <c r="EO78" s="11"/>
      <c r="EP78" s="11"/>
      <c r="EQ78" s="11"/>
      <c r="ER78" s="13">
        <f t="shared" ca="1" si="89"/>
        <v>2.6052998180060316E-7</v>
      </c>
      <c r="ES78" s="11"/>
      <c r="ET78" s="11"/>
      <c r="EU78" s="11"/>
      <c r="EV78" s="11"/>
      <c r="EW78" s="11"/>
      <c r="EX78" s="13">
        <f t="shared" ca="1" si="90"/>
        <v>1.176525776687572E-7</v>
      </c>
      <c r="EY78" s="11"/>
      <c r="EZ78" s="11"/>
      <c r="FA78" s="11"/>
      <c r="FB78" s="26"/>
      <c r="FC78" s="41"/>
      <c r="FD78" s="42">
        <f t="shared" ca="1" si="91"/>
        <v>-2.0138471145923478</v>
      </c>
      <c r="FE78" s="41"/>
      <c r="FF78" s="41"/>
      <c r="FG78" s="41"/>
      <c r="FH78" s="41"/>
      <c r="FI78" s="41"/>
      <c r="FJ78" s="42">
        <f t="shared" ca="1" si="92"/>
        <v>-0.86489407200770763</v>
      </c>
      <c r="FK78" s="41"/>
      <c r="FL78" s="41"/>
      <c r="FM78" s="41"/>
      <c r="FN78" s="41"/>
      <c r="FO78" s="41"/>
      <c r="FP78" s="42">
        <f t="shared" ca="1" si="93"/>
        <v>2.6052998180060316E-7</v>
      </c>
      <c r="FQ78" s="41"/>
      <c r="FR78" s="41"/>
      <c r="FS78" s="41"/>
      <c r="FT78" s="41"/>
      <c r="FU78" s="41"/>
      <c r="FV78" s="42">
        <f t="shared" ca="1" si="94"/>
        <v>1.176525776687572E-7</v>
      </c>
      <c r="FW78" s="41"/>
      <c r="FX78" s="41"/>
      <c r="FY78" s="41"/>
      <c r="FZ78" s="43"/>
      <c r="GA78" s="11"/>
      <c r="GB78" s="13">
        <f t="shared" ca="1" si="95"/>
        <v>6.843789970640906E-10</v>
      </c>
      <c r="GC78" s="11"/>
      <c r="GD78" s="11"/>
      <c r="GE78" s="11"/>
      <c r="GF78" s="11"/>
      <c r="GG78" s="11"/>
      <c r="GH78" s="13">
        <f t="shared" ca="1" si="96"/>
        <v>1.5726589049012305E-8</v>
      </c>
      <c r="GI78" s="11"/>
      <c r="GJ78" s="11"/>
      <c r="GK78" s="11"/>
      <c r="GL78" s="11"/>
      <c r="GM78" s="11"/>
      <c r="GN78" s="13">
        <f t="shared" ca="1" si="97"/>
        <v>-3.5844452228886854E-11</v>
      </c>
      <c r="GO78" s="11"/>
      <c r="GP78" s="11"/>
      <c r="GQ78" s="11"/>
      <c r="GR78" s="11"/>
      <c r="GS78" s="11"/>
      <c r="GT78" s="13">
        <f t="shared" ca="1" si="98"/>
        <v>-1.6207166693023278E-11</v>
      </c>
      <c r="GU78" s="11"/>
      <c r="GV78" s="11"/>
      <c r="GW78" s="11"/>
      <c r="GX78" s="26"/>
    </row>
    <row r="79" spans="1:206" hidden="1" x14ac:dyDescent="0.25">
      <c r="A79" s="35" t="s">
        <v>90</v>
      </c>
      <c r="B79" s="32">
        <v>9.5999300000000001E-8</v>
      </c>
      <c r="C79" s="11">
        <v>3.68278E-5</v>
      </c>
      <c r="D79" s="11">
        <v>6.1754200000000006E-5</v>
      </c>
      <c r="E79" s="13">
        <v>1.9257700000000001E-4</v>
      </c>
      <c r="F79" s="11">
        <v>6.7135500000000003E-6</v>
      </c>
      <c r="G79" s="11">
        <v>9.8519599999999998E-5</v>
      </c>
      <c r="H79" s="11">
        <v>6.6994200000000003E-6</v>
      </c>
      <c r="I79" s="11">
        <v>1.9474400000000001E-7</v>
      </c>
      <c r="J79" s="11">
        <v>2.7643499999999999E-8</v>
      </c>
      <c r="K79" s="11">
        <v>1.3337499999999999E-10</v>
      </c>
      <c r="L79" s="11">
        <v>4.0018099999999999</v>
      </c>
      <c r="M79" s="11">
        <v>1.71265</v>
      </c>
      <c r="N79" s="11">
        <v>3.9067300000000001E-13</v>
      </c>
      <c r="O79" s="11">
        <v>1.47732E-12</v>
      </c>
      <c r="P79" s="11">
        <v>5.0851300000000002E-12</v>
      </c>
      <c r="Q79" s="11">
        <v>1.3485800000000001E-11</v>
      </c>
      <c r="R79" s="11">
        <v>1.45908E-10</v>
      </c>
      <c r="S79" s="11">
        <v>1.6868300000000001E-10</v>
      </c>
      <c r="T79" s="11">
        <v>1.7059799999999999E-10</v>
      </c>
      <c r="U79" s="11">
        <v>1.70737E-10</v>
      </c>
      <c r="V79" s="11">
        <v>1.62319E-16</v>
      </c>
      <c r="W79" s="11">
        <v>8.7244899999999999E-16</v>
      </c>
      <c r="X79" s="11">
        <v>1.62692E-15</v>
      </c>
      <c r="Y79" s="11">
        <v>1.6277E-15</v>
      </c>
      <c r="Z79" s="11">
        <v>8.7784200000000002E-16</v>
      </c>
      <c r="AA79" s="11">
        <v>1.64504E-15</v>
      </c>
      <c r="AB79" s="11">
        <v>1.64789E-15</v>
      </c>
      <c r="AC79" s="11">
        <v>1.23359E-15</v>
      </c>
      <c r="AD79" s="11">
        <v>1.65309E-15</v>
      </c>
      <c r="AE79" s="11">
        <v>1.6531400000000001E-15</v>
      </c>
      <c r="AF79" s="11">
        <v>1.6542899999999999E-15</v>
      </c>
      <c r="AG79" s="11">
        <v>1.65448E-15</v>
      </c>
      <c r="AH79" s="11">
        <v>8.5676800000000003E-14</v>
      </c>
      <c r="AI79" s="11">
        <v>1.1E-12</v>
      </c>
      <c r="AJ79" s="11">
        <v>1.2495500000000001E-11</v>
      </c>
      <c r="AK79" s="11">
        <v>6.1862799999999994E-11</v>
      </c>
      <c r="AL79" s="11">
        <v>3.5895000000000001E-9</v>
      </c>
      <c r="AM79" s="11">
        <v>6.2223799999999998E-9</v>
      </c>
      <c r="AN79" s="11">
        <v>6.2890600000000002E-9</v>
      </c>
      <c r="AO79" s="11">
        <v>6.29003E-9</v>
      </c>
      <c r="AP79" s="11">
        <v>1.2399E-18</v>
      </c>
      <c r="AQ79" s="11">
        <v>1.1554399999999999E-16</v>
      </c>
      <c r="AR79" s="11">
        <v>1.29419E-14</v>
      </c>
      <c r="AS79" s="11">
        <v>1.30726E-14</v>
      </c>
      <c r="AT79" s="11">
        <v>1.1640799999999999E-16</v>
      </c>
      <c r="AU79" s="11">
        <v>6.2358599999999998E-14</v>
      </c>
      <c r="AV79" s="11">
        <v>8.3889400000000004E-14</v>
      </c>
      <c r="AW79" s="11">
        <v>2.59685E-16</v>
      </c>
      <c r="AX79" s="11">
        <v>1.4388900000000001E-13</v>
      </c>
      <c r="AY79" s="11">
        <v>1.43984E-13</v>
      </c>
      <c r="AZ79" s="11">
        <v>1.5181800000000001E-13</v>
      </c>
      <c r="BA79" s="11">
        <v>1.5239199999999999E-13</v>
      </c>
      <c r="BB79" s="11">
        <v>-4.4307700000000001E-10</v>
      </c>
      <c r="BC79" s="11">
        <v>-3.6668500000000001E-10</v>
      </c>
      <c r="BD79" s="11">
        <v>1.62284E-9</v>
      </c>
      <c r="BE79" s="11">
        <v>5.5031699999999997E-5</v>
      </c>
      <c r="BF79" s="11">
        <v>3.5866699999999999E-10</v>
      </c>
      <c r="BG79" s="11">
        <v>3.5164E-9</v>
      </c>
      <c r="BH79" s="11">
        <v>4.0592300000000001E-10</v>
      </c>
      <c r="BI79" s="11">
        <v>-8.0522799999999996E-7</v>
      </c>
      <c r="BJ79" s="11">
        <v>0</v>
      </c>
      <c r="BK79" s="11">
        <v>-1.6326800000000001E-11</v>
      </c>
      <c r="BL79" s="11">
        <v>-1.1990299999999999E-10</v>
      </c>
      <c r="BM79" s="11">
        <v>8.2203899999999998E-10</v>
      </c>
      <c r="BN79" s="11">
        <v>1.43231E-11</v>
      </c>
      <c r="BO79" s="11">
        <v>1.32922E-11</v>
      </c>
      <c r="BP79" s="11">
        <v>9.86968E-12</v>
      </c>
      <c r="BQ79" s="11">
        <v>1.9004299999999998E-12</v>
      </c>
      <c r="BR79" s="11">
        <v>-2.5530799999999999E-12</v>
      </c>
      <c r="BS79" s="11">
        <v>-4.0984000000000004E-12</v>
      </c>
      <c r="BT79" s="11">
        <v>-4.2282999999999997E-12</v>
      </c>
      <c r="BU79" s="11">
        <v>-4.2377499999999998E-12</v>
      </c>
      <c r="BV79" s="11">
        <v>6.4491299999999996E-12</v>
      </c>
      <c r="BW79" s="11">
        <v>2.2425099999999999E-12</v>
      </c>
      <c r="BX79" s="11">
        <v>5.0313499999999997E-14</v>
      </c>
      <c r="BY79" s="11">
        <v>4.67599E-14</v>
      </c>
      <c r="BZ79" s="11">
        <v>2.2336700000000001E-12</v>
      </c>
      <c r="CA79" s="11">
        <v>1.4634699999999999E-14</v>
      </c>
      <c r="CB79" s="11">
        <v>1.7988399999999999E-15</v>
      </c>
      <c r="CC79" s="11">
        <v>1.4608099999999999E-13</v>
      </c>
      <c r="CD79" s="11">
        <v>-9.6892899999999993E-15</v>
      </c>
      <c r="CE79" s="11">
        <v>-9.9268399999999994E-15</v>
      </c>
      <c r="CF79" s="11">
        <v>-1.2056900000000001E-14</v>
      </c>
      <c r="CG79" s="11">
        <v>-1.2909700000000001E-14</v>
      </c>
      <c r="CH79" s="11">
        <v>1.6570399999999999E-10</v>
      </c>
      <c r="CI79" s="11">
        <v>1.6193499999999999E-10</v>
      </c>
      <c r="CJ79" s="11">
        <v>1.1959700000000001E-10</v>
      </c>
      <c r="CK79" s="11">
        <v>-6.38212E-11</v>
      </c>
      <c r="CL79" s="11">
        <v>3.49766E-11</v>
      </c>
      <c r="CM79" s="11">
        <v>-2.5644000000000002E-13</v>
      </c>
      <c r="CN79" s="11">
        <v>-1.14872E-12</v>
      </c>
      <c r="CO79" s="11">
        <v>-1.1617600000000001E-12</v>
      </c>
      <c r="CP79" s="11">
        <v>5.5429399999999999E-11</v>
      </c>
      <c r="CQ79" s="11">
        <v>3.0459999999999997E-11</v>
      </c>
      <c r="CR79" s="11">
        <v>2.57332E-11</v>
      </c>
      <c r="CS79" s="11">
        <v>2.54307E-11</v>
      </c>
      <c r="CT79" s="11">
        <v>3.0480899999999997E-11</v>
      </c>
      <c r="CU79" s="11">
        <v>2.4181500000000001E-11</v>
      </c>
      <c r="CV79" s="11">
        <v>1.32997E-11</v>
      </c>
      <c r="CW79" s="11">
        <v>-5.21173E-13</v>
      </c>
      <c r="CX79" s="11">
        <v>3.0364699999999999E-12</v>
      </c>
      <c r="CY79" s="11">
        <v>3.0017100000000001E-12</v>
      </c>
      <c r="CZ79" s="11">
        <v>1.76339E-12</v>
      </c>
      <c r="DA79" s="11">
        <v>1.56125E-12</v>
      </c>
      <c r="DB79" s="11">
        <v>-1.1065000000000001E-3</v>
      </c>
      <c r="DC79" s="11">
        <v>-2.8171200000000002E-3</v>
      </c>
      <c r="DD79" s="11">
        <v>0.99994400000000006</v>
      </c>
      <c r="DE79" s="11">
        <v>5.2861799999999998E-7</v>
      </c>
      <c r="DF79" s="11">
        <v>5.59601E-5</v>
      </c>
      <c r="DG79" s="11">
        <v>8.5550599999999997E-3</v>
      </c>
      <c r="DH79" s="13">
        <v>2.1154300000000001E-6</v>
      </c>
      <c r="DI79" s="11">
        <v>9.4053200000000008E-10</v>
      </c>
      <c r="DJ79" s="11">
        <v>0</v>
      </c>
      <c r="DK79" s="11">
        <v>-2091.0300000000002</v>
      </c>
      <c r="DL79" s="11">
        <v>-2291490</v>
      </c>
      <c r="DM79" s="11">
        <v>-3.19755E-3</v>
      </c>
      <c r="DN79" s="13">
        <v>9.5840200000000004E-5</v>
      </c>
      <c r="DO79" s="11">
        <v>0</v>
      </c>
      <c r="DP79" s="11">
        <v>4.9002599999999997E-8</v>
      </c>
      <c r="DQ79" s="11">
        <v>0</v>
      </c>
      <c r="DR79" s="11">
        <v>0</v>
      </c>
      <c r="DS79" s="11">
        <v>5.60079E-6</v>
      </c>
      <c r="DT79" s="13">
        <v>0</v>
      </c>
      <c r="DU79" s="11">
        <v>0</v>
      </c>
      <c r="DV79" s="11">
        <v>0</v>
      </c>
      <c r="DW79" s="11">
        <v>2142</v>
      </c>
      <c r="DX79" s="11">
        <v>0</v>
      </c>
      <c r="DY79" s="11">
        <v>2.1004800000000001E-4</v>
      </c>
      <c r="DZ79" s="13">
        <v>0</v>
      </c>
      <c r="EA79" s="11">
        <v>0</v>
      </c>
      <c r="EB79" s="11">
        <v>0</v>
      </c>
      <c r="EC79" s="11">
        <v>0</v>
      </c>
      <c r="ED79" s="26">
        <v>1306530</v>
      </c>
      <c r="EE79" s="11"/>
      <c r="EF79" s="13">
        <f t="shared" ca="1" si="89"/>
        <v>-2.1603175719014448E-6</v>
      </c>
      <c r="EG79" s="11"/>
      <c r="EH79" s="11"/>
      <c r="EI79" s="11"/>
      <c r="EJ79" s="11"/>
      <c r="EK79" s="11"/>
      <c r="EL79" s="13">
        <f t="shared" ca="1" si="89"/>
        <v>1.1934055407356245E-5</v>
      </c>
      <c r="EM79" s="11"/>
      <c r="EN79" s="11"/>
      <c r="EO79" s="11"/>
      <c r="EP79" s="11"/>
      <c r="EQ79" s="11"/>
      <c r="ER79" s="13">
        <f t="shared" ca="1" si="89"/>
        <v>2.5855474795307407E-7</v>
      </c>
      <c r="ES79" s="11"/>
      <c r="ET79" s="11"/>
      <c r="EU79" s="11"/>
      <c r="EV79" s="11"/>
      <c r="EW79" s="11"/>
      <c r="EX79" s="13">
        <f t="shared" ca="1" si="90"/>
        <v>1.172614566492612E-7</v>
      </c>
      <c r="EY79" s="11"/>
      <c r="EZ79" s="11"/>
      <c r="FA79" s="11"/>
      <c r="FB79" s="26"/>
      <c r="FC79" s="41"/>
      <c r="FD79" s="42">
        <f t="shared" ca="1" si="91"/>
        <v>-2.0212191241976547</v>
      </c>
      <c r="FE79" s="41"/>
      <c r="FF79" s="41"/>
      <c r="FG79" s="41"/>
      <c r="FH79" s="41"/>
      <c r="FI79" s="41"/>
      <c r="FJ79" s="42">
        <f t="shared" ca="1" si="92"/>
        <v>-0.87547964833800174</v>
      </c>
      <c r="FK79" s="41"/>
      <c r="FL79" s="41"/>
      <c r="FM79" s="41"/>
      <c r="FN79" s="41"/>
      <c r="FO79" s="41"/>
      <c r="FP79" s="42">
        <f t="shared" ca="1" si="93"/>
        <v>2.5855474795307407E-7</v>
      </c>
      <c r="FQ79" s="41"/>
      <c r="FR79" s="41"/>
      <c r="FS79" s="41"/>
      <c r="FT79" s="41"/>
      <c r="FU79" s="41"/>
      <c r="FV79" s="42">
        <f t="shared" ca="1" si="94"/>
        <v>1.172614566492612E-7</v>
      </c>
      <c r="FW79" s="41"/>
      <c r="FX79" s="41"/>
      <c r="FY79" s="41"/>
      <c r="FZ79" s="43"/>
      <c r="GA79" s="11"/>
      <c r="GB79" s="13">
        <f t="shared" ca="1" si="95"/>
        <v>7.0359786025992198E-10</v>
      </c>
      <c r="GC79" s="11"/>
      <c r="GD79" s="11"/>
      <c r="GE79" s="11"/>
      <c r="GF79" s="11"/>
      <c r="GG79" s="11"/>
      <c r="GH79" s="13">
        <f t="shared" ca="1" si="96"/>
        <v>1.6974883962532422E-8</v>
      </c>
      <c r="GI79" s="11"/>
      <c r="GJ79" s="11"/>
      <c r="GK79" s="11"/>
      <c r="GL79" s="11"/>
      <c r="GM79" s="11"/>
      <c r="GN79" s="13">
        <f t="shared" ca="1" si="97"/>
        <v>-3.5477650548141802E-11</v>
      </c>
      <c r="GO79" s="11"/>
      <c r="GP79" s="11"/>
      <c r="GQ79" s="11"/>
      <c r="GR79" s="11"/>
      <c r="GS79" s="11"/>
      <c r="GT79" s="13">
        <f t="shared" ca="1" si="98"/>
        <v>-1.6134548624296995E-11</v>
      </c>
      <c r="GU79" s="11"/>
      <c r="GV79" s="11"/>
      <c r="GW79" s="11"/>
      <c r="GX79" s="26"/>
    </row>
    <row r="80" spans="1:206" hidden="1" x14ac:dyDescent="0.25">
      <c r="A80" s="35" t="s">
        <v>90</v>
      </c>
      <c r="B80" s="32">
        <v>9.5999300000000001E-8</v>
      </c>
      <c r="C80" s="11">
        <v>3.68278E-5</v>
      </c>
      <c r="D80" s="11">
        <v>6.1754200000000006E-5</v>
      </c>
      <c r="E80" s="13">
        <v>2.06333E-4</v>
      </c>
      <c r="F80" s="11">
        <v>6.7135500000000003E-6</v>
      </c>
      <c r="G80" s="11">
        <v>9.8519599999999998E-5</v>
      </c>
      <c r="H80" s="11">
        <v>6.6994200000000003E-6</v>
      </c>
      <c r="I80" s="11">
        <v>1.9474400000000001E-7</v>
      </c>
      <c r="J80" s="11">
        <v>2.7647899999999998E-8</v>
      </c>
      <c r="K80" s="11">
        <v>1.3337499999999999E-10</v>
      </c>
      <c r="L80" s="11">
        <v>4.0018099999999999</v>
      </c>
      <c r="M80" s="11">
        <v>1.71265</v>
      </c>
      <c r="N80" s="11">
        <v>3.9067300000000001E-13</v>
      </c>
      <c r="O80" s="11">
        <v>1.47732E-12</v>
      </c>
      <c r="P80" s="11">
        <v>5.0851300000000002E-12</v>
      </c>
      <c r="Q80" s="11">
        <v>1.3485800000000001E-11</v>
      </c>
      <c r="R80" s="11">
        <v>1.45908E-10</v>
      </c>
      <c r="S80" s="11">
        <v>1.6868300000000001E-10</v>
      </c>
      <c r="T80" s="11">
        <v>1.7059799999999999E-10</v>
      </c>
      <c r="U80" s="11">
        <v>1.70737E-10</v>
      </c>
      <c r="V80" s="11">
        <v>1.62319E-16</v>
      </c>
      <c r="W80" s="11">
        <v>8.7244899999999999E-16</v>
      </c>
      <c r="X80" s="11">
        <v>1.62692E-15</v>
      </c>
      <c r="Y80" s="11">
        <v>1.6277E-15</v>
      </c>
      <c r="Z80" s="11">
        <v>8.7784200000000002E-16</v>
      </c>
      <c r="AA80" s="11">
        <v>1.64504E-15</v>
      </c>
      <c r="AB80" s="11">
        <v>1.64789E-15</v>
      </c>
      <c r="AC80" s="11">
        <v>1.23359E-15</v>
      </c>
      <c r="AD80" s="11">
        <v>1.65309E-15</v>
      </c>
      <c r="AE80" s="11">
        <v>1.6531400000000001E-15</v>
      </c>
      <c r="AF80" s="11">
        <v>1.6542899999999999E-15</v>
      </c>
      <c r="AG80" s="11">
        <v>1.65448E-15</v>
      </c>
      <c r="AH80" s="11">
        <v>8.5676800000000003E-14</v>
      </c>
      <c r="AI80" s="11">
        <v>1.1E-12</v>
      </c>
      <c r="AJ80" s="11">
        <v>1.2495500000000001E-11</v>
      </c>
      <c r="AK80" s="11">
        <v>6.1862799999999994E-11</v>
      </c>
      <c r="AL80" s="11">
        <v>3.5895000000000001E-9</v>
      </c>
      <c r="AM80" s="11">
        <v>6.2223799999999998E-9</v>
      </c>
      <c r="AN80" s="11">
        <v>6.2890600000000002E-9</v>
      </c>
      <c r="AO80" s="11">
        <v>6.29003E-9</v>
      </c>
      <c r="AP80" s="11">
        <v>1.2399E-18</v>
      </c>
      <c r="AQ80" s="11">
        <v>1.1554399999999999E-16</v>
      </c>
      <c r="AR80" s="11">
        <v>1.29419E-14</v>
      </c>
      <c r="AS80" s="11">
        <v>1.30726E-14</v>
      </c>
      <c r="AT80" s="11">
        <v>1.1640799999999999E-16</v>
      </c>
      <c r="AU80" s="11">
        <v>6.2358599999999998E-14</v>
      </c>
      <c r="AV80" s="11">
        <v>8.3889400000000004E-14</v>
      </c>
      <c r="AW80" s="11">
        <v>2.59685E-16</v>
      </c>
      <c r="AX80" s="11">
        <v>1.4388900000000001E-13</v>
      </c>
      <c r="AY80" s="11">
        <v>1.43984E-13</v>
      </c>
      <c r="AZ80" s="11">
        <v>1.5181800000000001E-13</v>
      </c>
      <c r="BA80" s="11">
        <v>1.5239199999999999E-13</v>
      </c>
      <c r="BB80" s="11">
        <v>-7.8258100000000001E-10</v>
      </c>
      <c r="BC80" s="11">
        <v>-1.2033399999999999E-9</v>
      </c>
      <c r="BD80" s="11">
        <v>2.35299E-10</v>
      </c>
      <c r="BE80" s="11">
        <v>6.8787499999999998E-5</v>
      </c>
      <c r="BF80" s="11">
        <v>3.4748600000000002E-10</v>
      </c>
      <c r="BG80" s="11">
        <v>1.7895000000000001E-9</v>
      </c>
      <c r="BH80" s="11">
        <v>4.05922E-10</v>
      </c>
      <c r="BI80" s="11">
        <v>-8.9115999999999999E-7</v>
      </c>
      <c r="BJ80" s="11">
        <v>0</v>
      </c>
      <c r="BK80" s="11">
        <v>-1.4759299999999999E-11</v>
      </c>
      <c r="BL80" s="11">
        <v>-1.49485E-10</v>
      </c>
      <c r="BM80" s="11">
        <v>9.7788100000000005E-10</v>
      </c>
      <c r="BN80" s="11">
        <v>1.7866199999999999E-11</v>
      </c>
      <c r="BO80" s="11">
        <v>1.6583099999999999E-11</v>
      </c>
      <c r="BP80" s="11">
        <v>1.23231E-11</v>
      </c>
      <c r="BQ80" s="11">
        <v>2.40377E-12</v>
      </c>
      <c r="BR80" s="11">
        <v>-3.1867700000000002E-12</v>
      </c>
      <c r="BS80" s="11">
        <v>-5.1146300000000004E-12</v>
      </c>
      <c r="BT80" s="11">
        <v>-5.2766799999999997E-12</v>
      </c>
      <c r="BU80" s="11">
        <v>-5.28847E-12</v>
      </c>
      <c r="BV80" s="11">
        <v>8.05945E-12</v>
      </c>
      <c r="BW80" s="11">
        <v>2.7915E-12</v>
      </c>
      <c r="BX80" s="11">
        <v>4.06892E-14</v>
      </c>
      <c r="BY80" s="11">
        <v>3.6236399999999997E-14</v>
      </c>
      <c r="BZ80" s="11">
        <v>2.7804300000000001E-12</v>
      </c>
      <c r="CA80" s="11">
        <v>-4.03349E-15</v>
      </c>
      <c r="CB80" s="11">
        <v>-2.0117499999999999E-14</v>
      </c>
      <c r="CC80" s="11">
        <v>1.66152E-13</v>
      </c>
      <c r="CD80" s="11">
        <v>-3.4516800000000003E-14</v>
      </c>
      <c r="CE80" s="11">
        <v>-3.4814400000000002E-14</v>
      </c>
      <c r="CF80" s="11">
        <v>-3.7484499999999999E-14</v>
      </c>
      <c r="CG80" s="11">
        <v>-3.8553100000000001E-14</v>
      </c>
      <c r="CH80" s="11">
        <v>2.06565E-10</v>
      </c>
      <c r="CI80" s="11">
        <v>2.0187400000000001E-10</v>
      </c>
      <c r="CJ80" s="11">
        <v>1.49175E-10</v>
      </c>
      <c r="CK80" s="11">
        <v>-7.9125700000000002E-11</v>
      </c>
      <c r="CL80" s="11">
        <v>4.3592199999999998E-11</v>
      </c>
      <c r="CM80" s="11">
        <v>-3.3551800000000002E-13</v>
      </c>
      <c r="CN80" s="11">
        <v>-1.44799E-12</v>
      </c>
      <c r="CO80" s="11">
        <v>-1.4642499999999999E-12</v>
      </c>
      <c r="CP80" s="11">
        <v>6.9206699999999994E-11</v>
      </c>
      <c r="CQ80" s="11">
        <v>3.79505E-11</v>
      </c>
      <c r="CR80" s="11">
        <v>3.2040299999999999E-11</v>
      </c>
      <c r="CS80" s="11">
        <v>3.1661700000000003E-11</v>
      </c>
      <c r="CT80" s="11">
        <v>3.7976299999999998E-11</v>
      </c>
      <c r="CU80" s="11">
        <v>2.9982299999999999E-11</v>
      </c>
      <c r="CV80" s="11">
        <v>1.6323000000000001E-11</v>
      </c>
      <c r="CW80" s="11">
        <v>-8.3177499999999996E-13</v>
      </c>
      <c r="CX80" s="11">
        <v>3.3458799999999999E-12</v>
      </c>
      <c r="CY80" s="11">
        <v>3.30218E-12</v>
      </c>
      <c r="CZ80" s="11">
        <v>1.7349900000000001E-12</v>
      </c>
      <c r="DA80" s="11">
        <v>1.48084E-12</v>
      </c>
      <c r="DB80" s="11">
        <v>-1.11889E-3</v>
      </c>
      <c r="DC80" s="11">
        <v>-2.8317099999999999E-3</v>
      </c>
      <c r="DD80" s="11">
        <v>0.99994400000000006</v>
      </c>
      <c r="DE80" s="11">
        <v>5.2017300000000001E-7</v>
      </c>
      <c r="DF80" s="11">
        <v>5.5007399999999998E-5</v>
      </c>
      <c r="DG80" s="11">
        <v>8.5084700000000006E-3</v>
      </c>
      <c r="DH80" s="13">
        <v>2.0816300000000001E-6</v>
      </c>
      <c r="DI80" s="11">
        <v>9.3266100000000007E-10</v>
      </c>
      <c r="DJ80" s="11">
        <v>0</v>
      </c>
      <c r="DK80" s="11">
        <v>-2100.33</v>
      </c>
      <c r="DL80" s="11">
        <v>-2311400</v>
      </c>
      <c r="DM80" s="11">
        <v>-3.2542999999999999E-3</v>
      </c>
      <c r="DN80" s="13">
        <v>9.4208600000000005E-5</v>
      </c>
      <c r="DO80" s="11">
        <v>0</v>
      </c>
      <c r="DP80" s="11">
        <v>4.8924899999999998E-8</v>
      </c>
      <c r="DQ80" s="11">
        <v>0</v>
      </c>
      <c r="DR80" s="11">
        <v>0</v>
      </c>
      <c r="DS80" s="11">
        <v>5.5758799999999997E-6</v>
      </c>
      <c r="DT80" s="13">
        <v>0</v>
      </c>
      <c r="DU80" s="11">
        <v>0</v>
      </c>
      <c r="DV80" s="11">
        <v>0</v>
      </c>
      <c r="DW80" s="11">
        <v>2151.0700000000002</v>
      </c>
      <c r="DX80" s="11">
        <v>0</v>
      </c>
      <c r="DY80" s="11">
        <v>2.1002099999999999E-4</v>
      </c>
      <c r="DZ80" s="13">
        <v>0</v>
      </c>
      <c r="EA80" s="11">
        <v>0</v>
      </c>
      <c r="EB80" s="11">
        <v>0</v>
      </c>
      <c r="EC80" s="11">
        <v>0</v>
      </c>
      <c r="ED80" s="26">
        <v>1316450</v>
      </c>
      <c r="EE80" s="11"/>
      <c r="EF80" s="13">
        <f t="shared" ca="1" si="89"/>
        <v>-2.1410346097396038E-6</v>
      </c>
      <c r="EG80" s="11"/>
      <c r="EH80" s="11"/>
      <c r="EI80" s="11"/>
      <c r="EJ80" s="11"/>
      <c r="EK80" s="11"/>
      <c r="EL80" s="13">
        <f t="shared" ca="1" si="89"/>
        <v>1.0755377529840627E-5</v>
      </c>
      <c r="EM80" s="11"/>
      <c r="EN80" s="11"/>
      <c r="EO80" s="11"/>
      <c r="EP80" s="11"/>
      <c r="EQ80" s="11"/>
      <c r="ER80" s="13">
        <f t="shared" ca="1" si="89"/>
        <v>2.5661736457281736E-7</v>
      </c>
      <c r="ES80" s="11"/>
      <c r="ET80" s="11"/>
      <c r="EU80" s="11"/>
      <c r="EV80" s="11"/>
      <c r="EW80" s="11"/>
      <c r="EX80" s="13">
        <f t="shared" ca="1" si="90"/>
        <v>1.1687688786571306E-7</v>
      </c>
      <c r="EY80" s="11"/>
      <c r="EZ80" s="11"/>
      <c r="FA80" s="11"/>
      <c r="FB80" s="26"/>
      <c r="FC80" s="41"/>
      <c r="FD80" s="42">
        <f t="shared" ca="1" si="91"/>
        <v>-2.0285375449717788</v>
      </c>
      <c r="FE80" s="41"/>
      <c r="FF80" s="41"/>
      <c r="FG80" s="41"/>
      <c r="FH80" s="41"/>
      <c r="FI80" s="41"/>
      <c r="FJ80" s="42">
        <f t="shared" ca="1" si="92"/>
        <v>-0.88583444048801674</v>
      </c>
      <c r="FK80" s="41"/>
      <c r="FL80" s="41"/>
      <c r="FM80" s="41"/>
      <c r="FN80" s="41"/>
      <c r="FO80" s="41"/>
      <c r="FP80" s="42">
        <f t="shared" ca="1" si="93"/>
        <v>2.5661736457281736E-7</v>
      </c>
      <c r="FQ80" s="41"/>
      <c r="FR80" s="41"/>
      <c r="FS80" s="41"/>
      <c r="FT80" s="41"/>
      <c r="FU80" s="41"/>
      <c r="FV80" s="42">
        <f t="shared" ca="1" si="94"/>
        <v>1.1687688786571306E-7</v>
      </c>
      <c r="FW80" s="41"/>
      <c r="FX80" s="41"/>
      <c r="FY80" s="41"/>
      <c r="FZ80" s="43"/>
      <c r="GA80" s="11"/>
      <c r="GB80" s="13">
        <f t="shared" ca="1" si="95"/>
        <v>7.2187667657653177E-10</v>
      </c>
      <c r="GC80" s="11"/>
      <c r="GD80" s="11"/>
      <c r="GE80" s="11"/>
      <c r="GF80" s="11"/>
      <c r="GG80" s="11"/>
      <c r="GH80" s="13">
        <f t="shared" ca="1" si="96"/>
        <v>1.8191774003727907E-8</v>
      </c>
      <c r="GI80" s="11"/>
      <c r="GJ80" s="11"/>
      <c r="GK80" s="11"/>
      <c r="GL80" s="11"/>
      <c r="GM80" s="11"/>
      <c r="GN80" s="13">
        <f t="shared" ca="1" si="97"/>
        <v>-3.5091145145281609E-11</v>
      </c>
      <c r="GO80" s="11"/>
      <c r="GP80" s="11"/>
      <c r="GQ80" s="11"/>
      <c r="GR80" s="11"/>
      <c r="GS80" s="11"/>
      <c r="GT80" s="13">
        <f t="shared" ca="1" si="98"/>
        <v>-1.6057816611700218E-11</v>
      </c>
      <c r="GU80" s="11"/>
      <c r="GV80" s="11"/>
      <c r="GW80" s="11"/>
      <c r="GX80" s="26"/>
    </row>
    <row r="81" spans="1:206" hidden="1" x14ac:dyDescent="0.25">
      <c r="A81" s="35" t="s">
        <v>90</v>
      </c>
      <c r="B81" s="32">
        <v>9.5999300000000001E-8</v>
      </c>
      <c r="C81" s="11">
        <v>3.68278E-5</v>
      </c>
      <c r="D81" s="11">
        <v>6.1754200000000006E-5</v>
      </c>
      <c r="E81" s="13">
        <v>2.2008800000000001E-4</v>
      </c>
      <c r="F81" s="11">
        <v>6.7135500000000003E-6</v>
      </c>
      <c r="G81" s="11">
        <v>9.8519599999999998E-5</v>
      </c>
      <c r="H81" s="11">
        <v>6.6994200000000003E-6</v>
      </c>
      <c r="I81" s="11">
        <v>1.9474400000000001E-7</v>
      </c>
      <c r="J81" s="11">
        <v>2.7652300000000001E-8</v>
      </c>
      <c r="K81" s="11">
        <v>1.3337499999999999E-10</v>
      </c>
      <c r="L81" s="11">
        <v>4.0018099999999999</v>
      </c>
      <c r="M81" s="11">
        <v>1.71265</v>
      </c>
      <c r="N81" s="11">
        <v>3.9067300000000001E-13</v>
      </c>
      <c r="O81" s="11">
        <v>1.47732E-12</v>
      </c>
      <c r="P81" s="11">
        <v>5.0851300000000002E-12</v>
      </c>
      <c r="Q81" s="11">
        <v>1.3485800000000001E-11</v>
      </c>
      <c r="R81" s="11">
        <v>1.45908E-10</v>
      </c>
      <c r="S81" s="11">
        <v>1.6868300000000001E-10</v>
      </c>
      <c r="T81" s="11">
        <v>1.7059799999999999E-10</v>
      </c>
      <c r="U81" s="11">
        <v>1.70737E-10</v>
      </c>
      <c r="V81" s="11">
        <v>1.62319E-16</v>
      </c>
      <c r="W81" s="11">
        <v>8.7244899999999999E-16</v>
      </c>
      <c r="X81" s="11">
        <v>1.62692E-15</v>
      </c>
      <c r="Y81" s="11">
        <v>1.6277E-15</v>
      </c>
      <c r="Z81" s="11">
        <v>8.7784200000000002E-16</v>
      </c>
      <c r="AA81" s="11">
        <v>1.64504E-15</v>
      </c>
      <c r="AB81" s="11">
        <v>1.64789E-15</v>
      </c>
      <c r="AC81" s="11">
        <v>1.23359E-15</v>
      </c>
      <c r="AD81" s="11">
        <v>1.65309E-15</v>
      </c>
      <c r="AE81" s="11">
        <v>1.6531400000000001E-15</v>
      </c>
      <c r="AF81" s="11">
        <v>1.6542899999999999E-15</v>
      </c>
      <c r="AG81" s="11">
        <v>1.65448E-15</v>
      </c>
      <c r="AH81" s="11">
        <v>8.5676800000000003E-14</v>
      </c>
      <c r="AI81" s="11">
        <v>1.1E-12</v>
      </c>
      <c r="AJ81" s="11">
        <v>1.2495500000000001E-11</v>
      </c>
      <c r="AK81" s="11">
        <v>6.1862799999999994E-11</v>
      </c>
      <c r="AL81" s="11">
        <v>3.5895000000000001E-9</v>
      </c>
      <c r="AM81" s="11">
        <v>6.2223799999999998E-9</v>
      </c>
      <c r="AN81" s="11">
        <v>6.2890600000000002E-9</v>
      </c>
      <c r="AO81" s="11">
        <v>6.29003E-9</v>
      </c>
      <c r="AP81" s="11">
        <v>1.2399E-18</v>
      </c>
      <c r="AQ81" s="11">
        <v>1.1554399999999999E-16</v>
      </c>
      <c r="AR81" s="11">
        <v>1.29419E-14</v>
      </c>
      <c r="AS81" s="11">
        <v>1.30726E-14</v>
      </c>
      <c r="AT81" s="11">
        <v>1.1640799999999999E-16</v>
      </c>
      <c r="AU81" s="11">
        <v>6.2358599999999998E-14</v>
      </c>
      <c r="AV81" s="11">
        <v>8.3889400000000004E-14</v>
      </c>
      <c r="AW81" s="11">
        <v>2.59685E-16</v>
      </c>
      <c r="AX81" s="11">
        <v>1.4388900000000001E-13</v>
      </c>
      <c r="AY81" s="11">
        <v>1.43984E-13</v>
      </c>
      <c r="AZ81" s="11">
        <v>1.5181800000000001E-13</v>
      </c>
      <c r="BA81" s="11">
        <v>1.5239199999999999E-13</v>
      </c>
      <c r="BB81" s="11">
        <v>-1.1194000000000001E-9</v>
      </c>
      <c r="BC81" s="11">
        <v>-2.0310899999999999E-9</v>
      </c>
      <c r="BD81" s="11">
        <v>-1.1374300000000001E-9</v>
      </c>
      <c r="BE81" s="11">
        <v>8.2543300000000006E-5</v>
      </c>
      <c r="BF81" s="11">
        <v>3.36629E-10</v>
      </c>
      <c r="BG81" s="11">
        <v>7.6055999999999998E-11</v>
      </c>
      <c r="BH81" s="11">
        <v>4.05922E-10</v>
      </c>
      <c r="BI81" s="11">
        <v>-9.7647400000000001E-7</v>
      </c>
      <c r="BJ81" s="11">
        <v>0</v>
      </c>
      <c r="BK81" s="11">
        <v>-1.31908E-11</v>
      </c>
      <c r="BL81" s="11">
        <v>-1.7880500000000001E-10</v>
      </c>
      <c r="BM81" s="11">
        <v>1.1179300000000001E-9</v>
      </c>
      <c r="BN81" s="11">
        <v>2.1382899999999998E-11</v>
      </c>
      <c r="BO81" s="11">
        <v>1.9850599999999999E-11</v>
      </c>
      <c r="BP81" s="11">
        <v>1.47629E-11</v>
      </c>
      <c r="BQ81" s="11">
        <v>2.91647E-12</v>
      </c>
      <c r="BR81" s="11">
        <v>-3.8080900000000002E-12</v>
      </c>
      <c r="BS81" s="11">
        <v>-6.1143999999999999E-12</v>
      </c>
      <c r="BT81" s="11">
        <v>-6.30826E-12</v>
      </c>
      <c r="BU81" s="11">
        <v>-6.3223700000000003E-12</v>
      </c>
      <c r="BV81" s="11">
        <v>9.6645299999999998E-12</v>
      </c>
      <c r="BW81" s="11">
        <v>3.3387299999999999E-12</v>
      </c>
      <c r="BX81" s="11">
        <v>3.1099099999999999E-14</v>
      </c>
      <c r="BY81" s="11">
        <v>2.57499E-14</v>
      </c>
      <c r="BZ81" s="11">
        <v>3.32547E-12</v>
      </c>
      <c r="CA81" s="11">
        <v>-2.2589900000000001E-14</v>
      </c>
      <c r="CB81" s="11">
        <v>-4.1911400000000002E-14</v>
      </c>
      <c r="CC81" s="11">
        <v>1.8625699999999999E-13</v>
      </c>
      <c r="CD81" s="11">
        <v>-5.9199700000000006E-14</v>
      </c>
      <c r="CE81" s="11">
        <v>-5.95572E-14</v>
      </c>
      <c r="CF81" s="11">
        <v>-6.2762399999999999E-14</v>
      </c>
      <c r="CG81" s="11">
        <v>-6.4046099999999998E-14</v>
      </c>
      <c r="CH81" s="11">
        <v>2.4707399999999999E-10</v>
      </c>
      <c r="CI81" s="11">
        <v>2.4147200000000001E-10</v>
      </c>
      <c r="CJ81" s="11">
        <v>1.7853400000000001E-10</v>
      </c>
      <c r="CK81" s="11">
        <v>-9.4123200000000006E-11</v>
      </c>
      <c r="CL81" s="11">
        <v>5.2134599999999998E-11</v>
      </c>
      <c r="CM81" s="11">
        <v>-4.1210899999999998E-13</v>
      </c>
      <c r="CN81" s="11">
        <v>-1.7428599999999999E-12</v>
      </c>
      <c r="CO81" s="11">
        <v>-1.7623000000000001E-12</v>
      </c>
      <c r="CP81" s="11">
        <v>8.2908199999999996E-11</v>
      </c>
      <c r="CQ81" s="11">
        <v>4.5399700000000001E-11</v>
      </c>
      <c r="CR81" s="11">
        <v>3.8293300000000003E-11</v>
      </c>
      <c r="CS81" s="11">
        <v>3.7838800000000001E-11</v>
      </c>
      <c r="CT81" s="11">
        <v>4.5430600000000002E-11</v>
      </c>
      <c r="CU81" s="11">
        <v>3.5743700000000001E-11</v>
      </c>
      <c r="CV81" s="11">
        <v>1.9319599999999999E-11</v>
      </c>
      <c r="CW81" s="11">
        <v>-1.1404000000000001E-12</v>
      </c>
      <c r="CX81" s="11">
        <v>3.6515200000000002E-12</v>
      </c>
      <c r="CY81" s="11">
        <v>3.5989299999999999E-12</v>
      </c>
      <c r="CZ81" s="11">
        <v>1.7058000000000001E-12</v>
      </c>
      <c r="DA81" s="11">
        <v>1.39994E-12</v>
      </c>
      <c r="DB81" s="11">
        <v>-1.1311699999999999E-3</v>
      </c>
      <c r="DC81" s="11">
        <v>-2.8461799999999998E-3</v>
      </c>
      <c r="DD81" s="11">
        <v>0.99994499999999997</v>
      </c>
      <c r="DE81" s="11">
        <v>5.1196699999999997E-7</v>
      </c>
      <c r="DF81" s="11">
        <v>5.4082400000000002E-5</v>
      </c>
      <c r="DG81" s="11">
        <v>8.4626000000000007E-3</v>
      </c>
      <c r="DH81" s="13">
        <v>2.0487899999999999E-6</v>
      </c>
      <c r="DI81" s="11">
        <v>9.2499000000000003E-10</v>
      </c>
      <c r="DJ81" s="11">
        <v>0</v>
      </c>
      <c r="DK81" s="11">
        <v>-2109.56</v>
      </c>
      <c r="DL81" s="11">
        <v>-2331230</v>
      </c>
      <c r="DM81" s="11">
        <v>-3.3102100000000001E-3</v>
      </c>
      <c r="DN81" s="13">
        <v>9.2624299999999993E-5</v>
      </c>
      <c r="DO81" s="11">
        <v>0</v>
      </c>
      <c r="DP81" s="11">
        <v>4.8846099999999998E-8</v>
      </c>
      <c r="DQ81" s="11">
        <v>0</v>
      </c>
      <c r="DR81" s="11">
        <v>0</v>
      </c>
      <c r="DS81" s="11">
        <v>5.5513700000000003E-6</v>
      </c>
      <c r="DT81" s="13">
        <v>0</v>
      </c>
      <c r="DU81" s="11">
        <v>0</v>
      </c>
      <c r="DV81" s="11">
        <v>0</v>
      </c>
      <c r="DW81" s="11">
        <v>2160.08</v>
      </c>
      <c r="DX81" s="11">
        <v>0</v>
      </c>
      <c r="DY81" s="11">
        <v>2.0999500000000001E-4</v>
      </c>
      <c r="DZ81" s="13">
        <v>0</v>
      </c>
      <c r="EA81" s="11">
        <v>0</v>
      </c>
      <c r="EB81" s="11">
        <v>0</v>
      </c>
      <c r="EC81" s="11">
        <v>0</v>
      </c>
      <c r="ED81" s="26">
        <v>1326340</v>
      </c>
      <c r="EE81" s="11"/>
      <c r="EF81" s="13">
        <f t="shared" ca="1" si="89"/>
        <v>-2.1221691999702326E-6</v>
      </c>
      <c r="EG81" s="11"/>
      <c r="EH81" s="11"/>
      <c r="EI81" s="11"/>
      <c r="EJ81" s="11"/>
      <c r="EK81" s="11"/>
      <c r="EL81" s="13">
        <f t="shared" ca="1" si="89"/>
        <v>9.6361025825988932E-6</v>
      </c>
      <c r="EM81" s="11"/>
      <c r="EN81" s="11"/>
      <c r="EO81" s="11"/>
      <c r="EP81" s="11"/>
      <c r="EQ81" s="11"/>
      <c r="ER81" s="13">
        <f t="shared" ca="1" si="89"/>
        <v>2.5472355368845485E-7</v>
      </c>
      <c r="ES81" s="11"/>
      <c r="ET81" s="11"/>
      <c r="EU81" s="11"/>
      <c r="EV81" s="11"/>
      <c r="EW81" s="11"/>
      <c r="EX81" s="13">
        <f t="shared" ca="1" si="90"/>
        <v>1.164970352027267E-7</v>
      </c>
      <c r="EY81" s="11"/>
      <c r="EZ81" s="11"/>
      <c r="FA81" s="11"/>
      <c r="FB81" s="26"/>
      <c r="FC81" s="41"/>
      <c r="FD81" s="42">
        <f t="shared" ca="1" si="91"/>
        <v>-2.0358158717927326</v>
      </c>
      <c r="FE81" s="41"/>
      <c r="FF81" s="41"/>
      <c r="FG81" s="41"/>
      <c r="FH81" s="41"/>
      <c r="FI81" s="41"/>
      <c r="FJ81" s="42">
        <f t="shared" ca="1" si="92"/>
        <v>-0.89596571760759436</v>
      </c>
      <c r="FK81" s="41"/>
      <c r="FL81" s="41"/>
      <c r="FM81" s="41"/>
      <c r="FN81" s="41"/>
      <c r="FO81" s="41"/>
      <c r="FP81" s="42">
        <f t="shared" ca="1" si="93"/>
        <v>2.5472355368845485E-7</v>
      </c>
      <c r="FQ81" s="41"/>
      <c r="FR81" s="41"/>
      <c r="FS81" s="41"/>
      <c r="FT81" s="41"/>
      <c r="FU81" s="41"/>
      <c r="FV81" s="42">
        <f t="shared" ca="1" si="94"/>
        <v>1.164970352027267E-7</v>
      </c>
      <c r="FW81" s="41"/>
      <c r="FX81" s="41"/>
      <c r="FY81" s="41"/>
      <c r="FZ81" s="43"/>
      <c r="GA81" s="11"/>
      <c r="GB81" s="13">
        <f t="shared" ca="1" si="95"/>
        <v>7.3925944245944865E-10</v>
      </c>
      <c r="GC81" s="11"/>
      <c r="GD81" s="11"/>
      <c r="GE81" s="11"/>
      <c r="GF81" s="11"/>
      <c r="GG81" s="11"/>
      <c r="GH81" s="13">
        <f t="shared" ca="1" si="96"/>
        <v>1.9377633514500113E-8</v>
      </c>
      <c r="GI81" s="11"/>
      <c r="GJ81" s="11"/>
      <c r="GK81" s="11"/>
      <c r="GL81" s="11"/>
      <c r="GM81" s="11"/>
      <c r="GN81" s="13">
        <f t="shared" ca="1" si="97"/>
        <v>-3.4687349058702552E-11</v>
      </c>
      <c r="GO81" s="11"/>
      <c r="GP81" s="11"/>
      <c r="GQ81" s="11"/>
      <c r="GR81" s="11"/>
      <c r="GS81" s="11"/>
      <c r="GT81" s="13">
        <f t="shared" ca="1" si="98"/>
        <v>-1.5976844982709451E-11</v>
      </c>
      <c r="GU81" s="11"/>
      <c r="GV81" s="11"/>
      <c r="GW81" s="11"/>
      <c r="GX81" s="26"/>
    </row>
    <row r="82" spans="1:206" hidden="1" x14ac:dyDescent="0.25">
      <c r="A82" s="35" t="s">
        <v>90</v>
      </c>
      <c r="B82" s="32">
        <v>9.5999300000000001E-8</v>
      </c>
      <c r="C82" s="11">
        <v>3.68278E-5</v>
      </c>
      <c r="D82" s="11">
        <v>6.1754200000000006E-5</v>
      </c>
      <c r="E82" s="13">
        <v>2.3384400000000001E-4</v>
      </c>
      <c r="F82" s="11">
        <v>6.7135500000000003E-6</v>
      </c>
      <c r="G82" s="11">
        <v>9.8519599999999998E-5</v>
      </c>
      <c r="H82" s="11">
        <v>6.6994200000000003E-6</v>
      </c>
      <c r="I82" s="11">
        <v>1.9474400000000001E-7</v>
      </c>
      <c r="J82" s="11">
        <v>2.7656599999999999E-8</v>
      </c>
      <c r="K82" s="11">
        <v>1.3337499999999999E-10</v>
      </c>
      <c r="L82" s="11">
        <v>4.0018099999999999</v>
      </c>
      <c r="M82" s="11">
        <v>1.71265</v>
      </c>
      <c r="N82" s="11">
        <v>3.9067300000000001E-13</v>
      </c>
      <c r="O82" s="11">
        <v>1.47732E-12</v>
      </c>
      <c r="P82" s="11">
        <v>5.0851300000000002E-12</v>
      </c>
      <c r="Q82" s="11">
        <v>1.3485800000000001E-11</v>
      </c>
      <c r="R82" s="11">
        <v>1.45908E-10</v>
      </c>
      <c r="S82" s="11">
        <v>1.6868300000000001E-10</v>
      </c>
      <c r="T82" s="11">
        <v>1.7059799999999999E-10</v>
      </c>
      <c r="U82" s="11">
        <v>1.70737E-10</v>
      </c>
      <c r="V82" s="11">
        <v>1.62319E-16</v>
      </c>
      <c r="W82" s="11">
        <v>8.7244899999999999E-16</v>
      </c>
      <c r="X82" s="11">
        <v>1.62692E-15</v>
      </c>
      <c r="Y82" s="11">
        <v>1.6277E-15</v>
      </c>
      <c r="Z82" s="11">
        <v>8.7784200000000002E-16</v>
      </c>
      <c r="AA82" s="11">
        <v>1.64504E-15</v>
      </c>
      <c r="AB82" s="11">
        <v>1.64789E-15</v>
      </c>
      <c r="AC82" s="11">
        <v>1.23359E-15</v>
      </c>
      <c r="AD82" s="11">
        <v>1.65309E-15</v>
      </c>
      <c r="AE82" s="11">
        <v>1.6531400000000001E-15</v>
      </c>
      <c r="AF82" s="11">
        <v>1.6542899999999999E-15</v>
      </c>
      <c r="AG82" s="11">
        <v>1.65448E-15</v>
      </c>
      <c r="AH82" s="11">
        <v>8.5676800000000003E-14</v>
      </c>
      <c r="AI82" s="11">
        <v>1.1E-12</v>
      </c>
      <c r="AJ82" s="11">
        <v>1.2495500000000001E-11</v>
      </c>
      <c r="AK82" s="11">
        <v>6.1862799999999994E-11</v>
      </c>
      <c r="AL82" s="11">
        <v>3.5895000000000001E-9</v>
      </c>
      <c r="AM82" s="11">
        <v>6.2223799999999998E-9</v>
      </c>
      <c r="AN82" s="11">
        <v>6.2890600000000002E-9</v>
      </c>
      <c r="AO82" s="11">
        <v>6.29003E-9</v>
      </c>
      <c r="AP82" s="11">
        <v>1.2399E-18</v>
      </c>
      <c r="AQ82" s="11">
        <v>1.1554399999999999E-16</v>
      </c>
      <c r="AR82" s="11">
        <v>1.29419E-14</v>
      </c>
      <c r="AS82" s="11">
        <v>1.30726E-14</v>
      </c>
      <c r="AT82" s="11">
        <v>1.1640799999999999E-16</v>
      </c>
      <c r="AU82" s="11">
        <v>6.2358599999999998E-14</v>
      </c>
      <c r="AV82" s="11">
        <v>8.3889400000000004E-14</v>
      </c>
      <c r="AW82" s="11">
        <v>2.59685E-16</v>
      </c>
      <c r="AX82" s="11">
        <v>1.4388900000000001E-13</v>
      </c>
      <c r="AY82" s="11">
        <v>1.43984E-13</v>
      </c>
      <c r="AZ82" s="11">
        <v>1.5181800000000001E-13</v>
      </c>
      <c r="BA82" s="11">
        <v>1.5239199999999999E-13</v>
      </c>
      <c r="BB82" s="11">
        <v>-1.4535800000000001E-9</v>
      </c>
      <c r="BC82" s="11">
        <v>-2.8501699999999999E-9</v>
      </c>
      <c r="BD82" s="11">
        <v>-2.4957399999999999E-9</v>
      </c>
      <c r="BE82" s="11">
        <v>9.6299100000000001E-5</v>
      </c>
      <c r="BF82" s="11">
        <v>3.2608400000000001E-10</v>
      </c>
      <c r="BG82" s="11">
        <v>-1.62419E-9</v>
      </c>
      <c r="BH82" s="11">
        <v>4.0592099999999999E-10</v>
      </c>
      <c r="BI82" s="11">
        <v>-1.06118E-6</v>
      </c>
      <c r="BJ82" s="11">
        <v>0</v>
      </c>
      <c r="BK82" s="11">
        <v>-1.16214E-11</v>
      </c>
      <c r="BL82" s="11">
        <v>-2.0786800000000001E-10</v>
      </c>
      <c r="BM82" s="11">
        <v>1.24298E-9</v>
      </c>
      <c r="BN82" s="11">
        <v>2.48739E-11</v>
      </c>
      <c r="BO82" s="11">
        <v>2.3095099999999998E-11</v>
      </c>
      <c r="BP82" s="11">
        <v>1.71894E-11</v>
      </c>
      <c r="BQ82" s="11">
        <v>3.43816E-12</v>
      </c>
      <c r="BR82" s="11">
        <v>-4.41739E-12</v>
      </c>
      <c r="BS82" s="11">
        <v>-7.0981800000000004E-12</v>
      </c>
      <c r="BT82" s="11">
        <v>-7.3235100000000006E-12</v>
      </c>
      <c r="BU82" s="11">
        <v>-7.3399100000000004E-12</v>
      </c>
      <c r="BV82" s="11">
        <v>1.12644E-11</v>
      </c>
      <c r="BW82" s="11">
        <v>3.8842399999999996E-12</v>
      </c>
      <c r="BX82" s="11">
        <v>2.1543099999999999E-14</v>
      </c>
      <c r="BY82" s="11">
        <v>1.53005E-14</v>
      </c>
      <c r="BZ82" s="11">
        <v>3.8688200000000001E-12</v>
      </c>
      <c r="CA82" s="11">
        <v>-4.1035900000000001E-14</v>
      </c>
      <c r="CB82" s="11">
        <v>-6.3584399999999996E-14</v>
      </c>
      <c r="CC82" s="11">
        <v>2.06395E-13</v>
      </c>
      <c r="CD82" s="11">
        <v>-8.3740199999999994E-14</v>
      </c>
      <c r="CE82" s="11">
        <v>-8.41575E-14</v>
      </c>
      <c r="CF82" s="11">
        <v>-8.78929E-14</v>
      </c>
      <c r="CG82" s="11">
        <v>-8.93909E-14</v>
      </c>
      <c r="CH82" s="11">
        <v>2.8723800000000002E-10</v>
      </c>
      <c r="CI82" s="11">
        <v>2.8073500000000001E-10</v>
      </c>
      <c r="CJ82" s="11">
        <v>2.07677E-10</v>
      </c>
      <c r="CK82" s="11">
        <v>-1.08822E-10</v>
      </c>
      <c r="CL82" s="11">
        <v>6.0605200000000006E-11</v>
      </c>
      <c r="CM82" s="11">
        <v>-4.86288E-13</v>
      </c>
      <c r="CN82" s="11">
        <v>-2.0334399999999999E-12</v>
      </c>
      <c r="CO82" s="11">
        <v>-2.0560400000000002E-12</v>
      </c>
      <c r="CP82" s="11">
        <v>9.6535200000000005E-11</v>
      </c>
      <c r="CQ82" s="11">
        <v>5.2808399999999997E-11</v>
      </c>
      <c r="CR82" s="11">
        <v>4.4493299999999998E-11</v>
      </c>
      <c r="CS82" s="11">
        <v>4.3963200000000002E-11</v>
      </c>
      <c r="CT82" s="11">
        <v>5.2844600000000001E-11</v>
      </c>
      <c r="CU82" s="11">
        <v>4.1466400000000003E-11</v>
      </c>
      <c r="CV82" s="11">
        <v>2.2290100000000001E-11</v>
      </c>
      <c r="CW82" s="11">
        <v>-1.4470799999999999E-12</v>
      </c>
      <c r="CX82" s="11">
        <v>3.9534799999999998E-12</v>
      </c>
      <c r="CY82" s="11">
        <v>3.8920499999999998E-12</v>
      </c>
      <c r="CZ82" s="11">
        <v>1.67587E-12</v>
      </c>
      <c r="DA82" s="11">
        <v>1.3185500000000001E-12</v>
      </c>
      <c r="DB82" s="11">
        <v>-1.1433400000000001E-3</v>
      </c>
      <c r="DC82" s="11">
        <v>-2.86053E-3</v>
      </c>
      <c r="DD82" s="11">
        <v>0.999946</v>
      </c>
      <c r="DE82" s="11">
        <v>5.0399100000000003E-7</v>
      </c>
      <c r="DF82" s="11">
        <v>5.3183999999999998E-5</v>
      </c>
      <c r="DG82" s="11">
        <v>8.4174300000000001E-3</v>
      </c>
      <c r="DH82" s="13">
        <v>2.01688E-6</v>
      </c>
      <c r="DI82" s="11">
        <v>9.1751199999999998E-10</v>
      </c>
      <c r="DJ82" s="11">
        <v>0</v>
      </c>
      <c r="DK82" s="11">
        <v>-2118.71</v>
      </c>
      <c r="DL82" s="11">
        <v>-2351010</v>
      </c>
      <c r="DM82" s="11">
        <v>-3.3653200000000002E-3</v>
      </c>
      <c r="DN82" s="13">
        <v>9.1085600000000001E-5</v>
      </c>
      <c r="DO82" s="11">
        <v>0</v>
      </c>
      <c r="DP82" s="11">
        <v>4.8766199999999999E-8</v>
      </c>
      <c r="DQ82" s="11">
        <v>0</v>
      </c>
      <c r="DR82" s="11">
        <v>0</v>
      </c>
      <c r="DS82" s="11">
        <v>5.5272500000000003E-6</v>
      </c>
      <c r="DT82" s="13">
        <v>0</v>
      </c>
      <c r="DU82" s="11">
        <v>0</v>
      </c>
      <c r="DV82" s="11">
        <v>0</v>
      </c>
      <c r="DW82" s="11">
        <v>2169.0100000000002</v>
      </c>
      <c r="DX82" s="11">
        <v>0</v>
      </c>
      <c r="DY82" s="11">
        <v>2.0996900000000001E-4</v>
      </c>
      <c r="DZ82" s="13">
        <v>0</v>
      </c>
      <c r="EA82" s="11">
        <v>0</v>
      </c>
      <c r="EB82" s="11">
        <v>0</v>
      </c>
      <c r="EC82" s="11">
        <v>0</v>
      </c>
      <c r="ED82" s="26">
        <v>1336190</v>
      </c>
      <c r="EE82" s="11"/>
      <c r="EF82" s="13">
        <f t="shared" ca="1" si="89"/>
        <v>-2.1035950366060468E-6</v>
      </c>
      <c r="EG82" s="11"/>
      <c r="EH82" s="11"/>
      <c r="EI82" s="11"/>
      <c r="EJ82" s="11"/>
      <c r="EK82" s="11"/>
      <c r="EL82" s="13">
        <f t="shared" ca="1" si="89"/>
        <v>8.5729407347728823E-6</v>
      </c>
      <c r="EM82" s="11"/>
      <c r="EN82" s="11"/>
      <c r="EO82" s="11"/>
      <c r="EP82" s="11"/>
      <c r="EQ82" s="11"/>
      <c r="ER82" s="13">
        <f t="shared" ca="1" si="89"/>
        <v>2.528661373520365E-7</v>
      </c>
      <c r="ES82" s="11"/>
      <c r="ET82" s="11"/>
      <c r="EU82" s="11"/>
      <c r="EV82" s="11"/>
      <c r="EW82" s="11"/>
      <c r="EX82" s="13">
        <f t="shared" ca="1" si="90"/>
        <v>1.1612700588169468E-7</v>
      </c>
      <c r="EY82" s="11"/>
      <c r="EZ82" s="11"/>
      <c r="FA82" s="11"/>
      <c r="FB82" s="26"/>
      <c r="FC82" s="41"/>
      <c r="FD82" s="42">
        <f t="shared" ca="1" si="91"/>
        <v>-2.0429946435117841</v>
      </c>
      <c r="FE82" s="41"/>
      <c r="FF82" s="41"/>
      <c r="FG82" s="41"/>
      <c r="FH82" s="41"/>
      <c r="FI82" s="41"/>
      <c r="FJ82" s="42">
        <f t="shared" ca="1" si="92"/>
        <v>-0.90588039454345282</v>
      </c>
      <c r="FK82" s="41"/>
      <c r="FL82" s="41"/>
      <c r="FM82" s="41"/>
      <c r="FN82" s="41"/>
      <c r="FO82" s="41"/>
      <c r="FP82" s="42">
        <f t="shared" ca="1" si="93"/>
        <v>2.528661373520365E-7</v>
      </c>
      <c r="FQ82" s="41"/>
      <c r="FR82" s="41"/>
      <c r="FS82" s="41"/>
      <c r="FT82" s="41"/>
      <c r="FU82" s="41"/>
      <c r="FV82" s="42">
        <f t="shared" ca="1" si="94"/>
        <v>1.1612700588169468E-7</v>
      </c>
      <c r="FW82" s="41"/>
      <c r="FX82" s="41"/>
      <c r="FY82" s="41"/>
      <c r="FZ82" s="43"/>
      <c r="GA82" s="11"/>
      <c r="GB82" s="13">
        <f t="shared" ca="1" si="95"/>
        <v>7.5576432992842565E-10</v>
      </c>
      <c r="GC82" s="11"/>
      <c r="GD82" s="11"/>
      <c r="GE82" s="11"/>
      <c r="GF82" s="11"/>
      <c r="GG82" s="11"/>
      <c r="GH82" s="13">
        <f t="shared" ca="1" si="96"/>
        <v>2.0533323150864681E-8</v>
      </c>
      <c r="GI82" s="11"/>
      <c r="GJ82" s="11"/>
      <c r="GK82" s="11"/>
      <c r="GL82" s="11"/>
      <c r="GM82" s="11"/>
      <c r="GN82" s="13">
        <f t="shared" ca="1" si="97"/>
        <v>-3.4265711400903838E-11</v>
      </c>
      <c r="GO82" s="11"/>
      <c r="GP82" s="11"/>
      <c r="GQ82" s="11"/>
      <c r="GR82" s="11"/>
      <c r="GS82" s="11"/>
      <c r="GT82" s="13">
        <f t="shared" ca="1" si="98"/>
        <v>-1.5892821521063721E-11</v>
      </c>
      <c r="GU82" s="11"/>
      <c r="GV82" s="11"/>
      <c r="GW82" s="11"/>
      <c r="GX82" s="26"/>
    </row>
    <row r="83" spans="1:206" hidden="1" x14ac:dyDescent="0.25">
      <c r="A83" s="35" t="s">
        <v>90</v>
      </c>
      <c r="B83" s="32">
        <v>9.5999300000000001E-8</v>
      </c>
      <c r="C83" s="11">
        <v>3.68278E-5</v>
      </c>
      <c r="D83" s="11">
        <v>6.1754200000000006E-5</v>
      </c>
      <c r="E83" s="13">
        <v>2.4759899999999999E-4</v>
      </c>
      <c r="F83" s="11">
        <v>6.7135500000000003E-6</v>
      </c>
      <c r="G83" s="11">
        <v>9.8519599999999998E-5</v>
      </c>
      <c r="H83" s="11">
        <v>6.6994200000000003E-6</v>
      </c>
      <c r="I83" s="11">
        <v>1.9474400000000001E-7</v>
      </c>
      <c r="J83" s="11">
        <v>2.76609E-8</v>
      </c>
      <c r="K83" s="11">
        <v>1.3337499999999999E-10</v>
      </c>
      <c r="L83" s="11">
        <v>4.0018099999999999</v>
      </c>
      <c r="M83" s="11">
        <v>1.71265</v>
      </c>
      <c r="N83" s="11">
        <v>3.9067300000000001E-13</v>
      </c>
      <c r="O83" s="11">
        <v>1.47732E-12</v>
      </c>
      <c r="P83" s="11">
        <v>5.0851300000000002E-12</v>
      </c>
      <c r="Q83" s="11">
        <v>1.3485800000000001E-11</v>
      </c>
      <c r="R83" s="11">
        <v>1.45908E-10</v>
      </c>
      <c r="S83" s="11">
        <v>1.6868300000000001E-10</v>
      </c>
      <c r="T83" s="11">
        <v>1.7059799999999999E-10</v>
      </c>
      <c r="U83" s="11">
        <v>1.70737E-10</v>
      </c>
      <c r="V83" s="11">
        <v>1.62319E-16</v>
      </c>
      <c r="W83" s="11">
        <v>8.7244899999999999E-16</v>
      </c>
      <c r="X83" s="11">
        <v>1.62692E-15</v>
      </c>
      <c r="Y83" s="11">
        <v>1.6277E-15</v>
      </c>
      <c r="Z83" s="11">
        <v>8.7784200000000002E-16</v>
      </c>
      <c r="AA83" s="11">
        <v>1.64504E-15</v>
      </c>
      <c r="AB83" s="11">
        <v>1.64789E-15</v>
      </c>
      <c r="AC83" s="11">
        <v>1.23359E-15</v>
      </c>
      <c r="AD83" s="11">
        <v>1.65309E-15</v>
      </c>
      <c r="AE83" s="11">
        <v>1.6531400000000001E-15</v>
      </c>
      <c r="AF83" s="11">
        <v>1.6542899999999999E-15</v>
      </c>
      <c r="AG83" s="11">
        <v>1.65448E-15</v>
      </c>
      <c r="AH83" s="11">
        <v>8.5676800000000003E-14</v>
      </c>
      <c r="AI83" s="11">
        <v>1.1E-12</v>
      </c>
      <c r="AJ83" s="11">
        <v>1.2495500000000001E-11</v>
      </c>
      <c r="AK83" s="11">
        <v>6.1862799999999994E-11</v>
      </c>
      <c r="AL83" s="11">
        <v>3.5895000000000001E-9</v>
      </c>
      <c r="AM83" s="11">
        <v>6.2223799999999998E-9</v>
      </c>
      <c r="AN83" s="11">
        <v>6.2890600000000002E-9</v>
      </c>
      <c r="AO83" s="11">
        <v>6.29003E-9</v>
      </c>
      <c r="AP83" s="11">
        <v>1.2399E-18</v>
      </c>
      <c r="AQ83" s="11">
        <v>1.1554399999999999E-16</v>
      </c>
      <c r="AR83" s="11">
        <v>1.29419E-14</v>
      </c>
      <c r="AS83" s="11">
        <v>1.30726E-14</v>
      </c>
      <c r="AT83" s="11">
        <v>1.1640799999999999E-16</v>
      </c>
      <c r="AU83" s="11">
        <v>6.2358599999999998E-14</v>
      </c>
      <c r="AV83" s="11">
        <v>8.3889400000000004E-14</v>
      </c>
      <c r="AW83" s="11">
        <v>2.59685E-16</v>
      </c>
      <c r="AX83" s="11">
        <v>1.4388900000000001E-13</v>
      </c>
      <c r="AY83" s="11">
        <v>1.43984E-13</v>
      </c>
      <c r="AZ83" s="11">
        <v>1.5181800000000001E-13</v>
      </c>
      <c r="BA83" s="11">
        <v>1.5239199999999999E-13</v>
      </c>
      <c r="BB83" s="11">
        <v>-1.7851699999999999E-9</v>
      </c>
      <c r="BC83" s="11">
        <v>-3.6608E-9</v>
      </c>
      <c r="BD83" s="11">
        <v>-3.84E-9</v>
      </c>
      <c r="BE83" s="11">
        <v>1.10055E-4</v>
      </c>
      <c r="BF83" s="11">
        <v>3.1583900000000001E-10</v>
      </c>
      <c r="BG83" s="11">
        <v>-3.3114699999999999E-9</v>
      </c>
      <c r="BH83" s="11">
        <v>4.0592099999999999E-10</v>
      </c>
      <c r="BI83" s="11">
        <v>-1.14529E-6</v>
      </c>
      <c r="BJ83" s="11">
        <v>0</v>
      </c>
      <c r="BK83" s="11">
        <v>-1.0051000000000001E-11</v>
      </c>
      <c r="BL83" s="11">
        <v>-2.3667699999999998E-10</v>
      </c>
      <c r="BM83" s="11">
        <v>1.3537800000000001E-9</v>
      </c>
      <c r="BN83" s="11">
        <v>2.8339500000000001E-11</v>
      </c>
      <c r="BO83" s="11">
        <v>2.6317099999999999E-11</v>
      </c>
      <c r="BP83" s="11">
        <v>1.96027E-11</v>
      </c>
      <c r="BQ83" s="11">
        <v>3.96847E-12</v>
      </c>
      <c r="BR83" s="11">
        <v>-5.0150100000000001E-12</v>
      </c>
      <c r="BS83" s="11">
        <v>-8.0664000000000004E-12</v>
      </c>
      <c r="BT83" s="11">
        <v>-8.3228800000000002E-12</v>
      </c>
      <c r="BU83" s="11">
        <v>-8.3415500000000001E-12</v>
      </c>
      <c r="BV83" s="11">
        <v>1.28593E-11</v>
      </c>
      <c r="BW83" s="11">
        <v>4.4280499999999999E-12</v>
      </c>
      <c r="BX83" s="11">
        <v>1.2021200000000001E-14</v>
      </c>
      <c r="BY83" s="11">
        <v>4.8880500000000002E-15</v>
      </c>
      <c r="BZ83" s="11">
        <v>4.4105000000000002E-12</v>
      </c>
      <c r="CA83" s="11">
        <v>-5.9373199999999995E-14</v>
      </c>
      <c r="CB83" s="11">
        <v>-8.51382E-14</v>
      </c>
      <c r="CC83" s="11">
        <v>2.2656400000000001E-13</v>
      </c>
      <c r="CD83" s="11">
        <v>-1.0813999999999999E-13</v>
      </c>
      <c r="CE83" s="11">
        <v>-1.0861700000000001E-13</v>
      </c>
      <c r="CF83" s="11">
        <v>-1.12878E-13</v>
      </c>
      <c r="CG83" s="11">
        <v>-1.1458999999999999E-13</v>
      </c>
      <c r="CH83" s="11">
        <v>3.2706399999999999E-10</v>
      </c>
      <c r="CI83" s="11">
        <v>3.19671E-10</v>
      </c>
      <c r="CJ83" s="11">
        <v>2.3660800000000001E-10</v>
      </c>
      <c r="CK83" s="11">
        <v>-1.2323100000000001E-10</v>
      </c>
      <c r="CL83" s="11">
        <v>6.9005599999999996E-11</v>
      </c>
      <c r="CM83" s="11">
        <v>-5.5812999999999997E-13</v>
      </c>
      <c r="CN83" s="11">
        <v>-2.3198399999999999E-12</v>
      </c>
      <c r="CO83" s="11">
        <v>-2.3455800000000002E-12</v>
      </c>
      <c r="CP83" s="11">
        <v>1.10089E-10</v>
      </c>
      <c r="CQ83" s="11">
        <v>6.0177299999999998E-11</v>
      </c>
      <c r="CR83" s="11">
        <v>5.0641599999999999E-11</v>
      </c>
      <c r="CS83" s="11">
        <v>5.0036E-11</v>
      </c>
      <c r="CT83" s="11">
        <v>6.0218800000000005E-11</v>
      </c>
      <c r="CU83" s="11">
        <v>4.7151200000000001E-11</v>
      </c>
      <c r="CV83" s="11">
        <v>2.5234900000000001E-11</v>
      </c>
      <c r="CW83" s="11">
        <v>-1.7518399999999999E-12</v>
      </c>
      <c r="CX83" s="11">
        <v>4.2518499999999999E-12</v>
      </c>
      <c r="CY83" s="11">
        <v>4.1816300000000002E-12</v>
      </c>
      <c r="CZ83" s="11">
        <v>1.6452000000000001E-12</v>
      </c>
      <c r="DA83" s="11">
        <v>1.2367100000000001E-12</v>
      </c>
      <c r="DB83" s="11">
        <v>-1.1554099999999999E-3</v>
      </c>
      <c r="DC83" s="11">
        <v>-2.8747500000000001E-3</v>
      </c>
      <c r="DD83" s="11">
        <v>0.99994700000000003</v>
      </c>
      <c r="DE83" s="11">
        <v>4.9623600000000005E-7</v>
      </c>
      <c r="DF83" s="11">
        <v>5.2311000000000001E-5</v>
      </c>
      <c r="DG83" s="11">
        <v>8.3729600000000005E-3</v>
      </c>
      <c r="DH83" s="13">
        <v>1.9858399999999999E-6</v>
      </c>
      <c r="DI83" s="11">
        <v>9.1021999999999999E-10</v>
      </c>
      <c r="DJ83" s="11">
        <v>0</v>
      </c>
      <c r="DK83" s="11">
        <v>-2127.8000000000002</v>
      </c>
      <c r="DL83" s="11">
        <v>-2370720</v>
      </c>
      <c r="DM83" s="11">
        <v>-3.4196500000000002E-3</v>
      </c>
      <c r="DN83" s="13">
        <v>8.9590600000000002E-5</v>
      </c>
      <c r="DO83" s="11">
        <v>0</v>
      </c>
      <c r="DP83" s="11">
        <v>4.8685399999999997E-8</v>
      </c>
      <c r="DQ83" s="11">
        <v>0</v>
      </c>
      <c r="DR83" s="11">
        <v>0</v>
      </c>
      <c r="DS83" s="11">
        <v>5.5035099999999998E-6</v>
      </c>
      <c r="DT83" s="13">
        <v>0</v>
      </c>
      <c r="DU83" s="11">
        <v>0</v>
      </c>
      <c r="DV83" s="11">
        <v>0</v>
      </c>
      <c r="DW83" s="11">
        <v>2177.88</v>
      </c>
      <c r="DX83" s="11">
        <v>0</v>
      </c>
      <c r="DY83" s="11">
        <v>2.0994300000000001E-4</v>
      </c>
      <c r="DZ83" s="13">
        <v>0</v>
      </c>
      <c r="EA83" s="11">
        <v>0</v>
      </c>
      <c r="EB83" s="11">
        <v>0</v>
      </c>
      <c r="EC83" s="11">
        <v>0</v>
      </c>
      <c r="ED83" s="26">
        <v>1346020</v>
      </c>
      <c r="EE83" s="11"/>
      <c r="EF83" s="13">
        <f t="shared" ref="EF83:ER83" ca="1" si="99">IFERROR(SLOPE(OFFSET($BB83,-1,EF$2,3),OFFSET($B83,-1,EF$3,3)),0)</f>
        <v>-2.0853839185049768E-6</v>
      </c>
      <c r="EG83" s="11"/>
      <c r="EH83" s="11"/>
      <c r="EI83" s="11"/>
      <c r="EJ83" s="11"/>
      <c r="EK83" s="11"/>
      <c r="EL83" s="13">
        <f t="shared" ca="1" si="99"/>
        <v>7.562423602617762E-6</v>
      </c>
      <c r="EM83" s="11"/>
      <c r="EN83" s="11"/>
      <c r="EO83" s="11"/>
      <c r="EP83" s="11"/>
      <c r="EQ83" s="11"/>
      <c r="ER83" s="13">
        <f t="shared" ca="1" si="99"/>
        <v>2.5103775563450361E-7</v>
      </c>
      <c r="ES83" s="11"/>
      <c r="ET83" s="11"/>
      <c r="EU83" s="11"/>
      <c r="EV83" s="11"/>
      <c r="EW83" s="11"/>
      <c r="EX83" s="13">
        <f t="shared" ref="EX83:EX84" ca="1" si="100">IFERROR(SLOPE(OFFSET($BB83,-1,EX$2,3),OFFSET($B83,-1,EX$3,3)),0)</f>
        <v>1.1576096604281678E-7</v>
      </c>
      <c r="EY83" s="11"/>
      <c r="EZ83" s="11"/>
      <c r="FA83" s="11"/>
      <c r="FB83" s="26"/>
      <c r="FC83" s="41"/>
      <c r="FD83" s="42">
        <f t="shared" ca="1" si="91"/>
        <v>-2.0501268574029008</v>
      </c>
      <c r="FE83" s="41"/>
      <c r="FF83" s="41"/>
      <c r="FG83" s="41"/>
      <c r="FH83" s="41"/>
      <c r="FI83" s="41"/>
      <c r="FJ83" s="42">
        <f t="shared" ca="1" si="92"/>
        <v>-0.91558909525533072</v>
      </c>
      <c r="FK83" s="41"/>
      <c r="FL83" s="41"/>
      <c r="FM83" s="41"/>
      <c r="FN83" s="41"/>
      <c r="FO83" s="41"/>
      <c r="FP83" s="42">
        <f t="shared" ca="1" si="93"/>
        <v>2.5103775563450361E-7</v>
      </c>
      <c r="FQ83" s="41"/>
      <c r="FR83" s="41"/>
      <c r="FS83" s="41"/>
      <c r="FT83" s="41"/>
      <c r="FU83" s="41"/>
      <c r="FV83" s="42">
        <f t="shared" ca="1" si="94"/>
        <v>1.1576096604281678E-7</v>
      </c>
      <c r="FW83" s="41"/>
      <c r="FX83" s="41"/>
      <c r="FY83" s="41"/>
      <c r="FZ83" s="43"/>
      <c r="GA83" s="11"/>
      <c r="GB83" s="13">
        <f t="shared" ca="1" si="95"/>
        <v>7.7143699945921997E-10</v>
      </c>
      <c r="GC83" s="11"/>
      <c r="GD83" s="11"/>
      <c r="GE83" s="11"/>
      <c r="GF83" s="11"/>
      <c r="GG83" s="11"/>
      <c r="GH83" s="13">
        <f t="shared" ca="1" si="96"/>
        <v>2.165935526034091E-8</v>
      </c>
      <c r="GI83" s="11"/>
      <c r="GJ83" s="11"/>
      <c r="GK83" s="11"/>
      <c r="GL83" s="11"/>
      <c r="GM83" s="11"/>
      <c r="GN83" s="13">
        <f t="shared" ca="1" si="97"/>
        <v>-3.3825580936599336E-11</v>
      </c>
      <c r="GO83" s="11"/>
      <c r="GP83" s="11"/>
      <c r="GQ83" s="11"/>
      <c r="GR83" s="11"/>
      <c r="GS83" s="11"/>
      <c r="GT83" s="13">
        <f t="shared" ca="1" si="98"/>
        <v>-1.5804738018224076E-11</v>
      </c>
      <c r="GU83" s="11"/>
      <c r="GV83" s="11"/>
      <c r="GW83" s="11"/>
      <c r="GX83" s="26"/>
    </row>
    <row r="84" spans="1:206" hidden="1" x14ac:dyDescent="0.25">
      <c r="A84" s="35" t="s">
        <v>90</v>
      </c>
      <c r="B84" s="32">
        <v>9.5999300000000001E-8</v>
      </c>
      <c r="C84" s="11">
        <v>3.68278E-5</v>
      </c>
      <c r="D84" s="11">
        <v>6.1754200000000006E-5</v>
      </c>
      <c r="E84" s="13">
        <v>2.6135500000000001E-4</v>
      </c>
      <c r="F84" s="11">
        <v>6.7135500000000003E-6</v>
      </c>
      <c r="G84" s="11">
        <v>9.8519599999999998E-5</v>
      </c>
      <c r="H84" s="11">
        <v>6.6994200000000003E-6</v>
      </c>
      <c r="I84" s="11">
        <v>1.9474400000000001E-7</v>
      </c>
      <c r="J84" s="11">
        <v>2.7665200000000001E-8</v>
      </c>
      <c r="K84" s="11">
        <v>1.3337499999999999E-10</v>
      </c>
      <c r="L84" s="11">
        <v>4.0018099999999999</v>
      </c>
      <c r="M84" s="11">
        <v>1.71265</v>
      </c>
      <c r="N84" s="11">
        <v>3.9067300000000001E-13</v>
      </c>
      <c r="O84" s="11">
        <v>1.47732E-12</v>
      </c>
      <c r="P84" s="11">
        <v>5.0851300000000002E-12</v>
      </c>
      <c r="Q84" s="11">
        <v>1.3485800000000001E-11</v>
      </c>
      <c r="R84" s="11">
        <v>1.45908E-10</v>
      </c>
      <c r="S84" s="11">
        <v>1.6868300000000001E-10</v>
      </c>
      <c r="T84" s="11">
        <v>1.7059799999999999E-10</v>
      </c>
      <c r="U84" s="11">
        <v>1.70737E-10</v>
      </c>
      <c r="V84" s="11">
        <v>1.62319E-16</v>
      </c>
      <c r="W84" s="11">
        <v>8.7244899999999999E-16</v>
      </c>
      <c r="X84" s="11">
        <v>1.62692E-15</v>
      </c>
      <c r="Y84" s="11">
        <v>1.6277E-15</v>
      </c>
      <c r="Z84" s="11">
        <v>8.7784200000000002E-16</v>
      </c>
      <c r="AA84" s="11">
        <v>1.64504E-15</v>
      </c>
      <c r="AB84" s="11">
        <v>1.64789E-15</v>
      </c>
      <c r="AC84" s="11">
        <v>1.23359E-15</v>
      </c>
      <c r="AD84" s="11">
        <v>1.65309E-15</v>
      </c>
      <c r="AE84" s="11">
        <v>1.6531400000000001E-15</v>
      </c>
      <c r="AF84" s="11">
        <v>1.6542899999999999E-15</v>
      </c>
      <c r="AG84" s="11">
        <v>1.65448E-15</v>
      </c>
      <c r="AH84" s="11">
        <v>8.5676800000000003E-14</v>
      </c>
      <c r="AI84" s="11">
        <v>1.1E-12</v>
      </c>
      <c r="AJ84" s="11">
        <v>1.2495500000000001E-11</v>
      </c>
      <c r="AK84" s="11">
        <v>6.1862799999999994E-11</v>
      </c>
      <c r="AL84" s="11">
        <v>3.5895000000000001E-9</v>
      </c>
      <c r="AM84" s="11">
        <v>6.2223799999999998E-9</v>
      </c>
      <c r="AN84" s="11">
        <v>6.2890600000000002E-9</v>
      </c>
      <c r="AO84" s="11">
        <v>6.29003E-9</v>
      </c>
      <c r="AP84" s="11">
        <v>1.2399E-18</v>
      </c>
      <c r="AQ84" s="11">
        <v>1.1554399999999999E-16</v>
      </c>
      <c r="AR84" s="11">
        <v>1.29419E-14</v>
      </c>
      <c r="AS84" s="11">
        <v>1.30726E-14</v>
      </c>
      <c r="AT84" s="11">
        <v>1.1640799999999999E-16</v>
      </c>
      <c r="AU84" s="11">
        <v>6.2358599999999998E-14</v>
      </c>
      <c r="AV84" s="11">
        <v>8.3889400000000004E-14</v>
      </c>
      <c r="AW84" s="11">
        <v>2.59685E-16</v>
      </c>
      <c r="AX84" s="11">
        <v>1.4388900000000001E-13</v>
      </c>
      <c r="AY84" s="11">
        <v>1.43984E-13</v>
      </c>
      <c r="AZ84" s="11">
        <v>1.5181800000000001E-13</v>
      </c>
      <c r="BA84" s="11">
        <v>1.5239199999999999E-13</v>
      </c>
      <c r="BB84" s="11">
        <v>-2.11423E-9</v>
      </c>
      <c r="BC84" s="11">
        <v>-4.4632000000000001E-9</v>
      </c>
      <c r="BD84" s="11">
        <v>-5.1705699999999999E-9</v>
      </c>
      <c r="BE84" s="11">
        <v>1.2381100000000001E-4</v>
      </c>
      <c r="BF84" s="11">
        <v>3.0588099999999999E-10</v>
      </c>
      <c r="BG84" s="11">
        <v>-4.9860199999999997E-9</v>
      </c>
      <c r="BH84" s="11">
        <v>4.0591999999999998E-10</v>
      </c>
      <c r="BI84" s="11">
        <v>-1.2288199999999999E-6</v>
      </c>
      <c r="BJ84" s="11">
        <v>0</v>
      </c>
      <c r="BK84" s="11">
        <v>-8.4797000000000007E-12</v>
      </c>
      <c r="BL84" s="11">
        <v>-2.65239E-10</v>
      </c>
      <c r="BM84" s="11">
        <v>1.4510299999999999E-9</v>
      </c>
      <c r="BN84" s="11">
        <v>3.1780199999999998E-11</v>
      </c>
      <c r="BO84" s="11">
        <v>2.9516999999999999E-11</v>
      </c>
      <c r="BP84" s="11">
        <v>2.2003000000000001E-11</v>
      </c>
      <c r="BQ84" s="11">
        <v>4.5070499999999999E-12</v>
      </c>
      <c r="BR84" s="11">
        <v>-5.6012800000000001E-12</v>
      </c>
      <c r="BS84" s="11">
        <v>-9.0194800000000003E-12</v>
      </c>
      <c r="BT84" s="11">
        <v>-9.3068000000000007E-12</v>
      </c>
      <c r="BU84" s="11">
        <v>-9.3277099999999996E-12</v>
      </c>
      <c r="BV84" s="11">
        <v>1.44491E-11</v>
      </c>
      <c r="BW84" s="11">
        <v>4.9701899999999998E-12</v>
      </c>
      <c r="BX84" s="11">
        <v>2.53344E-15</v>
      </c>
      <c r="BY84" s="11">
        <v>-5.4875000000000001E-15</v>
      </c>
      <c r="BZ84" s="11">
        <v>4.9505399999999996E-12</v>
      </c>
      <c r="CA84" s="11">
        <v>-7.7603100000000002E-14</v>
      </c>
      <c r="CB84" s="11">
        <v>-1.06575E-13</v>
      </c>
      <c r="CC84" s="11">
        <v>2.4676599999999998E-13</v>
      </c>
      <c r="CD84" s="11">
        <v>-1.3240199999999999E-13</v>
      </c>
      <c r="CE84" s="11">
        <v>-1.3293799999999999E-13</v>
      </c>
      <c r="CF84" s="11">
        <v>-1.3771999999999999E-13</v>
      </c>
      <c r="CG84" s="11">
        <v>-1.3964500000000001E-13</v>
      </c>
      <c r="CH84" s="11">
        <v>3.6656000000000002E-10</v>
      </c>
      <c r="CI84" s="11">
        <v>3.5828599999999998E-10</v>
      </c>
      <c r="CJ84" s="11">
        <v>2.6533200000000002E-10</v>
      </c>
      <c r="CK84" s="11">
        <v>-1.3735799999999999E-10</v>
      </c>
      <c r="CL84" s="11">
        <v>7.7337000000000001E-11</v>
      </c>
      <c r="CM84" s="11">
        <v>-6.2770400000000003E-13</v>
      </c>
      <c r="CN84" s="11">
        <v>-2.60217E-12</v>
      </c>
      <c r="CO84" s="11">
        <v>-2.6310199999999998E-12</v>
      </c>
      <c r="CP84" s="11">
        <v>1.23571E-10</v>
      </c>
      <c r="CQ84" s="11">
        <v>6.7506999999999995E-11</v>
      </c>
      <c r="CR84" s="11">
        <v>5.6739E-11</v>
      </c>
      <c r="CS84" s="11">
        <v>5.60582E-11</v>
      </c>
      <c r="CT84" s="11">
        <v>6.7554100000000004E-11</v>
      </c>
      <c r="CU84" s="11">
        <v>5.27988E-11</v>
      </c>
      <c r="CV84" s="11">
        <v>2.81547E-11</v>
      </c>
      <c r="CW84" s="11">
        <v>-2.0547099999999998E-12</v>
      </c>
      <c r="CX84" s="11">
        <v>4.5467199999999998E-12</v>
      </c>
      <c r="CY84" s="11">
        <v>4.4677400000000001E-12</v>
      </c>
      <c r="CZ84" s="11">
        <v>1.6138200000000001E-12</v>
      </c>
      <c r="DA84" s="11">
        <v>1.1544400000000001E-12</v>
      </c>
      <c r="DB84" s="11">
        <v>-1.16738E-3</v>
      </c>
      <c r="DC84" s="11">
        <v>-2.8888500000000001E-3</v>
      </c>
      <c r="DD84" s="11">
        <v>0.99994799999999995</v>
      </c>
      <c r="DE84" s="11">
        <v>4.8869299999999999E-7</v>
      </c>
      <c r="DF84" s="11">
        <v>5.1462599999999998E-5</v>
      </c>
      <c r="DG84" s="11">
        <v>8.3291500000000004E-3</v>
      </c>
      <c r="DH84" s="13">
        <v>1.9556599999999999E-6</v>
      </c>
      <c r="DI84" s="11">
        <v>9.0310699999999997E-10</v>
      </c>
      <c r="DJ84" s="11">
        <v>0</v>
      </c>
      <c r="DK84" s="11">
        <v>-2136.83</v>
      </c>
      <c r="DL84" s="11">
        <v>-2390360</v>
      </c>
      <c r="DM84" s="11">
        <v>-3.47322E-3</v>
      </c>
      <c r="DN84" s="13">
        <v>8.8137499999999994E-5</v>
      </c>
      <c r="DO84" s="11">
        <v>0</v>
      </c>
      <c r="DP84" s="11">
        <v>4.8603600000000001E-8</v>
      </c>
      <c r="DQ84" s="11">
        <v>0</v>
      </c>
      <c r="DR84" s="11">
        <v>0</v>
      </c>
      <c r="DS84" s="11">
        <v>5.4801299999999998E-6</v>
      </c>
      <c r="DT84" s="13">
        <v>0</v>
      </c>
      <c r="DU84" s="11">
        <v>0</v>
      </c>
      <c r="DV84" s="11">
        <v>0</v>
      </c>
      <c r="DW84" s="11">
        <v>2186.69</v>
      </c>
      <c r="DX84" s="11">
        <v>0</v>
      </c>
      <c r="DY84" s="11">
        <v>2.09917E-4</v>
      </c>
      <c r="DZ84" s="13">
        <v>0</v>
      </c>
      <c r="EA84" s="11">
        <v>0</v>
      </c>
      <c r="EB84" s="11">
        <v>0</v>
      </c>
      <c r="EC84" s="11">
        <v>0</v>
      </c>
      <c r="ED84" s="26">
        <v>1355810</v>
      </c>
      <c r="EE84" s="11"/>
      <c r="EF84" s="13">
        <f t="shared" ref="EF84:ER84" ca="1" si="101">IFERROR(SLOPE(OFFSET($BB84,-1,EF$2,3),OFFSET($B84,-1,EF$3,3)),0)</f>
        <v>-2.0675730769228789E-6</v>
      </c>
      <c r="EG84" s="11"/>
      <c r="EH84" s="11"/>
      <c r="EI84" s="11"/>
      <c r="EJ84" s="11"/>
      <c r="EK84" s="11"/>
      <c r="EL84" s="13">
        <f t="shared" ca="1" si="101"/>
        <v>6.6013651303103295E-6</v>
      </c>
      <c r="EM84" s="11"/>
      <c r="EN84" s="11"/>
      <c r="EO84" s="11"/>
      <c r="EP84" s="11"/>
      <c r="EQ84" s="11"/>
      <c r="ER84" s="13">
        <f t="shared" ca="1" si="101"/>
        <v>2.4924576687940679E-7</v>
      </c>
      <c r="ES84" s="11"/>
      <c r="ET84" s="11"/>
      <c r="EU84" s="11"/>
      <c r="EV84" s="11"/>
      <c r="EW84" s="11"/>
      <c r="EX84" s="13">
        <f t="shared" ca="1" si="100"/>
        <v>1.153974794799168E-7</v>
      </c>
      <c r="EY84" s="11"/>
      <c r="EZ84" s="11"/>
      <c r="FA84" s="11"/>
      <c r="FB84" s="26"/>
      <c r="FC84" s="41"/>
      <c r="FD84" s="42">
        <f t="shared" ca="1" si="91"/>
        <v>-2.0572252216248628</v>
      </c>
      <c r="FE84" s="41"/>
      <c r="FF84" s="41"/>
      <c r="FG84" s="41"/>
      <c r="FH84" s="41"/>
      <c r="FI84" s="41"/>
      <c r="FJ84" s="42">
        <f t="shared" ca="1" si="92"/>
        <v>-0.92510151603675694</v>
      </c>
      <c r="FK84" s="41"/>
      <c r="FL84" s="41"/>
      <c r="FM84" s="41"/>
      <c r="FN84" s="41"/>
      <c r="FO84" s="41"/>
      <c r="FP84" s="42">
        <f t="shared" ca="1" si="93"/>
        <v>2.4924576687940679E-7</v>
      </c>
      <c r="FQ84" s="41"/>
      <c r="FR84" s="41"/>
      <c r="FS84" s="41"/>
      <c r="FT84" s="41"/>
      <c r="FU84" s="41"/>
      <c r="FV84" s="42">
        <f t="shared" ca="1" si="94"/>
        <v>1.153974794799168E-7</v>
      </c>
      <c r="FW84" s="41"/>
      <c r="FX84" s="41"/>
      <c r="FY84" s="41"/>
      <c r="FZ84" s="43"/>
      <c r="GA84" s="11"/>
      <c r="GB84" s="13">
        <f t="shared" ca="1" si="95"/>
        <v>7.8633339162815337E-10</v>
      </c>
      <c r="GC84" s="11"/>
      <c r="GD84" s="11"/>
      <c r="GE84" s="11"/>
      <c r="GF84" s="11"/>
      <c r="GG84" s="11"/>
      <c r="GH84" s="13">
        <f t="shared" ca="1" si="96"/>
        <v>2.2756612062656118E-8</v>
      </c>
      <c r="GI84" s="11"/>
      <c r="GJ84" s="11"/>
      <c r="GK84" s="11"/>
      <c r="GL84" s="11"/>
      <c r="GM84" s="11"/>
      <c r="GN84" s="13">
        <f t="shared" ca="1" si="97"/>
        <v>-3.336947765417841E-11</v>
      </c>
      <c r="GO84" s="11"/>
      <c r="GP84" s="11"/>
      <c r="GQ84" s="11"/>
      <c r="GR84" s="11"/>
      <c r="GS84" s="11"/>
      <c r="GT84" s="13">
        <f t="shared" ca="1" si="98"/>
        <v>-1.5712203116980491E-11</v>
      </c>
      <c r="GU84" s="11"/>
      <c r="GV84" s="11"/>
      <c r="GW84" s="11"/>
      <c r="GX84" s="26"/>
    </row>
    <row r="85" spans="1:206" hidden="1" x14ac:dyDescent="0.25">
      <c r="A85" s="36" t="s">
        <v>90</v>
      </c>
      <c r="B85" s="33">
        <v>9.5999300000000001E-8</v>
      </c>
      <c r="C85" s="16">
        <v>3.68278E-5</v>
      </c>
      <c r="D85" s="16">
        <v>6.1754200000000006E-5</v>
      </c>
      <c r="E85" s="18">
        <v>2.7511000000000001E-4</v>
      </c>
      <c r="F85" s="16">
        <v>6.7135500000000003E-6</v>
      </c>
      <c r="G85" s="16">
        <v>9.8519599999999998E-5</v>
      </c>
      <c r="H85" s="16">
        <v>6.6994200000000003E-6</v>
      </c>
      <c r="I85" s="16">
        <v>1.9474400000000001E-7</v>
      </c>
      <c r="J85" s="16">
        <v>2.7669499999999998E-8</v>
      </c>
      <c r="K85" s="16">
        <v>1.3337499999999999E-10</v>
      </c>
      <c r="L85" s="16">
        <v>4.0018099999999999</v>
      </c>
      <c r="M85" s="16">
        <v>1.71265</v>
      </c>
      <c r="N85" s="16">
        <v>3.9067300000000001E-13</v>
      </c>
      <c r="O85" s="16">
        <v>1.47732E-12</v>
      </c>
      <c r="P85" s="16">
        <v>5.0851300000000002E-12</v>
      </c>
      <c r="Q85" s="16">
        <v>1.3485800000000001E-11</v>
      </c>
      <c r="R85" s="16">
        <v>1.45908E-10</v>
      </c>
      <c r="S85" s="16">
        <v>1.6868300000000001E-10</v>
      </c>
      <c r="T85" s="16">
        <v>1.7059799999999999E-10</v>
      </c>
      <c r="U85" s="16">
        <v>1.70737E-10</v>
      </c>
      <c r="V85" s="16">
        <v>1.62319E-16</v>
      </c>
      <c r="W85" s="16">
        <v>8.7244899999999999E-16</v>
      </c>
      <c r="X85" s="16">
        <v>1.62692E-15</v>
      </c>
      <c r="Y85" s="16">
        <v>1.6277E-15</v>
      </c>
      <c r="Z85" s="16">
        <v>8.7784200000000002E-16</v>
      </c>
      <c r="AA85" s="16">
        <v>1.64504E-15</v>
      </c>
      <c r="AB85" s="16">
        <v>1.64789E-15</v>
      </c>
      <c r="AC85" s="16">
        <v>1.23359E-15</v>
      </c>
      <c r="AD85" s="16">
        <v>1.65309E-15</v>
      </c>
      <c r="AE85" s="16">
        <v>1.6531400000000001E-15</v>
      </c>
      <c r="AF85" s="16">
        <v>1.6542899999999999E-15</v>
      </c>
      <c r="AG85" s="16">
        <v>1.65448E-15</v>
      </c>
      <c r="AH85" s="16">
        <v>8.5676800000000003E-14</v>
      </c>
      <c r="AI85" s="16">
        <v>1.1E-12</v>
      </c>
      <c r="AJ85" s="16">
        <v>1.2495500000000001E-11</v>
      </c>
      <c r="AK85" s="16">
        <v>6.1862799999999994E-11</v>
      </c>
      <c r="AL85" s="16">
        <v>3.5895000000000001E-9</v>
      </c>
      <c r="AM85" s="16">
        <v>6.2223799999999998E-9</v>
      </c>
      <c r="AN85" s="16">
        <v>6.2890600000000002E-9</v>
      </c>
      <c r="AO85" s="16">
        <v>6.29003E-9</v>
      </c>
      <c r="AP85" s="16">
        <v>1.2399E-18</v>
      </c>
      <c r="AQ85" s="16">
        <v>1.1554399999999999E-16</v>
      </c>
      <c r="AR85" s="16">
        <v>1.29419E-14</v>
      </c>
      <c r="AS85" s="16">
        <v>1.30726E-14</v>
      </c>
      <c r="AT85" s="16">
        <v>1.1640799999999999E-16</v>
      </c>
      <c r="AU85" s="16">
        <v>6.2358599999999998E-14</v>
      </c>
      <c r="AV85" s="16">
        <v>8.3889400000000004E-14</v>
      </c>
      <c r="AW85" s="16">
        <v>2.59685E-16</v>
      </c>
      <c r="AX85" s="16">
        <v>1.4388900000000001E-13</v>
      </c>
      <c r="AY85" s="16">
        <v>1.43984E-13</v>
      </c>
      <c r="AZ85" s="16">
        <v>1.5181800000000001E-13</v>
      </c>
      <c r="BA85" s="16">
        <v>1.5239199999999999E-13</v>
      </c>
      <c r="BB85" s="16">
        <v>-2.4407899999999998E-9</v>
      </c>
      <c r="BC85" s="16">
        <v>-5.25758E-9</v>
      </c>
      <c r="BD85" s="16">
        <v>-6.4878099999999997E-9</v>
      </c>
      <c r="BE85" s="16">
        <v>1.3756599999999999E-4</v>
      </c>
      <c r="BF85" s="16">
        <v>2.9619900000000001E-10</v>
      </c>
      <c r="BG85" s="16">
        <v>-6.6480700000000002E-9</v>
      </c>
      <c r="BH85" s="16">
        <v>4.0591999999999998E-10</v>
      </c>
      <c r="BI85" s="16">
        <v>-1.3117700000000001E-6</v>
      </c>
      <c r="BJ85" s="16">
        <v>0</v>
      </c>
      <c r="BK85" s="16">
        <v>-6.9074700000000003E-12</v>
      </c>
      <c r="BL85" s="16">
        <v>-2.93558E-10</v>
      </c>
      <c r="BM85" s="16">
        <v>1.53539E-9</v>
      </c>
      <c r="BN85" s="16">
        <v>3.5196500000000001E-11</v>
      </c>
      <c r="BO85" s="16">
        <v>3.2695200000000002E-11</v>
      </c>
      <c r="BP85" s="16">
        <v>2.43906E-11</v>
      </c>
      <c r="BQ85" s="16">
        <v>5.0535599999999997E-12</v>
      </c>
      <c r="BR85" s="16">
        <v>-6.17652E-12</v>
      </c>
      <c r="BS85" s="16">
        <v>-9.9578400000000007E-12</v>
      </c>
      <c r="BT85" s="16">
        <v>-1.02757E-11</v>
      </c>
      <c r="BU85" s="16">
        <v>-1.02988E-11</v>
      </c>
      <c r="BV85" s="16">
        <v>1.6034000000000001E-11</v>
      </c>
      <c r="BW85" s="16">
        <v>5.5106799999999997E-12</v>
      </c>
      <c r="BX85" s="16">
        <v>-6.9202600000000002E-15</v>
      </c>
      <c r="BY85" s="16">
        <v>-1.58262E-14</v>
      </c>
      <c r="BZ85" s="16">
        <v>5.4889700000000002E-12</v>
      </c>
      <c r="CA85" s="16">
        <v>-9.5727199999999999E-14</v>
      </c>
      <c r="CB85" s="16">
        <v>-1.2789500000000001E-13</v>
      </c>
      <c r="CC85" s="16">
        <v>2.6699799999999998E-13</v>
      </c>
      <c r="CD85" s="16">
        <v>-1.56528E-13</v>
      </c>
      <c r="CE85" s="16">
        <v>-1.5712300000000001E-13</v>
      </c>
      <c r="CF85" s="16">
        <v>-1.62421E-13</v>
      </c>
      <c r="CG85" s="16">
        <v>-1.6455799999999999E-13</v>
      </c>
      <c r="CH85" s="16">
        <v>4.0573100000000001E-10</v>
      </c>
      <c r="CI85" s="16">
        <v>3.9658599999999999E-10</v>
      </c>
      <c r="CJ85" s="16">
        <v>2.9385099999999998E-10</v>
      </c>
      <c r="CK85" s="16">
        <v>-1.51212E-10</v>
      </c>
      <c r="CL85" s="16">
        <v>8.5601000000000002E-11</v>
      </c>
      <c r="CM85" s="16">
        <v>-6.9507900000000003E-13</v>
      </c>
      <c r="CN85" s="16">
        <v>-2.8805400000000002E-12</v>
      </c>
      <c r="CO85" s="16">
        <v>-2.91247E-12</v>
      </c>
      <c r="CP85" s="16">
        <v>1.36983E-10</v>
      </c>
      <c r="CQ85" s="16">
        <v>7.4798399999999997E-11</v>
      </c>
      <c r="CR85" s="16">
        <v>6.2786599999999999E-11</v>
      </c>
      <c r="CS85" s="16">
        <v>6.2030800000000001E-11</v>
      </c>
      <c r="CT85" s="16">
        <v>7.4851099999999994E-11</v>
      </c>
      <c r="CU85" s="16">
        <v>5.8409900000000002E-11</v>
      </c>
      <c r="CV85" s="16">
        <v>3.10498E-11</v>
      </c>
      <c r="CW85" s="16">
        <v>-2.35572E-12</v>
      </c>
      <c r="CX85" s="16">
        <v>4.8381599999999997E-12</v>
      </c>
      <c r="CY85" s="16">
        <v>4.7504799999999998E-12</v>
      </c>
      <c r="CZ85" s="16">
        <v>1.58177E-12</v>
      </c>
      <c r="DA85" s="16">
        <v>1.07175E-12</v>
      </c>
      <c r="DB85" s="16">
        <v>-1.17925E-3</v>
      </c>
      <c r="DC85" s="16">
        <v>-2.9028399999999998E-3</v>
      </c>
      <c r="DD85" s="16">
        <v>0.99994899999999998</v>
      </c>
      <c r="DE85" s="16">
        <v>4.8135499999999998E-7</v>
      </c>
      <c r="DF85" s="16">
        <v>5.0637699999999998E-5</v>
      </c>
      <c r="DG85" s="16">
        <v>8.28599E-3</v>
      </c>
      <c r="DH85" s="18">
        <v>1.9262899999999998E-6</v>
      </c>
      <c r="DI85" s="16">
        <v>8.9616599999999998E-10</v>
      </c>
      <c r="DJ85" s="16">
        <v>0</v>
      </c>
      <c r="DK85" s="16">
        <v>-2145.79</v>
      </c>
      <c r="DL85" s="16">
        <v>-2409950</v>
      </c>
      <c r="DM85" s="16">
        <v>-3.5260500000000002E-3</v>
      </c>
      <c r="DN85" s="18">
        <v>8.6724799999999993E-5</v>
      </c>
      <c r="DO85" s="16">
        <v>0</v>
      </c>
      <c r="DP85" s="16">
        <v>4.85211E-8</v>
      </c>
      <c r="DQ85" s="16">
        <v>0</v>
      </c>
      <c r="DR85" s="16">
        <v>0</v>
      </c>
      <c r="DS85" s="16">
        <v>5.4571099999999997E-6</v>
      </c>
      <c r="DT85" s="18">
        <v>0</v>
      </c>
      <c r="DU85" s="16">
        <v>0</v>
      </c>
      <c r="DV85" s="16">
        <v>0</v>
      </c>
      <c r="DW85" s="16">
        <v>2195.4299999999998</v>
      </c>
      <c r="DX85" s="16">
        <v>0</v>
      </c>
      <c r="DY85" s="16">
        <v>2.09891E-4</v>
      </c>
      <c r="DZ85" s="18">
        <v>0</v>
      </c>
      <c r="EA85" s="16">
        <v>0</v>
      </c>
      <c r="EB85" s="16">
        <v>0</v>
      </c>
      <c r="EC85" s="16">
        <v>0</v>
      </c>
      <c r="ED85" s="27">
        <v>1365580</v>
      </c>
      <c r="EE85" s="16"/>
      <c r="EF85" s="18"/>
      <c r="EG85" s="16"/>
      <c r="EH85" s="16"/>
      <c r="EI85" s="16"/>
      <c r="EJ85" s="16"/>
      <c r="EK85" s="16"/>
      <c r="EL85" s="18"/>
      <c r="EM85" s="16"/>
      <c r="EN85" s="16"/>
      <c r="EO85" s="16"/>
      <c r="EP85" s="16"/>
      <c r="EQ85" s="16"/>
      <c r="ER85" s="18"/>
      <c r="ES85" s="16"/>
      <c r="ET85" s="16"/>
      <c r="EU85" s="16"/>
      <c r="EV85" s="16"/>
      <c r="EW85" s="16"/>
      <c r="EX85" s="18"/>
      <c r="EY85" s="16"/>
      <c r="EZ85" s="16"/>
      <c r="FA85" s="16"/>
      <c r="FB85" s="27"/>
      <c r="FC85" s="16"/>
      <c r="FD85" s="18"/>
      <c r="FE85" s="16"/>
      <c r="FF85" s="16"/>
      <c r="FG85" s="16"/>
      <c r="FH85" s="16"/>
      <c r="FI85" s="16"/>
      <c r="FJ85" s="18"/>
      <c r="FK85" s="16"/>
      <c r="FL85" s="16"/>
      <c r="FM85" s="16"/>
      <c r="FN85" s="16"/>
      <c r="FO85" s="16"/>
      <c r="FP85" s="18"/>
      <c r="FQ85" s="16"/>
      <c r="FR85" s="16"/>
      <c r="FS85" s="16"/>
      <c r="FT85" s="16"/>
      <c r="FU85" s="16"/>
      <c r="FV85" s="18"/>
      <c r="FW85" s="16"/>
      <c r="FX85" s="16"/>
      <c r="FY85" s="16"/>
      <c r="FZ85" s="27"/>
      <c r="GA85" s="16"/>
      <c r="GB85" s="18"/>
      <c r="GC85" s="16"/>
      <c r="GD85" s="16"/>
      <c r="GE85" s="16"/>
      <c r="GF85" s="16"/>
      <c r="GG85" s="16"/>
      <c r="GH85" s="18"/>
      <c r="GI85" s="16"/>
      <c r="GJ85" s="16"/>
      <c r="GK85" s="16"/>
      <c r="GL85" s="16"/>
      <c r="GM85" s="16"/>
      <c r="GN85" s="18"/>
      <c r="GO85" s="16"/>
      <c r="GP85" s="16"/>
      <c r="GQ85" s="16"/>
      <c r="GR85" s="16"/>
      <c r="GS85" s="16"/>
      <c r="GT85" s="18"/>
      <c r="GU85" s="16"/>
      <c r="GV85" s="16"/>
      <c r="GW85" s="16"/>
      <c r="GX85" s="27"/>
    </row>
    <row r="86" spans="1:206" hidden="1" x14ac:dyDescent="0.25">
      <c r="A86" s="34" t="s">
        <v>91</v>
      </c>
      <c r="B86" s="31">
        <v>9.5999300000000001E-8</v>
      </c>
      <c r="C86" s="8">
        <v>3.68278E-5</v>
      </c>
      <c r="D86" s="8">
        <v>6.1754200000000006E-5</v>
      </c>
      <c r="E86" s="8">
        <v>1.3755500000000001E-4</v>
      </c>
      <c r="F86" s="8">
        <v>6.7135500000000003E-6</v>
      </c>
      <c r="G86" s="8">
        <v>9.8519599999999998E-5</v>
      </c>
      <c r="H86" s="8">
        <v>6.6994200000000003E-6</v>
      </c>
      <c r="I86" s="8">
        <v>1.9474400000000001E-7</v>
      </c>
      <c r="J86" s="8">
        <v>2.76256E-8</v>
      </c>
      <c r="K86" s="8">
        <v>1.3337499999999999E-10</v>
      </c>
      <c r="L86" s="8">
        <v>4.0018099999999999</v>
      </c>
      <c r="M86" s="8">
        <v>1.71265</v>
      </c>
      <c r="N86" s="8">
        <v>3.9067300000000001E-13</v>
      </c>
      <c r="O86" s="8">
        <v>1.47732E-12</v>
      </c>
      <c r="P86" s="8">
        <v>5.0851300000000002E-12</v>
      </c>
      <c r="Q86" s="8">
        <v>1.3485800000000001E-11</v>
      </c>
      <c r="R86" s="8">
        <v>1.45908E-10</v>
      </c>
      <c r="S86" s="8">
        <v>1.6868300000000001E-10</v>
      </c>
      <c r="T86" s="8">
        <v>1.7059799999999999E-10</v>
      </c>
      <c r="U86" s="8">
        <v>1.70737E-10</v>
      </c>
      <c r="V86" s="10">
        <v>1.6231900000000001E-17</v>
      </c>
      <c r="W86" s="8">
        <v>8.7244899999999999E-16</v>
      </c>
      <c r="X86" s="8">
        <v>1.62692E-15</v>
      </c>
      <c r="Y86" s="8">
        <v>1.6277E-15</v>
      </c>
      <c r="Z86" s="8">
        <v>8.7784200000000002E-16</v>
      </c>
      <c r="AA86" s="8">
        <v>1.64504E-15</v>
      </c>
      <c r="AB86" s="8">
        <v>1.64789E-15</v>
      </c>
      <c r="AC86" s="8">
        <v>1.23359E-15</v>
      </c>
      <c r="AD86" s="8">
        <v>1.65309E-15</v>
      </c>
      <c r="AE86" s="8">
        <v>1.6531400000000001E-15</v>
      </c>
      <c r="AF86" s="8">
        <v>1.6542899999999999E-15</v>
      </c>
      <c r="AG86" s="8">
        <v>1.65448E-15</v>
      </c>
      <c r="AH86" s="8">
        <v>8.5676800000000003E-14</v>
      </c>
      <c r="AI86" s="8">
        <v>1.1E-12</v>
      </c>
      <c r="AJ86" s="8">
        <v>1.2495500000000001E-11</v>
      </c>
      <c r="AK86" s="8">
        <v>6.1862799999999994E-11</v>
      </c>
      <c r="AL86" s="8">
        <v>3.5895000000000001E-9</v>
      </c>
      <c r="AM86" s="8">
        <v>6.2223799999999998E-9</v>
      </c>
      <c r="AN86" s="8">
        <v>6.2890600000000002E-9</v>
      </c>
      <c r="AO86" s="8">
        <v>6.29003E-9</v>
      </c>
      <c r="AP86" s="8">
        <v>1.2399E-18</v>
      </c>
      <c r="AQ86" s="8">
        <v>1.1554399999999999E-16</v>
      </c>
      <c r="AR86" s="8">
        <v>1.29419E-14</v>
      </c>
      <c r="AS86" s="8">
        <v>1.30726E-14</v>
      </c>
      <c r="AT86" s="8">
        <v>1.1640799999999999E-16</v>
      </c>
      <c r="AU86" s="8">
        <v>6.2358599999999998E-14</v>
      </c>
      <c r="AV86" s="8">
        <v>8.3889400000000004E-14</v>
      </c>
      <c r="AW86" s="8">
        <v>2.59685E-16</v>
      </c>
      <c r="AX86" s="8">
        <v>1.4388900000000001E-13</v>
      </c>
      <c r="AY86" s="8">
        <v>1.43984E-13</v>
      </c>
      <c r="AZ86" s="8">
        <v>1.5181800000000001E-13</v>
      </c>
      <c r="BA86" s="8">
        <v>1.5239199999999999E-13</v>
      </c>
      <c r="BB86" s="8">
        <v>9.2471999999999999E-10</v>
      </c>
      <c r="BC86" s="8">
        <v>3.0714399999999999E-9</v>
      </c>
      <c r="BD86" s="8">
        <v>7.3268E-9</v>
      </c>
      <c r="BE86" s="8">
        <v>8.3556599999999997E-9</v>
      </c>
      <c r="BF86" s="8">
        <v>4.0693299999999998E-10</v>
      </c>
      <c r="BG86" s="8">
        <v>1.05637E-8</v>
      </c>
      <c r="BH86" s="8">
        <v>4.0592400000000001E-10</v>
      </c>
      <c r="BI86" s="8">
        <v>-4.5508000000000002E-7</v>
      </c>
      <c r="BJ86" s="8">
        <v>0</v>
      </c>
      <c r="BK86" s="8">
        <v>-2.25861E-11</v>
      </c>
      <c r="BL86" s="8">
        <v>3.2418899999999999E-10</v>
      </c>
      <c r="BM86" s="8">
        <v>2.31268E-11</v>
      </c>
      <c r="BN86" s="8">
        <v>-1.23699E-13</v>
      </c>
      <c r="BO86" s="8">
        <v>-1.1433399999999999E-13</v>
      </c>
      <c r="BP86" s="8">
        <v>-8.3241799999999998E-14</v>
      </c>
      <c r="BQ86" s="8">
        <v>-1.0843700000000001E-14</v>
      </c>
      <c r="BR86" s="8">
        <v>1.13244E-13</v>
      </c>
      <c r="BS86" s="8">
        <v>1.4083900000000001E-13</v>
      </c>
      <c r="BT86" s="8">
        <v>1.43158E-13</v>
      </c>
      <c r="BU86" s="8">
        <v>1.4332699999999999E-13</v>
      </c>
      <c r="BV86" s="8">
        <v>-1.8506699999999999E-10</v>
      </c>
      <c r="BW86" s="8">
        <v>2.8441E-14</v>
      </c>
      <c r="BX86" s="8">
        <v>8.9151400000000004E-14</v>
      </c>
      <c r="BY86" s="8">
        <v>8.9225100000000001E-14</v>
      </c>
      <c r="BZ86" s="8">
        <v>2.8813100000000003E-14</v>
      </c>
      <c r="CA86" s="8">
        <v>9.0458300000000003E-14</v>
      </c>
      <c r="CB86" s="8">
        <v>9.0725600000000005E-14</v>
      </c>
      <c r="CC86" s="8">
        <v>6.6139999999999996E-14</v>
      </c>
      <c r="CD86" s="8">
        <v>9.1110999999999999E-14</v>
      </c>
      <c r="CE86" s="8">
        <v>9.1115999999999995E-14</v>
      </c>
      <c r="CF86" s="8">
        <v>9.1197599999999996E-14</v>
      </c>
      <c r="CG86" s="8">
        <v>9.1215599999999999E-14</v>
      </c>
      <c r="CH86" s="8">
        <v>-1.4142999999999999E-12</v>
      </c>
      <c r="CI86" s="8">
        <v>-1.3802800000000001E-12</v>
      </c>
      <c r="CJ86" s="8">
        <v>-9.9805899999999992E-13</v>
      </c>
      <c r="CK86" s="8">
        <v>6.5777599999999996E-13</v>
      </c>
      <c r="CL86" s="8">
        <v>-2.49984E-13</v>
      </c>
      <c r="CM86" s="8">
        <v>8.6397999999999997E-14</v>
      </c>
      <c r="CN86" s="8">
        <v>9.4916900000000004E-14</v>
      </c>
      <c r="CO86" s="8">
        <v>9.5041400000000005E-14</v>
      </c>
      <c r="CP86" s="8">
        <v>-4.6654699999999995E-13</v>
      </c>
      <c r="CQ86" s="8">
        <v>6.9699200000000001E-14</v>
      </c>
      <c r="CR86" s="8">
        <v>-5.9059899999999996E-14</v>
      </c>
      <c r="CS86" s="8">
        <v>-5.4887400000000001E-14</v>
      </c>
      <c r="CT86" s="8">
        <v>7.1984999999999996E-14</v>
      </c>
      <c r="CU86" s="8">
        <v>5.6805699999999999E-13</v>
      </c>
      <c r="CV86" s="8">
        <v>9.2728100000000003E-13</v>
      </c>
      <c r="CW86" s="8">
        <v>7.4165800000000005E-13</v>
      </c>
      <c r="CX86" s="8">
        <v>1.7593E-12</v>
      </c>
      <c r="CY86" s="8">
        <v>1.76077E-12</v>
      </c>
      <c r="CZ86" s="8">
        <v>1.8685500000000002E-12</v>
      </c>
      <c r="DA86" s="8">
        <v>1.8773799999999998E-12</v>
      </c>
      <c r="DB86" s="8">
        <v>-8.9429799999999997E-4</v>
      </c>
      <c r="DC86" s="8">
        <v>-2.7574100000000001E-3</v>
      </c>
      <c r="DD86" s="8">
        <v>0.99993900000000002</v>
      </c>
      <c r="DE86" s="8">
        <v>5.65008E-7</v>
      </c>
      <c r="DF86" s="8">
        <v>6.0072699999999998E-5</v>
      </c>
      <c r="DG86" s="8">
        <v>8.7561600000000007E-3</v>
      </c>
      <c r="DH86" s="8">
        <v>2.2610500000000001E-6</v>
      </c>
      <c r="DI86" s="8">
        <v>9.7418999999999992E-10</v>
      </c>
      <c r="DJ86" s="8">
        <v>0</v>
      </c>
      <c r="DK86" s="8">
        <v>-2053.09</v>
      </c>
      <c r="DL86" s="10">
        <v>-2211210</v>
      </c>
      <c r="DM86" s="8">
        <v>-2.96175E-3</v>
      </c>
      <c r="DN86" s="8">
        <v>1.02884E-4</v>
      </c>
      <c r="DO86" s="8">
        <v>0</v>
      </c>
      <c r="DP86" s="8">
        <v>4.9298600000000002E-8</v>
      </c>
      <c r="DQ86" s="8">
        <v>0</v>
      </c>
      <c r="DR86" s="10">
        <v>0</v>
      </c>
      <c r="DS86" s="8">
        <v>5.7046399999999998E-6</v>
      </c>
      <c r="DT86" s="8">
        <v>0</v>
      </c>
      <c r="DU86" s="8">
        <v>0</v>
      </c>
      <c r="DV86" s="8">
        <v>0</v>
      </c>
      <c r="DW86" s="8">
        <v>2105.0300000000002</v>
      </c>
      <c r="DX86" s="10">
        <v>0</v>
      </c>
      <c r="DY86" s="8">
        <v>2.1015499999999999E-5</v>
      </c>
      <c r="DZ86" s="8">
        <v>0</v>
      </c>
      <c r="EA86" s="8">
        <v>0</v>
      </c>
      <c r="EB86" s="8">
        <v>0</v>
      </c>
      <c r="EC86" s="8">
        <v>0</v>
      </c>
      <c r="ED86" s="37">
        <v>1266510</v>
      </c>
      <c r="EE86" s="8"/>
      <c r="EF86" s="8"/>
      <c r="EG86" s="8"/>
      <c r="EH86" s="8"/>
      <c r="EI86" s="8"/>
      <c r="EJ86" s="10"/>
      <c r="EK86" s="8"/>
      <c r="EL86" s="8"/>
      <c r="EM86" s="8"/>
      <c r="EN86" s="8"/>
      <c r="EO86" s="8"/>
      <c r="EP86" s="10"/>
      <c r="EQ86" s="8"/>
      <c r="ER86" s="8"/>
      <c r="ES86" s="8"/>
      <c r="ET86" s="8"/>
      <c r="EU86" s="8"/>
      <c r="EV86" s="10"/>
      <c r="EW86" s="8"/>
      <c r="EX86" s="8"/>
      <c r="EY86" s="8"/>
      <c r="EZ86" s="8"/>
      <c r="FA86" s="8"/>
      <c r="FB86" s="37"/>
      <c r="FC86" s="8"/>
      <c r="FD86" s="8"/>
      <c r="FE86" s="8"/>
      <c r="FF86" s="8"/>
      <c r="FG86" s="8"/>
      <c r="FH86" s="10"/>
      <c r="FI86" s="8"/>
      <c r="FJ86" s="8"/>
      <c r="FK86" s="8"/>
      <c r="FL86" s="8"/>
      <c r="FM86" s="8"/>
      <c r="FN86" s="10"/>
      <c r="FO86" s="8"/>
      <c r="FP86" s="8"/>
      <c r="FQ86" s="8"/>
      <c r="FR86" s="8"/>
      <c r="FS86" s="8"/>
      <c r="FT86" s="10"/>
      <c r="FU86" s="8"/>
      <c r="FV86" s="8"/>
      <c r="FW86" s="8"/>
      <c r="FX86" s="8"/>
      <c r="FY86" s="8"/>
      <c r="FZ86" s="37"/>
      <c r="GA86" s="8"/>
      <c r="GB86" s="8"/>
      <c r="GC86" s="8"/>
      <c r="GD86" s="8"/>
      <c r="GE86" s="8"/>
      <c r="GF86" s="10"/>
      <c r="GG86" s="8"/>
      <c r="GH86" s="8"/>
      <c r="GI86" s="8"/>
      <c r="GJ86" s="8"/>
      <c r="GK86" s="8"/>
      <c r="GL86" s="10"/>
      <c r="GM86" s="8"/>
      <c r="GN86" s="8"/>
      <c r="GO86" s="8"/>
      <c r="GP86" s="8"/>
      <c r="GQ86" s="8"/>
      <c r="GR86" s="10"/>
      <c r="GS86" s="8"/>
      <c r="GT86" s="8"/>
      <c r="GU86" s="8"/>
      <c r="GV86" s="8"/>
      <c r="GW86" s="8"/>
      <c r="GX86" s="37"/>
    </row>
    <row r="87" spans="1:206" hidden="1" x14ac:dyDescent="0.25">
      <c r="A87" s="35" t="s">
        <v>91</v>
      </c>
      <c r="B87" s="32">
        <v>9.5999300000000001E-8</v>
      </c>
      <c r="C87" s="11">
        <v>3.68278E-5</v>
      </c>
      <c r="D87" s="11">
        <v>6.1754200000000006E-5</v>
      </c>
      <c r="E87" s="11">
        <v>1.3755500000000001E-4</v>
      </c>
      <c r="F87" s="11">
        <v>6.7135500000000003E-6</v>
      </c>
      <c r="G87" s="11">
        <v>9.8519599999999998E-5</v>
      </c>
      <c r="H87" s="11">
        <v>6.6994200000000003E-6</v>
      </c>
      <c r="I87" s="11">
        <v>1.9474400000000001E-7</v>
      </c>
      <c r="J87" s="11">
        <v>2.76256E-8</v>
      </c>
      <c r="K87" s="11">
        <v>1.3337499999999999E-10</v>
      </c>
      <c r="L87" s="11">
        <v>4.0018099999999999</v>
      </c>
      <c r="M87" s="11">
        <v>1.71265</v>
      </c>
      <c r="N87" s="11">
        <v>3.9067300000000001E-13</v>
      </c>
      <c r="O87" s="11">
        <v>1.47732E-12</v>
      </c>
      <c r="P87" s="11">
        <v>5.0851300000000002E-12</v>
      </c>
      <c r="Q87" s="11">
        <v>1.3485800000000001E-11</v>
      </c>
      <c r="R87" s="11">
        <v>1.45908E-10</v>
      </c>
      <c r="S87" s="11">
        <v>1.6868300000000001E-10</v>
      </c>
      <c r="T87" s="11">
        <v>1.7059799999999999E-10</v>
      </c>
      <c r="U87" s="11">
        <v>1.70737E-10</v>
      </c>
      <c r="V87" s="13">
        <v>3.2463700000000001E-17</v>
      </c>
      <c r="W87" s="11">
        <v>8.7244899999999999E-16</v>
      </c>
      <c r="X87" s="11">
        <v>1.62692E-15</v>
      </c>
      <c r="Y87" s="11">
        <v>1.6277E-15</v>
      </c>
      <c r="Z87" s="11">
        <v>8.7784200000000002E-16</v>
      </c>
      <c r="AA87" s="11">
        <v>1.64504E-15</v>
      </c>
      <c r="AB87" s="11">
        <v>1.64789E-15</v>
      </c>
      <c r="AC87" s="11">
        <v>1.23359E-15</v>
      </c>
      <c r="AD87" s="11">
        <v>1.65309E-15</v>
      </c>
      <c r="AE87" s="11">
        <v>1.6531400000000001E-15</v>
      </c>
      <c r="AF87" s="11">
        <v>1.6542899999999999E-15</v>
      </c>
      <c r="AG87" s="11">
        <v>1.65448E-15</v>
      </c>
      <c r="AH87" s="11">
        <v>8.5676800000000003E-14</v>
      </c>
      <c r="AI87" s="11">
        <v>1.1E-12</v>
      </c>
      <c r="AJ87" s="11">
        <v>1.2495500000000001E-11</v>
      </c>
      <c r="AK87" s="11">
        <v>6.1862799999999994E-11</v>
      </c>
      <c r="AL87" s="11">
        <v>3.5895000000000001E-9</v>
      </c>
      <c r="AM87" s="11">
        <v>6.2223799999999998E-9</v>
      </c>
      <c r="AN87" s="11">
        <v>6.2890600000000002E-9</v>
      </c>
      <c r="AO87" s="11">
        <v>6.29003E-9</v>
      </c>
      <c r="AP87" s="11">
        <v>1.2399E-18</v>
      </c>
      <c r="AQ87" s="11">
        <v>1.1554399999999999E-16</v>
      </c>
      <c r="AR87" s="11">
        <v>1.29419E-14</v>
      </c>
      <c r="AS87" s="11">
        <v>1.30726E-14</v>
      </c>
      <c r="AT87" s="11">
        <v>1.1640799999999999E-16</v>
      </c>
      <c r="AU87" s="11">
        <v>6.2358599999999998E-14</v>
      </c>
      <c r="AV87" s="11">
        <v>8.3889400000000004E-14</v>
      </c>
      <c r="AW87" s="11">
        <v>2.59685E-16</v>
      </c>
      <c r="AX87" s="11">
        <v>1.4388900000000001E-13</v>
      </c>
      <c r="AY87" s="11">
        <v>1.43984E-13</v>
      </c>
      <c r="AZ87" s="11">
        <v>1.5181800000000001E-13</v>
      </c>
      <c r="BA87" s="11">
        <v>1.5239199999999999E-13</v>
      </c>
      <c r="BB87" s="11">
        <v>9.2673700000000002E-10</v>
      </c>
      <c r="BC87" s="11">
        <v>3.07174E-9</v>
      </c>
      <c r="BD87" s="11">
        <v>7.3271100000000004E-9</v>
      </c>
      <c r="BE87" s="11">
        <v>8.3556599999999997E-9</v>
      </c>
      <c r="BF87" s="11">
        <v>4.0693299999999998E-10</v>
      </c>
      <c r="BG87" s="11">
        <v>1.05637E-8</v>
      </c>
      <c r="BH87" s="11">
        <v>4.0592400000000001E-10</v>
      </c>
      <c r="BI87" s="11">
        <v>-4.5508000000000002E-7</v>
      </c>
      <c r="BJ87" s="11">
        <v>0</v>
      </c>
      <c r="BK87" s="11">
        <v>-2.25861E-11</v>
      </c>
      <c r="BL87" s="11">
        <v>2.88297E-10</v>
      </c>
      <c r="BM87" s="11">
        <v>2.31268E-11</v>
      </c>
      <c r="BN87" s="11">
        <v>-1.23699E-13</v>
      </c>
      <c r="BO87" s="11">
        <v>-1.1433399999999999E-13</v>
      </c>
      <c r="BP87" s="11">
        <v>-8.3241799999999998E-14</v>
      </c>
      <c r="BQ87" s="11">
        <v>-1.0843700000000001E-14</v>
      </c>
      <c r="BR87" s="11">
        <v>1.13244E-13</v>
      </c>
      <c r="BS87" s="11">
        <v>1.4083900000000001E-13</v>
      </c>
      <c r="BT87" s="11">
        <v>1.43158E-13</v>
      </c>
      <c r="BU87" s="11">
        <v>1.4332699999999999E-13</v>
      </c>
      <c r="BV87" s="11">
        <v>-1.64509E-10</v>
      </c>
      <c r="BW87" s="11">
        <v>2.8441E-14</v>
      </c>
      <c r="BX87" s="11">
        <v>8.9151400000000004E-14</v>
      </c>
      <c r="BY87" s="11">
        <v>8.9225100000000001E-14</v>
      </c>
      <c r="BZ87" s="11">
        <v>2.8813100000000003E-14</v>
      </c>
      <c r="CA87" s="11">
        <v>9.0458300000000003E-14</v>
      </c>
      <c r="CB87" s="11">
        <v>9.0725600000000005E-14</v>
      </c>
      <c r="CC87" s="11">
        <v>6.6139999999999996E-14</v>
      </c>
      <c r="CD87" s="11">
        <v>9.1110999999999999E-14</v>
      </c>
      <c r="CE87" s="11">
        <v>9.1115999999999995E-14</v>
      </c>
      <c r="CF87" s="11">
        <v>9.1197599999999996E-14</v>
      </c>
      <c r="CG87" s="11">
        <v>9.1215599999999999E-14</v>
      </c>
      <c r="CH87" s="11">
        <v>-1.4142999999999999E-12</v>
      </c>
      <c r="CI87" s="11">
        <v>-1.3802800000000001E-12</v>
      </c>
      <c r="CJ87" s="11">
        <v>-9.9805899999999992E-13</v>
      </c>
      <c r="CK87" s="11">
        <v>6.5777599999999996E-13</v>
      </c>
      <c r="CL87" s="11">
        <v>-2.49984E-13</v>
      </c>
      <c r="CM87" s="11">
        <v>8.6397999999999997E-14</v>
      </c>
      <c r="CN87" s="11">
        <v>9.4916900000000004E-14</v>
      </c>
      <c r="CO87" s="11">
        <v>9.5041400000000005E-14</v>
      </c>
      <c r="CP87" s="11">
        <v>-4.6654699999999995E-13</v>
      </c>
      <c r="CQ87" s="11">
        <v>6.9699200000000001E-14</v>
      </c>
      <c r="CR87" s="11">
        <v>-5.9059899999999996E-14</v>
      </c>
      <c r="CS87" s="11">
        <v>-5.4887400000000001E-14</v>
      </c>
      <c r="CT87" s="11">
        <v>7.1984999999999996E-14</v>
      </c>
      <c r="CU87" s="11">
        <v>5.6805699999999999E-13</v>
      </c>
      <c r="CV87" s="11">
        <v>9.2728100000000003E-13</v>
      </c>
      <c r="CW87" s="11">
        <v>7.4165800000000005E-13</v>
      </c>
      <c r="CX87" s="11">
        <v>1.7593E-12</v>
      </c>
      <c r="CY87" s="11">
        <v>1.76077E-12</v>
      </c>
      <c r="CZ87" s="11">
        <v>1.8685500000000002E-12</v>
      </c>
      <c r="DA87" s="11">
        <v>1.8773799999999998E-12</v>
      </c>
      <c r="DB87" s="11">
        <v>-9.1224399999999999E-4</v>
      </c>
      <c r="DC87" s="11">
        <v>-2.7574100000000001E-3</v>
      </c>
      <c r="DD87" s="11">
        <v>0.99993900000000002</v>
      </c>
      <c r="DE87" s="11">
        <v>5.65008E-7</v>
      </c>
      <c r="DF87" s="11">
        <v>6.0072699999999998E-5</v>
      </c>
      <c r="DG87" s="11">
        <v>8.7553800000000001E-3</v>
      </c>
      <c r="DH87" s="11">
        <v>2.2610500000000001E-6</v>
      </c>
      <c r="DI87" s="11">
        <v>9.7418999999999992E-10</v>
      </c>
      <c r="DJ87" s="11">
        <v>0</v>
      </c>
      <c r="DK87" s="11">
        <v>-2053.09</v>
      </c>
      <c r="DL87" s="13">
        <v>-2211210</v>
      </c>
      <c r="DM87" s="11">
        <v>-2.96175E-3</v>
      </c>
      <c r="DN87" s="11">
        <v>1.02884E-4</v>
      </c>
      <c r="DO87" s="11">
        <v>0</v>
      </c>
      <c r="DP87" s="11">
        <v>4.9298600000000002E-8</v>
      </c>
      <c r="DQ87" s="11">
        <v>0</v>
      </c>
      <c r="DR87" s="13">
        <v>0</v>
      </c>
      <c r="DS87" s="11">
        <v>5.7046399999999998E-6</v>
      </c>
      <c r="DT87" s="11">
        <v>0</v>
      </c>
      <c r="DU87" s="11">
        <v>0</v>
      </c>
      <c r="DV87" s="11">
        <v>0</v>
      </c>
      <c r="DW87" s="11">
        <v>2105.0300000000002</v>
      </c>
      <c r="DX87" s="13">
        <v>0</v>
      </c>
      <c r="DY87" s="11">
        <v>4.2031099999999998E-5</v>
      </c>
      <c r="DZ87" s="11">
        <v>0</v>
      </c>
      <c r="EA87" s="11">
        <v>0</v>
      </c>
      <c r="EB87" s="11">
        <v>0</v>
      </c>
      <c r="EC87" s="11">
        <v>0</v>
      </c>
      <c r="ED87" s="38">
        <v>1266510</v>
      </c>
      <c r="EE87" s="11"/>
      <c r="EF87" s="11"/>
      <c r="EG87" s="11"/>
      <c r="EH87" s="11"/>
      <c r="EI87" s="11"/>
      <c r="EJ87" s="13">
        <f t="shared" ref="EJ87:EP102" ca="1" si="102">IFERROR(SLOPE(OFFSET($BB87,-1,EJ$2,3),OFFSET($B87,-1,EJ$3,3)),0)</f>
        <v>-2211208.2110102335</v>
      </c>
      <c r="EK87" s="11"/>
      <c r="EL87" s="11"/>
      <c r="EM87" s="11"/>
      <c r="EN87" s="11"/>
      <c r="EO87" s="11"/>
      <c r="EP87" s="13">
        <f t="shared" ca="1" si="102"/>
        <v>0</v>
      </c>
      <c r="EQ87" s="11"/>
      <c r="ER87" s="11"/>
      <c r="ES87" s="11"/>
      <c r="ET87" s="11"/>
      <c r="EU87" s="11"/>
      <c r="EV87" s="13">
        <f t="shared" ref="EV87:FB102" ca="1" si="103">IFERROR(SLOPE(OFFSET($BB87,-1,EV$2,3),OFFSET($B87,-1,EV$3,3)),0)</f>
        <v>0</v>
      </c>
      <c r="EW87" s="11"/>
      <c r="EX87" s="11"/>
      <c r="EY87" s="11"/>
      <c r="EZ87" s="11"/>
      <c r="FA87" s="11"/>
      <c r="FB87" s="38">
        <f t="shared" ca="1" si="103"/>
        <v>1266522.3002883208</v>
      </c>
      <c r="FC87" s="40"/>
      <c r="FD87" s="40"/>
      <c r="FE87" s="40"/>
      <c r="FF87" s="40"/>
      <c r="FG87" s="40"/>
      <c r="FH87" s="42">
        <f ca="1">IFERROR((EJ87-DL87)/DL87,(EJ87-DL87)/1)</f>
        <v>-8.0905466531939081E-7</v>
      </c>
      <c r="FI87" s="41"/>
      <c r="FJ87" s="41"/>
      <c r="FK87" s="41"/>
      <c r="FL87" s="41"/>
      <c r="FM87" s="41"/>
      <c r="FN87" s="42">
        <f ca="1">IFERROR((EP87-DR87)/DR87,(EP87-DR87)/1)</f>
        <v>0</v>
      </c>
      <c r="FO87" s="41"/>
      <c r="FP87" s="41"/>
      <c r="FQ87" s="41"/>
      <c r="FR87" s="41"/>
      <c r="FS87" s="41"/>
      <c r="FT87" s="42">
        <f ca="1">IFERROR((EV87-DX87)/DX87,(EV87-DX87)/1)</f>
        <v>0</v>
      </c>
      <c r="FU87" s="41"/>
      <c r="FV87" s="41"/>
      <c r="FW87" s="41"/>
      <c r="FX87" s="41"/>
      <c r="FY87" s="41"/>
      <c r="FZ87" s="42">
        <f ca="1">IFERROR((FB87-ED87)/ED87,(FB87-ED87)/1)</f>
        <v>9.7119551529414376E-6</v>
      </c>
      <c r="GA87" s="11"/>
      <c r="GB87" s="11"/>
      <c r="GC87" s="11"/>
      <c r="GD87" s="11"/>
      <c r="GE87" s="11"/>
      <c r="GF87" s="13">
        <f ca="1">IFERROR(INTERCEPT(OFFSET($BB87,-1,GF$2,3),OFFSET($B87,-1,GF$3,3)),0)+DL87*OFFSET($B87,0,GF$3)</f>
        <v>2.8829701562971328E-10</v>
      </c>
      <c r="GG87" s="11"/>
      <c r="GH87" s="11"/>
      <c r="GI87" s="11"/>
      <c r="GJ87" s="11"/>
      <c r="GK87" s="11"/>
      <c r="GL87" s="13">
        <f ca="1">IFERROR(INTERCEPT(OFFSET($BB87,-1,GL$2,3),OFFSET($B87,-1,GL$3,3)),0)+DR87*OFFSET($B87,0,GL$3)</f>
        <v>2.31268E-11</v>
      </c>
      <c r="GM87" s="11"/>
      <c r="GN87" s="11"/>
      <c r="GO87" s="11"/>
      <c r="GP87" s="11"/>
      <c r="GQ87" s="11"/>
      <c r="GR87" s="13">
        <f ca="1">IFERROR(INTERCEPT(OFFSET($BB87,-1,GR$2,3),OFFSET($B87,-1,GR$3,3)),0)+DX87*OFFSET($B87,0,GR$3)</f>
        <v>-1.23699E-13</v>
      </c>
      <c r="GS87" s="11"/>
      <c r="GT87" s="11"/>
      <c r="GU87" s="11"/>
      <c r="GV87" s="11"/>
      <c r="GW87" s="11"/>
      <c r="GX87" s="13">
        <f ca="1">IFERROR(INTERCEPT(OFFSET($BB87,-1,GX$2,3),OFFSET($B87,-1,GX$3,3)),0)+ED87*OFFSET($B87,0,GX$3)</f>
        <v>-1.6450944153027997E-10</v>
      </c>
    </row>
    <row r="88" spans="1:206" hidden="1" x14ac:dyDescent="0.25">
      <c r="A88" s="35" t="s">
        <v>91</v>
      </c>
      <c r="B88" s="32">
        <v>9.5999300000000001E-8</v>
      </c>
      <c r="C88" s="11">
        <v>3.68278E-5</v>
      </c>
      <c r="D88" s="11">
        <v>6.1754200000000006E-5</v>
      </c>
      <c r="E88" s="11">
        <v>1.3755500000000001E-4</v>
      </c>
      <c r="F88" s="11">
        <v>6.7135500000000003E-6</v>
      </c>
      <c r="G88" s="11">
        <v>9.8519599999999998E-5</v>
      </c>
      <c r="H88" s="11">
        <v>6.6994200000000003E-6</v>
      </c>
      <c r="I88" s="11">
        <v>1.9474400000000001E-7</v>
      </c>
      <c r="J88" s="11">
        <v>2.76256E-8</v>
      </c>
      <c r="K88" s="11">
        <v>1.3337499999999999E-10</v>
      </c>
      <c r="L88" s="11">
        <v>4.0018099999999999</v>
      </c>
      <c r="M88" s="11">
        <v>1.71265</v>
      </c>
      <c r="N88" s="11">
        <v>3.9067300000000001E-13</v>
      </c>
      <c r="O88" s="11">
        <v>1.47732E-12</v>
      </c>
      <c r="P88" s="11">
        <v>5.0851300000000002E-12</v>
      </c>
      <c r="Q88" s="11">
        <v>1.3485800000000001E-11</v>
      </c>
      <c r="R88" s="11">
        <v>1.45908E-10</v>
      </c>
      <c r="S88" s="11">
        <v>1.6868300000000001E-10</v>
      </c>
      <c r="T88" s="11">
        <v>1.7059799999999999E-10</v>
      </c>
      <c r="U88" s="11">
        <v>1.70737E-10</v>
      </c>
      <c r="V88" s="13">
        <v>4.8695599999999998E-17</v>
      </c>
      <c r="W88" s="11">
        <v>8.7244899999999999E-16</v>
      </c>
      <c r="X88" s="11">
        <v>1.62692E-15</v>
      </c>
      <c r="Y88" s="11">
        <v>1.6277E-15</v>
      </c>
      <c r="Z88" s="11">
        <v>8.7784200000000002E-16</v>
      </c>
      <c r="AA88" s="11">
        <v>1.64504E-15</v>
      </c>
      <c r="AB88" s="11">
        <v>1.64789E-15</v>
      </c>
      <c r="AC88" s="11">
        <v>1.23359E-15</v>
      </c>
      <c r="AD88" s="11">
        <v>1.65309E-15</v>
      </c>
      <c r="AE88" s="11">
        <v>1.6531400000000001E-15</v>
      </c>
      <c r="AF88" s="11">
        <v>1.6542899999999999E-15</v>
      </c>
      <c r="AG88" s="11">
        <v>1.65448E-15</v>
      </c>
      <c r="AH88" s="11">
        <v>8.5676800000000003E-14</v>
      </c>
      <c r="AI88" s="11">
        <v>1.1E-12</v>
      </c>
      <c r="AJ88" s="11">
        <v>1.2495500000000001E-11</v>
      </c>
      <c r="AK88" s="11">
        <v>6.1862799999999994E-11</v>
      </c>
      <c r="AL88" s="11">
        <v>3.5895000000000001E-9</v>
      </c>
      <c r="AM88" s="11">
        <v>6.2223799999999998E-9</v>
      </c>
      <c r="AN88" s="11">
        <v>6.2890600000000002E-9</v>
      </c>
      <c r="AO88" s="11">
        <v>6.29003E-9</v>
      </c>
      <c r="AP88" s="11">
        <v>1.2399E-18</v>
      </c>
      <c r="AQ88" s="11">
        <v>1.1554399999999999E-16</v>
      </c>
      <c r="AR88" s="11">
        <v>1.29419E-14</v>
      </c>
      <c r="AS88" s="11">
        <v>1.30726E-14</v>
      </c>
      <c r="AT88" s="11">
        <v>1.1640799999999999E-16</v>
      </c>
      <c r="AU88" s="11">
        <v>6.2358599999999998E-14</v>
      </c>
      <c r="AV88" s="11">
        <v>8.3889400000000004E-14</v>
      </c>
      <c r="AW88" s="11">
        <v>2.59685E-16</v>
      </c>
      <c r="AX88" s="11">
        <v>1.4388900000000001E-13</v>
      </c>
      <c r="AY88" s="11">
        <v>1.43984E-13</v>
      </c>
      <c r="AZ88" s="11">
        <v>1.5181800000000001E-13</v>
      </c>
      <c r="BA88" s="11">
        <v>1.5239199999999999E-13</v>
      </c>
      <c r="BB88" s="11">
        <v>9.2875499999999996E-10</v>
      </c>
      <c r="BC88" s="11">
        <v>3.0720300000000002E-9</v>
      </c>
      <c r="BD88" s="11">
        <v>7.3274299999999998E-9</v>
      </c>
      <c r="BE88" s="11">
        <v>8.3556599999999997E-9</v>
      </c>
      <c r="BF88" s="11">
        <v>4.0693299999999998E-10</v>
      </c>
      <c r="BG88" s="11">
        <v>1.05637E-8</v>
      </c>
      <c r="BH88" s="11">
        <v>4.0592400000000001E-10</v>
      </c>
      <c r="BI88" s="11">
        <v>-4.5508000000000002E-7</v>
      </c>
      <c r="BJ88" s="11">
        <v>0</v>
      </c>
      <c r="BK88" s="11">
        <v>-2.25861E-11</v>
      </c>
      <c r="BL88" s="11">
        <v>2.5240500000000002E-10</v>
      </c>
      <c r="BM88" s="11">
        <v>2.31268E-11</v>
      </c>
      <c r="BN88" s="11">
        <v>-1.23699E-13</v>
      </c>
      <c r="BO88" s="11">
        <v>-1.1433399999999999E-13</v>
      </c>
      <c r="BP88" s="11">
        <v>-8.3241799999999998E-14</v>
      </c>
      <c r="BQ88" s="11">
        <v>-1.0843700000000001E-14</v>
      </c>
      <c r="BR88" s="11">
        <v>1.13244E-13</v>
      </c>
      <c r="BS88" s="11">
        <v>1.4083900000000001E-13</v>
      </c>
      <c r="BT88" s="11">
        <v>1.43158E-13</v>
      </c>
      <c r="BU88" s="11">
        <v>1.4332699999999999E-13</v>
      </c>
      <c r="BV88" s="11">
        <v>-1.4395099999999999E-10</v>
      </c>
      <c r="BW88" s="11">
        <v>2.8441E-14</v>
      </c>
      <c r="BX88" s="11">
        <v>8.9151400000000004E-14</v>
      </c>
      <c r="BY88" s="11">
        <v>8.9225100000000001E-14</v>
      </c>
      <c r="BZ88" s="11">
        <v>2.8813100000000003E-14</v>
      </c>
      <c r="CA88" s="11">
        <v>9.0458300000000003E-14</v>
      </c>
      <c r="CB88" s="11">
        <v>9.0725600000000005E-14</v>
      </c>
      <c r="CC88" s="11">
        <v>6.6139999999999996E-14</v>
      </c>
      <c r="CD88" s="11">
        <v>9.1110999999999999E-14</v>
      </c>
      <c r="CE88" s="11">
        <v>9.1115999999999995E-14</v>
      </c>
      <c r="CF88" s="11">
        <v>9.1197599999999996E-14</v>
      </c>
      <c r="CG88" s="11">
        <v>9.1215599999999999E-14</v>
      </c>
      <c r="CH88" s="11">
        <v>-1.4142999999999999E-12</v>
      </c>
      <c r="CI88" s="11">
        <v>-1.3802800000000001E-12</v>
      </c>
      <c r="CJ88" s="11">
        <v>-9.9805899999999992E-13</v>
      </c>
      <c r="CK88" s="11">
        <v>6.5777599999999996E-13</v>
      </c>
      <c r="CL88" s="11">
        <v>-2.49984E-13</v>
      </c>
      <c r="CM88" s="11">
        <v>8.6397999999999997E-14</v>
      </c>
      <c r="CN88" s="11">
        <v>9.4916900000000004E-14</v>
      </c>
      <c r="CO88" s="11">
        <v>9.5041400000000005E-14</v>
      </c>
      <c r="CP88" s="11">
        <v>-4.6654699999999995E-13</v>
      </c>
      <c r="CQ88" s="11">
        <v>6.9699200000000001E-14</v>
      </c>
      <c r="CR88" s="11">
        <v>-5.9059899999999996E-14</v>
      </c>
      <c r="CS88" s="11">
        <v>-5.4887400000000001E-14</v>
      </c>
      <c r="CT88" s="11">
        <v>7.1984999999999996E-14</v>
      </c>
      <c r="CU88" s="11">
        <v>5.6805699999999999E-13</v>
      </c>
      <c r="CV88" s="11">
        <v>9.2728100000000003E-13</v>
      </c>
      <c r="CW88" s="11">
        <v>7.4165800000000005E-13</v>
      </c>
      <c r="CX88" s="11">
        <v>1.7593E-12</v>
      </c>
      <c r="CY88" s="11">
        <v>1.76077E-12</v>
      </c>
      <c r="CZ88" s="11">
        <v>1.8685500000000002E-12</v>
      </c>
      <c r="DA88" s="11">
        <v>1.8773799999999998E-12</v>
      </c>
      <c r="DB88" s="11">
        <v>-9.3019000000000001E-4</v>
      </c>
      <c r="DC88" s="11">
        <v>-2.7574100000000001E-3</v>
      </c>
      <c r="DD88" s="11">
        <v>0.99993900000000002</v>
      </c>
      <c r="DE88" s="11">
        <v>5.65008E-7</v>
      </c>
      <c r="DF88" s="11">
        <v>6.0072699999999998E-5</v>
      </c>
      <c r="DG88" s="11">
        <v>8.7545999999999995E-3</v>
      </c>
      <c r="DH88" s="11">
        <v>2.2610500000000001E-6</v>
      </c>
      <c r="DI88" s="11">
        <v>9.7418999999999992E-10</v>
      </c>
      <c r="DJ88" s="11">
        <v>0</v>
      </c>
      <c r="DK88" s="11">
        <v>-2053.09</v>
      </c>
      <c r="DL88" s="13">
        <v>-2211210</v>
      </c>
      <c r="DM88" s="11">
        <v>-2.96175E-3</v>
      </c>
      <c r="DN88" s="11">
        <v>1.02884E-4</v>
      </c>
      <c r="DO88" s="11">
        <v>0</v>
      </c>
      <c r="DP88" s="11">
        <v>4.9298600000000002E-8</v>
      </c>
      <c r="DQ88" s="11">
        <v>0</v>
      </c>
      <c r="DR88" s="13">
        <v>0</v>
      </c>
      <c r="DS88" s="11">
        <v>5.7046399999999998E-6</v>
      </c>
      <c r="DT88" s="11">
        <v>0</v>
      </c>
      <c r="DU88" s="11">
        <v>0</v>
      </c>
      <c r="DV88" s="11">
        <v>0</v>
      </c>
      <c r="DW88" s="11">
        <v>2105.0300000000002</v>
      </c>
      <c r="DX88" s="13">
        <v>0</v>
      </c>
      <c r="DY88" s="11">
        <v>6.3046599999999994E-5</v>
      </c>
      <c r="DZ88" s="11">
        <v>0</v>
      </c>
      <c r="EA88" s="11">
        <v>0</v>
      </c>
      <c r="EB88" s="11">
        <v>0</v>
      </c>
      <c r="EC88" s="11">
        <v>0</v>
      </c>
      <c r="ED88" s="38">
        <v>1266510</v>
      </c>
      <c r="EE88" s="11"/>
      <c r="EF88" s="11"/>
      <c r="EG88" s="11"/>
      <c r="EH88" s="11"/>
      <c r="EJ88" s="13">
        <f t="shared" ca="1" si="102"/>
        <v>-2211232.2032540864</v>
      </c>
      <c r="EK88" s="11"/>
      <c r="EL88" s="11"/>
      <c r="EM88" s="11"/>
      <c r="EN88" s="11"/>
      <c r="EO88" s="11"/>
      <c r="EP88" s="13">
        <f t="shared" ca="1" si="102"/>
        <v>0</v>
      </c>
      <c r="EQ88" s="11"/>
      <c r="ER88" s="11"/>
      <c r="ES88" s="11"/>
      <c r="ET88" s="11"/>
      <c r="EU88" s="11"/>
      <c r="EV88" s="13">
        <f t="shared" ca="1" si="103"/>
        <v>0</v>
      </c>
      <c r="EW88" s="11"/>
      <c r="EX88" s="11"/>
      <c r="EY88" s="11"/>
      <c r="EZ88" s="11"/>
      <c r="FA88" s="11"/>
      <c r="FB88" s="38">
        <f t="shared" ca="1" si="103"/>
        <v>1266487.5954139687</v>
      </c>
      <c r="FC88" s="40"/>
      <c r="FD88" s="40"/>
      <c r="FE88" s="40"/>
      <c r="FF88" s="40"/>
      <c r="FG88" s="40"/>
      <c r="FH88" s="42">
        <f t="shared" ref="FH88:FH104" ca="1" si="104">IFERROR((EJ88-DL88)/DL88,(EJ88-DL88)/1)</f>
        <v>1.0041223622555577E-5</v>
      </c>
      <c r="FI88" s="41"/>
      <c r="FJ88" s="41"/>
      <c r="FK88" s="41"/>
      <c r="FL88" s="41"/>
      <c r="FM88" s="41"/>
      <c r="FN88" s="42">
        <f t="shared" ref="FN88:FN104" ca="1" si="105">IFERROR((EP88-DR88)/DR88,(EP88-DR88)/1)</f>
        <v>0</v>
      </c>
      <c r="FO88" s="41"/>
      <c r="FP88" s="41"/>
      <c r="FQ88" s="41"/>
      <c r="FR88" s="41"/>
      <c r="FS88" s="41"/>
      <c r="FT88" s="42">
        <f t="shared" ref="FT88:FT104" ca="1" si="106">IFERROR((EV88-DX88)/DX88,(EV88-DX88)/1)</f>
        <v>0</v>
      </c>
      <c r="FU88" s="41"/>
      <c r="FV88" s="41"/>
      <c r="FW88" s="41"/>
      <c r="FX88" s="41"/>
      <c r="FY88" s="41"/>
      <c r="FZ88" s="42">
        <f t="shared" ref="FZ88:FZ104" ca="1" si="107">IFERROR((FB88-ED88)/ED88,(FB88-ED88)/1)</f>
        <v>-1.7690019053410137E-5</v>
      </c>
      <c r="GA88" s="11"/>
      <c r="GB88" s="11"/>
      <c r="GC88" s="11"/>
      <c r="GD88" s="11"/>
      <c r="GF88" s="13">
        <f t="shared" ref="GF88:GF104" ca="1" si="108">IFERROR(INTERCEPT(OFFSET($BB88,-1,GF$2,3),OFFSET($B88,-1,GF$3,3)),0)+DL88*OFFSET($B88,0,GF$3)</f>
        <v>2.5240574786744639E-10</v>
      </c>
      <c r="GG88" s="11"/>
      <c r="GH88" s="11"/>
      <c r="GI88" s="11"/>
      <c r="GJ88" s="11"/>
      <c r="GK88" s="11"/>
      <c r="GL88" s="13">
        <f t="shared" ref="GL88:GL104" ca="1" si="109">IFERROR(INTERCEPT(OFFSET($BB88,-1,GL$2,3),OFFSET($B88,-1,GL$3,3)),0)+DR88*OFFSET($B88,0,GL$3)</f>
        <v>2.31268E-11</v>
      </c>
      <c r="GM88" s="11"/>
      <c r="GN88" s="11"/>
      <c r="GO88" s="11"/>
      <c r="GP88" s="11"/>
      <c r="GQ88" s="11"/>
      <c r="GR88" s="13">
        <f t="shared" ref="GR88:GR104" ca="1" si="110">IFERROR(INTERCEPT(OFFSET($BB88,-1,GR$2,3),OFFSET($B88,-1,GR$3,3)),0)+DX88*OFFSET($B88,0,GR$3)</f>
        <v>-1.23699E-13</v>
      </c>
      <c r="GS88" s="11"/>
      <c r="GT88" s="11"/>
      <c r="GU88" s="11"/>
      <c r="GV88" s="11"/>
      <c r="GW88" s="11"/>
      <c r="GX88" s="13">
        <f t="shared" ref="GX88:GX104" ca="1" si="111">IFERROR(INTERCEPT(OFFSET($BB88,-1,GX$2,3),OFFSET($B88,-1,GX$3,3)),0)+ED88*OFFSET($B88,0,GX$3)</f>
        <v>-1.439502423285738E-10</v>
      </c>
    </row>
    <row r="89" spans="1:206" hidden="1" x14ac:dyDescent="0.25">
      <c r="A89" s="35" t="s">
        <v>91</v>
      </c>
      <c r="B89" s="32">
        <v>9.5999300000000001E-8</v>
      </c>
      <c r="C89" s="11">
        <v>3.68278E-5</v>
      </c>
      <c r="D89" s="11">
        <v>6.1754200000000006E-5</v>
      </c>
      <c r="E89" s="11">
        <v>1.3755500000000001E-4</v>
      </c>
      <c r="F89" s="11">
        <v>6.7135500000000003E-6</v>
      </c>
      <c r="G89" s="11">
        <v>9.8519599999999998E-5</v>
      </c>
      <c r="H89" s="11">
        <v>6.6994200000000003E-6</v>
      </c>
      <c r="I89" s="11">
        <v>1.9474400000000001E-7</v>
      </c>
      <c r="J89" s="11">
        <v>2.76256E-8</v>
      </c>
      <c r="K89" s="11">
        <v>1.3337499999999999E-10</v>
      </c>
      <c r="L89" s="11">
        <v>4.0018099999999999</v>
      </c>
      <c r="M89" s="11">
        <v>1.71265</v>
      </c>
      <c r="N89" s="11">
        <v>3.9067300000000001E-13</v>
      </c>
      <c r="O89" s="11">
        <v>1.47732E-12</v>
      </c>
      <c r="P89" s="11">
        <v>5.0851300000000002E-12</v>
      </c>
      <c r="Q89" s="11">
        <v>1.3485800000000001E-11</v>
      </c>
      <c r="R89" s="11">
        <v>1.45908E-10</v>
      </c>
      <c r="S89" s="11">
        <v>1.6868300000000001E-10</v>
      </c>
      <c r="T89" s="11">
        <v>1.7059799999999999E-10</v>
      </c>
      <c r="U89" s="11">
        <v>1.70737E-10</v>
      </c>
      <c r="V89" s="13">
        <v>6.4927499999999996E-17</v>
      </c>
      <c r="W89" s="11">
        <v>8.7244899999999999E-16</v>
      </c>
      <c r="X89" s="11">
        <v>1.62692E-15</v>
      </c>
      <c r="Y89" s="11">
        <v>1.6277E-15</v>
      </c>
      <c r="Z89" s="11">
        <v>8.7784200000000002E-16</v>
      </c>
      <c r="AA89" s="11">
        <v>1.64504E-15</v>
      </c>
      <c r="AB89" s="11">
        <v>1.64789E-15</v>
      </c>
      <c r="AC89" s="11">
        <v>1.23359E-15</v>
      </c>
      <c r="AD89" s="11">
        <v>1.65309E-15</v>
      </c>
      <c r="AE89" s="11">
        <v>1.6531400000000001E-15</v>
      </c>
      <c r="AF89" s="11">
        <v>1.6542899999999999E-15</v>
      </c>
      <c r="AG89" s="11">
        <v>1.65448E-15</v>
      </c>
      <c r="AH89" s="11">
        <v>8.5676800000000003E-14</v>
      </c>
      <c r="AI89" s="11">
        <v>1.1E-12</v>
      </c>
      <c r="AJ89" s="11">
        <v>1.2495500000000001E-11</v>
      </c>
      <c r="AK89" s="11">
        <v>6.1862799999999994E-11</v>
      </c>
      <c r="AL89" s="11">
        <v>3.5895000000000001E-9</v>
      </c>
      <c r="AM89" s="11">
        <v>6.2223799999999998E-9</v>
      </c>
      <c r="AN89" s="11">
        <v>6.2890600000000002E-9</v>
      </c>
      <c r="AO89" s="11">
        <v>6.29003E-9</v>
      </c>
      <c r="AP89" s="11">
        <v>1.2399E-18</v>
      </c>
      <c r="AQ89" s="11">
        <v>1.1554399999999999E-16</v>
      </c>
      <c r="AR89" s="11">
        <v>1.29419E-14</v>
      </c>
      <c r="AS89" s="11">
        <v>1.30726E-14</v>
      </c>
      <c r="AT89" s="11">
        <v>1.1640799999999999E-16</v>
      </c>
      <c r="AU89" s="11">
        <v>6.2358599999999998E-14</v>
      </c>
      <c r="AV89" s="11">
        <v>8.3889400000000004E-14</v>
      </c>
      <c r="AW89" s="11">
        <v>2.59685E-16</v>
      </c>
      <c r="AX89" s="11">
        <v>1.4388900000000001E-13</v>
      </c>
      <c r="AY89" s="11">
        <v>1.43984E-13</v>
      </c>
      <c r="AZ89" s="11">
        <v>1.5181800000000001E-13</v>
      </c>
      <c r="BA89" s="11">
        <v>1.5239199999999999E-13</v>
      </c>
      <c r="BB89" s="11">
        <v>9.30772E-10</v>
      </c>
      <c r="BC89" s="11">
        <v>3.0723299999999999E-9</v>
      </c>
      <c r="BD89" s="11">
        <v>7.3277400000000002E-9</v>
      </c>
      <c r="BE89" s="11">
        <v>8.3556599999999997E-9</v>
      </c>
      <c r="BF89" s="11">
        <v>4.0693299999999998E-10</v>
      </c>
      <c r="BG89" s="11">
        <v>1.05637E-8</v>
      </c>
      <c r="BH89" s="11">
        <v>4.0592400000000001E-10</v>
      </c>
      <c r="BI89" s="11">
        <v>-4.5508000000000002E-7</v>
      </c>
      <c r="BJ89" s="11">
        <v>0</v>
      </c>
      <c r="BK89" s="11">
        <v>-2.25861E-11</v>
      </c>
      <c r="BL89" s="11">
        <v>2.16512E-10</v>
      </c>
      <c r="BM89" s="11">
        <v>2.31268E-11</v>
      </c>
      <c r="BN89" s="11">
        <v>-1.23699E-13</v>
      </c>
      <c r="BO89" s="11">
        <v>-1.1433399999999999E-13</v>
      </c>
      <c r="BP89" s="11">
        <v>-8.3241799999999998E-14</v>
      </c>
      <c r="BQ89" s="11">
        <v>-1.0843700000000001E-14</v>
      </c>
      <c r="BR89" s="11">
        <v>1.13244E-13</v>
      </c>
      <c r="BS89" s="11">
        <v>1.4083900000000001E-13</v>
      </c>
      <c r="BT89" s="11">
        <v>1.43158E-13</v>
      </c>
      <c r="BU89" s="11">
        <v>1.4332699999999999E-13</v>
      </c>
      <c r="BV89" s="11">
        <v>-1.2339400000000001E-10</v>
      </c>
      <c r="BW89" s="11">
        <v>2.8441E-14</v>
      </c>
      <c r="BX89" s="11">
        <v>8.9151400000000004E-14</v>
      </c>
      <c r="BY89" s="11">
        <v>8.9225100000000001E-14</v>
      </c>
      <c r="BZ89" s="11">
        <v>2.8813100000000003E-14</v>
      </c>
      <c r="CA89" s="11">
        <v>9.0458300000000003E-14</v>
      </c>
      <c r="CB89" s="11">
        <v>9.0725600000000005E-14</v>
      </c>
      <c r="CC89" s="11">
        <v>6.6139999999999996E-14</v>
      </c>
      <c r="CD89" s="11">
        <v>9.1110999999999999E-14</v>
      </c>
      <c r="CE89" s="11">
        <v>9.1115999999999995E-14</v>
      </c>
      <c r="CF89" s="11">
        <v>9.1197599999999996E-14</v>
      </c>
      <c r="CG89" s="11">
        <v>9.1215599999999999E-14</v>
      </c>
      <c r="CH89" s="11">
        <v>-1.4142999999999999E-12</v>
      </c>
      <c r="CI89" s="11">
        <v>-1.3802800000000001E-12</v>
      </c>
      <c r="CJ89" s="11">
        <v>-9.9805899999999992E-13</v>
      </c>
      <c r="CK89" s="11">
        <v>6.5777599999999996E-13</v>
      </c>
      <c r="CL89" s="11">
        <v>-2.49984E-13</v>
      </c>
      <c r="CM89" s="11">
        <v>8.6397999999999997E-14</v>
      </c>
      <c r="CN89" s="11">
        <v>9.4916900000000004E-14</v>
      </c>
      <c r="CO89" s="11">
        <v>9.5041400000000005E-14</v>
      </c>
      <c r="CP89" s="11">
        <v>-4.6654699999999995E-13</v>
      </c>
      <c r="CQ89" s="11">
        <v>6.9699200000000001E-14</v>
      </c>
      <c r="CR89" s="11">
        <v>-5.9059899999999996E-14</v>
      </c>
      <c r="CS89" s="11">
        <v>-5.4887400000000001E-14</v>
      </c>
      <c r="CT89" s="11">
        <v>7.1984999999999996E-14</v>
      </c>
      <c r="CU89" s="11">
        <v>5.6805699999999999E-13</v>
      </c>
      <c r="CV89" s="11">
        <v>9.2728100000000003E-13</v>
      </c>
      <c r="CW89" s="11">
        <v>7.4165800000000005E-13</v>
      </c>
      <c r="CX89" s="11">
        <v>1.7593E-12</v>
      </c>
      <c r="CY89" s="11">
        <v>1.76077E-12</v>
      </c>
      <c r="CZ89" s="11">
        <v>1.8685500000000002E-12</v>
      </c>
      <c r="DA89" s="11">
        <v>1.8773799999999998E-12</v>
      </c>
      <c r="DB89" s="11">
        <v>-9.4813600000000003E-4</v>
      </c>
      <c r="DC89" s="11">
        <v>-2.7574100000000001E-3</v>
      </c>
      <c r="DD89" s="11">
        <v>0.99993900000000002</v>
      </c>
      <c r="DE89" s="11">
        <v>5.65008E-7</v>
      </c>
      <c r="DF89" s="11">
        <v>6.0072699999999998E-5</v>
      </c>
      <c r="DG89" s="11">
        <v>8.7538200000000007E-3</v>
      </c>
      <c r="DH89" s="11">
        <v>2.2610500000000001E-6</v>
      </c>
      <c r="DI89" s="11">
        <v>9.7418999999999992E-10</v>
      </c>
      <c r="DJ89" s="11">
        <v>0</v>
      </c>
      <c r="DK89" s="11">
        <v>-2053.09</v>
      </c>
      <c r="DL89" s="13">
        <v>-2211210</v>
      </c>
      <c r="DM89" s="11">
        <v>-2.96175E-3</v>
      </c>
      <c r="DN89" s="11">
        <v>1.02884E-4</v>
      </c>
      <c r="DO89" s="11">
        <v>0</v>
      </c>
      <c r="DP89" s="11">
        <v>4.9298600000000002E-8</v>
      </c>
      <c r="DQ89" s="11">
        <v>0</v>
      </c>
      <c r="DR89" s="13">
        <v>0</v>
      </c>
      <c r="DS89" s="11">
        <v>5.7046399999999998E-6</v>
      </c>
      <c r="DT89" s="11">
        <v>0</v>
      </c>
      <c r="DU89" s="11">
        <v>0</v>
      </c>
      <c r="DV89" s="11">
        <v>0</v>
      </c>
      <c r="DW89" s="11">
        <v>2105.0300000000002</v>
      </c>
      <c r="DX89" s="13">
        <v>0</v>
      </c>
      <c r="DY89" s="11">
        <v>8.4062100000000003E-5</v>
      </c>
      <c r="DZ89" s="11">
        <v>0</v>
      </c>
      <c r="EA89" s="11">
        <v>0</v>
      </c>
      <c r="EB89" s="11">
        <v>0</v>
      </c>
      <c r="EC89" s="11">
        <v>0</v>
      </c>
      <c r="ED89" s="38">
        <v>1266510</v>
      </c>
      <c r="EE89" s="11"/>
      <c r="EF89" s="11"/>
      <c r="EG89" s="11"/>
      <c r="EH89" s="11"/>
      <c r="EI89" s="11"/>
      <c r="EJ89" s="13">
        <f t="shared" ca="1" si="102"/>
        <v>-2211232.203254086</v>
      </c>
      <c r="EK89" s="11"/>
      <c r="EL89" s="11"/>
      <c r="EM89" s="11"/>
      <c r="EN89" s="11"/>
      <c r="EO89" s="11"/>
      <c r="EP89" s="13">
        <f t="shared" ca="1" si="102"/>
        <v>0</v>
      </c>
      <c r="EQ89" s="11"/>
      <c r="ER89" s="11"/>
      <c r="ES89" s="11"/>
      <c r="ET89" s="11"/>
      <c r="EU89" s="11"/>
      <c r="EV89" s="13">
        <f t="shared" ca="1" si="103"/>
        <v>0</v>
      </c>
      <c r="EW89" s="11"/>
      <c r="EX89" s="11"/>
      <c r="EY89" s="11"/>
      <c r="EZ89" s="11"/>
      <c r="FA89" s="11"/>
      <c r="FB89" s="38">
        <f t="shared" ca="1" si="103"/>
        <v>1266487.5954139682</v>
      </c>
      <c r="FC89" s="40"/>
      <c r="FD89" s="40"/>
      <c r="FE89" s="40"/>
      <c r="FF89" s="40"/>
      <c r="FG89" s="40"/>
      <c r="FH89" s="42">
        <f t="shared" ca="1" si="104"/>
        <v>1.0041223622344986E-5</v>
      </c>
      <c r="FI89" s="41"/>
      <c r="FJ89" s="41"/>
      <c r="FK89" s="41"/>
      <c r="FL89" s="41"/>
      <c r="FM89" s="41"/>
      <c r="FN89" s="42">
        <f t="shared" ca="1" si="105"/>
        <v>0</v>
      </c>
      <c r="FO89" s="41"/>
      <c r="FP89" s="41"/>
      <c r="FQ89" s="41"/>
      <c r="FR89" s="41"/>
      <c r="FS89" s="41"/>
      <c r="FT89" s="42">
        <f t="shared" ca="1" si="106"/>
        <v>0</v>
      </c>
      <c r="FU89" s="41"/>
      <c r="FV89" s="41"/>
      <c r="FW89" s="41"/>
      <c r="FX89" s="41"/>
      <c r="FY89" s="41"/>
      <c r="FZ89" s="42">
        <f t="shared" ca="1" si="107"/>
        <v>-1.769001905377781E-5</v>
      </c>
      <c r="GA89" s="11"/>
      <c r="GB89" s="11"/>
      <c r="GC89" s="11"/>
      <c r="GD89" s="11"/>
      <c r="GE89" s="11"/>
      <c r="GF89" s="13">
        <f t="shared" ca="1" si="108"/>
        <v>2.1651377493511303E-10</v>
      </c>
      <c r="GG89" s="11"/>
      <c r="GH89" s="11"/>
      <c r="GI89" s="11"/>
      <c r="GJ89" s="11"/>
      <c r="GK89" s="11"/>
      <c r="GL89" s="13">
        <f t="shared" ca="1" si="109"/>
        <v>2.31268E-11</v>
      </c>
      <c r="GM89" s="11"/>
      <c r="GN89" s="11"/>
      <c r="GO89" s="11"/>
      <c r="GP89" s="11"/>
      <c r="GQ89" s="11"/>
      <c r="GR89" s="13">
        <f t="shared" ca="1" si="110"/>
        <v>-1.23699E-13</v>
      </c>
      <c r="GS89" s="11"/>
      <c r="GT89" s="11"/>
      <c r="GU89" s="11"/>
      <c r="GV89" s="11"/>
      <c r="GW89" s="11"/>
      <c r="GX89" s="13">
        <f t="shared" ca="1" si="111"/>
        <v>-1.2339221199290707E-10</v>
      </c>
    </row>
    <row r="90" spans="1:206" hidden="1" x14ac:dyDescent="0.25">
      <c r="A90" s="35" t="s">
        <v>91</v>
      </c>
      <c r="B90" s="32">
        <v>9.5999300000000001E-8</v>
      </c>
      <c r="C90" s="11">
        <v>3.68278E-5</v>
      </c>
      <c r="D90" s="11">
        <v>6.1754200000000006E-5</v>
      </c>
      <c r="E90" s="11">
        <v>1.3755500000000001E-4</v>
      </c>
      <c r="F90" s="11">
        <v>6.7135500000000003E-6</v>
      </c>
      <c r="G90" s="11">
        <v>9.8519599999999998E-5</v>
      </c>
      <c r="H90" s="11">
        <v>6.6994200000000003E-6</v>
      </c>
      <c r="I90" s="11">
        <v>1.9474400000000001E-7</v>
      </c>
      <c r="J90" s="11">
        <v>2.76256E-8</v>
      </c>
      <c r="K90" s="11">
        <v>1.3337499999999999E-10</v>
      </c>
      <c r="L90" s="11">
        <v>4.0018099999999999</v>
      </c>
      <c r="M90" s="11">
        <v>1.71265</v>
      </c>
      <c r="N90" s="11">
        <v>3.9067300000000001E-13</v>
      </c>
      <c r="O90" s="11">
        <v>1.47732E-12</v>
      </c>
      <c r="P90" s="11">
        <v>5.0851300000000002E-12</v>
      </c>
      <c r="Q90" s="11">
        <v>1.3485800000000001E-11</v>
      </c>
      <c r="R90" s="11">
        <v>1.45908E-10</v>
      </c>
      <c r="S90" s="11">
        <v>1.6868300000000001E-10</v>
      </c>
      <c r="T90" s="11">
        <v>1.7059799999999999E-10</v>
      </c>
      <c r="U90" s="11">
        <v>1.70737E-10</v>
      </c>
      <c r="V90" s="13">
        <v>8.1159400000000006E-17</v>
      </c>
      <c r="W90" s="11">
        <v>8.7244899999999999E-16</v>
      </c>
      <c r="X90" s="11">
        <v>1.62692E-15</v>
      </c>
      <c r="Y90" s="11">
        <v>1.6277E-15</v>
      </c>
      <c r="Z90" s="11">
        <v>8.7784200000000002E-16</v>
      </c>
      <c r="AA90" s="11">
        <v>1.64504E-15</v>
      </c>
      <c r="AB90" s="11">
        <v>1.64789E-15</v>
      </c>
      <c r="AC90" s="11">
        <v>1.23359E-15</v>
      </c>
      <c r="AD90" s="11">
        <v>1.65309E-15</v>
      </c>
      <c r="AE90" s="11">
        <v>1.6531400000000001E-15</v>
      </c>
      <c r="AF90" s="11">
        <v>1.6542899999999999E-15</v>
      </c>
      <c r="AG90" s="11">
        <v>1.65448E-15</v>
      </c>
      <c r="AH90" s="11">
        <v>8.5676800000000003E-14</v>
      </c>
      <c r="AI90" s="11">
        <v>1.1E-12</v>
      </c>
      <c r="AJ90" s="11">
        <v>1.2495500000000001E-11</v>
      </c>
      <c r="AK90" s="11">
        <v>6.1862799999999994E-11</v>
      </c>
      <c r="AL90" s="11">
        <v>3.5895000000000001E-9</v>
      </c>
      <c r="AM90" s="11">
        <v>6.2223799999999998E-9</v>
      </c>
      <c r="AN90" s="11">
        <v>6.2890600000000002E-9</v>
      </c>
      <c r="AO90" s="11">
        <v>6.29003E-9</v>
      </c>
      <c r="AP90" s="11">
        <v>1.2399E-18</v>
      </c>
      <c r="AQ90" s="11">
        <v>1.1554399999999999E-16</v>
      </c>
      <c r="AR90" s="11">
        <v>1.29419E-14</v>
      </c>
      <c r="AS90" s="11">
        <v>1.30726E-14</v>
      </c>
      <c r="AT90" s="11">
        <v>1.1640799999999999E-16</v>
      </c>
      <c r="AU90" s="11">
        <v>6.2358599999999998E-14</v>
      </c>
      <c r="AV90" s="11">
        <v>8.3889400000000004E-14</v>
      </c>
      <c r="AW90" s="11">
        <v>2.59685E-16</v>
      </c>
      <c r="AX90" s="11">
        <v>1.4388900000000001E-13</v>
      </c>
      <c r="AY90" s="11">
        <v>1.43984E-13</v>
      </c>
      <c r="AZ90" s="11">
        <v>1.5181800000000001E-13</v>
      </c>
      <c r="BA90" s="11">
        <v>1.5239199999999999E-13</v>
      </c>
      <c r="BB90" s="11">
        <v>9.3279000000000004E-10</v>
      </c>
      <c r="BC90" s="11">
        <v>3.07263E-9</v>
      </c>
      <c r="BD90" s="11">
        <v>7.3280499999999997E-9</v>
      </c>
      <c r="BE90" s="11">
        <v>8.3556599999999997E-9</v>
      </c>
      <c r="BF90" s="11">
        <v>4.0693299999999998E-10</v>
      </c>
      <c r="BG90" s="11">
        <v>1.05637E-8</v>
      </c>
      <c r="BH90" s="11">
        <v>4.0592400000000001E-10</v>
      </c>
      <c r="BI90" s="11">
        <v>-4.5508000000000002E-7</v>
      </c>
      <c r="BJ90" s="11">
        <v>0</v>
      </c>
      <c r="BK90" s="11">
        <v>-2.25861E-11</v>
      </c>
      <c r="BL90" s="11">
        <v>1.8061999999999999E-10</v>
      </c>
      <c r="BM90" s="11">
        <v>2.31268E-11</v>
      </c>
      <c r="BN90" s="11">
        <v>-1.23699E-13</v>
      </c>
      <c r="BO90" s="11">
        <v>-1.1433399999999999E-13</v>
      </c>
      <c r="BP90" s="11">
        <v>-8.3241799999999998E-14</v>
      </c>
      <c r="BQ90" s="11">
        <v>-1.0843700000000001E-14</v>
      </c>
      <c r="BR90" s="11">
        <v>1.13244E-13</v>
      </c>
      <c r="BS90" s="11">
        <v>1.4083900000000001E-13</v>
      </c>
      <c r="BT90" s="11">
        <v>1.43158E-13</v>
      </c>
      <c r="BU90" s="11">
        <v>1.4332699999999999E-13</v>
      </c>
      <c r="BV90" s="11">
        <v>-1.02836E-10</v>
      </c>
      <c r="BW90" s="11">
        <v>2.8441E-14</v>
      </c>
      <c r="BX90" s="11">
        <v>8.9151400000000004E-14</v>
      </c>
      <c r="BY90" s="11">
        <v>8.9225100000000001E-14</v>
      </c>
      <c r="BZ90" s="11">
        <v>2.8813100000000003E-14</v>
      </c>
      <c r="CA90" s="11">
        <v>9.0458300000000003E-14</v>
      </c>
      <c r="CB90" s="11">
        <v>9.0725600000000005E-14</v>
      </c>
      <c r="CC90" s="11">
        <v>6.6139999999999996E-14</v>
      </c>
      <c r="CD90" s="11">
        <v>9.1110999999999999E-14</v>
      </c>
      <c r="CE90" s="11">
        <v>9.1115999999999995E-14</v>
      </c>
      <c r="CF90" s="11">
        <v>9.1197599999999996E-14</v>
      </c>
      <c r="CG90" s="11">
        <v>9.1215599999999999E-14</v>
      </c>
      <c r="CH90" s="11">
        <v>-1.4142999999999999E-12</v>
      </c>
      <c r="CI90" s="11">
        <v>-1.3802800000000001E-12</v>
      </c>
      <c r="CJ90" s="11">
        <v>-9.9805899999999992E-13</v>
      </c>
      <c r="CK90" s="11">
        <v>6.5777599999999996E-13</v>
      </c>
      <c r="CL90" s="11">
        <v>-2.49984E-13</v>
      </c>
      <c r="CM90" s="11">
        <v>8.6397999999999997E-14</v>
      </c>
      <c r="CN90" s="11">
        <v>9.4916900000000004E-14</v>
      </c>
      <c r="CO90" s="11">
        <v>9.5041400000000005E-14</v>
      </c>
      <c r="CP90" s="11">
        <v>-4.6654699999999995E-13</v>
      </c>
      <c r="CQ90" s="11">
        <v>6.9699200000000001E-14</v>
      </c>
      <c r="CR90" s="11">
        <v>-5.9059899999999996E-14</v>
      </c>
      <c r="CS90" s="11">
        <v>-5.4887400000000001E-14</v>
      </c>
      <c r="CT90" s="11">
        <v>7.1984999999999996E-14</v>
      </c>
      <c r="CU90" s="11">
        <v>5.6805699999999999E-13</v>
      </c>
      <c r="CV90" s="11">
        <v>9.2728100000000003E-13</v>
      </c>
      <c r="CW90" s="11">
        <v>7.4165800000000005E-13</v>
      </c>
      <c r="CX90" s="11">
        <v>1.7593E-12</v>
      </c>
      <c r="CY90" s="11">
        <v>1.76077E-12</v>
      </c>
      <c r="CZ90" s="11">
        <v>1.8685500000000002E-12</v>
      </c>
      <c r="DA90" s="11">
        <v>1.8773799999999998E-12</v>
      </c>
      <c r="DB90" s="11">
        <v>-9.6608200000000005E-4</v>
      </c>
      <c r="DC90" s="11">
        <v>-2.7574100000000001E-3</v>
      </c>
      <c r="DD90" s="11">
        <v>0.99993900000000002</v>
      </c>
      <c r="DE90" s="11">
        <v>5.65008E-7</v>
      </c>
      <c r="DF90" s="11">
        <v>6.0072699999999998E-5</v>
      </c>
      <c r="DG90" s="11">
        <v>8.7530400000000001E-3</v>
      </c>
      <c r="DH90" s="11">
        <v>2.2610500000000001E-6</v>
      </c>
      <c r="DI90" s="11">
        <v>9.7418999999999992E-10</v>
      </c>
      <c r="DJ90" s="11">
        <v>0</v>
      </c>
      <c r="DK90" s="11">
        <v>-2053.09</v>
      </c>
      <c r="DL90" s="13">
        <v>-2211210</v>
      </c>
      <c r="DM90" s="11">
        <v>-2.96175E-3</v>
      </c>
      <c r="DN90" s="11">
        <v>1.02884E-4</v>
      </c>
      <c r="DO90" s="11">
        <v>0</v>
      </c>
      <c r="DP90" s="11">
        <v>4.9298600000000002E-8</v>
      </c>
      <c r="DQ90" s="11">
        <v>0</v>
      </c>
      <c r="DR90" s="13">
        <v>0</v>
      </c>
      <c r="DS90" s="11">
        <v>5.7046399999999998E-6</v>
      </c>
      <c r="DT90" s="11">
        <v>0</v>
      </c>
      <c r="DU90" s="11">
        <v>0</v>
      </c>
      <c r="DV90" s="11">
        <v>0</v>
      </c>
      <c r="DW90" s="11">
        <v>2105.0300000000002</v>
      </c>
      <c r="DX90" s="13">
        <v>0</v>
      </c>
      <c r="DY90" s="11">
        <v>1.05078E-4</v>
      </c>
      <c r="DZ90" s="11">
        <v>0</v>
      </c>
      <c r="EA90" s="11">
        <v>0</v>
      </c>
      <c r="EB90" s="11">
        <v>0</v>
      </c>
      <c r="EC90" s="11">
        <v>0</v>
      </c>
      <c r="ED90" s="38">
        <v>1266510</v>
      </c>
      <c r="EE90" s="11"/>
      <c r="EF90" s="11"/>
      <c r="EG90" s="11"/>
      <c r="EH90" s="11"/>
      <c r="EI90" s="11"/>
      <c r="EJ90" s="13">
        <f t="shared" ca="1" si="102"/>
        <v>-2211208.2110102344</v>
      </c>
      <c r="EK90" s="11"/>
      <c r="EL90" s="11"/>
      <c r="EM90" s="11"/>
      <c r="EN90" s="11"/>
      <c r="EO90" s="11"/>
      <c r="EP90" s="13">
        <f t="shared" ca="1" si="102"/>
        <v>0</v>
      </c>
      <c r="EQ90" s="11"/>
      <c r="ER90" s="11"/>
      <c r="ES90" s="11"/>
      <c r="ET90" s="11"/>
      <c r="EU90" s="11"/>
      <c r="EV90" s="13">
        <f t="shared" ca="1" si="103"/>
        <v>0</v>
      </c>
      <c r="EW90" s="11"/>
      <c r="EX90" s="11"/>
      <c r="EY90" s="11"/>
      <c r="EZ90" s="11"/>
      <c r="FA90" s="11"/>
      <c r="FB90" s="38">
        <f t="shared" ca="1" si="103"/>
        <v>1266528.4610092074</v>
      </c>
      <c r="FC90" s="40"/>
      <c r="FD90" s="40"/>
      <c r="FE90" s="40"/>
      <c r="FF90" s="40"/>
      <c r="FG90" s="40"/>
      <c r="FH90" s="42">
        <f t="shared" ca="1" si="104"/>
        <v>-8.0905466489820855E-7</v>
      </c>
      <c r="FI90" s="41"/>
      <c r="FJ90" s="41"/>
      <c r="FK90" s="41"/>
      <c r="FL90" s="41"/>
      <c r="FM90" s="41"/>
      <c r="FN90" s="42">
        <f t="shared" ca="1" si="105"/>
        <v>0</v>
      </c>
      <c r="FO90" s="41"/>
      <c r="FP90" s="41"/>
      <c r="FQ90" s="41"/>
      <c r="FR90" s="41"/>
      <c r="FS90" s="41"/>
      <c r="FT90" s="42">
        <f t="shared" ca="1" si="106"/>
        <v>0</v>
      </c>
      <c r="FU90" s="41"/>
      <c r="FV90" s="41"/>
      <c r="FW90" s="41"/>
      <c r="FX90" s="41"/>
      <c r="FY90" s="41"/>
      <c r="FZ90" s="42">
        <f t="shared" ca="1" si="107"/>
        <v>1.4576283809377315E-5</v>
      </c>
      <c r="GA90" s="11"/>
      <c r="GB90" s="11"/>
      <c r="GC90" s="11"/>
      <c r="GD90" s="11"/>
      <c r="GE90" s="11"/>
      <c r="GF90" s="13">
        <f t="shared" ca="1" si="108"/>
        <v>1.8061978109972367E-10</v>
      </c>
      <c r="GG90" s="11"/>
      <c r="GH90" s="11"/>
      <c r="GI90" s="11"/>
      <c r="GJ90" s="11"/>
      <c r="GK90" s="11"/>
      <c r="GL90" s="13">
        <f t="shared" ca="1" si="109"/>
        <v>2.31268E-11</v>
      </c>
      <c r="GM90" s="11"/>
      <c r="GN90" s="11"/>
      <c r="GO90" s="11"/>
      <c r="GP90" s="11"/>
      <c r="GQ90" s="11"/>
      <c r="GR90" s="13">
        <f t="shared" ca="1" si="110"/>
        <v>-1.23699E-13</v>
      </c>
      <c r="GS90" s="11"/>
      <c r="GT90" s="11"/>
      <c r="GU90" s="11"/>
      <c r="GV90" s="11"/>
      <c r="GW90" s="11"/>
      <c r="GX90" s="13">
        <f t="shared" ca="1" si="111"/>
        <v>-1.0283738940014864E-10</v>
      </c>
    </row>
    <row r="91" spans="1:206" hidden="1" x14ac:dyDescent="0.25">
      <c r="A91" s="35" t="s">
        <v>91</v>
      </c>
      <c r="B91" s="32">
        <v>9.5999300000000001E-8</v>
      </c>
      <c r="C91" s="11">
        <v>3.68278E-5</v>
      </c>
      <c r="D91" s="11">
        <v>6.1754200000000006E-5</v>
      </c>
      <c r="E91" s="11">
        <v>1.3755500000000001E-4</v>
      </c>
      <c r="F91" s="11">
        <v>6.7135500000000003E-6</v>
      </c>
      <c r="G91" s="11">
        <v>9.8519599999999998E-5</v>
      </c>
      <c r="H91" s="11">
        <v>6.6994200000000003E-6</v>
      </c>
      <c r="I91" s="11">
        <v>1.9474400000000001E-7</v>
      </c>
      <c r="J91" s="11">
        <v>2.76256E-8</v>
      </c>
      <c r="K91" s="11">
        <v>1.3337499999999999E-10</v>
      </c>
      <c r="L91" s="11">
        <v>4.0018099999999999</v>
      </c>
      <c r="M91" s="11">
        <v>1.71265</v>
      </c>
      <c r="N91" s="11">
        <v>3.9067300000000001E-13</v>
      </c>
      <c r="O91" s="11">
        <v>1.47732E-12</v>
      </c>
      <c r="P91" s="11">
        <v>5.0851300000000002E-12</v>
      </c>
      <c r="Q91" s="11">
        <v>1.3485800000000001E-11</v>
      </c>
      <c r="R91" s="11">
        <v>1.45908E-10</v>
      </c>
      <c r="S91" s="11">
        <v>1.6868300000000001E-10</v>
      </c>
      <c r="T91" s="11">
        <v>1.7059799999999999E-10</v>
      </c>
      <c r="U91" s="11">
        <v>1.70737E-10</v>
      </c>
      <c r="V91" s="13">
        <v>9.7391199999999997E-17</v>
      </c>
      <c r="W91" s="11">
        <v>8.7244899999999999E-16</v>
      </c>
      <c r="X91" s="11">
        <v>1.62692E-15</v>
      </c>
      <c r="Y91" s="11">
        <v>1.6277E-15</v>
      </c>
      <c r="Z91" s="11">
        <v>8.7784200000000002E-16</v>
      </c>
      <c r="AA91" s="11">
        <v>1.64504E-15</v>
      </c>
      <c r="AB91" s="11">
        <v>1.64789E-15</v>
      </c>
      <c r="AC91" s="11">
        <v>1.23359E-15</v>
      </c>
      <c r="AD91" s="11">
        <v>1.65309E-15</v>
      </c>
      <c r="AE91" s="11">
        <v>1.6531400000000001E-15</v>
      </c>
      <c r="AF91" s="11">
        <v>1.6542899999999999E-15</v>
      </c>
      <c r="AG91" s="11">
        <v>1.65448E-15</v>
      </c>
      <c r="AH91" s="11">
        <v>8.5676800000000003E-14</v>
      </c>
      <c r="AI91" s="11">
        <v>1.1E-12</v>
      </c>
      <c r="AJ91" s="11">
        <v>1.2495500000000001E-11</v>
      </c>
      <c r="AK91" s="11">
        <v>6.1862799999999994E-11</v>
      </c>
      <c r="AL91" s="11">
        <v>3.5895000000000001E-9</v>
      </c>
      <c r="AM91" s="11">
        <v>6.2223799999999998E-9</v>
      </c>
      <c r="AN91" s="11">
        <v>6.2890600000000002E-9</v>
      </c>
      <c r="AO91" s="11">
        <v>6.29003E-9</v>
      </c>
      <c r="AP91" s="11">
        <v>1.2399E-18</v>
      </c>
      <c r="AQ91" s="11">
        <v>1.1554399999999999E-16</v>
      </c>
      <c r="AR91" s="11">
        <v>1.29419E-14</v>
      </c>
      <c r="AS91" s="11">
        <v>1.30726E-14</v>
      </c>
      <c r="AT91" s="11">
        <v>1.1640799999999999E-16</v>
      </c>
      <c r="AU91" s="11">
        <v>6.2358599999999998E-14</v>
      </c>
      <c r="AV91" s="11">
        <v>8.3889400000000004E-14</v>
      </c>
      <c r="AW91" s="11">
        <v>2.59685E-16</v>
      </c>
      <c r="AX91" s="11">
        <v>1.4388900000000001E-13</v>
      </c>
      <c r="AY91" s="11">
        <v>1.43984E-13</v>
      </c>
      <c r="AZ91" s="11">
        <v>1.5181800000000001E-13</v>
      </c>
      <c r="BA91" s="11">
        <v>1.5239199999999999E-13</v>
      </c>
      <c r="BB91" s="11">
        <v>9.3480700000000008E-10</v>
      </c>
      <c r="BC91" s="11">
        <v>3.0729200000000002E-9</v>
      </c>
      <c r="BD91" s="11">
        <v>7.32837E-9</v>
      </c>
      <c r="BE91" s="11">
        <v>8.3556599999999997E-9</v>
      </c>
      <c r="BF91" s="11">
        <v>4.0693299999999998E-10</v>
      </c>
      <c r="BG91" s="11">
        <v>1.05637E-8</v>
      </c>
      <c r="BH91" s="11">
        <v>4.0592400000000001E-10</v>
      </c>
      <c r="BI91" s="11">
        <v>-4.5508000000000002E-7</v>
      </c>
      <c r="BJ91" s="11">
        <v>0</v>
      </c>
      <c r="BK91" s="11">
        <v>-2.25861E-11</v>
      </c>
      <c r="BL91" s="11">
        <v>1.4472800000000001E-10</v>
      </c>
      <c r="BM91" s="11">
        <v>2.31268E-11</v>
      </c>
      <c r="BN91" s="11">
        <v>-1.23699E-13</v>
      </c>
      <c r="BO91" s="11">
        <v>-1.1433399999999999E-13</v>
      </c>
      <c r="BP91" s="11">
        <v>-8.3241799999999998E-14</v>
      </c>
      <c r="BQ91" s="11">
        <v>-1.0843700000000001E-14</v>
      </c>
      <c r="BR91" s="11">
        <v>1.13244E-13</v>
      </c>
      <c r="BS91" s="11">
        <v>1.4083900000000001E-13</v>
      </c>
      <c r="BT91" s="11">
        <v>1.43158E-13</v>
      </c>
      <c r="BU91" s="11">
        <v>1.4332699999999999E-13</v>
      </c>
      <c r="BV91" s="11">
        <v>-8.2277799999999996E-11</v>
      </c>
      <c r="BW91" s="11">
        <v>2.8441E-14</v>
      </c>
      <c r="BX91" s="11">
        <v>8.9151400000000004E-14</v>
      </c>
      <c r="BY91" s="11">
        <v>8.9225100000000001E-14</v>
      </c>
      <c r="BZ91" s="11">
        <v>2.8813100000000003E-14</v>
      </c>
      <c r="CA91" s="11">
        <v>9.0458300000000003E-14</v>
      </c>
      <c r="CB91" s="11">
        <v>9.0725600000000005E-14</v>
      </c>
      <c r="CC91" s="11">
        <v>6.6139999999999996E-14</v>
      </c>
      <c r="CD91" s="11">
        <v>9.1110999999999999E-14</v>
      </c>
      <c r="CE91" s="11">
        <v>9.1115999999999995E-14</v>
      </c>
      <c r="CF91" s="11">
        <v>9.1197599999999996E-14</v>
      </c>
      <c r="CG91" s="11">
        <v>9.1215599999999999E-14</v>
      </c>
      <c r="CH91" s="11">
        <v>-1.4142999999999999E-12</v>
      </c>
      <c r="CI91" s="11">
        <v>-1.3802800000000001E-12</v>
      </c>
      <c r="CJ91" s="11">
        <v>-9.9805899999999992E-13</v>
      </c>
      <c r="CK91" s="11">
        <v>6.5777599999999996E-13</v>
      </c>
      <c r="CL91" s="11">
        <v>-2.49984E-13</v>
      </c>
      <c r="CM91" s="11">
        <v>8.6397999999999997E-14</v>
      </c>
      <c r="CN91" s="11">
        <v>9.4916900000000004E-14</v>
      </c>
      <c r="CO91" s="11">
        <v>9.5041400000000005E-14</v>
      </c>
      <c r="CP91" s="11">
        <v>-4.6654699999999995E-13</v>
      </c>
      <c r="CQ91" s="11">
        <v>6.9699200000000001E-14</v>
      </c>
      <c r="CR91" s="11">
        <v>-5.9059899999999996E-14</v>
      </c>
      <c r="CS91" s="11">
        <v>-5.4887400000000001E-14</v>
      </c>
      <c r="CT91" s="11">
        <v>7.1984999999999996E-14</v>
      </c>
      <c r="CU91" s="11">
        <v>5.6805699999999999E-13</v>
      </c>
      <c r="CV91" s="11">
        <v>9.2728100000000003E-13</v>
      </c>
      <c r="CW91" s="11">
        <v>7.4165800000000005E-13</v>
      </c>
      <c r="CX91" s="11">
        <v>1.7593E-12</v>
      </c>
      <c r="CY91" s="11">
        <v>1.76077E-12</v>
      </c>
      <c r="CZ91" s="11">
        <v>1.8685500000000002E-12</v>
      </c>
      <c r="DA91" s="11">
        <v>1.8773799999999998E-12</v>
      </c>
      <c r="DB91" s="11">
        <v>-9.8402800000000007E-4</v>
      </c>
      <c r="DC91" s="11">
        <v>-2.7574100000000001E-3</v>
      </c>
      <c r="DD91" s="11">
        <v>0.99993900000000002</v>
      </c>
      <c r="DE91" s="11">
        <v>5.65008E-7</v>
      </c>
      <c r="DF91" s="11">
        <v>6.0072699999999998E-5</v>
      </c>
      <c r="DG91" s="11">
        <v>8.7522599999999996E-3</v>
      </c>
      <c r="DH91" s="11">
        <v>2.2610500000000001E-6</v>
      </c>
      <c r="DI91" s="11">
        <v>9.7418999999999992E-10</v>
      </c>
      <c r="DJ91" s="11">
        <v>0</v>
      </c>
      <c r="DK91" s="11">
        <v>-2053.09</v>
      </c>
      <c r="DL91" s="13">
        <v>-2211210</v>
      </c>
      <c r="DM91" s="11">
        <v>-2.96175E-3</v>
      </c>
      <c r="DN91" s="11">
        <v>1.02884E-4</v>
      </c>
      <c r="DO91" s="11">
        <v>0</v>
      </c>
      <c r="DP91" s="11">
        <v>4.9298600000000002E-8</v>
      </c>
      <c r="DQ91" s="11">
        <v>0</v>
      </c>
      <c r="DR91" s="13">
        <v>0</v>
      </c>
      <c r="DS91" s="11">
        <v>5.7046399999999998E-6</v>
      </c>
      <c r="DT91" s="11">
        <v>0</v>
      </c>
      <c r="DU91" s="11">
        <v>0</v>
      </c>
      <c r="DV91" s="11">
        <v>0</v>
      </c>
      <c r="DW91" s="11">
        <v>2105.0300000000002</v>
      </c>
      <c r="DX91" s="13">
        <v>0</v>
      </c>
      <c r="DY91" s="11">
        <v>1.26093E-4</v>
      </c>
      <c r="DZ91" s="11">
        <v>0</v>
      </c>
      <c r="EA91" s="11">
        <v>0</v>
      </c>
      <c r="EB91" s="11">
        <v>0</v>
      </c>
      <c r="EC91" s="11">
        <v>0</v>
      </c>
      <c r="ED91" s="38">
        <v>1266510</v>
      </c>
      <c r="EE91" s="11"/>
      <c r="EF91" s="11"/>
      <c r="EG91" s="11"/>
      <c r="EH91" s="11"/>
      <c r="EI91" s="11"/>
      <c r="EJ91" s="13">
        <f t="shared" ca="1" si="102"/>
        <v>-2211215.0223635095</v>
      </c>
      <c r="EK91" s="11"/>
      <c r="EL91" s="11"/>
      <c r="EM91" s="11"/>
      <c r="EN91" s="11"/>
      <c r="EO91" s="11"/>
      <c r="EP91" s="13">
        <f t="shared" ca="1" si="102"/>
        <v>0</v>
      </c>
      <c r="EQ91" s="11"/>
      <c r="ER91" s="11"/>
      <c r="ES91" s="11"/>
      <c r="ET91" s="11"/>
      <c r="EU91" s="11"/>
      <c r="EV91" s="13">
        <f t="shared" ca="1" si="103"/>
        <v>0</v>
      </c>
      <c r="EW91" s="11"/>
      <c r="EX91" s="11"/>
      <c r="EY91" s="11"/>
      <c r="EZ91" s="11"/>
      <c r="FA91" s="11"/>
      <c r="FB91" s="38">
        <f t="shared" ca="1" si="103"/>
        <v>1266526.201653545</v>
      </c>
      <c r="FC91" s="40"/>
      <c r="FD91" s="40"/>
      <c r="FE91" s="40"/>
      <c r="FF91" s="40"/>
      <c r="FG91" s="40"/>
      <c r="FH91" s="42">
        <f t="shared" ca="1" si="104"/>
        <v>2.2713191010881659E-6</v>
      </c>
      <c r="FI91" s="41"/>
      <c r="FJ91" s="41"/>
      <c r="FK91" s="41"/>
      <c r="FL91" s="41"/>
      <c r="FM91" s="41"/>
      <c r="FN91" s="42">
        <f t="shared" ca="1" si="105"/>
        <v>0</v>
      </c>
      <c r="FO91" s="41"/>
      <c r="FP91" s="41"/>
      <c r="FQ91" s="41"/>
      <c r="FR91" s="41"/>
      <c r="FS91" s="41"/>
      <c r="FT91" s="42">
        <f t="shared" ca="1" si="106"/>
        <v>0</v>
      </c>
      <c r="FU91" s="41"/>
      <c r="FV91" s="41"/>
      <c r="FW91" s="41"/>
      <c r="FX91" s="41"/>
      <c r="FY91" s="41"/>
      <c r="FZ91" s="42">
        <f t="shared" ca="1" si="107"/>
        <v>1.2792361327604104E-5</v>
      </c>
      <c r="GA91" s="11"/>
      <c r="GB91" s="11"/>
      <c r="GC91" s="11"/>
      <c r="GD91" s="11"/>
      <c r="GE91" s="11"/>
      <c r="GF91" s="13">
        <f t="shared" ca="1" si="108"/>
        <v>1.4472848913400908E-10</v>
      </c>
      <c r="GG91" s="11"/>
      <c r="GH91" s="11"/>
      <c r="GI91" s="11"/>
      <c r="GJ91" s="11"/>
      <c r="GK91" s="11"/>
      <c r="GL91" s="13">
        <f t="shared" ca="1" si="109"/>
        <v>2.31268E-11</v>
      </c>
      <c r="GM91" s="11"/>
      <c r="GN91" s="11"/>
      <c r="GO91" s="11"/>
      <c r="GP91" s="11"/>
      <c r="GQ91" s="11"/>
      <c r="GR91" s="13">
        <f t="shared" ca="1" si="110"/>
        <v>-1.23699E-13</v>
      </c>
      <c r="GS91" s="11"/>
      <c r="GT91" s="11"/>
      <c r="GU91" s="11"/>
      <c r="GV91" s="11"/>
      <c r="GW91" s="11"/>
      <c r="GX91" s="13">
        <f t="shared" ca="1" si="111"/>
        <v>-8.2279511231814066E-11</v>
      </c>
    </row>
    <row r="92" spans="1:206" hidden="1" x14ac:dyDescent="0.25">
      <c r="A92" s="35" t="s">
        <v>91</v>
      </c>
      <c r="B92" s="32">
        <v>9.5999300000000001E-8</v>
      </c>
      <c r="C92" s="11">
        <v>3.68278E-5</v>
      </c>
      <c r="D92" s="11">
        <v>6.1754200000000006E-5</v>
      </c>
      <c r="E92" s="11">
        <v>1.3755500000000001E-4</v>
      </c>
      <c r="F92" s="11">
        <v>6.7135500000000003E-6</v>
      </c>
      <c r="G92" s="11">
        <v>9.8519599999999998E-5</v>
      </c>
      <c r="H92" s="11">
        <v>6.6994200000000003E-6</v>
      </c>
      <c r="I92" s="11">
        <v>1.9474400000000001E-7</v>
      </c>
      <c r="J92" s="11">
        <v>2.76256E-8</v>
      </c>
      <c r="K92" s="11">
        <v>1.3337499999999999E-10</v>
      </c>
      <c r="L92" s="11">
        <v>4.0018099999999999</v>
      </c>
      <c r="M92" s="11">
        <v>1.71265</v>
      </c>
      <c r="N92" s="11">
        <v>3.9067300000000001E-13</v>
      </c>
      <c r="O92" s="11">
        <v>1.47732E-12</v>
      </c>
      <c r="P92" s="11">
        <v>5.0851300000000002E-12</v>
      </c>
      <c r="Q92" s="11">
        <v>1.3485800000000001E-11</v>
      </c>
      <c r="R92" s="11">
        <v>1.45908E-10</v>
      </c>
      <c r="S92" s="11">
        <v>1.6868300000000001E-10</v>
      </c>
      <c r="T92" s="11">
        <v>1.7059799999999999E-10</v>
      </c>
      <c r="U92" s="11">
        <v>1.70737E-10</v>
      </c>
      <c r="V92" s="13">
        <v>1.1362299999999999E-16</v>
      </c>
      <c r="W92" s="11">
        <v>8.7244899999999999E-16</v>
      </c>
      <c r="X92" s="11">
        <v>1.62692E-15</v>
      </c>
      <c r="Y92" s="11">
        <v>1.6277E-15</v>
      </c>
      <c r="Z92" s="11">
        <v>8.7784200000000002E-16</v>
      </c>
      <c r="AA92" s="11">
        <v>1.64504E-15</v>
      </c>
      <c r="AB92" s="11">
        <v>1.64789E-15</v>
      </c>
      <c r="AC92" s="11">
        <v>1.23359E-15</v>
      </c>
      <c r="AD92" s="11">
        <v>1.65309E-15</v>
      </c>
      <c r="AE92" s="11">
        <v>1.6531400000000001E-15</v>
      </c>
      <c r="AF92" s="11">
        <v>1.6542899999999999E-15</v>
      </c>
      <c r="AG92" s="11">
        <v>1.65448E-15</v>
      </c>
      <c r="AH92" s="11">
        <v>8.5676800000000003E-14</v>
      </c>
      <c r="AI92" s="11">
        <v>1.1E-12</v>
      </c>
      <c r="AJ92" s="11">
        <v>1.2495500000000001E-11</v>
      </c>
      <c r="AK92" s="11">
        <v>6.1862799999999994E-11</v>
      </c>
      <c r="AL92" s="11">
        <v>3.5895000000000001E-9</v>
      </c>
      <c r="AM92" s="11">
        <v>6.2223799999999998E-9</v>
      </c>
      <c r="AN92" s="11">
        <v>6.2890600000000002E-9</v>
      </c>
      <c r="AO92" s="11">
        <v>6.29003E-9</v>
      </c>
      <c r="AP92" s="11">
        <v>1.2399E-18</v>
      </c>
      <c r="AQ92" s="11">
        <v>1.1554399999999999E-16</v>
      </c>
      <c r="AR92" s="11">
        <v>1.29419E-14</v>
      </c>
      <c r="AS92" s="11">
        <v>1.30726E-14</v>
      </c>
      <c r="AT92" s="11">
        <v>1.1640799999999999E-16</v>
      </c>
      <c r="AU92" s="11">
        <v>6.2358599999999998E-14</v>
      </c>
      <c r="AV92" s="11">
        <v>8.3889400000000004E-14</v>
      </c>
      <c r="AW92" s="11">
        <v>2.59685E-16</v>
      </c>
      <c r="AX92" s="11">
        <v>1.4388900000000001E-13</v>
      </c>
      <c r="AY92" s="11">
        <v>1.43984E-13</v>
      </c>
      <c r="AZ92" s="11">
        <v>1.5181800000000001E-13</v>
      </c>
      <c r="BA92" s="11">
        <v>1.5239199999999999E-13</v>
      </c>
      <c r="BB92" s="11">
        <v>9.3682500000000002E-10</v>
      </c>
      <c r="BC92" s="11">
        <v>3.0732199999999999E-9</v>
      </c>
      <c r="BD92" s="11">
        <v>7.3286800000000004E-9</v>
      </c>
      <c r="BE92" s="11">
        <v>8.3556599999999997E-9</v>
      </c>
      <c r="BF92" s="11">
        <v>4.0693299999999998E-10</v>
      </c>
      <c r="BG92" s="11">
        <v>1.05637E-8</v>
      </c>
      <c r="BH92" s="11">
        <v>4.0592400000000001E-10</v>
      </c>
      <c r="BI92" s="11">
        <v>-4.5508000000000002E-7</v>
      </c>
      <c r="BJ92" s="11">
        <v>0</v>
      </c>
      <c r="BK92" s="11">
        <v>-2.25861E-11</v>
      </c>
      <c r="BL92" s="11">
        <v>1.08836E-10</v>
      </c>
      <c r="BM92" s="11">
        <v>2.31268E-11</v>
      </c>
      <c r="BN92" s="11">
        <v>-1.23699E-13</v>
      </c>
      <c r="BO92" s="11">
        <v>-1.1433399999999999E-13</v>
      </c>
      <c r="BP92" s="11">
        <v>-8.3241799999999998E-14</v>
      </c>
      <c r="BQ92" s="11">
        <v>-1.0843700000000001E-14</v>
      </c>
      <c r="BR92" s="11">
        <v>1.13244E-13</v>
      </c>
      <c r="BS92" s="11">
        <v>1.4083900000000001E-13</v>
      </c>
      <c r="BT92" s="11">
        <v>1.43158E-13</v>
      </c>
      <c r="BU92" s="11">
        <v>1.4332699999999999E-13</v>
      </c>
      <c r="BV92" s="11">
        <v>-6.1719999999999995E-11</v>
      </c>
      <c r="BW92" s="11">
        <v>2.8441E-14</v>
      </c>
      <c r="BX92" s="11">
        <v>8.9151400000000004E-14</v>
      </c>
      <c r="BY92" s="11">
        <v>8.9225100000000001E-14</v>
      </c>
      <c r="BZ92" s="11">
        <v>2.8813100000000003E-14</v>
      </c>
      <c r="CA92" s="11">
        <v>9.0458300000000003E-14</v>
      </c>
      <c r="CB92" s="11">
        <v>9.0725600000000005E-14</v>
      </c>
      <c r="CC92" s="11">
        <v>6.6139999999999996E-14</v>
      </c>
      <c r="CD92" s="11">
        <v>9.1110999999999999E-14</v>
      </c>
      <c r="CE92" s="11">
        <v>9.1115999999999995E-14</v>
      </c>
      <c r="CF92" s="11">
        <v>9.1197599999999996E-14</v>
      </c>
      <c r="CG92" s="11">
        <v>9.1215599999999999E-14</v>
      </c>
      <c r="CH92" s="11">
        <v>-1.4142999999999999E-12</v>
      </c>
      <c r="CI92" s="11">
        <v>-1.3802800000000001E-12</v>
      </c>
      <c r="CJ92" s="11">
        <v>-9.9805899999999992E-13</v>
      </c>
      <c r="CK92" s="11">
        <v>6.5777599999999996E-13</v>
      </c>
      <c r="CL92" s="11">
        <v>-2.49984E-13</v>
      </c>
      <c r="CM92" s="11">
        <v>8.6397999999999997E-14</v>
      </c>
      <c r="CN92" s="11">
        <v>9.4916900000000004E-14</v>
      </c>
      <c r="CO92" s="11">
        <v>9.5041400000000005E-14</v>
      </c>
      <c r="CP92" s="11">
        <v>-4.6654699999999995E-13</v>
      </c>
      <c r="CQ92" s="11">
        <v>6.9699200000000001E-14</v>
      </c>
      <c r="CR92" s="11">
        <v>-5.9059899999999996E-14</v>
      </c>
      <c r="CS92" s="11">
        <v>-5.4887400000000001E-14</v>
      </c>
      <c r="CT92" s="11">
        <v>7.1984999999999996E-14</v>
      </c>
      <c r="CU92" s="11">
        <v>5.6805699999999999E-13</v>
      </c>
      <c r="CV92" s="11">
        <v>9.2728100000000003E-13</v>
      </c>
      <c r="CW92" s="11">
        <v>7.4165800000000005E-13</v>
      </c>
      <c r="CX92" s="11">
        <v>1.7593E-12</v>
      </c>
      <c r="CY92" s="11">
        <v>1.76077E-12</v>
      </c>
      <c r="CZ92" s="11">
        <v>1.8685500000000002E-12</v>
      </c>
      <c r="DA92" s="11">
        <v>1.8773799999999998E-12</v>
      </c>
      <c r="DB92" s="11">
        <v>-1.00197E-3</v>
      </c>
      <c r="DC92" s="11">
        <v>-2.7574100000000001E-3</v>
      </c>
      <c r="DD92" s="11">
        <v>0.99993900000000002</v>
      </c>
      <c r="DE92" s="11">
        <v>5.65008E-7</v>
      </c>
      <c r="DF92" s="11">
        <v>6.0072699999999998E-5</v>
      </c>
      <c r="DG92" s="11">
        <v>8.7514800000000007E-3</v>
      </c>
      <c r="DH92" s="11">
        <v>2.2610500000000001E-6</v>
      </c>
      <c r="DI92" s="11">
        <v>9.7418999999999992E-10</v>
      </c>
      <c r="DJ92" s="11">
        <v>0</v>
      </c>
      <c r="DK92" s="11">
        <v>-2053.09</v>
      </c>
      <c r="DL92" s="13">
        <v>-2211210</v>
      </c>
      <c r="DM92" s="11">
        <v>-2.96175E-3</v>
      </c>
      <c r="DN92" s="11">
        <v>1.02884E-4</v>
      </c>
      <c r="DO92" s="11">
        <v>0</v>
      </c>
      <c r="DP92" s="11">
        <v>4.9298600000000002E-8</v>
      </c>
      <c r="DQ92" s="11">
        <v>0</v>
      </c>
      <c r="DR92" s="13">
        <v>0</v>
      </c>
      <c r="DS92" s="11">
        <v>5.7046399999999998E-6</v>
      </c>
      <c r="DT92" s="11">
        <v>0</v>
      </c>
      <c r="DU92" s="11">
        <v>0</v>
      </c>
      <c r="DV92" s="11">
        <v>0</v>
      </c>
      <c r="DW92" s="11">
        <v>2105.0300000000002</v>
      </c>
      <c r="DX92" s="13">
        <v>0</v>
      </c>
      <c r="DY92" s="11">
        <v>1.47109E-4</v>
      </c>
      <c r="DZ92" s="11">
        <v>0</v>
      </c>
      <c r="EA92" s="11">
        <v>0</v>
      </c>
      <c r="EB92" s="11">
        <v>0</v>
      </c>
      <c r="EC92" s="11">
        <v>0</v>
      </c>
      <c r="ED92" s="38">
        <v>1266510</v>
      </c>
      <c r="EE92" s="11"/>
      <c r="EF92" s="11"/>
      <c r="EG92" s="11"/>
      <c r="EH92" s="11"/>
      <c r="EI92" s="11"/>
      <c r="EJ92" s="13">
        <f t="shared" ca="1" si="102"/>
        <v>-2211207.5604058229</v>
      </c>
      <c r="EK92" s="11"/>
      <c r="EL92" s="11"/>
      <c r="EM92" s="11"/>
      <c r="EN92" s="11"/>
      <c r="EO92" s="11"/>
      <c r="EP92" s="13">
        <f t="shared" ca="1" si="102"/>
        <v>0</v>
      </c>
      <c r="EQ92" s="11"/>
      <c r="ER92" s="11"/>
      <c r="ES92" s="11"/>
      <c r="ET92" s="11"/>
      <c r="EU92" s="11"/>
      <c r="EV92" s="13">
        <f t="shared" ca="1" si="103"/>
        <v>0</v>
      </c>
      <c r="EW92" s="11"/>
      <c r="EX92" s="11"/>
      <c r="EY92" s="11"/>
      <c r="EZ92" s="11"/>
      <c r="FA92" s="11"/>
      <c r="FB92" s="38">
        <f t="shared" ca="1" si="103"/>
        <v>1266509.1578830939</v>
      </c>
      <c r="FC92" s="40"/>
      <c r="FD92" s="40"/>
      <c r="FE92" s="40"/>
      <c r="FF92" s="40"/>
      <c r="FG92" s="40"/>
      <c r="FH92" s="42">
        <f t="shared" ca="1" si="104"/>
        <v>-1.1032847070443578E-6</v>
      </c>
      <c r="FI92" s="41"/>
      <c r="FJ92" s="41"/>
      <c r="FK92" s="41"/>
      <c r="FL92" s="41"/>
      <c r="FM92" s="41"/>
      <c r="FN92" s="42">
        <f t="shared" ca="1" si="105"/>
        <v>0</v>
      </c>
      <c r="FO92" s="41"/>
      <c r="FP92" s="41"/>
      <c r="FQ92" s="41"/>
      <c r="FR92" s="41"/>
      <c r="FS92" s="41"/>
      <c r="FT92" s="42">
        <f t="shared" ca="1" si="106"/>
        <v>0</v>
      </c>
      <c r="FU92" s="41"/>
      <c r="FV92" s="41"/>
      <c r="FW92" s="41"/>
      <c r="FX92" s="41"/>
      <c r="FY92" s="41"/>
      <c r="FZ92" s="42">
        <f t="shared" ca="1" si="107"/>
        <v>-6.6491137541338559E-7</v>
      </c>
      <c r="GA92" s="11"/>
      <c r="GB92" s="11"/>
      <c r="GC92" s="11"/>
      <c r="GD92" s="11"/>
      <c r="GE92" s="11"/>
      <c r="GF92" s="13">
        <f t="shared" ca="1" si="108"/>
        <v>1.0883580355316157E-10</v>
      </c>
      <c r="GG92" s="11"/>
      <c r="GH92" s="11"/>
      <c r="GI92" s="11"/>
      <c r="GJ92" s="11"/>
      <c r="GK92" s="11"/>
      <c r="GL92" s="13">
        <f t="shared" ca="1" si="109"/>
        <v>2.31268E-11</v>
      </c>
      <c r="GM92" s="11"/>
      <c r="GN92" s="11"/>
      <c r="GO92" s="11"/>
      <c r="GP92" s="11"/>
      <c r="GQ92" s="11"/>
      <c r="GR92" s="13">
        <f t="shared" ca="1" si="110"/>
        <v>-1.23699E-13</v>
      </c>
      <c r="GS92" s="11"/>
      <c r="GT92" s="11"/>
      <c r="GU92" s="11"/>
      <c r="GV92" s="11"/>
      <c r="GW92" s="11"/>
      <c r="GX92" s="13">
        <f t="shared" ca="1" si="111"/>
        <v>-6.1719955416761304E-11</v>
      </c>
    </row>
    <row r="93" spans="1:206" hidden="1" x14ac:dyDescent="0.25">
      <c r="A93" s="35" t="s">
        <v>91</v>
      </c>
      <c r="B93" s="32">
        <v>9.5999300000000001E-8</v>
      </c>
      <c r="C93" s="11">
        <v>3.68278E-5</v>
      </c>
      <c r="D93" s="11">
        <v>6.1754200000000006E-5</v>
      </c>
      <c r="E93" s="11">
        <v>1.3755500000000001E-4</v>
      </c>
      <c r="F93" s="11">
        <v>6.7135500000000003E-6</v>
      </c>
      <c r="G93" s="11">
        <v>9.8519599999999998E-5</v>
      </c>
      <c r="H93" s="11">
        <v>6.6994200000000003E-6</v>
      </c>
      <c r="I93" s="11">
        <v>1.9474400000000001E-7</v>
      </c>
      <c r="J93" s="11">
        <v>2.76256E-8</v>
      </c>
      <c r="K93" s="11">
        <v>1.3337499999999999E-10</v>
      </c>
      <c r="L93" s="11">
        <v>4.0018099999999999</v>
      </c>
      <c r="M93" s="11">
        <v>1.71265</v>
      </c>
      <c r="N93" s="11">
        <v>3.9067300000000001E-13</v>
      </c>
      <c r="O93" s="11">
        <v>1.47732E-12</v>
      </c>
      <c r="P93" s="11">
        <v>5.0851300000000002E-12</v>
      </c>
      <c r="Q93" s="11">
        <v>1.3485800000000001E-11</v>
      </c>
      <c r="R93" s="11">
        <v>1.45908E-10</v>
      </c>
      <c r="S93" s="11">
        <v>1.6868300000000001E-10</v>
      </c>
      <c r="T93" s="11">
        <v>1.7059799999999999E-10</v>
      </c>
      <c r="U93" s="11">
        <v>1.70737E-10</v>
      </c>
      <c r="V93" s="13">
        <v>1.2985499999999999E-16</v>
      </c>
      <c r="W93" s="11">
        <v>8.7244899999999999E-16</v>
      </c>
      <c r="X93" s="11">
        <v>1.62692E-15</v>
      </c>
      <c r="Y93" s="11">
        <v>1.6277E-15</v>
      </c>
      <c r="Z93" s="11">
        <v>8.7784200000000002E-16</v>
      </c>
      <c r="AA93" s="11">
        <v>1.64504E-15</v>
      </c>
      <c r="AB93" s="11">
        <v>1.64789E-15</v>
      </c>
      <c r="AC93" s="11">
        <v>1.23359E-15</v>
      </c>
      <c r="AD93" s="11">
        <v>1.65309E-15</v>
      </c>
      <c r="AE93" s="11">
        <v>1.6531400000000001E-15</v>
      </c>
      <c r="AF93" s="11">
        <v>1.6542899999999999E-15</v>
      </c>
      <c r="AG93" s="11">
        <v>1.65448E-15</v>
      </c>
      <c r="AH93" s="11">
        <v>8.5676800000000003E-14</v>
      </c>
      <c r="AI93" s="11">
        <v>1.1E-12</v>
      </c>
      <c r="AJ93" s="11">
        <v>1.2495500000000001E-11</v>
      </c>
      <c r="AK93" s="11">
        <v>6.1862799999999994E-11</v>
      </c>
      <c r="AL93" s="11">
        <v>3.5895000000000001E-9</v>
      </c>
      <c r="AM93" s="11">
        <v>6.2223799999999998E-9</v>
      </c>
      <c r="AN93" s="11">
        <v>6.2890600000000002E-9</v>
      </c>
      <c r="AO93" s="11">
        <v>6.29003E-9</v>
      </c>
      <c r="AP93" s="11">
        <v>1.2399E-18</v>
      </c>
      <c r="AQ93" s="11">
        <v>1.1554399999999999E-16</v>
      </c>
      <c r="AR93" s="11">
        <v>1.29419E-14</v>
      </c>
      <c r="AS93" s="11">
        <v>1.30726E-14</v>
      </c>
      <c r="AT93" s="11">
        <v>1.1640799999999999E-16</v>
      </c>
      <c r="AU93" s="11">
        <v>6.2358599999999998E-14</v>
      </c>
      <c r="AV93" s="11">
        <v>8.3889400000000004E-14</v>
      </c>
      <c r="AW93" s="11">
        <v>2.59685E-16</v>
      </c>
      <c r="AX93" s="11">
        <v>1.4388900000000001E-13</v>
      </c>
      <c r="AY93" s="11">
        <v>1.43984E-13</v>
      </c>
      <c r="AZ93" s="11">
        <v>1.5181800000000001E-13</v>
      </c>
      <c r="BA93" s="11">
        <v>1.5239199999999999E-13</v>
      </c>
      <c r="BB93" s="11">
        <v>9.3884200000000005E-10</v>
      </c>
      <c r="BC93" s="11">
        <v>3.0735199999999999E-9</v>
      </c>
      <c r="BD93" s="11">
        <v>7.3289999999999998E-9</v>
      </c>
      <c r="BE93" s="11">
        <v>8.3556599999999997E-9</v>
      </c>
      <c r="BF93" s="11">
        <v>4.0693299999999998E-10</v>
      </c>
      <c r="BG93" s="11">
        <v>1.05637E-8</v>
      </c>
      <c r="BH93" s="11">
        <v>4.0592400000000001E-10</v>
      </c>
      <c r="BI93" s="11">
        <v>-4.5508000000000002E-7</v>
      </c>
      <c r="BJ93" s="11">
        <v>0</v>
      </c>
      <c r="BK93" s="11">
        <v>-2.25861E-11</v>
      </c>
      <c r="BL93" s="11">
        <v>7.2943800000000005E-11</v>
      </c>
      <c r="BM93" s="11">
        <v>2.31268E-11</v>
      </c>
      <c r="BN93" s="11">
        <v>-1.23699E-13</v>
      </c>
      <c r="BO93" s="11">
        <v>-1.1433399999999999E-13</v>
      </c>
      <c r="BP93" s="11">
        <v>-8.3241799999999998E-14</v>
      </c>
      <c r="BQ93" s="11">
        <v>-1.0843700000000001E-14</v>
      </c>
      <c r="BR93" s="11">
        <v>1.13244E-13</v>
      </c>
      <c r="BS93" s="11">
        <v>1.4083900000000001E-13</v>
      </c>
      <c r="BT93" s="11">
        <v>1.43158E-13</v>
      </c>
      <c r="BU93" s="11">
        <v>1.4332699999999999E-13</v>
      </c>
      <c r="BV93" s="11">
        <v>-4.11621E-11</v>
      </c>
      <c r="BW93" s="11">
        <v>2.8441E-14</v>
      </c>
      <c r="BX93" s="11">
        <v>8.9151400000000004E-14</v>
      </c>
      <c r="BY93" s="11">
        <v>8.9225100000000001E-14</v>
      </c>
      <c r="BZ93" s="11">
        <v>2.8813100000000003E-14</v>
      </c>
      <c r="CA93" s="11">
        <v>9.0458300000000003E-14</v>
      </c>
      <c r="CB93" s="11">
        <v>9.0725600000000005E-14</v>
      </c>
      <c r="CC93" s="11">
        <v>6.6139999999999996E-14</v>
      </c>
      <c r="CD93" s="11">
        <v>9.1110999999999999E-14</v>
      </c>
      <c r="CE93" s="11">
        <v>9.1115999999999995E-14</v>
      </c>
      <c r="CF93" s="11">
        <v>9.1197599999999996E-14</v>
      </c>
      <c r="CG93" s="11">
        <v>9.1215599999999999E-14</v>
      </c>
      <c r="CH93" s="11">
        <v>-1.4142999999999999E-12</v>
      </c>
      <c r="CI93" s="11">
        <v>-1.3802800000000001E-12</v>
      </c>
      <c r="CJ93" s="11">
        <v>-9.9805899999999992E-13</v>
      </c>
      <c r="CK93" s="11">
        <v>6.5777599999999996E-13</v>
      </c>
      <c r="CL93" s="11">
        <v>-2.49984E-13</v>
      </c>
      <c r="CM93" s="11">
        <v>8.6397999999999997E-14</v>
      </c>
      <c r="CN93" s="11">
        <v>9.4916900000000004E-14</v>
      </c>
      <c r="CO93" s="11">
        <v>9.5041400000000005E-14</v>
      </c>
      <c r="CP93" s="11">
        <v>-4.6654699999999995E-13</v>
      </c>
      <c r="CQ93" s="11">
        <v>6.9699200000000001E-14</v>
      </c>
      <c r="CR93" s="11">
        <v>-5.9059899999999996E-14</v>
      </c>
      <c r="CS93" s="11">
        <v>-5.4887400000000001E-14</v>
      </c>
      <c r="CT93" s="11">
        <v>7.1984999999999996E-14</v>
      </c>
      <c r="CU93" s="11">
        <v>5.6805699999999999E-13</v>
      </c>
      <c r="CV93" s="11">
        <v>9.2728100000000003E-13</v>
      </c>
      <c r="CW93" s="11">
        <v>7.4165800000000005E-13</v>
      </c>
      <c r="CX93" s="11">
        <v>1.7593E-12</v>
      </c>
      <c r="CY93" s="11">
        <v>1.76077E-12</v>
      </c>
      <c r="CZ93" s="11">
        <v>1.8685500000000002E-12</v>
      </c>
      <c r="DA93" s="11">
        <v>1.8773799999999998E-12</v>
      </c>
      <c r="DB93" s="11">
        <v>-1.0199199999999999E-3</v>
      </c>
      <c r="DC93" s="11">
        <v>-2.7574100000000001E-3</v>
      </c>
      <c r="DD93" s="11">
        <v>0.99993900000000002</v>
      </c>
      <c r="DE93" s="11">
        <v>5.65008E-7</v>
      </c>
      <c r="DF93" s="11">
        <v>6.0072699999999998E-5</v>
      </c>
      <c r="DG93" s="11">
        <v>8.7507000000000001E-3</v>
      </c>
      <c r="DH93" s="11">
        <v>2.2610500000000001E-6</v>
      </c>
      <c r="DI93" s="11">
        <v>9.7418999999999992E-10</v>
      </c>
      <c r="DJ93" s="11">
        <v>0</v>
      </c>
      <c r="DK93" s="11">
        <v>-2053.09</v>
      </c>
      <c r="DL93" s="13">
        <v>-2211210</v>
      </c>
      <c r="DM93" s="11">
        <v>-2.96175E-3</v>
      </c>
      <c r="DN93" s="11">
        <v>1.02884E-4</v>
      </c>
      <c r="DO93" s="11">
        <v>0</v>
      </c>
      <c r="DP93" s="11">
        <v>4.9298600000000002E-8</v>
      </c>
      <c r="DQ93" s="11">
        <v>0</v>
      </c>
      <c r="DR93" s="13">
        <v>0</v>
      </c>
      <c r="DS93" s="11">
        <v>5.7046399999999998E-6</v>
      </c>
      <c r="DT93" s="11">
        <v>0</v>
      </c>
      <c r="DU93" s="11">
        <v>0</v>
      </c>
      <c r="DV93" s="11">
        <v>0</v>
      </c>
      <c r="DW93" s="11">
        <v>2105.0300000000002</v>
      </c>
      <c r="DX93" s="13">
        <v>0</v>
      </c>
      <c r="DY93" s="11">
        <v>1.6812399999999999E-4</v>
      </c>
      <c r="DZ93" s="11">
        <v>0</v>
      </c>
      <c r="EA93" s="11">
        <v>0</v>
      </c>
      <c r="EB93" s="11">
        <v>0</v>
      </c>
      <c r="EC93" s="11">
        <v>0</v>
      </c>
      <c r="ED93" s="38">
        <v>1266510</v>
      </c>
      <c r="EE93" s="11"/>
      <c r="EF93" s="11"/>
      <c r="EG93" s="11"/>
      <c r="EH93" s="11"/>
      <c r="EI93" s="11"/>
      <c r="EJ93" s="13">
        <f t="shared" ca="1" si="102"/>
        <v>-2211200.098570724</v>
      </c>
      <c r="EK93" s="11"/>
      <c r="EL93" s="11"/>
      <c r="EM93" s="11"/>
      <c r="EN93" s="11"/>
      <c r="EO93" s="11"/>
      <c r="EP93" s="13">
        <f t="shared" ca="1" si="102"/>
        <v>0</v>
      </c>
      <c r="EQ93" s="11"/>
      <c r="ER93" s="11"/>
      <c r="ES93" s="11"/>
      <c r="ET93" s="11"/>
      <c r="EU93" s="11"/>
      <c r="EV93" s="13">
        <f t="shared" ca="1" si="103"/>
        <v>0</v>
      </c>
      <c r="EW93" s="11"/>
      <c r="EX93" s="11"/>
      <c r="EY93" s="11"/>
      <c r="EZ93" s="11"/>
      <c r="FA93" s="11"/>
      <c r="FB93" s="38">
        <f t="shared" ca="1" si="103"/>
        <v>1266501.3553474613</v>
      </c>
      <c r="FC93" s="40"/>
      <c r="FD93" s="40"/>
      <c r="FE93" s="40"/>
      <c r="FF93" s="40"/>
      <c r="FG93" s="40"/>
      <c r="FH93" s="42">
        <f t="shared" ca="1" si="104"/>
        <v>-4.4778330760000549E-6</v>
      </c>
      <c r="FI93" s="41"/>
      <c r="FJ93" s="41"/>
      <c r="FK93" s="41"/>
      <c r="FL93" s="41"/>
      <c r="FM93" s="41"/>
      <c r="FN93" s="42">
        <f t="shared" ca="1" si="105"/>
        <v>0</v>
      </c>
      <c r="FO93" s="41"/>
      <c r="FP93" s="41"/>
      <c r="FQ93" s="41"/>
      <c r="FR93" s="41"/>
      <c r="FS93" s="41"/>
      <c r="FT93" s="42">
        <f t="shared" ca="1" si="106"/>
        <v>0</v>
      </c>
      <c r="FU93" s="41"/>
      <c r="FV93" s="41"/>
      <c r="FW93" s="41"/>
      <c r="FX93" s="41"/>
      <c r="FY93" s="41"/>
      <c r="FZ93" s="42">
        <f t="shared" ca="1" si="107"/>
        <v>-6.8255699036723198E-6</v>
      </c>
      <c r="GA93" s="11"/>
      <c r="GB93" s="11"/>
      <c r="GC93" s="11"/>
      <c r="GD93" s="11"/>
      <c r="GE93" s="11"/>
      <c r="GF93" s="13">
        <f t="shared" ca="1" si="108"/>
        <v>7.2942514249901344E-11</v>
      </c>
      <c r="GG93" s="11"/>
      <c r="GH93" s="11"/>
      <c r="GI93" s="11"/>
      <c r="GJ93" s="11"/>
      <c r="GK93" s="11"/>
      <c r="GL93" s="13">
        <f t="shared" ca="1" si="109"/>
        <v>2.31268E-11</v>
      </c>
      <c r="GM93" s="11"/>
      <c r="GN93" s="11"/>
      <c r="GO93" s="11"/>
      <c r="GP93" s="11"/>
      <c r="GQ93" s="11"/>
      <c r="GR93" s="13">
        <f t="shared" ca="1" si="110"/>
        <v>-1.23699E-13</v>
      </c>
      <c r="GS93" s="11"/>
      <c r="GT93" s="11"/>
      <c r="GU93" s="11"/>
      <c r="GV93" s="11"/>
      <c r="GW93" s="11"/>
      <c r="GX93" s="13">
        <f t="shared" ca="1" si="111"/>
        <v>-4.1161010781977924E-11</v>
      </c>
    </row>
    <row r="94" spans="1:206" hidden="1" x14ac:dyDescent="0.25">
      <c r="A94" s="35" t="s">
        <v>91</v>
      </c>
      <c r="B94" s="32">
        <v>9.5999300000000001E-8</v>
      </c>
      <c r="C94" s="11">
        <v>3.68278E-5</v>
      </c>
      <c r="D94" s="11">
        <v>6.1754200000000006E-5</v>
      </c>
      <c r="E94" s="11">
        <v>1.3755500000000001E-4</v>
      </c>
      <c r="F94" s="11">
        <v>6.7135500000000003E-6</v>
      </c>
      <c r="G94" s="11">
        <v>9.8519599999999998E-5</v>
      </c>
      <c r="H94" s="11">
        <v>6.6994200000000003E-6</v>
      </c>
      <c r="I94" s="11">
        <v>1.9474400000000001E-7</v>
      </c>
      <c r="J94" s="11">
        <v>2.76256E-8</v>
      </c>
      <c r="K94" s="11">
        <v>1.3337499999999999E-10</v>
      </c>
      <c r="L94" s="11">
        <v>4.0018099999999999</v>
      </c>
      <c r="M94" s="11">
        <v>1.71265</v>
      </c>
      <c r="N94" s="11">
        <v>3.9067300000000001E-13</v>
      </c>
      <c r="O94" s="11">
        <v>1.47732E-12</v>
      </c>
      <c r="P94" s="11">
        <v>5.0851300000000002E-12</v>
      </c>
      <c r="Q94" s="11">
        <v>1.3485800000000001E-11</v>
      </c>
      <c r="R94" s="11">
        <v>1.45908E-10</v>
      </c>
      <c r="S94" s="11">
        <v>1.6868300000000001E-10</v>
      </c>
      <c r="T94" s="11">
        <v>1.7059799999999999E-10</v>
      </c>
      <c r="U94" s="11">
        <v>1.70737E-10</v>
      </c>
      <c r="V94" s="13">
        <v>1.46087E-16</v>
      </c>
      <c r="W94" s="11">
        <v>8.7244899999999999E-16</v>
      </c>
      <c r="X94" s="11">
        <v>1.62692E-15</v>
      </c>
      <c r="Y94" s="11">
        <v>1.6277E-15</v>
      </c>
      <c r="Z94" s="11">
        <v>8.7784200000000002E-16</v>
      </c>
      <c r="AA94" s="11">
        <v>1.64504E-15</v>
      </c>
      <c r="AB94" s="11">
        <v>1.64789E-15</v>
      </c>
      <c r="AC94" s="11">
        <v>1.23359E-15</v>
      </c>
      <c r="AD94" s="11">
        <v>1.65309E-15</v>
      </c>
      <c r="AE94" s="11">
        <v>1.6531400000000001E-15</v>
      </c>
      <c r="AF94" s="11">
        <v>1.6542899999999999E-15</v>
      </c>
      <c r="AG94" s="11">
        <v>1.65448E-15</v>
      </c>
      <c r="AH94" s="11">
        <v>8.5676800000000003E-14</v>
      </c>
      <c r="AI94" s="11">
        <v>1.1E-12</v>
      </c>
      <c r="AJ94" s="11">
        <v>1.2495500000000001E-11</v>
      </c>
      <c r="AK94" s="11">
        <v>6.1862799999999994E-11</v>
      </c>
      <c r="AL94" s="11">
        <v>3.5895000000000001E-9</v>
      </c>
      <c r="AM94" s="11">
        <v>6.2223799999999998E-9</v>
      </c>
      <c r="AN94" s="11">
        <v>6.2890600000000002E-9</v>
      </c>
      <c r="AO94" s="11">
        <v>6.29003E-9</v>
      </c>
      <c r="AP94" s="11">
        <v>1.2399E-18</v>
      </c>
      <c r="AQ94" s="11">
        <v>1.1554399999999999E-16</v>
      </c>
      <c r="AR94" s="11">
        <v>1.29419E-14</v>
      </c>
      <c r="AS94" s="11">
        <v>1.30726E-14</v>
      </c>
      <c r="AT94" s="11">
        <v>1.1640799999999999E-16</v>
      </c>
      <c r="AU94" s="11">
        <v>6.2358599999999998E-14</v>
      </c>
      <c r="AV94" s="11">
        <v>8.3889400000000004E-14</v>
      </c>
      <c r="AW94" s="11">
        <v>2.59685E-16</v>
      </c>
      <c r="AX94" s="11">
        <v>1.4388900000000001E-13</v>
      </c>
      <c r="AY94" s="11">
        <v>1.43984E-13</v>
      </c>
      <c r="AZ94" s="11">
        <v>1.5181800000000001E-13</v>
      </c>
      <c r="BA94" s="11">
        <v>1.5239199999999999E-13</v>
      </c>
      <c r="BB94" s="11">
        <v>9.4086E-10</v>
      </c>
      <c r="BC94" s="11">
        <v>3.0738100000000002E-9</v>
      </c>
      <c r="BD94" s="11">
        <v>7.3293100000000002E-9</v>
      </c>
      <c r="BE94" s="11">
        <v>8.3556599999999997E-9</v>
      </c>
      <c r="BF94" s="11">
        <v>4.0693299999999998E-10</v>
      </c>
      <c r="BG94" s="11">
        <v>1.05637E-8</v>
      </c>
      <c r="BH94" s="11">
        <v>4.0592400000000001E-10</v>
      </c>
      <c r="BI94" s="11">
        <v>-4.5508000000000002E-7</v>
      </c>
      <c r="BJ94" s="11">
        <v>0</v>
      </c>
      <c r="BK94" s="11">
        <v>-2.25861E-11</v>
      </c>
      <c r="BL94" s="11">
        <v>3.7051599999999997E-11</v>
      </c>
      <c r="BM94" s="11">
        <v>2.31268E-11</v>
      </c>
      <c r="BN94" s="11">
        <v>-1.23699E-13</v>
      </c>
      <c r="BO94" s="11">
        <v>-1.1433399999999999E-13</v>
      </c>
      <c r="BP94" s="11">
        <v>-8.3241799999999998E-14</v>
      </c>
      <c r="BQ94" s="11">
        <v>-1.0843700000000001E-14</v>
      </c>
      <c r="BR94" s="11">
        <v>1.13244E-13</v>
      </c>
      <c r="BS94" s="11">
        <v>1.4083900000000001E-13</v>
      </c>
      <c r="BT94" s="11">
        <v>1.43158E-13</v>
      </c>
      <c r="BU94" s="11">
        <v>1.4332699999999999E-13</v>
      </c>
      <c r="BV94" s="11">
        <v>-2.0604299999999999E-11</v>
      </c>
      <c r="BW94" s="11">
        <v>2.8441E-14</v>
      </c>
      <c r="BX94" s="11">
        <v>8.9151400000000004E-14</v>
      </c>
      <c r="BY94" s="11">
        <v>8.9225100000000001E-14</v>
      </c>
      <c r="BZ94" s="11">
        <v>2.8813100000000003E-14</v>
      </c>
      <c r="CA94" s="11">
        <v>9.0458300000000003E-14</v>
      </c>
      <c r="CB94" s="11">
        <v>9.0725600000000005E-14</v>
      </c>
      <c r="CC94" s="11">
        <v>6.6139999999999996E-14</v>
      </c>
      <c r="CD94" s="11">
        <v>9.1110999999999999E-14</v>
      </c>
      <c r="CE94" s="11">
        <v>9.1115999999999995E-14</v>
      </c>
      <c r="CF94" s="11">
        <v>9.1197599999999996E-14</v>
      </c>
      <c r="CG94" s="11">
        <v>9.1215599999999999E-14</v>
      </c>
      <c r="CH94" s="11">
        <v>-1.4142999999999999E-12</v>
      </c>
      <c r="CI94" s="11">
        <v>-1.3802800000000001E-12</v>
      </c>
      <c r="CJ94" s="11">
        <v>-9.9805899999999992E-13</v>
      </c>
      <c r="CK94" s="11">
        <v>6.5777599999999996E-13</v>
      </c>
      <c r="CL94" s="11">
        <v>-2.49984E-13</v>
      </c>
      <c r="CM94" s="11">
        <v>8.6397999999999997E-14</v>
      </c>
      <c r="CN94" s="11">
        <v>9.4916900000000004E-14</v>
      </c>
      <c r="CO94" s="11">
        <v>9.5041400000000005E-14</v>
      </c>
      <c r="CP94" s="11">
        <v>-4.6654699999999995E-13</v>
      </c>
      <c r="CQ94" s="11">
        <v>6.9699200000000001E-14</v>
      </c>
      <c r="CR94" s="11">
        <v>-5.9059899999999996E-14</v>
      </c>
      <c r="CS94" s="11">
        <v>-5.4887400000000001E-14</v>
      </c>
      <c r="CT94" s="11">
        <v>7.1984999999999996E-14</v>
      </c>
      <c r="CU94" s="11">
        <v>5.6805699999999999E-13</v>
      </c>
      <c r="CV94" s="11">
        <v>9.2728100000000003E-13</v>
      </c>
      <c r="CW94" s="11">
        <v>7.4165800000000005E-13</v>
      </c>
      <c r="CX94" s="11">
        <v>1.7593E-12</v>
      </c>
      <c r="CY94" s="11">
        <v>1.76077E-12</v>
      </c>
      <c r="CZ94" s="11">
        <v>1.8685500000000002E-12</v>
      </c>
      <c r="DA94" s="11">
        <v>1.8773799999999998E-12</v>
      </c>
      <c r="DB94" s="11">
        <v>-1.03787E-3</v>
      </c>
      <c r="DC94" s="11">
        <v>-2.7574100000000001E-3</v>
      </c>
      <c r="DD94" s="11">
        <v>0.99993900000000002</v>
      </c>
      <c r="DE94" s="11">
        <v>5.65008E-7</v>
      </c>
      <c r="DF94" s="11">
        <v>6.0072699999999998E-5</v>
      </c>
      <c r="DG94" s="11">
        <v>8.7499199999999996E-3</v>
      </c>
      <c r="DH94" s="11">
        <v>2.2610500000000001E-6</v>
      </c>
      <c r="DI94" s="11">
        <v>9.7418999999999992E-10</v>
      </c>
      <c r="DJ94" s="11">
        <v>0</v>
      </c>
      <c r="DK94" s="11">
        <v>-2053.09</v>
      </c>
      <c r="DL94" s="13">
        <v>-2211210</v>
      </c>
      <c r="DM94" s="11">
        <v>-2.96175E-3</v>
      </c>
      <c r="DN94" s="11">
        <v>1.02884E-4</v>
      </c>
      <c r="DO94" s="11">
        <v>0</v>
      </c>
      <c r="DP94" s="11">
        <v>4.9298600000000002E-8</v>
      </c>
      <c r="DQ94" s="11">
        <v>0</v>
      </c>
      <c r="DR94" s="13">
        <v>0</v>
      </c>
      <c r="DS94" s="11">
        <v>5.7046399999999998E-6</v>
      </c>
      <c r="DT94" s="11">
        <v>0</v>
      </c>
      <c r="DU94" s="11">
        <v>0</v>
      </c>
      <c r="DV94" s="11">
        <v>0</v>
      </c>
      <c r="DW94" s="11">
        <v>2105.0300000000002</v>
      </c>
      <c r="DX94" s="13">
        <v>0</v>
      </c>
      <c r="DY94" s="11">
        <v>1.8913999999999999E-4</v>
      </c>
      <c r="DZ94" s="11">
        <v>0</v>
      </c>
      <c r="EA94" s="11">
        <v>0</v>
      </c>
      <c r="EB94" s="11">
        <v>0</v>
      </c>
      <c r="EC94" s="11">
        <v>0</v>
      </c>
      <c r="ED94" s="38">
        <v>1266510</v>
      </c>
      <c r="EE94" s="11"/>
      <c r="EF94" s="11"/>
      <c r="EG94" s="11"/>
      <c r="EH94" s="11"/>
      <c r="EI94" s="11"/>
      <c r="EJ94" s="13">
        <f t="shared" ca="1" si="102"/>
        <v>-2211197.0182355833</v>
      </c>
      <c r="EK94" s="11"/>
      <c r="EL94" s="11"/>
      <c r="EM94" s="11"/>
      <c r="EN94" s="11"/>
      <c r="EO94" s="11"/>
      <c r="EP94" s="13">
        <f t="shared" ca="1" si="102"/>
        <v>0</v>
      </c>
      <c r="EQ94" s="11"/>
      <c r="ER94" s="11"/>
      <c r="ES94" s="11"/>
      <c r="ET94" s="11"/>
      <c r="EU94" s="11"/>
      <c r="EV94" s="13">
        <f t="shared" ca="1" si="103"/>
        <v>0</v>
      </c>
      <c r="EW94" s="11"/>
      <c r="EX94" s="11"/>
      <c r="EY94" s="11"/>
      <c r="EZ94" s="11"/>
      <c r="FA94" s="11"/>
      <c r="FB94" s="38">
        <f t="shared" ca="1" si="103"/>
        <v>1266501.2013307044</v>
      </c>
      <c r="FC94" s="40"/>
      <c r="FD94" s="40"/>
      <c r="FE94" s="40"/>
      <c r="FF94" s="40"/>
      <c r="FG94" s="40"/>
      <c r="FH94" s="42">
        <f t="shared" ca="1" si="104"/>
        <v>-5.8708871688695395E-6</v>
      </c>
      <c r="FI94" s="41"/>
      <c r="FJ94" s="41"/>
      <c r="FK94" s="41"/>
      <c r="FL94" s="41"/>
      <c r="FM94" s="41"/>
      <c r="FN94" s="42">
        <f t="shared" ca="1" si="105"/>
        <v>0</v>
      </c>
      <c r="FO94" s="41"/>
      <c r="FP94" s="41"/>
      <c r="FQ94" s="41"/>
      <c r="FR94" s="41"/>
      <c r="FS94" s="41"/>
      <c r="FT94" s="42">
        <f t="shared" ca="1" si="106"/>
        <v>0</v>
      </c>
      <c r="FU94" s="41"/>
      <c r="FV94" s="41"/>
      <c r="FW94" s="41"/>
      <c r="FX94" s="41"/>
      <c r="FY94" s="41"/>
      <c r="FZ94" s="42">
        <f t="shared" ca="1" si="107"/>
        <v>-6.947177121079431E-6</v>
      </c>
      <c r="GA94" s="11"/>
      <c r="GB94" s="11"/>
      <c r="GC94" s="11"/>
      <c r="GD94" s="11"/>
      <c r="GE94" s="11"/>
      <c r="GF94" s="13">
        <f t="shared" ca="1" si="108"/>
        <v>3.7049736866314986E-11</v>
      </c>
      <c r="GG94" s="11"/>
      <c r="GH94" s="11"/>
      <c r="GI94" s="11"/>
      <c r="GJ94" s="11"/>
      <c r="GK94" s="11"/>
      <c r="GL94" s="13">
        <f t="shared" ca="1" si="109"/>
        <v>2.31268E-11</v>
      </c>
      <c r="GM94" s="11"/>
      <c r="GN94" s="11"/>
      <c r="GO94" s="11"/>
      <c r="GP94" s="11"/>
      <c r="GQ94" s="11"/>
      <c r="GR94" s="13">
        <f t="shared" ca="1" si="110"/>
        <v>-1.23699E-13</v>
      </c>
      <c r="GS94" s="11"/>
      <c r="GT94" s="11"/>
      <c r="GU94" s="11"/>
      <c r="GV94" s="11"/>
      <c r="GW94" s="11"/>
      <c r="GX94" s="13">
        <f t="shared" ca="1" si="111"/>
        <v>-2.0602982962131938E-11</v>
      </c>
    </row>
    <row r="95" spans="1:206" hidden="1" x14ac:dyDescent="0.25">
      <c r="A95" s="35" t="s">
        <v>91</v>
      </c>
      <c r="B95" s="32">
        <v>9.5999300000000001E-8</v>
      </c>
      <c r="C95" s="11">
        <v>3.68278E-5</v>
      </c>
      <c r="D95" s="11">
        <v>6.1754200000000006E-5</v>
      </c>
      <c r="E95" s="11">
        <v>1.3755500000000001E-4</v>
      </c>
      <c r="F95" s="11">
        <v>6.7135500000000003E-6</v>
      </c>
      <c r="G95" s="11">
        <v>9.8519599999999998E-5</v>
      </c>
      <c r="H95" s="11">
        <v>6.6994200000000003E-6</v>
      </c>
      <c r="I95" s="11">
        <v>1.9474400000000001E-7</v>
      </c>
      <c r="J95" s="11">
        <v>2.76256E-8</v>
      </c>
      <c r="K95" s="11">
        <v>1.3337499999999999E-10</v>
      </c>
      <c r="L95" s="11">
        <v>4.0018099999999999</v>
      </c>
      <c r="M95" s="11">
        <v>1.71265</v>
      </c>
      <c r="N95" s="11">
        <v>3.9067300000000001E-13</v>
      </c>
      <c r="O95" s="11">
        <v>1.47732E-12</v>
      </c>
      <c r="P95" s="11">
        <v>5.0851300000000002E-12</v>
      </c>
      <c r="Q95" s="11">
        <v>1.3485800000000001E-11</v>
      </c>
      <c r="R95" s="11">
        <v>1.45908E-10</v>
      </c>
      <c r="S95" s="11">
        <v>1.6868300000000001E-10</v>
      </c>
      <c r="T95" s="11">
        <v>1.7059799999999999E-10</v>
      </c>
      <c r="U95" s="11">
        <v>1.70737E-10</v>
      </c>
      <c r="V95" s="13">
        <v>1.62319E-16</v>
      </c>
      <c r="W95" s="11">
        <v>8.7244899999999999E-16</v>
      </c>
      <c r="X95" s="11">
        <v>1.62692E-15</v>
      </c>
      <c r="Y95" s="11">
        <v>1.6277E-15</v>
      </c>
      <c r="Z95" s="11">
        <v>8.7784200000000002E-16</v>
      </c>
      <c r="AA95" s="11">
        <v>1.64504E-15</v>
      </c>
      <c r="AB95" s="11">
        <v>1.64789E-15</v>
      </c>
      <c r="AC95" s="11">
        <v>1.23359E-15</v>
      </c>
      <c r="AD95" s="11">
        <v>1.65309E-15</v>
      </c>
      <c r="AE95" s="11">
        <v>1.6531400000000001E-15</v>
      </c>
      <c r="AF95" s="11">
        <v>1.6542899999999999E-15</v>
      </c>
      <c r="AG95" s="11">
        <v>1.65448E-15</v>
      </c>
      <c r="AH95" s="11">
        <v>8.5676800000000003E-14</v>
      </c>
      <c r="AI95" s="11">
        <v>1.1E-12</v>
      </c>
      <c r="AJ95" s="11">
        <v>1.2495500000000001E-11</v>
      </c>
      <c r="AK95" s="11">
        <v>6.1862799999999994E-11</v>
      </c>
      <c r="AL95" s="11">
        <v>3.5895000000000001E-9</v>
      </c>
      <c r="AM95" s="11">
        <v>6.2223799999999998E-9</v>
      </c>
      <c r="AN95" s="11">
        <v>6.2890600000000002E-9</v>
      </c>
      <c r="AO95" s="11">
        <v>6.29003E-9</v>
      </c>
      <c r="AP95" s="11">
        <v>1.2399E-18</v>
      </c>
      <c r="AQ95" s="11">
        <v>1.1554399999999999E-16</v>
      </c>
      <c r="AR95" s="11">
        <v>1.29419E-14</v>
      </c>
      <c r="AS95" s="11">
        <v>1.30726E-14</v>
      </c>
      <c r="AT95" s="11">
        <v>1.1640799999999999E-16</v>
      </c>
      <c r="AU95" s="11">
        <v>6.2358599999999998E-14</v>
      </c>
      <c r="AV95" s="11">
        <v>8.3889400000000004E-14</v>
      </c>
      <c r="AW95" s="11">
        <v>2.59685E-16</v>
      </c>
      <c r="AX95" s="11">
        <v>1.4388900000000001E-13</v>
      </c>
      <c r="AY95" s="11">
        <v>1.43984E-13</v>
      </c>
      <c r="AZ95" s="11">
        <v>1.5181800000000001E-13</v>
      </c>
      <c r="BA95" s="11">
        <v>1.5239199999999999E-13</v>
      </c>
      <c r="BB95" s="11">
        <v>9.4287700000000003E-10</v>
      </c>
      <c r="BC95" s="11">
        <v>3.0741099999999998E-9</v>
      </c>
      <c r="BD95" s="11">
        <v>7.3296199999999998E-9</v>
      </c>
      <c r="BE95" s="11">
        <v>8.3556599999999997E-9</v>
      </c>
      <c r="BF95" s="11">
        <v>4.0693299999999998E-10</v>
      </c>
      <c r="BG95" s="11">
        <v>1.05637E-8</v>
      </c>
      <c r="BH95" s="11">
        <v>4.0592400000000001E-10</v>
      </c>
      <c r="BI95" s="11">
        <v>-4.5508000000000002E-7</v>
      </c>
      <c r="BJ95" s="11">
        <v>0</v>
      </c>
      <c r="BK95" s="11">
        <v>-2.25861E-11</v>
      </c>
      <c r="BL95" s="11">
        <v>1.1595000000000001E-12</v>
      </c>
      <c r="BM95" s="11">
        <v>2.31268E-11</v>
      </c>
      <c r="BN95" s="11">
        <v>-1.23699E-13</v>
      </c>
      <c r="BO95" s="11">
        <v>-1.1433399999999999E-13</v>
      </c>
      <c r="BP95" s="11">
        <v>-8.3241799999999998E-14</v>
      </c>
      <c r="BQ95" s="11">
        <v>-1.0843700000000001E-14</v>
      </c>
      <c r="BR95" s="11">
        <v>1.13244E-13</v>
      </c>
      <c r="BS95" s="11">
        <v>1.4083900000000001E-13</v>
      </c>
      <c r="BT95" s="11">
        <v>1.43158E-13</v>
      </c>
      <c r="BU95" s="11">
        <v>1.4332699999999999E-13</v>
      </c>
      <c r="BV95" s="11">
        <v>-4.6404999999999999E-14</v>
      </c>
      <c r="BW95" s="11">
        <v>2.8441E-14</v>
      </c>
      <c r="BX95" s="11">
        <v>8.9151400000000004E-14</v>
      </c>
      <c r="BY95" s="11">
        <v>8.9225100000000001E-14</v>
      </c>
      <c r="BZ95" s="11">
        <v>2.8813100000000003E-14</v>
      </c>
      <c r="CA95" s="11">
        <v>9.0458300000000003E-14</v>
      </c>
      <c r="CB95" s="11">
        <v>9.0725600000000005E-14</v>
      </c>
      <c r="CC95" s="11">
        <v>6.6139999999999996E-14</v>
      </c>
      <c r="CD95" s="11">
        <v>9.1110999999999999E-14</v>
      </c>
      <c r="CE95" s="11">
        <v>9.1115999999999995E-14</v>
      </c>
      <c r="CF95" s="11">
        <v>9.1197599999999996E-14</v>
      </c>
      <c r="CG95" s="11">
        <v>9.1215599999999999E-14</v>
      </c>
      <c r="CH95" s="11">
        <v>-1.4142999999999999E-12</v>
      </c>
      <c r="CI95" s="11">
        <v>-1.3802800000000001E-12</v>
      </c>
      <c r="CJ95" s="11">
        <v>-9.9805899999999992E-13</v>
      </c>
      <c r="CK95" s="11">
        <v>6.5777599999999996E-13</v>
      </c>
      <c r="CL95" s="11">
        <v>-2.49984E-13</v>
      </c>
      <c r="CM95" s="11">
        <v>8.6397999999999997E-14</v>
      </c>
      <c r="CN95" s="11">
        <v>9.4916900000000004E-14</v>
      </c>
      <c r="CO95" s="11">
        <v>9.5041400000000005E-14</v>
      </c>
      <c r="CP95" s="11">
        <v>-4.6654699999999995E-13</v>
      </c>
      <c r="CQ95" s="11">
        <v>6.9699200000000001E-14</v>
      </c>
      <c r="CR95" s="11">
        <v>-5.9059899999999996E-14</v>
      </c>
      <c r="CS95" s="11">
        <v>-5.4887400000000001E-14</v>
      </c>
      <c r="CT95" s="11">
        <v>7.1984999999999996E-14</v>
      </c>
      <c r="CU95" s="11">
        <v>5.6805699999999999E-13</v>
      </c>
      <c r="CV95" s="11">
        <v>9.2728100000000003E-13</v>
      </c>
      <c r="CW95" s="11">
        <v>7.4165800000000005E-13</v>
      </c>
      <c r="CX95" s="11">
        <v>1.7593E-12</v>
      </c>
      <c r="CY95" s="11">
        <v>1.76077E-12</v>
      </c>
      <c r="CZ95" s="11">
        <v>1.8685500000000002E-12</v>
      </c>
      <c r="DA95" s="11">
        <v>1.8773799999999998E-12</v>
      </c>
      <c r="DB95" s="11">
        <v>-1.0558099999999999E-3</v>
      </c>
      <c r="DC95" s="11">
        <v>-2.7574100000000001E-3</v>
      </c>
      <c r="DD95" s="11">
        <v>0.99993900000000002</v>
      </c>
      <c r="DE95" s="11">
        <v>5.65008E-7</v>
      </c>
      <c r="DF95" s="11">
        <v>6.0072699999999998E-5</v>
      </c>
      <c r="DG95" s="11">
        <v>8.7491400000000007E-3</v>
      </c>
      <c r="DH95" s="11">
        <v>2.2610500000000001E-6</v>
      </c>
      <c r="DI95" s="11">
        <v>9.7418999999999992E-10</v>
      </c>
      <c r="DJ95" s="11">
        <v>0</v>
      </c>
      <c r="DK95" s="11">
        <v>-2053.09</v>
      </c>
      <c r="DL95" s="13">
        <v>-2211210</v>
      </c>
      <c r="DM95" s="11">
        <v>-2.96175E-3</v>
      </c>
      <c r="DN95" s="11">
        <v>1.02884E-4</v>
      </c>
      <c r="DO95" s="11">
        <v>0</v>
      </c>
      <c r="DP95" s="11">
        <v>4.9298600000000002E-8</v>
      </c>
      <c r="DQ95" s="11">
        <v>0</v>
      </c>
      <c r="DR95" s="13">
        <v>0</v>
      </c>
      <c r="DS95" s="11">
        <v>5.7046399999999998E-6</v>
      </c>
      <c r="DT95" s="11">
        <v>0</v>
      </c>
      <c r="DU95" s="11">
        <v>0</v>
      </c>
      <c r="DV95" s="11">
        <v>0</v>
      </c>
      <c r="DW95" s="11">
        <v>2105.0300000000002</v>
      </c>
      <c r="DX95" s="13">
        <v>0</v>
      </c>
      <c r="DY95" s="11">
        <v>2.1015500000000001E-4</v>
      </c>
      <c r="DZ95" s="11">
        <v>0</v>
      </c>
      <c r="EA95" s="11">
        <v>0</v>
      </c>
      <c r="EB95" s="11">
        <v>0</v>
      </c>
      <c r="EC95" s="11">
        <v>0</v>
      </c>
      <c r="ED95" s="38">
        <v>1266510</v>
      </c>
      <c r="EE95" s="11"/>
      <c r="EF95" s="11"/>
      <c r="EG95" s="11"/>
      <c r="EH95" s="11"/>
      <c r="EI95" s="11"/>
      <c r="EJ95" s="13">
        <f t="shared" ca="1" si="102"/>
        <v>-2211193.9379004426</v>
      </c>
      <c r="EK95" s="11"/>
      <c r="EL95" s="11"/>
      <c r="EM95" s="11"/>
      <c r="EN95" s="11"/>
      <c r="EO95" s="11"/>
      <c r="EP95" s="13">
        <f t="shared" ca="1" si="102"/>
        <v>0</v>
      </c>
      <c r="EQ95" s="11"/>
      <c r="ER95" s="11"/>
      <c r="ES95" s="11"/>
      <c r="ET95" s="11"/>
      <c r="EU95" s="11"/>
      <c r="EV95" s="13">
        <f t="shared" ca="1" si="103"/>
        <v>0</v>
      </c>
      <c r="EW95" s="11"/>
      <c r="EX95" s="11"/>
      <c r="EY95" s="11"/>
      <c r="EZ95" s="11"/>
      <c r="FA95" s="11"/>
      <c r="FB95" s="38">
        <f t="shared" ca="1" si="103"/>
        <v>1266504.4356826018</v>
      </c>
      <c r="FC95" s="40"/>
      <c r="FD95" s="40"/>
      <c r="FE95" s="40"/>
      <c r="FF95" s="40"/>
      <c r="FG95" s="40"/>
      <c r="FH95" s="42">
        <f t="shared" ca="1" si="104"/>
        <v>-7.2639412617390241E-6</v>
      </c>
      <c r="FI95" s="41"/>
      <c r="FJ95" s="41"/>
      <c r="FK95" s="41"/>
      <c r="FL95" s="41"/>
      <c r="FM95" s="41"/>
      <c r="FN95" s="42">
        <f t="shared" ca="1" si="105"/>
        <v>0</v>
      </c>
      <c r="FO95" s="41"/>
      <c r="FP95" s="41"/>
      <c r="FQ95" s="41"/>
      <c r="FR95" s="41"/>
      <c r="FS95" s="41"/>
      <c r="FT95" s="42">
        <f t="shared" ca="1" si="106"/>
        <v>0</v>
      </c>
      <c r="FU95" s="41"/>
      <c r="FV95" s="41"/>
      <c r="FW95" s="41"/>
      <c r="FX95" s="41"/>
      <c r="FY95" s="41"/>
      <c r="FZ95" s="42">
        <f t="shared" ca="1" si="107"/>
        <v>-4.3934255538755534E-6</v>
      </c>
      <c r="GA95" s="11"/>
      <c r="GB95" s="11"/>
      <c r="GC95" s="11"/>
      <c r="GD95" s="11"/>
      <c r="GE95" s="11"/>
      <c r="GF95" s="13">
        <f t="shared" ca="1" si="108"/>
        <v>1.1568928160619754E-12</v>
      </c>
      <c r="GG95" s="11"/>
      <c r="GH95" s="11"/>
      <c r="GI95" s="11"/>
      <c r="GJ95" s="11"/>
      <c r="GK95" s="11"/>
      <c r="GL95" s="13">
        <f t="shared" ca="1" si="109"/>
        <v>2.31268E-11</v>
      </c>
      <c r="GM95" s="11"/>
      <c r="GN95" s="11"/>
      <c r="GO95" s="11"/>
      <c r="GP95" s="11"/>
      <c r="GQ95" s="11"/>
      <c r="GR95" s="13">
        <f t="shared" ca="1" si="110"/>
        <v>-1.23699E-13</v>
      </c>
      <c r="GS95" s="11"/>
      <c r="GT95" s="11"/>
      <c r="GU95" s="11"/>
      <c r="GV95" s="11"/>
      <c r="GW95" s="11"/>
      <c r="GX95" s="13">
        <f t="shared" ca="1" si="111"/>
        <v>-4.5498472230937862E-14</v>
      </c>
    </row>
    <row r="96" spans="1:206" hidden="1" x14ac:dyDescent="0.25">
      <c r="A96" s="35" t="s">
        <v>91</v>
      </c>
      <c r="B96" s="32">
        <v>9.5999300000000001E-8</v>
      </c>
      <c r="C96" s="11">
        <v>3.68278E-5</v>
      </c>
      <c r="D96" s="11">
        <v>6.1754200000000006E-5</v>
      </c>
      <c r="E96" s="11">
        <v>1.3755500000000001E-4</v>
      </c>
      <c r="F96" s="11">
        <v>6.7135500000000003E-6</v>
      </c>
      <c r="G96" s="11">
        <v>9.8519599999999998E-5</v>
      </c>
      <c r="H96" s="11">
        <v>6.6994200000000003E-6</v>
      </c>
      <c r="I96" s="11">
        <v>1.9474400000000001E-7</v>
      </c>
      <c r="J96" s="11">
        <v>2.76256E-8</v>
      </c>
      <c r="K96" s="11">
        <v>1.3337499999999999E-10</v>
      </c>
      <c r="L96" s="11">
        <v>4.0018099999999999</v>
      </c>
      <c r="M96" s="11">
        <v>1.71265</v>
      </c>
      <c r="N96" s="11">
        <v>3.9067300000000001E-13</v>
      </c>
      <c r="O96" s="11">
        <v>1.47732E-12</v>
      </c>
      <c r="P96" s="11">
        <v>5.0851300000000002E-12</v>
      </c>
      <c r="Q96" s="11">
        <v>1.3485800000000001E-11</v>
      </c>
      <c r="R96" s="11">
        <v>1.45908E-10</v>
      </c>
      <c r="S96" s="11">
        <v>1.6868300000000001E-10</v>
      </c>
      <c r="T96" s="11">
        <v>1.7059799999999999E-10</v>
      </c>
      <c r="U96" s="11">
        <v>1.70737E-10</v>
      </c>
      <c r="V96" s="13">
        <v>1.78551E-16</v>
      </c>
      <c r="W96" s="11">
        <v>8.7244899999999999E-16</v>
      </c>
      <c r="X96" s="11">
        <v>1.62692E-15</v>
      </c>
      <c r="Y96" s="11">
        <v>1.6277E-15</v>
      </c>
      <c r="Z96" s="11">
        <v>8.7784200000000002E-16</v>
      </c>
      <c r="AA96" s="11">
        <v>1.64504E-15</v>
      </c>
      <c r="AB96" s="11">
        <v>1.64789E-15</v>
      </c>
      <c r="AC96" s="11">
        <v>1.23359E-15</v>
      </c>
      <c r="AD96" s="11">
        <v>1.65309E-15</v>
      </c>
      <c r="AE96" s="11">
        <v>1.6531400000000001E-15</v>
      </c>
      <c r="AF96" s="11">
        <v>1.6542899999999999E-15</v>
      </c>
      <c r="AG96" s="11">
        <v>1.65448E-15</v>
      </c>
      <c r="AH96" s="11">
        <v>8.5676800000000003E-14</v>
      </c>
      <c r="AI96" s="11">
        <v>1.1E-12</v>
      </c>
      <c r="AJ96" s="11">
        <v>1.2495500000000001E-11</v>
      </c>
      <c r="AK96" s="11">
        <v>6.1862799999999994E-11</v>
      </c>
      <c r="AL96" s="11">
        <v>3.5895000000000001E-9</v>
      </c>
      <c r="AM96" s="11">
        <v>6.2223799999999998E-9</v>
      </c>
      <c r="AN96" s="11">
        <v>6.2890600000000002E-9</v>
      </c>
      <c r="AO96" s="11">
        <v>6.29003E-9</v>
      </c>
      <c r="AP96" s="11">
        <v>1.2399E-18</v>
      </c>
      <c r="AQ96" s="11">
        <v>1.1554399999999999E-16</v>
      </c>
      <c r="AR96" s="11">
        <v>1.29419E-14</v>
      </c>
      <c r="AS96" s="11">
        <v>1.30726E-14</v>
      </c>
      <c r="AT96" s="11">
        <v>1.1640799999999999E-16</v>
      </c>
      <c r="AU96" s="11">
        <v>6.2358599999999998E-14</v>
      </c>
      <c r="AV96" s="11">
        <v>8.3889400000000004E-14</v>
      </c>
      <c r="AW96" s="11">
        <v>2.59685E-16</v>
      </c>
      <c r="AX96" s="11">
        <v>1.4388900000000001E-13</v>
      </c>
      <c r="AY96" s="11">
        <v>1.43984E-13</v>
      </c>
      <c r="AZ96" s="11">
        <v>1.5181800000000001E-13</v>
      </c>
      <c r="BA96" s="11">
        <v>1.5239199999999999E-13</v>
      </c>
      <c r="BB96" s="11">
        <v>9.4489400000000007E-10</v>
      </c>
      <c r="BC96" s="11">
        <v>3.0744099999999999E-9</v>
      </c>
      <c r="BD96" s="11">
        <v>7.32994E-9</v>
      </c>
      <c r="BE96" s="11">
        <v>8.3556599999999997E-9</v>
      </c>
      <c r="BF96" s="11">
        <v>4.0693299999999998E-10</v>
      </c>
      <c r="BG96" s="11">
        <v>1.05637E-8</v>
      </c>
      <c r="BH96" s="11">
        <v>4.0592400000000001E-10</v>
      </c>
      <c r="BI96" s="11">
        <v>-4.5508000000000002E-7</v>
      </c>
      <c r="BJ96" s="11">
        <v>0</v>
      </c>
      <c r="BK96" s="11">
        <v>-2.25861E-11</v>
      </c>
      <c r="BL96" s="11">
        <v>-3.4732600000000001E-11</v>
      </c>
      <c r="BM96" s="11">
        <v>2.31268E-11</v>
      </c>
      <c r="BN96" s="11">
        <v>-1.23699E-13</v>
      </c>
      <c r="BO96" s="11">
        <v>-1.1433399999999999E-13</v>
      </c>
      <c r="BP96" s="11">
        <v>-8.3241799999999998E-14</v>
      </c>
      <c r="BQ96" s="11">
        <v>-1.0843700000000001E-14</v>
      </c>
      <c r="BR96" s="11">
        <v>1.13244E-13</v>
      </c>
      <c r="BS96" s="11">
        <v>1.4083900000000001E-13</v>
      </c>
      <c r="BT96" s="11">
        <v>1.43158E-13</v>
      </c>
      <c r="BU96" s="11">
        <v>1.4332699999999999E-13</v>
      </c>
      <c r="BV96" s="11">
        <v>2.0511499999999999E-11</v>
      </c>
      <c r="BW96" s="11">
        <v>2.8441E-14</v>
      </c>
      <c r="BX96" s="11">
        <v>8.9151400000000004E-14</v>
      </c>
      <c r="BY96" s="11">
        <v>8.9225100000000001E-14</v>
      </c>
      <c r="BZ96" s="11">
        <v>2.8813100000000003E-14</v>
      </c>
      <c r="CA96" s="11">
        <v>9.0458300000000003E-14</v>
      </c>
      <c r="CB96" s="11">
        <v>9.0725600000000005E-14</v>
      </c>
      <c r="CC96" s="11">
        <v>6.6139999999999996E-14</v>
      </c>
      <c r="CD96" s="11">
        <v>9.1110999999999999E-14</v>
      </c>
      <c r="CE96" s="11">
        <v>9.1115999999999995E-14</v>
      </c>
      <c r="CF96" s="11">
        <v>9.1197599999999996E-14</v>
      </c>
      <c r="CG96" s="11">
        <v>9.1215599999999999E-14</v>
      </c>
      <c r="CH96" s="11">
        <v>-1.4142999999999999E-12</v>
      </c>
      <c r="CI96" s="11">
        <v>-1.3802800000000001E-12</v>
      </c>
      <c r="CJ96" s="11">
        <v>-9.9805899999999992E-13</v>
      </c>
      <c r="CK96" s="11">
        <v>6.5777599999999996E-13</v>
      </c>
      <c r="CL96" s="11">
        <v>-2.49984E-13</v>
      </c>
      <c r="CM96" s="11">
        <v>8.6397999999999997E-14</v>
      </c>
      <c r="CN96" s="11">
        <v>9.4916900000000004E-14</v>
      </c>
      <c r="CO96" s="11">
        <v>9.5041400000000005E-14</v>
      </c>
      <c r="CP96" s="11">
        <v>-4.6654699999999995E-13</v>
      </c>
      <c r="CQ96" s="11">
        <v>6.9699200000000001E-14</v>
      </c>
      <c r="CR96" s="11">
        <v>-5.9059899999999996E-14</v>
      </c>
      <c r="CS96" s="11">
        <v>-5.4887400000000001E-14</v>
      </c>
      <c r="CT96" s="11">
        <v>7.1984999999999996E-14</v>
      </c>
      <c r="CU96" s="11">
        <v>5.6805699999999999E-13</v>
      </c>
      <c r="CV96" s="11">
        <v>9.2728100000000003E-13</v>
      </c>
      <c r="CW96" s="11">
        <v>7.4165800000000005E-13</v>
      </c>
      <c r="CX96" s="11">
        <v>1.7593E-12</v>
      </c>
      <c r="CY96" s="11">
        <v>1.76077E-12</v>
      </c>
      <c r="CZ96" s="11">
        <v>1.8685500000000002E-12</v>
      </c>
      <c r="DA96" s="11">
        <v>1.8773799999999998E-12</v>
      </c>
      <c r="DB96" s="11">
        <v>-1.07376E-3</v>
      </c>
      <c r="DC96" s="11">
        <v>-2.7574100000000001E-3</v>
      </c>
      <c r="DD96" s="11">
        <v>0.99993900000000002</v>
      </c>
      <c r="DE96" s="11">
        <v>5.65008E-7</v>
      </c>
      <c r="DF96" s="11">
        <v>6.0072699999999998E-5</v>
      </c>
      <c r="DG96" s="11">
        <v>8.7483600000000002E-3</v>
      </c>
      <c r="DH96" s="11">
        <v>2.2610500000000001E-6</v>
      </c>
      <c r="DI96" s="11">
        <v>9.7418999999999992E-10</v>
      </c>
      <c r="DJ96" s="11">
        <v>0</v>
      </c>
      <c r="DK96" s="11">
        <v>-2053.09</v>
      </c>
      <c r="DL96" s="13">
        <v>-2211210</v>
      </c>
      <c r="DM96" s="11">
        <v>-2.96175E-3</v>
      </c>
      <c r="DN96" s="11">
        <v>1.02884E-4</v>
      </c>
      <c r="DO96" s="11">
        <v>0</v>
      </c>
      <c r="DP96" s="11">
        <v>4.9298600000000002E-8</v>
      </c>
      <c r="DQ96" s="11">
        <v>0</v>
      </c>
      <c r="DR96" s="13">
        <v>0</v>
      </c>
      <c r="DS96" s="11">
        <v>5.7046399999999998E-6</v>
      </c>
      <c r="DT96" s="11">
        <v>0</v>
      </c>
      <c r="DU96" s="11">
        <v>0</v>
      </c>
      <c r="DV96" s="11">
        <v>0</v>
      </c>
      <c r="DW96" s="11">
        <v>2105.0300000000002</v>
      </c>
      <c r="DX96" s="13">
        <v>0</v>
      </c>
      <c r="DY96" s="11">
        <v>2.3117100000000001E-4</v>
      </c>
      <c r="DZ96" s="11">
        <v>0</v>
      </c>
      <c r="EA96" s="11">
        <v>0</v>
      </c>
      <c r="EB96" s="11">
        <v>0</v>
      </c>
      <c r="EC96" s="11">
        <v>0</v>
      </c>
      <c r="ED96" s="38">
        <v>1266510</v>
      </c>
      <c r="EE96" s="11"/>
      <c r="EF96" s="11"/>
      <c r="EG96" s="11"/>
      <c r="EH96" s="11"/>
      <c r="EI96" s="11"/>
      <c r="EJ96" s="13">
        <f t="shared" ca="1" si="102"/>
        <v>-2211265.1318814564</v>
      </c>
      <c r="EK96" s="11"/>
      <c r="EL96" s="11"/>
      <c r="EM96" s="11"/>
      <c r="EN96" s="11"/>
      <c r="EO96" s="11"/>
      <c r="EP96" s="13">
        <f t="shared" ca="1" si="102"/>
        <v>0</v>
      </c>
      <c r="EQ96" s="11"/>
      <c r="ER96" s="11"/>
      <c r="ES96" s="11"/>
      <c r="ET96" s="11"/>
      <c r="EU96" s="11"/>
      <c r="EV96" s="13">
        <f t="shared" ca="1" si="103"/>
        <v>0</v>
      </c>
      <c r="EW96" s="11"/>
      <c r="EX96" s="11"/>
      <c r="EY96" s="11"/>
      <c r="EZ96" s="11"/>
      <c r="FA96" s="11"/>
      <c r="FB96" s="38">
        <f t="shared" ca="1" si="103"/>
        <v>1266540.5226896221</v>
      </c>
      <c r="FC96" s="40"/>
      <c r="FD96" s="40"/>
      <c r="FE96" s="40"/>
      <c r="FF96" s="40"/>
      <c r="FG96" s="40"/>
      <c r="FH96" s="42">
        <f t="shared" ca="1" si="104"/>
        <v>2.4932901649484443E-5</v>
      </c>
      <c r="FI96" s="41"/>
      <c r="FJ96" s="41"/>
      <c r="FK96" s="41"/>
      <c r="FL96" s="41"/>
      <c r="FM96" s="41"/>
      <c r="FN96" s="42">
        <f t="shared" ca="1" si="105"/>
        <v>0</v>
      </c>
      <c r="FO96" s="41"/>
      <c r="FP96" s="41"/>
      <c r="FQ96" s="41"/>
      <c r="FR96" s="41"/>
      <c r="FS96" s="41"/>
      <c r="FT96" s="42">
        <f t="shared" ca="1" si="106"/>
        <v>0</v>
      </c>
      <c r="FU96" s="41"/>
      <c r="FV96" s="41"/>
      <c r="FW96" s="41"/>
      <c r="FX96" s="41"/>
      <c r="FY96" s="41"/>
      <c r="FZ96" s="42">
        <f t="shared" ca="1" si="107"/>
        <v>2.4099840997803713E-5</v>
      </c>
      <c r="GA96" s="11"/>
      <c r="GB96" s="11"/>
      <c r="GC96" s="11"/>
      <c r="GD96" s="11"/>
      <c r="GE96" s="11"/>
      <c r="GF96" s="13">
        <f t="shared" ca="1" si="108"/>
        <v>-3.4723526569144713E-11</v>
      </c>
      <c r="GG96" s="11"/>
      <c r="GH96" s="11"/>
      <c r="GI96" s="11"/>
      <c r="GJ96" s="11"/>
      <c r="GK96" s="11"/>
      <c r="GL96" s="13">
        <f t="shared" ca="1" si="109"/>
        <v>2.31268E-11</v>
      </c>
      <c r="GM96" s="11"/>
      <c r="GN96" s="11"/>
      <c r="GO96" s="11"/>
      <c r="GP96" s="11"/>
      <c r="GQ96" s="11"/>
      <c r="GR96" s="13">
        <f t="shared" ca="1" si="110"/>
        <v>-1.23699E-13</v>
      </c>
      <c r="GS96" s="11"/>
      <c r="GT96" s="11"/>
      <c r="GU96" s="11"/>
      <c r="GV96" s="11"/>
      <c r="GW96" s="11"/>
      <c r="GX96" s="13">
        <f t="shared" ca="1" si="111"/>
        <v>2.0506437323419522E-11</v>
      </c>
    </row>
    <row r="97" spans="1:206" hidden="1" x14ac:dyDescent="0.25">
      <c r="A97" s="35" t="s">
        <v>91</v>
      </c>
      <c r="B97" s="32">
        <v>9.5999300000000001E-8</v>
      </c>
      <c r="C97" s="11">
        <v>3.68278E-5</v>
      </c>
      <c r="D97" s="11">
        <v>6.1754200000000006E-5</v>
      </c>
      <c r="E97" s="11">
        <v>1.3755500000000001E-4</v>
      </c>
      <c r="F97" s="11">
        <v>6.7135500000000003E-6</v>
      </c>
      <c r="G97" s="11">
        <v>9.8519599999999998E-5</v>
      </c>
      <c r="H97" s="11">
        <v>6.6994200000000003E-6</v>
      </c>
      <c r="I97" s="11">
        <v>1.9474400000000001E-7</v>
      </c>
      <c r="J97" s="11">
        <v>2.76256E-8</v>
      </c>
      <c r="K97" s="11">
        <v>1.3337499999999999E-10</v>
      </c>
      <c r="L97" s="11">
        <v>4.0018099999999999</v>
      </c>
      <c r="M97" s="11">
        <v>1.71265</v>
      </c>
      <c r="N97" s="11">
        <v>3.9067300000000001E-13</v>
      </c>
      <c r="O97" s="11">
        <v>1.47732E-12</v>
      </c>
      <c r="P97" s="11">
        <v>5.0851300000000002E-12</v>
      </c>
      <c r="Q97" s="11">
        <v>1.3485800000000001E-11</v>
      </c>
      <c r="R97" s="11">
        <v>1.45908E-10</v>
      </c>
      <c r="S97" s="11">
        <v>1.6868300000000001E-10</v>
      </c>
      <c r="T97" s="11">
        <v>1.7059799999999999E-10</v>
      </c>
      <c r="U97" s="11">
        <v>1.70737E-10</v>
      </c>
      <c r="V97" s="13">
        <v>1.9478199999999999E-16</v>
      </c>
      <c r="W97" s="11">
        <v>8.7244899999999999E-16</v>
      </c>
      <c r="X97" s="11">
        <v>1.62692E-15</v>
      </c>
      <c r="Y97" s="11">
        <v>1.6277E-15</v>
      </c>
      <c r="Z97" s="11">
        <v>8.7784200000000002E-16</v>
      </c>
      <c r="AA97" s="11">
        <v>1.64504E-15</v>
      </c>
      <c r="AB97" s="11">
        <v>1.64789E-15</v>
      </c>
      <c r="AC97" s="11">
        <v>1.23359E-15</v>
      </c>
      <c r="AD97" s="11">
        <v>1.65309E-15</v>
      </c>
      <c r="AE97" s="11">
        <v>1.6531400000000001E-15</v>
      </c>
      <c r="AF97" s="11">
        <v>1.6542899999999999E-15</v>
      </c>
      <c r="AG97" s="11">
        <v>1.65448E-15</v>
      </c>
      <c r="AH97" s="11">
        <v>8.5676800000000003E-14</v>
      </c>
      <c r="AI97" s="11">
        <v>1.1E-12</v>
      </c>
      <c r="AJ97" s="11">
        <v>1.2495500000000001E-11</v>
      </c>
      <c r="AK97" s="11">
        <v>6.1862799999999994E-11</v>
      </c>
      <c r="AL97" s="11">
        <v>3.5895000000000001E-9</v>
      </c>
      <c r="AM97" s="11">
        <v>6.2223799999999998E-9</v>
      </c>
      <c r="AN97" s="11">
        <v>6.2890600000000002E-9</v>
      </c>
      <c r="AO97" s="11">
        <v>6.29003E-9</v>
      </c>
      <c r="AP97" s="11">
        <v>1.2399E-18</v>
      </c>
      <c r="AQ97" s="11">
        <v>1.1554399999999999E-16</v>
      </c>
      <c r="AR97" s="11">
        <v>1.29419E-14</v>
      </c>
      <c r="AS97" s="11">
        <v>1.30726E-14</v>
      </c>
      <c r="AT97" s="11">
        <v>1.1640799999999999E-16</v>
      </c>
      <c r="AU97" s="11">
        <v>6.2358599999999998E-14</v>
      </c>
      <c r="AV97" s="11">
        <v>8.3889400000000004E-14</v>
      </c>
      <c r="AW97" s="11">
        <v>2.59685E-16</v>
      </c>
      <c r="AX97" s="11">
        <v>1.4388900000000001E-13</v>
      </c>
      <c r="AY97" s="11">
        <v>1.43984E-13</v>
      </c>
      <c r="AZ97" s="11">
        <v>1.5181800000000001E-13</v>
      </c>
      <c r="BA97" s="11">
        <v>1.5239199999999999E-13</v>
      </c>
      <c r="BB97" s="11">
        <v>9.4691200000000001E-10</v>
      </c>
      <c r="BC97" s="11">
        <v>3.0747000000000001E-9</v>
      </c>
      <c r="BD97" s="11">
        <v>7.3302500000000004E-9</v>
      </c>
      <c r="BE97" s="11">
        <v>8.3556599999999997E-9</v>
      </c>
      <c r="BF97" s="11">
        <v>4.0693299999999998E-10</v>
      </c>
      <c r="BG97" s="11">
        <v>1.05637E-8</v>
      </c>
      <c r="BH97" s="11">
        <v>4.0592400000000001E-10</v>
      </c>
      <c r="BI97" s="11">
        <v>-4.5508000000000002E-7</v>
      </c>
      <c r="BJ97" s="11">
        <v>0</v>
      </c>
      <c r="BK97" s="11">
        <v>-2.25861E-11</v>
      </c>
      <c r="BL97" s="11">
        <v>-7.0624800000000003E-11</v>
      </c>
      <c r="BM97" s="11">
        <v>2.31268E-11</v>
      </c>
      <c r="BN97" s="11">
        <v>-1.23699E-13</v>
      </c>
      <c r="BO97" s="11">
        <v>-1.1433399999999999E-13</v>
      </c>
      <c r="BP97" s="11">
        <v>-8.3241799999999998E-14</v>
      </c>
      <c r="BQ97" s="11">
        <v>-1.0843700000000001E-14</v>
      </c>
      <c r="BR97" s="11">
        <v>1.13244E-13</v>
      </c>
      <c r="BS97" s="11">
        <v>1.4083900000000001E-13</v>
      </c>
      <c r="BT97" s="11">
        <v>1.43158E-13</v>
      </c>
      <c r="BU97" s="11">
        <v>1.4332699999999999E-13</v>
      </c>
      <c r="BV97" s="11">
        <v>4.1069300000000003E-11</v>
      </c>
      <c r="BW97" s="11">
        <v>2.8441E-14</v>
      </c>
      <c r="BX97" s="11">
        <v>8.9151400000000004E-14</v>
      </c>
      <c r="BY97" s="11">
        <v>8.9225100000000001E-14</v>
      </c>
      <c r="BZ97" s="11">
        <v>2.8813100000000003E-14</v>
      </c>
      <c r="CA97" s="11">
        <v>9.0458300000000003E-14</v>
      </c>
      <c r="CB97" s="11">
        <v>9.0725600000000005E-14</v>
      </c>
      <c r="CC97" s="11">
        <v>6.6139999999999996E-14</v>
      </c>
      <c r="CD97" s="11">
        <v>9.1110999999999999E-14</v>
      </c>
      <c r="CE97" s="11">
        <v>9.1115999999999995E-14</v>
      </c>
      <c r="CF97" s="11">
        <v>9.1197599999999996E-14</v>
      </c>
      <c r="CG97" s="11">
        <v>9.1215599999999999E-14</v>
      </c>
      <c r="CH97" s="11">
        <v>-1.4142999999999999E-12</v>
      </c>
      <c r="CI97" s="11">
        <v>-1.3802800000000001E-12</v>
      </c>
      <c r="CJ97" s="11">
        <v>-9.9805899999999992E-13</v>
      </c>
      <c r="CK97" s="11">
        <v>6.5777599999999996E-13</v>
      </c>
      <c r="CL97" s="11">
        <v>-2.49984E-13</v>
      </c>
      <c r="CM97" s="11">
        <v>8.6397999999999997E-14</v>
      </c>
      <c r="CN97" s="11">
        <v>9.4916900000000004E-14</v>
      </c>
      <c r="CO97" s="11">
        <v>9.5041400000000005E-14</v>
      </c>
      <c r="CP97" s="11">
        <v>-4.6654699999999995E-13</v>
      </c>
      <c r="CQ97" s="11">
        <v>6.9699200000000001E-14</v>
      </c>
      <c r="CR97" s="11">
        <v>-5.9059899999999996E-14</v>
      </c>
      <c r="CS97" s="11">
        <v>-5.4887400000000001E-14</v>
      </c>
      <c r="CT97" s="11">
        <v>7.1984999999999996E-14</v>
      </c>
      <c r="CU97" s="11">
        <v>5.6805699999999999E-13</v>
      </c>
      <c r="CV97" s="11">
        <v>9.2728100000000003E-13</v>
      </c>
      <c r="CW97" s="11">
        <v>7.4165800000000005E-13</v>
      </c>
      <c r="CX97" s="11">
        <v>1.7593E-12</v>
      </c>
      <c r="CY97" s="11">
        <v>1.76077E-12</v>
      </c>
      <c r="CZ97" s="11">
        <v>1.8685500000000002E-12</v>
      </c>
      <c r="DA97" s="11">
        <v>1.8773799999999998E-12</v>
      </c>
      <c r="DB97" s="11">
        <v>-1.0916999999999999E-3</v>
      </c>
      <c r="DC97" s="11">
        <v>-2.7574100000000001E-3</v>
      </c>
      <c r="DD97" s="11">
        <v>0.99993900000000002</v>
      </c>
      <c r="DE97" s="11">
        <v>5.65008E-7</v>
      </c>
      <c r="DF97" s="11">
        <v>6.0072699999999998E-5</v>
      </c>
      <c r="DG97" s="11">
        <v>8.7475799999999996E-3</v>
      </c>
      <c r="DH97" s="11">
        <v>2.2610500000000001E-6</v>
      </c>
      <c r="DI97" s="11">
        <v>9.7418999999999992E-10</v>
      </c>
      <c r="DJ97" s="11">
        <v>0</v>
      </c>
      <c r="DK97" s="11">
        <v>-2053.09</v>
      </c>
      <c r="DL97" s="13">
        <v>-2211210</v>
      </c>
      <c r="DM97" s="11">
        <v>-2.96175E-3</v>
      </c>
      <c r="DN97" s="11">
        <v>1.02884E-4</v>
      </c>
      <c r="DO97" s="11">
        <v>0</v>
      </c>
      <c r="DP97" s="11">
        <v>4.9298600000000002E-8</v>
      </c>
      <c r="DQ97" s="11">
        <v>0</v>
      </c>
      <c r="DR97" s="13">
        <v>0</v>
      </c>
      <c r="DS97" s="11">
        <v>5.7046399999999998E-6</v>
      </c>
      <c r="DT97" s="11">
        <v>0</v>
      </c>
      <c r="DU97" s="11">
        <v>0</v>
      </c>
      <c r="DV97" s="11">
        <v>0</v>
      </c>
      <c r="DW97" s="11">
        <v>2105.0300000000002</v>
      </c>
      <c r="DX97" s="13">
        <v>0</v>
      </c>
      <c r="DY97" s="11">
        <v>2.52186E-4</v>
      </c>
      <c r="DZ97" s="11">
        <v>0</v>
      </c>
      <c r="EA97" s="11">
        <v>0</v>
      </c>
      <c r="EB97" s="11">
        <v>0</v>
      </c>
      <c r="EC97" s="11">
        <v>0</v>
      </c>
      <c r="ED97" s="38">
        <v>1266510</v>
      </c>
      <c r="EE97" s="11"/>
      <c r="EF97" s="11"/>
      <c r="EG97" s="11"/>
      <c r="EH97" s="11"/>
      <c r="EI97" s="11"/>
      <c r="EJ97" s="13">
        <f t="shared" ca="1" si="102"/>
        <v>-2211268.2123431135</v>
      </c>
      <c r="EK97" s="11"/>
      <c r="EL97" s="11"/>
      <c r="EM97" s="11"/>
      <c r="EN97" s="11"/>
      <c r="EO97" s="11"/>
      <c r="EP97" s="13">
        <f t="shared" ca="1" si="102"/>
        <v>0</v>
      </c>
      <c r="EQ97" s="11"/>
      <c r="ER97" s="11"/>
      <c r="ES97" s="11"/>
      <c r="ET97" s="11"/>
      <c r="EU97" s="11"/>
      <c r="EV97" s="13">
        <f t="shared" ca="1" si="103"/>
        <v>0</v>
      </c>
      <c r="EW97" s="11"/>
      <c r="EX97" s="11"/>
      <c r="EY97" s="11"/>
      <c r="EZ97" s="11"/>
      <c r="FA97" s="11"/>
      <c r="FB97" s="38">
        <f t="shared" ca="1" si="103"/>
        <v>1266540.368666539</v>
      </c>
      <c r="FC97" s="40"/>
      <c r="FD97" s="40"/>
      <c r="FE97" s="40"/>
      <c r="FF97" s="40"/>
      <c r="FG97" s="40"/>
      <c r="FH97" s="42">
        <f t="shared" ca="1" si="104"/>
        <v>2.6326012958288402E-5</v>
      </c>
      <c r="FI97" s="41"/>
      <c r="FJ97" s="41"/>
      <c r="FK97" s="41"/>
      <c r="FL97" s="41"/>
      <c r="FM97" s="41"/>
      <c r="FN97" s="42">
        <f t="shared" ca="1" si="105"/>
        <v>0</v>
      </c>
      <c r="FO97" s="41"/>
      <c r="FP97" s="41"/>
      <c r="FQ97" s="41"/>
      <c r="FR97" s="41"/>
      <c r="FS97" s="41"/>
      <c r="FT97" s="42">
        <f t="shared" ca="1" si="106"/>
        <v>0</v>
      </c>
      <c r="FU97" s="41"/>
      <c r="FV97" s="41"/>
      <c r="FW97" s="41"/>
      <c r="FX97" s="41"/>
      <c r="FY97" s="41"/>
      <c r="FZ97" s="42">
        <f t="shared" ca="1" si="107"/>
        <v>2.3978228785377677E-5</v>
      </c>
      <c r="GA97" s="11"/>
      <c r="GB97" s="11"/>
      <c r="GC97" s="11"/>
      <c r="GD97" s="11"/>
      <c r="GE97" s="11"/>
      <c r="GF97" s="13">
        <f t="shared" ca="1" si="108"/>
        <v>-7.0612724193979564E-11</v>
      </c>
      <c r="GG97" s="11"/>
      <c r="GH97" s="11"/>
      <c r="GI97" s="11"/>
      <c r="GJ97" s="11"/>
      <c r="GK97" s="11"/>
      <c r="GL97" s="13">
        <f t="shared" ca="1" si="109"/>
        <v>2.31268E-11</v>
      </c>
      <c r="GM97" s="11"/>
      <c r="GN97" s="11"/>
      <c r="GO97" s="11"/>
      <c r="GP97" s="11"/>
      <c r="GQ97" s="11"/>
      <c r="GR97" s="13">
        <f t="shared" ca="1" si="110"/>
        <v>-1.23699E-13</v>
      </c>
      <c r="GS97" s="11"/>
      <c r="GT97" s="11"/>
      <c r="GU97" s="11"/>
      <c r="GV97" s="11"/>
      <c r="GW97" s="11"/>
      <c r="GX97" s="13">
        <f t="shared" ca="1" si="111"/>
        <v>4.1062995883604659E-11</v>
      </c>
    </row>
    <row r="98" spans="1:206" hidden="1" x14ac:dyDescent="0.25">
      <c r="A98" s="35" t="s">
        <v>91</v>
      </c>
      <c r="B98" s="32">
        <v>9.5999300000000001E-8</v>
      </c>
      <c r="C98" s="11">
        <v>3.68278E-5</v>
      </c>
      <c r="D98" s="11">
        <v>6.1754200000000006E-5</v>
      </c>
      <c r="E98" s="11">
        <v>1.3755500000000001E-4</v>
      </c>
      <c r="F98" s="11">
        <v>6.7135500000000003E-6</v>
      </c>
      <c r="G98" s="11">
        <v>9.8519599999999998E-5</v>
      </c>
      <c r="H98" s="11">
        <v>6.6994200000000003E-6</v>
      </c>
      <c r="I98" s="11">
        <v>1.9474400000000001E-7</v>
      </c>
      <c r="J98" s="11">
        <v>2.76256E-8</v>
      </c>
      <c r="K98" s="11">
        <v>1.3337499999999999E-10</v>
      </c>
      <c r="L98" s="11">
        <v>4.0018099999999999</v>
      </c>
      <c r="M98" s="11">
        <v>1.71265</v>
      </c>
      <c r="N98" s="11">
        <v>3.9067300000000001E-13</v>
      </c>
      <c r="O98" s="11">
        <v>1.47732E-12</v>
      </c>
      <c r="P98" s="11">
        <v>5.0851300000000002E-12</v>
      </c>
      <c r="Q98" s="11">
        <v>1.3485800000000001E-11</v>
      </c>
      <c r="R98" s="11">
        <v>1.45908E-10</v>
      </c>
      <c r="S98" s="11">
        <v>1.6868300000000001E-10</v>
      </c>
      <c r="T98" s="11">
        <v>1.7059799999999999E-10</v>
      </c>
      <c r="U98" s="11">
        <v>1.70737E-10</v>
      </c>
      <c r="V98" s="13">
        <v>2.11014E-16</v>
      </c>
      <c r="W98" s="11">
        <v>8.7244899999999999E-16</v>
      </c>
      <c r="X98" s="11">
        <v>1.62692E-15</v>
      </c>
      <c r="Y98" s="11">
        <v>1.6277E-15</v>
      </c>
      <c r="Z98" s="11">
        <v>8.7784200000000002E-16</v>
      </c>
      <c r="AA98" s="11">
        <v>1.64504E-15</v>
      </c>
      <c r="AB98" s="11">
        <v>1.64789E-15</v>
      </c>
      <c r="AC98" s="11">
        <v>1.23359E-15</v>
      </c>
      <c r="AD98" s="11">
        <v>1.65309E-15</v>
      </c>
      <c r="AE98" s="11">
        <v>1.6531400000000001E-15</v>
      </c>
      <c r="AF98" s="11">
        <v>1.6542899999999999E-15</v>
      </c>
      <c r="AG98" s="11">
        <v>1.65448E-15</v>
      </c>
      <c r="AH98" s="11">
        <v>8.5676800000000003E-14</v>
      </c>
      <c r="AI98" s="11">
        <v>1.1E-12</v>
      </c>
      <c r="AJ98" s="11">
        <v>1.2495500000000001E-11</v>
      </c>
      <c r="AK98" s="11">
        <v>6.1862799999999994E-11</v>
      </c>
      <c r="AL98" s="11">
        <v>3.5895000000000001E-9</v>
      </c>
      <c r="AM98" s="11">
        <v>6.2223799999999998E-9</v>
      </c>
      <c r="AN98" s="11">
        <v>6.2890600000000002E-9</v>
      </c>
      <c r="AO98" s="11">
        <v>6.29003E-9</v>
      </c>
      <c r="AP98" s="11">
        <v>1.2399E-18</v>
      </c>
      <c r="AQ98" s="11">
        <v>1.1554399999999999E-16</v>
      </c>
      <c r="AR98" s="11">
        <v>1.29419E-14</v>
      </c>
      <c r="AS98" s="11">
        <v>1.30726E-14</v>
      </c>
      <c r="AT98" s="11">
        <v>1.1640799999999999E-16</v>
      </c>
      <c r="AU98" s="11">
        <v>6.2358599999999998E-14</v>
      </c>
      <c r="AV98" s="11">
        <v>8.3889400000000004E-14</v>
      </c>
      <c r="AW98" s="11">
        <v>2.59685E-16</v>
      </c>
      <c r="AX98" s="11">
        <v>1.4388900000000001E-13</v>
      </c>
      <c r="AY98" s="11">
        <v>1.43984E-13</v>
      </c>
      <c r="AZ98" s="11">
        <v>1.5181800000000001E-13</v>
      </c>
      <c r="BA98" s="11">
        <v>1.5239199999999999E-13</v>
      </c>
      <c r="BB98" s="11">
        <v>9.4892900000000004E-10</v>
      </c>
      <c r="BC98" s="11">
        <v>3.0749999999999998E-9</v>
      </c>
      <c r="BD98" s="11">
        <v>7.3305699999999998E-9</v>
      </c>
      <c r="BE98" s="11">
        <v>8.3556599999999997E-9</v>
      </c>
      <c r="BF98" s="11">
        <v>4.0693299999999998E-10</v>
      </c>
      <c r="BG98" s="11">
        <v>1.05637E-8</v>
      </c>
      <c r="BH98" s="11">
        <v>4.0592400000000001E-10</v>
      </c>
      <c r="BI98" s="11">
        <v>-4.5508000000000002E-7</v>
      </c>
      <c r="BJ98" s="11">
        <v>0</v>
      </c>
      <c r="BK98" s="11">
        <v>-2.25861E-11</v>
      </c>
      <c r="BL98" s="11">
        <v>-1.06517E-10</v>
      </c>
      <c r="BM98" s="11">
        <v>2.31268E-11</v>
      </c>
      <c r="BN98" s="11">
        <v>-1.23699E-13</v>
      </c>
      <c r="BO98" s="11">
        <v>-1.1433399999999999E-13</v>
      </c>
      <c r="BP98" s="11">
        <v>-8.3241799999999998E-14</v>
      </c>
      <c r="BQ98" s="11">
        <v>-1.0843700000000001E-14</v>
      </c>
      <c r="BR98" s="11">
        <v>1.13244E-13</v>
      </c>
      <c r="BS98" s="11">
        <v>1.4083900000000001E-13</v>
      </c>
      <c r="BT98" s="11">
        <v>1.43158E-13</v>
      </c>
      <c r="BU98" s="11">
        <v>1.4332699999999999E-13</v>
      </c>
      <c r="BV98" s="11">
        <v>6.1627199999999997E-11</v>
      </c>
      <c r="BW98" s="11">
        <v>2.8441E-14</v>
      </c>
      <c r="BX98" s="11">
        <v>8.9151400000000004E-14</v>
      </c>
      <c r="BY98" s="11">
        <v>8.9225100000000001E-14</v>
      </c>
      <c r="BZ98" s="11">
        <v>2.8813100000000003E-14</v>
      </c>
      <c r="CA98" s="11">
        <v>9.0458300000000003E-14</v>
      </c>
      <c r="CB98" s="11">
        <v>9.0725600000000005E-14</v>
      </c>
      <c r="CC98" s="11">
        <v>6.6139999999999996E-14</v>
      </c>
      <c r="CD98" s="11">
        <v>9.1110999999999999E-14</v>
      </c>
      <c r="CE98" s="11">
        <v>9.1115999999999995E-14</v>
      </c>
      <c r="CF98" s="11">
        <v>9.1197599999999996E-14</v>
      </c>
      <c r="CG98" s="11">
        <v>9.1215599999999999E-14</v>
      </c>
      <c r="CH98" s="11">
        <v>-1.4142999999999999E-12</v>
      </c>
      <c r="CI98" s="11">
        <v>-1.3802800000000001E-12</v>
      </c>
      <c r="CJ98" s="11">
        <v>-9.9805899999999992E-13</v>
      </c>
      <c r="CK98" s="11">
        <v>6.5777599999999996E-13</v>
      </c>
      <c r="CL98" s="11">
        <v>-2.49984E-13</v>
      </c>
      <c r="CM98" s="11">
        <v>8.6397999999999997E-14</v>
      </c>
      <c r="CN98" s="11">
        <v>9.4916900000000004E-14</v>
      </c>
      <c r="CO98" s="11">
        <v>9.5041400000000005E-14</v>
      </c>
      <c r="CP98" s="11">
        <v>-4.6654699999999995E-13</v>
      </c>
      <c r="CQ98" s="11">
        <v>6.9699200000000001E-14</v>
      </c>
      <c r="CR98" s="11">
        <v>-5.9059899999999996E-14</v>
      </c>
      <c r="CS98" s="11">
        <v>-5.4887400000000001E-14</v>
      </c>
      <c r="CT98" s="11">
        <v>7.1984999999999996E-14</v>
      </c>
      <c r="CU98" s="11">
        <v>5.6805699999999999E-13</v>
      </c>
      <c r="CV98" s="11">
        <v>9.2728100000000003E-13</v>
      </c>
      <c r="CW98" s="11">
        <v>7.4165800000000005E-13</v>
      </c>
      <c r="CX98" s="11">
        <v>1.7593E-12</v>
      </c>
      <c r="CY98" s="11">
        <v>1.76077E-12</v>
      </c>
      <c r="CZ98" s="11">
        <v>1.8685500000000002E-12</v>
      </c>
      <c r="DA98" s="11">
        <v>1.8773799999999998E-12</v>
      </c>
      <c r="DB98" s="11">
        <v>-1.10965E-3</v>
      </c>
      <c r="DC98" s="11">
        <v>-2.7574100000000001E-3</v>
      </c>
      <c r="DD98" s="11">
        <v>0.99993900000000002</v>
      </c>
      <c r="DE98" s="11">
        <v>5.65008E-7</v>
      </c>
      <c r="DF98" s="11">
        <v>6.0072699999999998E-5</v>
      </c>
      <c r="DG98" s="11">
        <v>8.7468000000000008E-3</v>
      </c>
      <c r="DH98" s="11">
        <v>2.2610500000000001E-6</v>
      </c>
      <c r="DI98" s="11">
        <v>9.7418999999999992E-10</v>
      </c>
      <c r="DJ98" s="11">
        <v>0</v>
      </c>
      <c r="DK98" s="11">
        <v>-2053.09</v>
      </c>
      <c r="DL98" s="13">
        <v>-2211210</v>
      </c>
      <c r="DM98" s="11">
        <v>-2.96175E-3</v>
      </c>
      <c r="DN98" s="11">
        <v>1.02884E-4</v>
      </c>
      <c r="DO98" s="11">
        <v>0</v>
      </c>
      <c r="DP98" s="11">
        <v>4.9298600000000002E-8</v>
      </c>
      <c r="DQ98" s="11">
        <v>0</v>
      </c>
      <c r="DR98" s="13">
        <v>0</v>
      </c>
      <c r="DS98" s="11">
        <v>5.7046399999999998E-6</v>
      </c>
      <c r="DT98" s="11">
        <v>0</v>
      </c>
      <c r="DU98" s="11">
        <v>0</v>
      </c>
      <c r="DV98" s="11">
        <v>0</v>
      </c>
      <c r="DW98" s="11">
        <v>2105.0300000000002</v>
      </c>
      <c r="DX98" s="13">
        <v>0</v>
      </c>
      <c r="DY98" s="11">
        <v>2.73202E-4</v>
      </c>
      <c r="DZ98" s="11">
        <v>0</v>
      </c>
      <c r="EA98" s="11">
        <v>0</v>
      </c>
      <c r="EB98" s="11">
        <v>0</v>
      </c>
      <c r="EC98" s="11">
        <v>0</v>
      </c>
      <c r="ED98" s="38">
        <v>1266510</v>
      </c>
      <c r="EE98" s="11"/>
      <c r="EF98" s="11"/>
      <c r="EG98" s="11"/>
      <c r="EH98" s="11"/>
      <c r="EI98" s="11"/>
      <c r="EJ98" s="13">
        <f t="shared" ca="1" si="102"/>
        <v>-2211193.937900444</v>
      </c>
      <c r="EK98" s="11"/>
      <c r="EL98" s="11"/>
      <c r="EM98" s="11"/>
      <c r="EN98" s="11"/>
      <c r="EO98" s="11"/>
      <c r="EP98" s="13">
        <f t="shared" ca="1" si="102"/>
        <v>0</v>
      </c>
      <c r="EQ98" s="11"/>
      <c r="ER98" s="11"/>
      <c r="ES98" s="11"/>
      <c r="ET98" s="11"/>
      <c r="EU98" s="11"/>
      <c r="EV98" s="13">
        <f t="shared" ca="1" si="103"/>
        <v>0</v>
      </c>
      <c r="EW98" s="11"/>
      <c r="EX98" s="11"/>
      <c r="EY98" s="11"/>
      <c r="EZ98" s="11"/>
      <c r="FA98" s="11"/>
      <c r="FB98" s="38">
        <f t="shared" ca="1" si="103"/>
        <v>1266501.3553474622</v>
      </c>
      <c r="FC98" s="40"/>
      <c r="FD98" s="40"/>
      <c r="FE98" s="40"/>
      <c r="FF98" s="40"/>
      <c r="FG98" s="40"/>
      <c r="FH98" s="42">
        <f t="shared" ca="1" si="104"/>
        <v>-7.263941261107251E-6</v>
      </c>
      <c r="FI98" s="41"/>
      <c r="FJ98" s="41"/>
      <c r="FK98" s="41"/>
      <c r="FL98" s="41"/>
      <c r="FM98" s="41"/>
      <c r="FN98" s="42">
        <f t="shared" ca="1" si="105"/>
        <v>0</v>
      </c>
      <c r="FO98" s="41"/>
      <c r="FP98" s="41"/>
      <c r="FQ98" s="41"/>
      <c r="FR98" s="41"/>
      <c r="FS98" s="41"/>
      <c r="FT98" s="42">
        <f t="shared" ca="1" si="106"/>
        <v>0</v>
      </c>
      <c r="FU98" s="41"/>
      <c r="FV98" s="41"/>
      <c r="FW98" s="41"/>
      <c r="FX98" s="41"/>
      <c r="FY98" s="41"/>
      <c r="FZ98" s="42">
        <f t="shared" ca="1" si="107"/>
        <v>-6.8255699029369741E-6</v>
      </c>
      <c r="GA98" s="11"/>
      <c r="GB98" s="11"/>
      <c r="GC98" s="11"/>
      <c r="GD98" s="11"/>
      <c r="GE98" s="11"/>
      <c r="GF98" s="13">
        <f t="shared" ca="1" si="108"/>
        <v>-1.0652032266120897E-10</v>
      </c>
      <c r="GG98" s="11"/>
      <c r="GH98" s="11"/>
      <c r="GI98" s="11"/>
      <c r="GJ98" s="11"/>
      <c r="GK98" s="11"/>
      <c r="GL98" s="13">
        <f t="shared" ca="1" si="109"/>
        <v>2.31268E-11</v>
      </c>
      <c r="GM98" s="11"/>
      <c r="GN98" s="11"/>
      <c r="GO98" s="11"/>
      <c r="GP98" s="11"/>
      <c r="GQ98" s="11"/>
      <c r="GR98" s="13">
        <f t="shared" ca="1" si="110"/>
        <v>-1.23699E-13</v>
      </c>
      <c r="GS98" s="11"/>
      <c r="GT98" s="11"/>
      <c r="GU98" s="11"/>
      <c r="GV98" s="11"/>
      <c r="GW98" s="11"/>
      <c r="GX98" s="13">
        <f t="shared" ca="1" si="111"/>
        <v>6.1628990809377278E-11</v>
      </c>
    </row>
    <row r="99" spans="1:206" hidden="1" x14ac:dyDescent="0.25">
      <c r="A99" s="35" t="s">
        <v>91</v>
      </c>
      <c r="B99" s="32">
        <v>9.5999300000000001E-8</v>
      </c>
      <c r="C99" s="11">
        <v>3.68278E-5</v>
      </c>
      <c r="D99" s="11">
        <v>6.1754200000000006E-5</v>
      </c>
      <c r="E99" s="11">
        <v>1.3755500000000001E-4</v>
      </c>
      <c r="F99" s="11">
        <v>6.7135500000000003E-6</v>
      </c>
      <c r="G99" s="11">
        <v>9.8519599999999998E-5</v>
      </c>
      <c r="H99" s="11">
        <v>6.6994200000000003E-6</v>
      </c>
      <c r="I99" s="11">
        <v>1.9474400000000001E-7</v>
      </c>
      <c r="J99" s="11">
        <v>2.76256E-8</v>
      </c>
      <c r="K99" s="11">
        <v>1.3337499999999999E-10</v>
      </c>
      <c r="L99" s="11">
        <v>4.0018099999999999</v>
      </c>
      <c r="M99" s="11">
        <v>1.71265</v>
      </c>
      <c r="N99" s="11">
        <v>3.9067300000000001E-13</v>
      </c>
      <c r="O99" s="11">
        <v>1.47732E-12</v>
      </c>
      <c r="P99" s="11">
        <v>5.0851300000000002E-12</v>
      </c>
      <c r="Q99" s="11">
        <v>1.3485800000000001E-11</v>
      </c>
      <c r="R99" s="11">
        <v>1.45908E-10</v>
      </c>
      <c r="S99" s="11">
        <v>1.6868300000000001E-10</v>
      </c>
      <c r="T99" s="11">
        <v>1.7059799999999999E-10</v>
      </c>
      <c r="U99" s="11">
        <v>1.70737E-10</v>
      </c>
      <c r="V99" s="13">
        <v>2.2724599999999998E-16</v>
      </c>
      <c r="W99" s="11">
        <v>8.7244899999999999E-16</v>
      </c>
      <c r="X99" s="11">
        <v>1.62692E-15</v>
      </c>
      <c r="Y99" s="11">
        <v>1.6277E-15</v>
      </c>
      <c r="Z99" s="11">
        <v>8.7784200000000002E-16</v>
      </c>
      <c r="AA99" s="11">
        <v>1.64504E-15</v>
      </c>
      <c r="AB99" s="11">
        <v>1.64789E-15</v>
      </c>
      <c r="AC99" s="11">
        <v>1.23359E-15</v>
      </c>
      <c r="AD99" s="11">
        <v>1.65309E-15</v>
      </c>
      <c r="AE99" s="11">
        <v>1.6531400000000001E-15</v>
      </c>
      <c r="AF99" s="11">
        <v>1.6542899999999999E-15</v>
      </c>
      <c r="AG99" s="11">
        <v>1.65448E-15</v>
      </c>
      <c r="AH99" s="11">
        <v>8.5676800000000003E-14</v>
      </c>
      <c r="AI99" s="11">
        <v>1.1E-12</v>
      </c>
      <c r="AJ99" s="11">
        <v>1.2495500000000001E-11</v>
      </c>
      <c r="AK99" s="11">
        <v>6.1862799999999994E-11</v>
      </c>
      <c r="AL99" s="11">
        <v>3.5895000000000001E-9</v>
      </c>
      <c r="AM99" s="11">
        <v>6.2223799999999998E-9</v>
      </c>
      <c r="AN99" s="11">
        <v>6.2890600000000002E-9</v>
      </c>
      <c r="AO99" s="11">
        <v>6.29003E-9</v>
      </c>
      <c r="AP99" s="11">
        <v>1.2399E-18</v>
      </c>
      <c r="AQ99" s="11">
        <v>1.1554399999999999E-16</v>
      </c>
      <c r="AR99" s="11">
        <v>1.29419E-14</v>
      </c>
      <c r="AS99" s="11">
        <v>1.30726E-14</v>
      </c>
      <c r="AT99" s="11">
        <v>1.1640799999999999E-16</v>
      </c>
      <c r="AU99" s="11">
        <v>6.2358599999999998E-14</v>
      </c>
      <c r="AV99" s="11">
        <v>8.3889400000000004E-14</v>
      </c>
      <c r="AW99" s="11">
        <v>2.59685E-16</v>
      </c>
      <c r="AX99" s="11">
        <v>1.4388900000000001E-13</v>
      </c>
      <c r="AY99" s="11">
        <v>1.43984E-13</v>
      </c>
      <c r="AZ99" s="11">
        <v>1.5181800000000001E-13</v>
      </c>
      <c r="BA99" s="11">
        <v>1.5239199999999999E-13</v>
      </c>
      <c r="BB99" s="11">
        <v>9.5094699999999998E-10</v>
      </c>
      <c r="BC99" s="11">
        <v>3.0752999999999999E-9</v>
      </c>
      <c r="BD99" s="11">
        <v>7.3308800000000002E-9</v>
      </c>
      <c r="BE99" s="11">
        <v>8.3556599999999997E-9</v>
      </c>
      <c r="BF99" s="11">
        <v>4.0693299999999998E-10</v>
      </c>
      <c r="BG99" s="11">
        <v>1.05637E-8</v>
      </c>
      <c r="BH99" s="11">
        <v>4.0592400000000001E-10</v>
      </c>
      <c r="BI99" s="11">
        <v>-4.5508000000000002E-7</v>
      </c>
      <c r="BJ99" s="11">
        <v>0</v>
      </c>
      <c r="BK99" s="11">
        <v>-2.25861E-11</v>
      </c>
      <c r="BL99" s="11">
        <v>-1.4240899999999999E-10</v>
      </c>
      <c r="BM99" s="11">
        <v>2.31268E-11</v>
      </c>
      <c r="BN99" s="11">
        <v>-1.23699E-13</v>
      </c>
      <c r="BO99" s="11">
        <v>-1.1433399999999999E-13</v>
      </c>
      <c r="BP99" s="11">
        <v>-8.3241799999999998E-14</v>
      </c>
      <c r="BQ99" s="11">
        <v>-1.0843700000000001E-14</v>
      </c>
      <c r="BR99" s="11">
        <v>1.13244E-13</v>
      </c>
      <c r="BS99" s="11">
        <v>1.4083900000000001E-13</v>
      </c>
      <c r="BT99" s="11">
        <v>1.43158E-13</v>
      </c>
      <c r="BU99" s="11">
        <v>1.4332699999999999E-13</v>
      </c>
      <c r="BV99" s="11">
        <v>8.2184999999999998E-11</v>
      </c>
      <c r="BW99" s="11">
        <v>2.8441E-14</v>
      </c>
      <c r="BX99" s="11">
        <v>8.9151400000000004E-14</v>
      </c>
      <c r="BY99" s="11">
        <v>8.9225100000000001E-14</v>
      </c>
      <c r="BZ99" s="11">
        <v>2.8813100000000003E-14</v>
      </c>
      <c r="CA99" s="11">
        <v>9.0458300000000003E-14</v>
      </c>
      <c r="CB99" s="11">
        <v>9.0725600000000005E-14</v>
      </c>
      <c r="CC99" s="11">
        <v>6.6139999999999996E-14</v>
      </c>
      <c r="CD99" s="11">
        <v>9.1110999999999999E-14</v>
      </c>
      <c r="CE99" s="11">
        <v>9.1115999999999995E-14</v>
      </c>
      <c r="CF99" s="11">
        <v>9.1197599999999996E-14</v>
      </c>
      <c r="CG99" s="11">
        <v>9.1215599999999999E-14</v>
      </c>
      <c r="CH99" s="11">
        <v>-1.4142999999999999E-12</v>
      </c>
      <c r="CI99" s="11">
        <v>-1.3802800000000001E-12</v>
      </c>
      <c r="CJ99" s="11">
        <v>-9.9805899999999992E-13</v>
      </c>
      <c r="CK99" s="11">
        <v>6.5777599999999996E-13</v>
      </c>
      <c r="CL99" s="11">
        <v>-2.49984E-13</v>
      </c>
      <c r="CM99" s="11">
        <v>8.6397999999999997E-14</v>
      </c>
      <c r="CN99" s="11">
        <v>9.4916900000000004E-14</v>
      </c>
      <c r="CO99" s="11">
        <v>9.5041400000000005E-14</v>
      </c>
      <c r="CP99" s="11">
        <v>-4.6654699999999995E-13</v>
      </c>
      <c r="CQ99" s="11">
        <v>6.9699200000000001E-14</v>
      </c>
      <c r="CR99" s="11">
        <v>-5.9059899999999996E-14</v>
      </c>
      <c r="CS99" s="11">
        <v>-5.4887400000000001E-14</v>
      </c>
      <c r="CT99" s="11">
        <v>7.1984999999999996E-14</v>
      </c>
      <c r="CU99" s="11">
        <v>5.6805699999999999E-13</v>
      </c>
      <c r="CV99" s="11">
        <v>9.2728100000000003E-13</v>
      </c>
      <c r="CW99" s="11">
        <v>7.4165800000000005E-13</v>
      </c>
      <c r="CX99" s="11">
        <v>1.7593E-12</v>
      </c>
      <c r="CY99" s="11">
        <v>1.76077E-12</v>
      </c>
      <c r="CZ99" s="11">
        <v>1.8685500000000002E-12</v>
      </c>
      <c r="DA99" s="11">
        <v>1.8773799999999998E-12</v>
      </c>
      <c r="DB99" s="11">
        <v>-1.1276000000000001E-3</v>
      </c>
      <c r="DC99" s="11">
        <v>-2.7574100000000001E-3</v>
      </c>
      <c r="DD99" s="11">
        <v>0.99993900000000002</v>
      </c>
      <c r="DE99" s="11">
        <v>5.65008E-7</v>
      </c>
      <c r="DF99" s="11">
        <v>6.0072699999999998E-5</v>
      </c>
      <c r="DG99" s="11">
        <v>8.7460200000000002E-3</v>
      </c>
      <c r="DH99" s="11">
        <v>2.2610500000000001E-6</v>
      </c>
      <c r="DI99" s="11">
        <v>9.7418999999999992E-10</v>
      </c>
      <c r="DJ99" s="11">
        <v>0</v>
      </c>
      <c r="DK99" s="11">
        <v>-2053.09</v>
      </c>
      <c r="DL99" s="13">
        <v>-2211210</v>
      </c>
      <c r="DM99" s="11">
        <v>-2.96175E-3</v>
      </c>
      <c r="DN99" s="11">
        <v>1.02884E-4</v>
      </c>
      <c r="DO99" s="11">
        <v>0</v>
      </c>
      <c r="DP99" s="11">
        <v>4.9298600000000002E-8</v>
      </c>
      <c r="DQ99" s="11">
        <v>0</v>
      </c>
      <c r="DR99" s="13">
        <v>0</v>
      </c>
      <c r="DS99" s="11">
        <v>5.7046399999999998E-6</v>
      </c>
      <c r="DT99" s="11">
        <v>0</v>
      </c>
      <c r="DU99" s="11">
        <v>0</v>
      </c>
      <c r="DV99" s="11">
        <v>0</v>
      </c>
      <c r="DW99" s="11">
        <v>2105.0300000000002</v>
      </c>
      <c r="DX99" s="13">
        <v>0</v>
      </c>
      <c r="DY99" s="11">
        <v>2.9421800000000001E-4</v>
      </c>
      <c r="DZ99" s="11">
        <v>0</v>
      </c>
      <c r="EA99" s="11">
        <v>0</v>
      </c>
      <c r="EB99" s="11">
        <v>0</v>
      </c>
      <c r="EC99" s="11">
        <v>0</v>
      </c>
      <c r="ED99" s="38">
        <v>1266510</v>
      </c>
      <c r="EE99" s="11"/>
      <c r="EF99" s="11"/>
      <c r="EG99" s="11"/>
      <c r="EH99" s="11"/>
      <c r="EI99" s="11"/>
      <c r="EJ99" s="13">
        <f t="shared" ca="1" si="102"/>
        <v>-2211187.7772301636</v>
      </c>
      <c r="EK99" s="11"/>
      <c r="EL99" s="11"/>
      <c r="EM99" s="11"/>
      <c r="EN99" s="11"/>
      <c r="EO99" s="11"/>
      <c r="EP99" s="13">
        <f t="shared" ca="1" si="102"/>
        <v>0</v>
      </c>
      <c r="EQ99" s="11"/>
      <c r="ER99" s="11"/>
      <c r="ES99" s="11"/>
      <c r="ET99" s="11"/>
      <c r="EU99" s="11"/>
      <c r="EV99" s="13">
        <f t="shared" ca="1" si="103"/>
        <v>0</v>
      </c>
      <c r="EW99" s="11"/>
      <c r="EX99" s="11"/>
      <c r="EY99" s="11"/>
      <c r="EZ99" s="11"/>
      <c r="FA99" s="11"/>
      <c r="FB99" s="38">
        <f t="shared" ca="1" si="103"/>
        <v>1266504.4356826027</v>
      </c>
      <c r="FC99" s="40"/>
      <c r="FD99" s="40"/>
      <c r="FE99" s="40"/>
      <c r="FF99" s="40"/>
      <c r="FG99" s="40"/>
      <c r="FH99" s="42">
        <f t="shared" ca="1" si="104"/>
        <v>-1.0050049446425036E-5</v>
      </c>
      <c r="FI99" s="41"/>
      <c r="FJ99" s="41"/>
      <c r="FK99" s="41"/>
      <c r="FL99" s="41"/>
      <c r="FM99" s="41"/>
      <c r="FN99" s="42">
        <f t="shared" ca="1" si="105"/>
        <v>0</v>
      </c>
      <c r="FO99" s="41"/>
      <c r="FP99" s="41"/>
      <c r="FQ99" s="41"/>
      <c r="FR99" s="41"/>
      <c r="FS99" s="41"/>
      <c r="FT99" s="42">
        <f t="shared" ca="1" si="106"/>
        <v>0</v>
      </c>
      <c r="FU99" s="41"/>
      <c r="FV99" s="41"/>
      <c r="FW99" s="41"/>
      <c r="FX99" s="41"/>
      <c r="FY99" s="41"/>
      <c r="FZ99" s="42">
        <f t="shared" ca="1" si="107"/>
        <v>-4.3934255531402077E-6</v>
      </c>
      <c r="GA99" s="11"/>
      <c r="GB99" s="11"/>
      <c r="GC99" s="11"/>
      <c r="GD99" s="11"/>
      <c r="GE99" s="11"/>
      <c r="GF99" s="13">
        <f t="shared" ca="1" si="108"/>
        <v>-1.4241405003555427E-10</v>
      </c>
      <c r="GG99" s="11"/>
      <c r="GH99" s="11"/>
      <c r="GI99" s="11"/>
      <c r="GJ99" s="11"/>
      <c r="GK99" s="11"/>
      <c r="GL99" s="13">
        <f t="shared" ca="1" si="109"/>
        <v>2.31268E-11</v>
      </c>
      <c r="GM99" s="11"/>
      <c r="GN99" s="11"/>
      <c r="GO99" s="11"/>
      <c r="GP99" s="11"/>
      <c r="GQ99" s="11"/>
      <c r="GR99" s="13">
        <f t="shared" ca="1" si="110"/>
        <v>-1.23699E-13</v>
      </c>
      <c r="GS99" s="11"/>
      <c r="GT99" s="11"/>
      <c r="GU99" s="11"/>
      <c r="GV99" s="11"/>
      <c r="GW99" s="11"/>
      <c r="GX99" s="13">
        <f t="shared" ca="1" si="111"/>
        <v>8.2186331135537923E-11</v>
      </c>
    </row>
    <row r="100" spans="1:206" hidden="1" x14ac:dyDescent="0.25">
      <c r="A100" s="35" t="s">
        <v>91</v>
      </c>
      <c r="B100" s="32">
        <v>9.5999300000000001E-8</v>
      </c>
      <c r="C100" s="11">
        <v>3.68278E-5</v>
      </c>
      <c r="D100" s="11">
        <v>6.1754200000000006E-5</v>
      </c>
      <c r="E100" s="11">
        <v>1.3755500000000001E-4</v>
      </c>
      <c r="F100" s="11">
        <v>6.7135500000000003E-6</v>
      </c>
      <c r="G100" s="11">
        <v>9.8519599999999998E-5</v>
      </c>
      <c r="H100" s="11">
        <v>6.6994200000000003E-6</v>
      </c>
      <c r="I100" s="11">
        <v>1.9474400000000001E-7</v>
      </c>
      <c r="J100" s="11">
        <v>2.76256E-8</v>
      </c>
      <c r="K100" s="11">
        <v>1.3337499999999999E-10</v>
      </c>
      <c r="L100" s="11">
        <v>4.0018099999999999</v>
      </c>
      <c r="M100" s="11">
        <v>1.71265</v>
      </c>
      <c r="N100" s="11">
        <v>3.9067300000000001E-13</v>
      </c>
      <c r="O100" s="11">
        <v>1.47732E-12</v>
      </c>
      <c r="P100" s="11">
        <v>5.0851300000000002E-12</v>
      </c>
      <c r="Q100" s="11">
        <v>1.3485800000000001E-11</v>
      </c>
      <c r="R100" s="11">
        <v>1.45908E-10</v>
      </c>
      <c r="S100" s="11">
        <v>1.6868300000000001E-10</v>
      </c>
      <c r="T100" s="11">
        <v>1.7059799999999999E-10</v>
      </c>
      <c r="U100" s="11">
        <v>1.70737E-10</v>
      </c>
      <c r="V100" s="13">
        <v>2.4347799999999998E-16</v>
      </c>
      <c r="W100" s="11">
        <v>8.7244899999999999E-16</v>
      </c>
      <c r="X100" s="11">
        <v>1.62692E-15</v>
      </c>
      <c r="Y100" s="11">
        <v>1.6277E-15</v>
      </c>
      <c r="Z100" s="11">
        <v>8.7784200000000002E-16</v>
      </c>
      <c r="AA100" s="11">
        <v>1.64504E-15</v>
      </c>
      <c r="AB100" s="11">
        <v>1.64789E-15</v>
      </c>
      <c r="AC100" s="11">
        <v>1.23359E-15</v>
      </c>
      <c r="AD100" s="11">
        <v>1.65309E-15</v>
      </c>
      <c r="AE100" s="11">
        <v>1.6531400000000001E-15</v>
      </c>
      <c r="AF100" s="11">
        <v>1.6542899999999999E-15</v>
      </c>
      <c r="AG100" s="11">
        <v>1.65448E-15</v>
      </c>
      <c r="AH100" s="11">
        <v>8.5676800000000003E-14</v>
      </c>
      <c r="AI100" s="11">
        <v>1.1E-12</v>
      </c>
      <c r="AJ100" s="11">
        <v>1.2495500000000001E-11</v>
      </c>
      <c r="AK100" s="11">
        <v>6.1862799999999994E-11</v>
      </c>
      <c r="AL100" s="11">
        <v>3.5895000000000001E-9</v>
      </c>
      <c r="AM100" s="11">
        <v>6.2223799999999998E-9</v>
      </c>
      <c r="AN100" s="11">
        <v>6.2890600000000002E-9</v>
      </c>
      <c r="AO100" s="11">
        <v>6.29003E-9</v>
      </c>
      <c r="AP100" s="11">
        <v>1.2399E-18</v>
      </c>
      <c r="AQ100" s="11">
        <v>1.1554399999999999E-16</v>
      </c>
      <c r="AR100" s="11">
        <v>1.29419E-14</v>
      </c>
      <c r="AS100" s="11">
        <v>1.30726E-14</v>
      </c>
      <c r="AT100" s="11">
        <v>1.1640799999999999E-16</v>
      </c>
      <c r="AU100" s="11">
        <v>6.2358599999999998E-14</v>
      </c>
      <c r="AV100" s="11">
        <v>8.3889400000000004E-14</v>
      </c>
      <c r="AW100" s="11">
        <v>2.59685E-16</v>
      </c>
      <c r="AX100" s="11">
        <v>1.4388900000000001E-13</v>
      </c>
      <c r="AY100" s="11">
        <v>1.43984E-13</v>
      </c>
      <c r="AZ100" s="11">
        <v>1.5181800000000001E-13</v>
      </c>
      <c r="BA100" s="11">
        <v>1.5239199999999999E-13</v>
      </c>
      <c r="BB100" s="11">
        <v>9.5296400000000002E-10</v>
      </c>
      <c r="BC100" s="11">
        <v>3.0755900000000001E-9</v>
      </c>
      <c r="BD100" s="11">
        <v>7.3311899999999998E-9</v>
      </c>
      <c r="BE100" s="11">
        <v>8.3556599999999997E-9</v>
      </c>
      <c r="BF100" s="11">
        <v>4.0693299999999998E-10</v>
      </c>
      <c r="BG100" s="11">
        <v>1.05637E-8</v>
      </c>
      <c r="BH100" s="11">
        <v>4.0592400000000001E-10</v>
      </c>
      <c r="BI100" s="11">
        <v>-4.5508000000000002E-7</v>
      </c>
      <c r="BJ100" s="11">
        <v>0</v>
      </c>
      <c r="BK100" s="11">
        <v>-2.25861E-11</v>
      </c>
      <c r="BL100" s="11">
        <v>-1.78301E-10</v>
      </c>
      <c r="BM100" s="11">
        <v>2.31268E-11</v>
      </c>
      <c r="BN100" s="11">
        <v>-1.23699E-13</v>
      </c>
      <c r="BO100" s="11">
        <v>-1.1433399999999999E-13</v>
      </c>
      <c r="BP100" s="11">
        <v>-8.3241799999999998E-14</v>
      </c>
      <c r="BQ100" s="11">
        <v>-1.0843700000000001E-14</v>
      </c>
      <c r="BR100" s="11">
        <v>1.13244E-13</v>
      </c>
      <c r="BS100" s="11">
        <v>1.4083900000000001E-13</v>
      </c>
      <c r="BT100" s="11">
        <v>1.43158E-13</v>
      </c>
      <c r="BU100" s="11">
        <v>1.4332699999999999E-13</v>
      </c>
      <c r="BV100" s="11">
        <v>1.02743E-10</v>
      </c>
      <c r="BW100" s="11">
        <v>2.8441E-14</v>
      </c>
      <c r="BX100" s="11">
        <v>8.9151400000000004E-14</v>
      </c>
      <c r="BY100" s="11">
        <v>8.9225100000000001E-14</v>
      </c>
      <c r="BZ100" s="11">
        <v>2.8813100000000003E-14</v>
      </c>
      <c r="CA100" s="11">
        <v>9.0458300000000003E-14</v>
      </c>
      <c r="CB100" s="11">
        <v>9.0725600000000005E-14</v>
      </c>
      <c r="CC100" s="11">
        <v>6.6139999999999996E-14</v>
      </c>
      <c r="CD100" s="11">
        <v>9.1110999999999999E-14</v>
      </c>
      <c r="CE100" s="11">
        <v>9.1115999999999995E-14</v>
      </c>
      <c r="CF100" s="11">
        <v>9.1197599999999996E-14</v>
      </c>
      <c r="CG100" s="11">
        <v>9.1215599999999999E-14</v>
      </c>
      <c r="CH100" s="11">
        <v>-1.4142999999999999E-12</v>
      </c>
      <c r="CI100" s="11">
        <v>-1.3802800000000001E-12</v>
      </c>
      <c r="CJ100" s="11">
        <v>-9.9805899999999992E-13</v>
      </c>
      <c r="CK100" s="11">
        <v>6.5777599999999996E-13</v>
      </c>
      <c r="CL100" s="11">
        <v>-2.49984E-13</v>
      </c>
      <c r="CM100" s="11">
        <v>8.6397999999999997E-14</v>
      </c>
      <c r="CN100" s="11">
        <v>9.4916900000000004E-14</v>
      </c>
      <c r="CO100" s="11">
        <v>9.5041400000000005E-14</v>
      </c>
      <c r="CP100" s="11">
        <v>-4.6654699999999995E-13</v>
      </c>
      <c r="CQ100" s="11">
        <v>6.9699200000000001E-14</v>
      </c>
      <c r="CR100" s="11">
        <v>-5.9059899999999996E-14</v>
      </c>
      <c r="CS100" s="11">
        <v>-5.4887400000000001E-14</v>
      </c>
      <c r="CT100" s="11">
        <v>7.1984999999999996E-14</v>
      </c>
      <c r="CU100" s="11">
        <v>5.6805699999999999E-13</v>
      </c>
      <c r="CV100" s="11">
        <v>9.2728100000000003E-13</v>
      </c>
      <c r="CW100" s="11">
        <v>7.4165800000000005E-13</v>
      </c>
      <c r="CX100" s="11">
        <v>1.7593E-12</v>
      </c>
      <c r="CY100" s="11">
        <v>1.76077E-12</v>
      </c>
      <c r="CZ100" s="11">
        <v>1.8685500000000002E-12</v>
      </c>
      <c r="DA100" s="11">
        <v>1.8773799999999998E-12</v>
      </c>
      <c r="DB100" s="11">
        <v>-1.14554E-3</v>
      </c>
      <c r="DC100" s="11">
        <v>-2.7574100000000001E-3</v>
      </c>
      <c r="DD100" s="11">
        <v>0.99993900000000002</v>
      </c>
      <c r="DE100" s="11">
        <v>5.65008E-7</v>
      </c>
      <c r="DF100" s="11">
        <v>6.0072699999999998E-5</v>
      </c>
      <c r="DG100" s="11">
        <v>8.7452399999999996E-3</v>
      </c>
      <c r="DH100" s="11">
        <v>2.2610500000000001E-6</v>
      </c>
      <c r="DI100" s="11">
        <v>9.7418999999999992E-10</v>
      </c>
      <c r="DJ100" s="11">
        <v>0</v>
      </c>
      <c r="DK100" s="11">
        <v>-2053.09</v>
      </c>
      <c r="DL100" s="13">
        <v>-2211210</v>
      </c>
      <c r="DM100" s="11">
        <v>-2.96175E-3</v>
      </c>
      <c r="DN100" s="11">
        <v>1.02884E-4</v>
      </c>
      <c r="DO100" s="11">
        <v>0</v>
      </c>
      <c r="DP100" s="11">
        <v>4.9298600000000002E-8</v>
      </c>
      <c r="DQ100" s="11">
        <v>0</v>
      </c>
      <c r="DR100" s="13">
        <v>0</v>
      </c>
      <c r="DS100" s="11">
        <v>5.7046399999999998E-6</v>
      </c>
      <c r="DT100" s="11">
        <v>0</v>
      </c>
      <c r="DU100" s="11">
        <v>0</v>
      </c>
      <c r="DV100" s="11">
        <v>0</v>
      </c>
      <c r="DW100" s="11">
        <v>2105.0300000000002</v>
      </c>
      <c r="DX100" s="13">
        <v>0</v>
      </c>
      <c r="DY100" s="11">
        <v>3.15233E-4</v>
      </c>
      <c r="DZ100" s="11">
        <v>0</v>
      </c>
      <c r="EA100" s="11">
        <v>0</v>
      </c>
      <c r="EB100" s="11">
        <v>0</v>
      </c>
      <c r="EC100" s="11">
        <v>0</v>
      </c>
      <c r="ED100" s="38">
        <v>1266510</v>
      </c>
      <c r="EE100" s="11"/>
      <c r="EF100" s="11"/>
      <c r="EG100" s="11"/>
      <c r="EH100" s="11"/>
      <c r="EI100" s="11"/>
      <c r="EJ100" s="13">
        <f t="shared" ca="1" si="102"/>
        <v>-2211187.7772301626</v>
      </c>
      <c r="EK100" s="11"/>
      <c r="EL100" s="11"/>
      <c r="EM100" s="11"/>
      <c r="EN100" s="11"/>
      <c r="EO100" s="11"/>
      <c r="EP100" s="13">
        <f t="shared" ca="1" si="102"/>
        <v>0</v>
      </c>
      <c r="EQ100" s="11"/>
      <c r="ER100" s="11"/>
      <c r="ES100" s="11"/>
      <c r="ET100" s="11"/>
      <c r="EU100" s="11"/>
      <c r="EV100" s="13">
        <f t="shared" ca="1" si="103"/>
        <v>0</v>
      </c>
      <c r="EW100" s="11"/>
      <c r="EX100" s="11"/>
      <c r="EY100" s="11"/>
      <c r="EZ100" s="11"/>
      <c r="FA100" s="11"/>
      <c r="FB100" s="38">
        <f t="shared" ca="1" si="103"/>
        <v>1266510.5963528831</v>
      </c>
      <c r="FC100" s="40"/>
      <c r="FD100" s="40"/>
      <c r="FE100" s="40"/>
      <c r="FF100" s="40"/>
      <c r="FG100" s="40"/>
      <c r="FH100" s="42">
        <f t="shared" ca="1" si="104"/>
        <v>-1.005004944684622E-5</v>
      </c>
      <c r="FI100" s="41"/>
      <c r="FJ100" s="41"/>
      <c r="FK100" s="41"/>
      <c r="FL100" s="41"/>
      <c r="FM100" s="41"/>
      <c r="FN100" s="42">
        <f t="shared" ca="1" si="105"/>
        <v>0</v>
      </c>
      <c r="FO100" s="41"/>
      <c r="FP100" s="41"/>
      <c r="FQ100" s="41"/>
      <c r="FR100" s="41"/>
      <c r="FS100" s="41"/>
      <c r="FT100" s="42">
        <f t="shared" ca="1" si="106"/>
        <v>0</v>
      </c>
      <c r="FU100" s="41"/>
      <c r="FV100" s="41"/>
      <c r="FW100" s="41"/>
      <c r="FX100" s="41"/>
      <c r="FY100" s="41"/>
      <c r="FZ100" s="42">
        <f t="shared" ca="1" si="107"/>
        <v>4.7086314608565144E-7</v>
      </c>
      <c r="GA100" s="11"/>
      <c r="GB100" s="11"/>
      <c r="GC100" s="11"/>
      <c r="GD100" s="11"/>
      <c r="GE100" s="11"/>
      <c r="GF100" s="13">
        <f t="shared" ca="1" si="108"/>
        <v>-1.7830641075555454E-10</v>
      </c>
      <c r="GG100" s="11"/>
      <c r="GH100" s="11"/>
      <c r="GI100" s="11"/>
      <c r="GJ100" s="11"/>
      <c r="GK100" s="11"/>
      <c r="GL100" s="13">
        <f t="shared" ca="1" si="109"/>
        <v>2.31268E-11</v>
      </c>
      <c r="GM100" s="11"/>
      <c r="GN100" s="11"/>
      <c r="GO100" s="11"/>
      <c r="GP100" s="11"/>
      <c r="GQ100" s="11"/>
      <c r="GR100" s="13">
        <f t="shared" ca="1" si="110"/>
        <v>-1.23699E-13</v>
      </c>
      <c r="GS100" s="11"/>
      <c r="GT100" s="11"/>
      <c r="GU100" s="11"/>
      <c r="GV100" s="11"/>
      <c r="GW100" s="11"/>
      <c r="GX100" s="13">
        <f t="shared" ca="1" si="111"/>
        <v>1.0274285480119267E-10</v>
      </c>
    </row>
    <row r="101" spans="1:206" hidden="1" x14ac:dyDescent="0.25">
      <c r="A101" s="35" t="s">
        <v>91</v>
      </c>
      <c r="B101" s="32">
        <v>9.5999300000000001E-8</v>
      </c>
      <c r="C101" s="11">
        <v>3.68278E-5</v>
      </c>
      <c r="D101" s="11">
        <v>6.1754200000000006E-5</v>
      </c>
      <c r="E101" s="11">
        <v>1.3755500000000001E-4</v>
      </c>
      <c r="F101" s="11">
        <v>6.7135500000000003E-6</v>
      </c>
      <c r="G101" s="11">
        <v>9.8519599999999998E-5</v>
      </c>
      <c r="H101" s="11">
        <v>6.6994200000000003E-6</v>
      </c>
      <c r="I101" s="11">
        <v>1.9474400000000001E-7</v>
      </c>
      <c r="J101" s="11">
        <v>2.76256E-8</v>
      </c>
      <c r="K101" s="11">
        <v>1.3337499999999999E-10</v>
      </c>
      <c r="L101" s="11">
        <v>4.0018099999999999</v>
      </c>
      <c r="M101" s="11">
        <v>1.71265</v>
      </c>
      <c r="N101" s="11">
        <v>3.9067300000000001E-13</v>
      </c>
      <c r="O101" s="11">
        <v>1.47732E-12</v>
      </c>
      <c r="P101" s="11">
        <v>5.0851300000000002E-12</v>
      </c>
      <c r="Q101" s="11">
        <v>1.3485800000000001E-11</v>
      </c>
      <c r="R101" s="11">
        <v>1.45908E-10</v>
      </c>
      <c r="S101" s="11">
        <v>1.6868300000000001E-10</v>
      </c>
      <c r="T101" s="11">
        <v>1.7059799999999999E-10</v>
      </c>
      <c r="U101" s="11">
        <v>1.70737E-10</v>
      </c>
      <c r="V101" s="13">
        <v>2.5970999999999998E-16</v>
      </c>
      <c r="W101" s="11">
        <v>8.7244899999999999E-16</v>
      </c>
      <c r="X101" s="11">
        <v>1.62692E-15</v>
      </c>
      <c r="Y101" s="11">
        <v>1.6277E-15</v>
      </c>
      <c r="Z101" s="11">
        <v>8.7784200000000002E-16</v>
      </c>
      <c r="AA101" s="11">
        <v>1.64504E-15</v>
      </c>
      <c r="AB101" s="11">
        <v>1.64789E-15</v>
      </c>
      <c r="AC101" s="11">
        <v>1.23359E-15</v>
      </c>
      <c r="AD101" s="11">
        <v>1.65309E-15</v>
      </c>
      <c r="AE101" s="11">
        <v>1.6531400000000001E-15</v>
      </c>
      <c r="AF101" s="11">
        <v>1.6542899999999999E-15</v>
      </c>
      <c r="AG101" s="11">
        <v>1.65448E-15</v>
      </c>
      <c r="AH101" s="11">
        <v>8.5676800000000003E-14</v>
      </c>
      <c r="AI101" s="11">
        <v>1.1E-12</v>
      </c>
      <c r="AJ101" s="11">
        <v>1.2495500000000001E-11</v>
      </c>
      <c r="AK101" s="11">
        <v>6.1862799999999994E-11</v>
      </c>
      <c r="AL101" s="11">
        <v>3.5895000000000001E-9</v>
      </c>
      <c r="AM101" s="11">
        <v>6.2223799999999998E-9</v>
      </c>
      <c r="AN101" s="11">
        <v>6.2890600000000002E-9</v>
      </c>
      <c r="AO101" s="11">
        <v>6.29003E-9</v>
      </c>
      <c r="AP101" s="11">
        <v>1.2399E-18</v>
      </c>
      <c r="AQ101" s="11">
        <v>1.1554399999999999E-16</v>
      </c>
      <c r="AR101" s="11">
        <v>1.29419E-14</v>
      </c>
      <c r="AS101" s="11">
        <v>1.30726E-14</v>
      </c>
      <c r="AT101" s="11">
        <v>1.1640799999999999E-16</v>
      </c>
      <c r="AU101" s="11">
        <v>6.2358599999999998E-14</v>
      </c>
      <c r="AV101" s="11">
        <v>8.3889400000000004E-14</v>
      </c>
      <c r="AW101" s="11">
        <v>2.59685E-16</v>
      </c>
      <c r="AX101" s="11">
        <v>1.4388900000000001E-13</v>
      </c>
      <c r="AY101" s="11">
        <v>1.43984E-13</v>
      </c>
      <c r="AZ101" s="11">
        <v>1.5181800000000001E-13</v>
      </c>
      <c r="BA101" s="11">
        <v>1.5239199999999999E-13</v>
      </c>
      <c r="BB101" s="11">
        <v>9.5498199999999996E-10</v>
      </c>
      <c r="BC101" s="11">
        <v>3.0758899999999998E-9</v>
      </c>
      <c r="BD101" s="11">
        <v>7.33151E-9</v>
      </c>
      <c r="BE101" s="11">
        <v>8.3556599999999997E-9</v>
      </c>
      <c r="BF101" s="11">
        <v>4.0693299999999998E-10</v>
      </c>
      <c r="BG101" s="11">
        <v>1.05637E-8</v>
      </c>
      <c r="BH101" s="11">
        <v>4.0592400000000001E-10</v>
      </c>
      <c r="BI101" s="11">
        <v>-4.5508000000000002E-7</v>
      </c>
      <c r="BJ101" s="11">
        <v>0</v>
      </c>
      <c r="BK101" s="11">
        <v>-2.25861E-11</v>
      </c>
      <c r="BL101" s="11">
        <v>-2.1419300000000001E-10</v>
      </c>
      <c r="BM101" s="11">
        <v>2.31268E-11</v>
      </c>
      <c r="BN101" s="11">
        <v>-1.23699E-13</v>
      </c>
      <c r="BO101" s="11">
        <v>-1.1433399999999999E-13</v>
      </c>
      <c r="BP101" s="11">
        <v>-8.3241799999999998E-14</v>
      </c>
      <c r="BQ101" s="11">
        <v>-1.0843700000000001E-14</v>
      </c>
      <c r="BR101" s="11">
        <v>1.13244E-13</v>
      </c>
      <c r="BS101" s="11">
        <v>1.4083900000000001E-13</v>
      </c>
      <c r="BT101" s="11">
        <v>1.43158E-13</v>
      </c>
      <c r="BU101" s="11">
        <v>1.4332699999999999E-13</v>
      </c>
      <c r="BV101" s="11">
        <v>1.2330100000000001E-10</v>
      </c>
      <c r="BW101" s="11">
        <v>2.8441E-14</v>
      </c>
      <c r="BX101" s="11">
        <v>8.9151400000000004E-14</v>
      </c>
      <c r="BY101" s="11">
        <v>8.9225100000000001E-14</v>
      </c>
      <c r="BZ101" s="11">
        <v>2.8813100000000003E-14</v>
      </c>
      <c r="CA101" s="11">
        <v>9.0458300000000003E-14</v>
      </c>
      <c r="CB101" s="11">
        <v>9.0725600000000005E-14</v>
      </c>
      <c r="CC101" s="11">
        <v>6.6139999999999996E-14</v>
      </c>
      <c r="CD101" s="11">
        <v>9.1110999999999999E-14</v>
      </c>
      <c r="CE101" s="11">
        <v>9.1115999999999995E-14</v>
      </c>
      <c r="CF101" s="11">
        <v>9.1197599999999996E-14</v>
      </c>
      <c r="CG101" s="11">
        <v>9.1215599999999999E-14</v>
      </c>
      <c r="CH101" s="11">
        <v>-1.4142999999999999E-12</v>
      </c>
      <c r="CI101" s="11">
        <v>-1.3802800000000001E-12</v>
      </c>
      <c r="CJ101" s="11">
        <v>-9.9805899999999992E-13</v>
      </c>
      <c r="CK101" s="11">
        <v>6.5777599999999996E-13</v>
      </c>
      <c r="CL101" s="11">
        <v>-2.49984E-13</v>
      </c>
      <c r="CM101" s="11">
        <v>8.6397999999999997E-14</v>
      </c>
      <c r="CN101" s="11">
        <v>9.4916900000000004E-14</v>
      </c>
      <c r="CO101" s="11">
        <v>9.5041400000000005E-14</v>
      </c>
      <c r="CP101" s="11">
        <v>-4.6654699999999995E-13</v>
      </c>
      <c r="CQ101" s="11">
        <v>6.9699200000000001E-14</v>
      </c>
      <c r="CR101" s="11">
        <v>-5.9059899999999996E-14</v>
      </c>
      <c r="CS101" s="11">
        <v>-5.4887400000000001E-14</v>
      </c>
      <c r="CT101" s="11">
        <v>7.1984999999999996E-14</v>
      </c>
      <c r="CU101" s="11">
        <v>5.6805699999999999E-13</v>
      </c>
      <c r="CV101" s="11">
        <v>9.2728100000000003E-13</v>
      </c>
      <c r="CW101" s="11">
        <v>7.4165800000000005E-13</v>
      </c>
      <c r="CX101" s="11">
        <v>1.7593E-12</v>
      </c>
      <c r="CY101" s="11">
        <v>1.76077E-12</v>
      </c>
      <c r="CZ101" s="11">
        <v>1.8685500000000002E-12</v>
      </c>
      <c r="DA101" s="11">
        <v>1.8773799999999998E-12</v>
      </c>
      <c r="DB101" s="11">
        <v>-1.1634900000000001E-3</v>
      </c>
      <c r="DC101" s="11">
        <v>-2.7574100000000001E-3</v>
      </c>
      <c r="DD101" s="11">
        <v>0.99993900000000002</v>
      </c>
      <c r="DE101" s="11">
        <v>5.65008E-7</v>
      </c>
      <c r="DF101" s="11">
        <v>6.0072699999999998E-5</v>
      </c>
      <c r="DG101" s="11">
        <v>8.7444600000000008E-3</v>
      </c>
      <c r="DH101" s="11">
        <v>2.2610500000000001E-6</v>
      </c>
      <c r="DI101" s="11">
        <v>9.7418999999999992E-10</v>
      </c>
      <c r="DJ101" s="11">
        <v>0</v>
      </c>
      <c r="DK101" s="11">
        <v>-2053.09</v>
      </c>
      <c r="DL101" s="13">
        <v>-2211210</v>
      </c>
      <c r="DM101" s="11">
        <v>-2.96175E-3</v>
      </c>
      <c r="DN101" s="11">
        <v>1.02884E-4</v>
      </c>
      <c r="DO101" s="11">
        <v>0</v>
      </c>
      <c r="DP101" s="11">
        <v>4.9298600000000002E-8</v>
      </c>
      <c r="DQ101" s="11">
        <v>0</v>
      </c>
      <c r="DR101" s="13">
        <v>0</v>
      </c>
      <c r="DS101" s="11">
        <v>5.7046399999999998E-6</v>
      </c>
      <c r="DT101" s="11">
        <v>0</v>
      </c>
      <c r="DU101" s="11">
        <v>0</v>
      </c>
      <c r="DV101" s="11">
        <v>0</v>
      </c>
      <c r="DW101" s="11">
        <v>2105.0300000000002</v>
      </c>
      <c r="DX101" s="13">
        <v>0</v>
      </c>
      <c r="DY101" s="11">
        <v>3.36249E-4</v>
      </c>
      <c r="DZ101" s="11">
        <v>0</v>
      </c>
      <c r="EA101" s="11">
        <v>0</v>
      </c>
      <c r="EB101" s="11">
        <v>0</v>
      </c>
      <c r="EC101" s="11">
        <v>0</v>
      </c>
      <c r="ED101" s="38">
        <v>1266510</v>
      </c>
      <c r="EE101" s="11"/>
      <c r="EF101" s="11"/>
      <c r="EG101" s="11"/>
      <c r="EH101" s="11"/>
      <c r="EI101" s="11"/>
      <c r="EJ101" s="13">
        <f t="shared" ca="1" si="102"/>
        <v>-2211218.5805815654</v>
      </c>
      <c r="EK101" s="11"/>
      <c r="EL101" s="11"/>
      <c r="EM101" s="11"/>
      <c r="EN101" s="11"/>
      <c r="EO101" s="11"/>
      <c r="EP101" s="13">
        <f t="shared" ca="1" si="102"/>
        <v>0</v>
      </c>
      <c r="EQ101" s="11"/>
      <c r="ER101" s="11"/>
      <c r="ES101" s="11"/>
      <c r="ET101" s="11"/>
      <c r="EU101" s="11"/>
      <c r="EV101" s="13">
        <f t="shared" ca="1" si="103"/>
        <v>0</v>
      </c>
      <c r="EW101" s="11"/>
      <c r="EX101" s="11"/>
      <c r="EY101" s="11"/>
      <c r="EZ101" s="11"/>
      <c r="FA101" s="11"/>
      <c r="FB101" s="38">
        <f t="shared" ca="1" si="103"/>
        <v>1266510.5963528829</v>
      </c>
      <c r="FC101" s="40"/>
      <c r="FD101" s="40"/>
      <c r="FE101" s="40"/>
      <c r="FF101" s="40"/>
      <c r="FG101" s="40"/>
      <c r="FH101" s="42">
        <f t="shared" ca="1" si="104"/>
        <v>3.8804914799533047E-6</v>
      </c>
      <c r="FI101" s="41"/>
      <c r="FJ101" s="41"/>
      <c r="FK101" s="41"/>
      <c r="FL101" s="41"/>
      <c r="FM101" s="41"/>
      <c r="FN101" s="42">
        <f t="shared" ca="1" si="105"/>
        <v>0</v>
      </c>
      <c r="FO101" s="41"/>
      <c r="FP101" s="41"/>
      <c r="FQ101" s="41"/>
      <c r="FR101" s="41"/>
      <c r="FS101" s="41"/>
      <c r="FT101" s="42">
        <f t="shared" ca="1" si="106"/>
        <v>0</v>
      </c>
      <c r="FU101" s="41"/>
      <c r="FV101" s="41"/>
      <c r="FW101" s="41"/>
      <c r="FX101" s="41"/>
      <c r="FY101" s="41"/>
      <c r="FZ101" s="42">
        <f t="shared" ca="1" si="107"/>
        <v>4.7086314590181506E-7</v>
      </c>
      <c r="GA101" s="11"/>
      <c r="GB101" s="11"/>
      <c r="GC101" s="11"/>
      <c r="GD101" s="11"/>
      <c r="GE101" s="11"/>
      <c r="GF101" s="13">
        <f t="shared" ca="1" si="108"/>
        <v>-2.1419110487049497E-10</v>
      </c>
      <c r="GG101" s="11"/>
      <c r="GH101" s="11"/>
      <c r="GI101" s="11"/>
      <c r="GJ101" s="11"/>
      <c r="GK101" s="11"/>
      <c r="GL101" s="13">
        <f t="shared" ca="1" si="109"/>
        <v>2.31268E-11</v>
      </c>
      <c r="GM101" s="11"/>
      <c r="GN101" s="11"/>
      <c r="GO101" s="11"/>
      <c r="GP101" s="11"/>
      <c r="GQ101" s="11"/>
      <c r="GR101" s="13">
        <f t="shared" ca="1" si="110"/>
        <v>-1.23699E-13</v>
      </c>
      <c r="GS101" s="11"/>
      <c r="GT101" s="11"/>
      <c r="GU101" s="11"/>
      <c r="GV101" s="11"/>
      <c r="GW101" s="11"/>
      <c r="GX101" s="13">
        <f t="shared" ca="1" si="111"/>
        <v>1.2330084512119281E-10</v>
      </c>
    </row>
    <row r="102" spans="1:206" hidden="1" x14ac:dyDescent="0.25">
      <c r="A102" s="35" t="s">
        <v>91</v>
      </c>
      <c r="B102" s="32">
        <v>9.5999300000000001E-8</v>
      </c>
      <c r="C102" s="11">
        <v>3.68278E-5</v>
      </c>
      <c r="D102" s="11">
        <v>6.1754200000000006E-5</v>
      </c>
      <c r="E102" s="11">
        <v>1.3755500000000001E-4</v>
      </c>
      <c r="F102" s="11">
        <v>6.7135500000000003E-6</v>
      </c>
      <c r="G102" s="11">
        <v>9.8519599999999998E-5</v>
      </c>
      <c r="H102" s="11">
        <v>6.6994200000000003E-6</v>
      </c>
      <c r="I102" s="11">
        <v>1.9474400000000001E-7</v>
      </c>
      <c r="J102" s="11">
        <v>2.76256E-8</v>
      </c>
      <c r="K102" s="11">
        <v>1.3337499999999999E-10</v>
      </c>
      <c r="L102" s="11">
        <v>4.0018099999999999</v>
      </c>
      <c r="M102" s="11">
        <v>1.71265</v>
      </c>
      <c r="N102" s="11">
        <v>3.9067300000000001E-13</v>
      </c>
      <c r="O102" s="11">
        <v>1.47732E-12</v>
      </c>
      <c r="P102" s="11">
        <v>5.0851300000000002E-12</v>
      </c>
      <c r="Q102" s="11">
        <v>1.3485800000000001E-11</v>
      </c>
      <c r="R102" s="11">
        <v>1.45908E-10</v>
      </c>
      <c r="S102" s="11">
        <v>1.6868300000000001E-10</v>
      </c>
      <c r="T102" s="11">
        <v>1.7059799999999999E-10</v>
      </c>
      <c r="U102" s="11">
        <v>1.70737E-10</v>
      </c>
      <c r="V102" s="13">
        <v>2.7594199999999999E-16</v>
      </c>
      <c r="W102" s="11">
        <v>8.7244899999999999E-16</v>
      </c>
      <c r="X102" s="11">
        <v>1.62692E-15</v>
      </c>
      <c r="Y102" s="11">
        <v>1.6277E-15</v>
      </c>
      <c r="Z102" s="11">
        <v>8.7784200000000002E-16</v>
      </c>
      <c r="AA102" s="11">
        <v>1.64504E-15</v>
      </c>
      <c r="AB102" s="11">
        <v>1.64789E-15</v>
      </c>
      <c r="AC102" s="11">
        <v>1.23359E-15</v>
      </c>
      <c r="AD102" s="11">
        <v>1.65309E-15</v>
      </c>
      <c r="AE102" s="11">
        <v>1.6531400000000001E-15</v>
      </c>
      <c r="AF102" s="11">
        <v>1.6542899999999999E-15</v>
      </c>
      <c r="AG102" s="11">
        <v>1.65448E-15</v>
      </c>
      <c r="AH102" s="11">
        <v>8.5676800000000003E-14</v>
      </c>
      <c r="AI102" s="11">
        <v>1.1E-12</v>
      </c>
      <c r="AJ102" s="11">
        <v>1.2495500000000001E-11</v>
      </c>
      <c r="AK102" s="11">
        <v>6.1862799999999994E-11</v>
      </c>
      <c r="AL102" s="11">
        <v>3.5895000000000001E-9</v>
      </c>
      <c r="AM102" s="11">
        <v>6.2223799999999998E-9</v>
      </c>
      <c r="AN102" s="11">
        <v>6.2890600000000002E-9</v>
      </c>
      <c r="AO102" s="11">
        <v>6.29003E-9</v>
      </c>
      <c r="AP102" s="11">
        <v>1.2399E-18</v>
      </c>
      <c r="AQ102" s="11">
        <v>1.1554399999999999E-16</v>
      </c>
      <c r="AR102" s="11">
        <v>1.29419E-14</v>
      </c>
      <c r="AS102" s="11">
        <v>1.30726E-14</v>
      </c>
      <c r="AT102" s="11">
        <v>1.1640799999999999E-16</v>
      </c>
      <c r="AU102" s="11">
        <v>6.2358599999999998E-14</v>
      </c>
      <c r="AV102" s="11">
        <v>8.3889400000000004E-14</v>
      </c>
      <c r="AW102" s="11">
        <v>2.59685E-16</v>
      </c>
      <c r="AX102" s="11">
        <v>1.4388900000000001E-13</v>
      </c>
      <c r="AY102" s="11">
        <v>1.43984E-13</v>
      </c>
      <c r="AZ102" s="11">
        <v>1.5181800000000001E-13</v>
      </c>
      <c r="BA102" s="11">
        <v>1.5239199999999999E-13</v>
      </c>
      <c r="BB102" s="11">
        <v>9.56999E-10</v>
      </c>
      <c r="BC102" s="11">
        <v>3.0761899999999999E-9</v>
      </c>
      <c r="BD102" s="11">
        <v>7.3318199999999996E-9</v>
      </c>
      <c r="BE102" s="11">
        <v>8.3556599999999997E-9</v>
      </c>
      <c r="BF102" s="11">
        <v>4.0693299999999998E-10</v>
      </c>
      <c r="BG102" s="11">
        <v>1.05637E-8</v>
      </c>
      <c r="BH102" s="11">
        <v>4.0592400000000001E-10</v>
      </c>
      <c r="BI102" s="11">
        <v>-4.5508000000000002E-7</v>
      </c>
      <c r="BJ102" s="11">
        <v>0</v>
      </c>
      <c r="BK102" s="11">
        <v>-2.25861E-11</v>
      </c>
      <c r="BL102" s="11">
        <v>-2.5008599999999998E-10</v>
      </c>
      <c r="BM102" s="11">
        <v>2.31268E-11</v>
      </c>
      <c r="BN102" s="11">
        <v>-1.23699E-13</v>
      </c>
      <c r="BO102" s="11">
        <v>-1.1433399999999999E-13</v>
      </c>
      <c r="BP102" s="11">
        <v>-8.3241799999999998E-14</v>
      </c>
      <c r="BQ102" s="11">
        <v>-1.0843700000000001E-14</v>
      </c>
      <c r="BR102" s="11">
        <v>1.13244E-13</v>
      </c>
      <c r="BS102" s="11">
        <v>1.4083900000000001E-13</v>
      </c>
      <c r="BT102" s="11">
        <v>1.43158E-13</v>
      </c>
      <c r="BU102" s="11">
        <v>1.4332699999999999E-13</v>
      </c>
      <c r="BV102" s="11">
        <v>1.43859E-10</v>
      </c>
      <c r="BW102" s="11">
        <v>2.8441E-14</v>
      </c>
      <c r="BX102" s="11">
        <v>8.9151400000000004E-14</v>
      </c>
      <c r="BY102" s="11">
        <v>8.9225100000000001E-14</v>
      </c>
      <c r="BZ102" s="11">
        <v>2.8813100000000003E-14</v>
      </c>
      <c r="CA102" s="11">
        <v>9.0458300000000003E-14</v>
      </c>
      <c r="CB102" s="11">
        <v>9.0725600000000005E-14</v>
      </c>
      <c r="CC102" s="11">
        <v>6.6139999999999996E-14</v>
      </c>
      <c r="CD102" s="11">
        <v>9.1110999999999999E-14</v>
      </c>
      <c r="CE102" s="11">
        <v>9.1115999999999995E-14</v>
      </c>
      <c r="CF102" s="11">
        <v>9.1197599999999996E-14</v>
      </c>
      <c r="CG102" s="11">
        <v>9.1215599999999999E-14</v>
      </c>
      <c r="CH102" s="11">
        <v>-1.4142999999999999E-12</v>
      </c>
      <c r="CI102" s="11">
        <v>-1.3802800000000001E-12</v>
      </c>
      <c r="CJ102" s="11">
        <v>-9.9805899999999992E-13</v>
      </c>
      <c r="CK102" s="11">
        <v>6.5777599999999996E-13</v>
      </c>
      <c r="CL102" s="11">
        <v>-2.49984E-13</v>
      </c>
      <c r="CM102" s="11">
        <v>8.6397999999999997E-14</v>
      </c>
      <c r="CN102" s="11">
        <v>9.4916900000000004E-14</v>
      </c>
      <c r="CO102" s="11">
        <v>9.5041400000000005E-14</v>
      </c>
      <c r="CP102" s="11">
        <v>-4.6654699999999995E-13</v>
      </c>
      <c r="CQ102" s="11">
        <v>6.9699200000000001E-14</v>
      </c>
      <c r="CR102" s="11">
        <v>-5.9059899999999996E-14</v>
      </c>
      <c r="CS102" s="11">
        <v>-5.4887400000000001E-14</v>
      </c>
      <c r="CT102" s="11">
        <v>7.1984999999999996E-14</v>
      </c>
      <c r="CU102" s="11">
        <v>5.6805699999999999E-13</v>
      </c>
      <c r="CV102" s="11">
        <v>9.2728100000000003E-13</v>
      </c>
      <c r="CW102" s="11">
        <v>7.4165800000000005E-13</v>
      </c>
      <c r="CX102" s="11">
        <v>1.7593E-12</v>
      </c>
      <c r="CY102" s="11">
        <v>1.76077E-12</v>
      </c>
      <c r="CZ102" s="11">
        <v>1.8685500000000002E-12</v>
      </c>
      <c r="DA102" s="11">
        <v>1.8773799999999998E-12</v>
      </c>
      <c r="DB102" s="11">
        <v>-1.18144E-3</v>
      </c>
      <c r="DC102" s="11">
        <v>-2.7574100000000001E-3</v>
      </c>
      <c r="DD102" s="11">
        <v>0.99993900000000002</v>
      </c>
      <c r="DE102" s="11">
        <v>5.65008E-7</v>
      </c>
      <c r="DF102" s="11">
        <v>6.0072699999999998E-5</v>
      </c>
      <c r="DG102" s="11">
        <v>8.7436800000000002E-3</v>
      </c>
      <c r="DH102" s="11">
        <v>2.2610500000000001E-6</v>
      </c>
      <c r="DI102" s="11">
        <v>9.7418999999999992E-10</v>
      </c>
      <c r="DJ102" s="11">
        <v>0</v>
      </c>
      <c r="DK102" s="11">
        <v>-2053.09</v>
      </c>
      <c r="DL102" s="13">
        <v>-2211210</v>
      </c>
      <c r="DM102" s="11">
        <v>-2.96175E-3</v>
      </c>
      <c r="DN102" s="11">
        <v>1.02884E-4</v>
      </c>
      <c r="DO102" s="11">
        <v>0</v>
      </c>
      <c r="DP102" s="11">
        <v>4.9298600000000002E-8</v>
      </c>
      <c r="DQ102" s="11">
        <v>0</v>
      </c>
      <c r="DR102" s="13">
        <v>0</v>
      </c>
      <c r="DS102" s="11">
        <v>5.7046399999999998E-6</v>
      </c>
      <c r="DT102" s="11">
        <v>0</v>
      </c>
      <c r="DU102" s="11">
        <v>0</v>
      </c>
      <c r="DV102" s="11">
        <v>0</v>
      </c>
      <c r="DW102" s="11">
        <v>2105.0300000000002</v>
      </c>
      <c r="DX102" s="13">
        <v>0</v>
      </c>
      <c r="DY102" s="11">
        <v>3.5726399999999999E-4</v>
      </c>
      <c r="DZ102" s="11">
        <v>0</v>
      </c>
      <c r="EA102" s="11">
        <v>0</v>
      </c>
      <c r="EB102" s="11">
        <v>0</v>
      </c>
      <c r="EC102" s="11">
        <v>0</v>
      </c>
      <c r="ED102" s="38">
        <v>1266510</v>
      </c>
      <c r="EE102" s="11"/>
      <c r="EF102" s="11"/>
      <c r="EG102" s="11"/>
      <c r="EH102" s="11"/>
      <c r="EI102" s="11"/>
      <c r="EJ102" s="13">
        <f t="shared" ca="1" si="102"/>
        <v>-2211218.5805815668</v>
      </c>
      <c r="EK102" s="11"/>
      <c r="EL102" s="11"/>
      <c r="EM102" s="11"/>
      <c r="EN102" s="11"/>
      <c r="EO102" s="11"/>
      <c r="EP102" s="13">
        <f t="shared" ca="1" si="102"/>
        <v>0</v>
      </c>
      <c r="EQ102" s="11"/>
      <c r="ER102" s="11"/>
      <c r="ES102" s="11"/>
      <c r="ET102" s="11"/>
      <c r="EU102" s="11"/>
      <c r="EV102" s="13">
        <f t="shared" ca="1" si="103"/>
        <v>0</v>
      </c>
      <c r="EW102" s="11"/>
      <c r="EX102" s="11"/>
      <c r="EY102" s="11"/>
      <c r="EZ102" s="11"/>
      <c r="FA102" s="11"/>
      <c r="FB102" s="38">
        <f t="shared" ca="1" si="103"/>
        <v>1266479.7930014778</v>
      </c>
      <c r="FC102" s="40"/>
      <c r="FD102" s="40"/>
      <c r="FE102" s="40"/>
      <c r="FF102" s="40"/>
      <c r="FG102" s="40"/>
      <c r="FH102" s="42">
        <f t="shared" ca="1" si="104"/>
        <v>3.8804914805850786E-6</v>
      </c>
      <c r="FI102" s="41"/>
      <c r="FJ102" s="41"/>
      <c r="FK102" s="41"/>
      <c r="FL102" s="41"/>
      <c r="FM102" s="41"/>
      <c r="FN102" s="42">
        <f t="shared" ca="1" si="105"/>
        <v>0</v>
      </c>
      <c r="FO102" s="41"/>
      <c r="FP102" s="41"/>
      <c r="FQ102" s="41"/>
      <c r="FR102" s="41"/>
      <c r="FS102" s="41"/>
      <c r="FT102" s="42">
        <f t="shared" ca="1" si="106"/>
        <v>0</v>
      </c>
      <c r="FU102" s="41"/>
      <c r="FV102" s="41"/>
      <c r="FW102" s="41"/>
      <c r="FX102" s="41"/>
      <c r="FY102" s="41"/>
      <c r="FZ102" s="42">
        <f t="shared" ca="1" si="107"/>
        <v>-2.3850580352433516E-5</v>
      </c>
      <c r="GA102" s="11"/>
      <c r="GB102" s="11"/>
      <c r="GC102" s="11"/>
      <c r="GD102" s="11"/>
      <c r="GE102" s="11"/>
      <c r="GF102" s="13">
        <f t="shared" ca="1" si="108"/>
        <v>-2.5008329892382799E-10</v>
      </c>
      <c r="GG102" s="11"/>
      <c r="GH102" s="11"/>
      <c r="GI102" s="11"/>
      <c r="GJ102" s="11"/>
      <c r="GK102" s="11"/>
      <c r="GL102" s="13">
        <f t="shared" ca="1" si="109"/>
        <v>2.31268E-11</v>
      </c>
      <c r="GM102" s="11"/>
      <c r="GN102" s="11"/>
      <c r="GO102" s="11"/>
      <c r="GP102" s="11"/>
      <c r="GQ102" s="11"/>
      <c r="GR102" s="13">
        <f t="shared" ca="1" si="110"/>
        <v>-1.23699E-13</v>
      </c>
      <c r="GS102" s="11"/>
      <c r="GT102" s="11"/>
      <c r="GU102" s="11"/>
      <c r="GV102" s="11"/>
      <c r="GW102" s="11"/>
      <c r="GX102" s="13">
        <f t="shared" ca="1" si="111"/>
        <v>1.4386700204625289E-10</v>
      </c>
    </row>
    <row r="103" spans="1:206" hidden="1" x14ac:dyDescent="0.25">
      <c r="A103" s="35" t="s">
        <v>91</v>
      </c>
      <c r="B103" s="32">
        <v>9.5999300000000001E-8</v>
      </c>
      <c r="C103" s="11">
        <v>3.68278E-5</v>
      </c>
      <c r="D103" s="11">
        <v>6.1754200000000006E-5</v>
      </c>
      <c r="E103" s="11">
        <v>1.3755500000000001E-4</v>
      </c>
      <c r="F103" s="11">
        <v>6.7135500000000003E-6</v>
      </c>
      <c r="G103" s="11">
        <v>9.8519599999999998E-5</v>
      </c>
      <c r="H103" s="11">
        <v>6.6994200000000003E-6</v>
      </c>
      <c r="I103" s="11">
        <v>1.9474400000000001E-7</v>
      </c>
      <c r="J103" s="11">
        <v>2.76256E-8</v>
      </c>
      <c r="K103" s="11">
        <v>1.3337499999999999E-10</v>
      </c>
      <c r="L103" s="11">
        <v>4.0018099999999999</v>
      </c>
      <c r="M103" s="11">
        <v>1.71265</v>
      </c>
      <c r="N103" s="11">
        <v>3.9067300000000001E-13</v>
      </c>
      <c r="O103" s="11">
        <v>1.47732E-12</v>
      </c>
      <c r="P103" s="11">
        <v>5.0851300000000002E-12</v>
      </c>
      <c r="Q103" s="11">
        <v>1.3485800000000001E-11</v>
      </c>
      <c r="R103" s="11">
        <v>1.45908E-10</v>
      </c>
      <c r="S103" s="11">
        <v>1.6868300000000001E-10</v>
      </c>
      <c r="T103" s="11">
        <v>1.7059799999999999E-10</v>
      </c>
      <c r="U103" s="11">
        <v>1.70737E-10</v>
      </c>
      <c r="V103" s="13">
        <v>2.9217399999999999E-16</v>
      </c>
      <c r="W103" s="11">
        <v>8.7244899999999999E-16</v>
      </c>
      <c r="X103" s="11">
        <v>1.62692E-15</v>
      </c>
      <c r="Y103" s="11">
        <v>1.6277E-15</v>
      </c>
      <c r="Z103" s="11">
        <v>8.7784200000000002E-16</v>
      </c>
      <c r="AA103" s="11">
        <v>1.64504E-15</v>
      </c>
      <c r="AB103" s="11">
        <v>1.64789E-15</v>
      </c>
      <c r="AC103" s="11">
        <v>1.23359E-15</v>
      </c>
      <c r="AD103" s="11">
        <v>1.65309E-15</v>
      </c>
      <c r="AE103" s="11">
        <v>1.6531400000000001E-15</v>
      </c>
      <c r="AF103" s="11">
        <v>1.6542899999999999E-15</v>
      </c>
      <c r="AG103" s="11">
        <v>1.65448E-15</v>
      </c>
      <c r="AH103" s="11">
        <v>8.5676800000000003E-14</v>
      </c>
      <c r="AI103" s="11">
        <v>1.1E-12</v>
      </c>
      <c r="AJ103" s="11">
        <v>1.2495500000000001E-11</v>
      </c>
      <c r="AK103" s="11">
        <v>6.1862799999999994E-11</v>
      </c>
      <c r="AL103" s="11">
        <v>3.5895000000000001E-9</v>
      </c>
      <c r="AM103" s="11">
        <v>6.2223799999999998E-9</v>
      </c>
      <c r="AN103" s="11">
        <v>6.2890600000000002E-9</v>
      </c>
      <c r="AO103" s="11">
        <v>6.29003E-9</v>
      </c>
      <c r="AP103" s="11">
        <v>1.2399E-18</v>
      </c>
      <c r="AQ103" s="11">
        <v>1.1554399999999999E-16</v>
      </c>
      <c r="AR103" s="11">
        <v>1.29419E-14</v>
      </c>
      <c r="AS103" s="11">
        <v>1.30726E-14</v>
      </c>
      <c r="AT103" s="11">
        <v>1.1640799999999999E-16</v>
      </c>
      <c r="AU103" s="11">
        <v>6.2358599999999998E-14</v>
      </c>
      <c r="AV103" s="11">
        <v>8.3889400000000004E-14</v>
      </c>
      <c r="AW103" s="11">
        <v>2.59685E-16</v>
      </c>
      <c r="AX103" s="11">
        <v>1.4388900000000001E-13</v>
      </c>
      <c r="AY103" s="11">
        <v>1.43984E-13</v>
      </c>
      <c r="AZ103" s="11">
        <v>1.5181800000000001E-13</v>
      </c>
      <c r="BA103" s="11">
        <v>1.5239199999999999E-13</v>
      </c>
      <c r="BB103" s="11">
        <v>9.5901699999999994E-10</v>
      </c>
      <c r="BC103" s="11">
        <v>3.0764800000000001E-9</v>
      </c>
      <c r="BD103" s="11">
        <v>7.3321399999999999E-9</v>
      </c>
      <c r="BE103" s="11">
        <v>8.3556599999999997E-9</v>
      </c>
      <c r="BF103" s="11">
        <v>4.0693299999999998E-10</v>
      </c>
      <c r="BG103" s="11">
        <v>1.05637E-8</v>
      </c>
      <c r="BH103" s="11">
        <v>4.0592400000000001E-10</v>
      </c>
      <c r="BI103" s="11">
        <v>-4.5508000000000002E-7</v>
      </c>
      <c r="BJ103" s="11">
        <v>0</v>
      </c>
      <c r="BK103" s="11">
        <v>-2.25861E-11</v>
      </c>
      <c r="BL103" s="11">
        <v>-2.8597800000000001E-10</v>
      </c>
      <c r="BM103" s="11">
        <v>2.31268E-11</v>
      </c>
      <c r="BN103" s="11">
        <v>-1.23699E-13</v>
      </c>
      <c r="BO103" s="11">
        <v>-1.1433399999999999E-13</v>
      </c>
      <c r="BP103" s="11">
        <v>-8.3241799999999998E-14</v>
      </c>
      <c r="BQ103" s="11">
        <v>-1.0843700000000001E-14</v>
      </c>
      <c r="BR103" s="11">
        <v>1.13244E-13</v>
      </c>
      <c r="BS103" s="11">
        <v>1.4083900000000001E-13</v>
      </c>
      <c r="BT103" s="11">
        <v>1.43158E-13</v>
      </c>
      <c r="BU103" s="11">
        <v>1.4332699999999999E-13</v>
      </c>
      <c r="BV103" s="11">
        <v>1.64416E-10</v>
      </c>
      <c r="BW103" s="11">
        <v>2.8441E-14</v>
      </c>
      <c r="BX103" s="11">
        <v>8.9151400000000004E-14</v>
      </c>
      <c r="BY103" s="11">
        <v>8.9225100000000001E-14</v>
      </c>
      <c r="BZ103" s="11">
        <v>2.8813100000000003E-14</v>
      </c>
      <c r="CA103" s="11">
        <v>9.0458300000000003E-14</v>
      </c>
      <c r="CB103" s="11">
        <v>9.0725600000000005E-14</v>
      </c>
      <c r="CC103" s="11">
        <v>6.6139999999999996E-14</v>
      </c>
      <c r="CD103" s="11">
        <v>9.1110999999999999E-14</v>
      </c>
      <c r="CE103" s="11">
        <v>9.1115999999999995E-14</v>
      </c>
      <c r="CF103" s="11">
        <v>9.1197599999999996E-14</v>
      </c>
      <c r="CG103" s="11">
        <v>9.1215599999999999E-14</v>
      </c>
      <c r="CH103" s="11">
        <v>-1.4142999999999999E-12</v>
      </c>
      <c r="CI103" s="11">
        <v>-1.3802800000000001E-12</v>
      </c>
      <c r="CJ103" s="11">
        <v>-9.9805899999999992E-13</v>
      </c>
      <c r="CK103" s="11">
        <v>6.5777599999999996E-13</v>
      </c>
      <c r="CL103" s="11">
        <v>-2.49984E-13</v>
      </c>
      <c r="CM103" s="11">
        <v>8.6397999999999997E-14</v>
      </c>
      <c r="CN103" s="11">
        <v>9.4916900000000004E-14</v>
      </c>
      <c r="CO103" s="11">
        <v>9.5041400000000005E-14</v>
      </c>
      <c r="CP103" s="11">
        <v>-4.6654699999999995E-13</v>
      </c>
      <c r="CQ103" s="11">
        <v>6.9699200000000001E-14</v>
      </c>
      <c r="CR103" s="11">
        <v>-5.9059899999999996E-14</v>
      </c>
      <c r="CS103" s="11">
        <v>-5.4887400000000001E-14</v>
      </c>
      <c r="CT103" s="11">
        <v>7.1984999999999996E-14</v>
      </c>
      <c r="CU103" s="11">
        <v>5.6805699999999999E-13</v>
      </c>
      <c r="CV103" s="11">
        <v>9.2728100000000003E-13</v>
      </c>
      <c r="CW103" s="11">
        <v>7.4165800000000005E-13</v>
      </c>
      <c r="CX103" s="11">
        <v>1.7593E-12</v>
      </c>
      <c r="CY103" s="11">
        <v>1.76077E-12</v>
      </c>
      <c r="CZ103" s="11">
        <v>1.8685500000000002E-12</v>
      </c>
      <c r="DA103" s="11">
        <v>1.8773799999999998E-12</v>
      </c>
      <c r="DB103" s="11">
        <v>-1.1993800000000001E-3</v>
      </c>
      <c r="DC103" s="11">
        <v>-2.7574100000000001E-3</v>
      </c>
      <c r="DD103" s="11">
        <v>0.99993900000000002</v>
      </c>
      <c r="DE103" s="11">
        <v>5.65008E-7</v>
      </c>
      <c r="DF103" s="11">
        <v>6.0072699999999998E-5</v>
      </c>
      <c r="DG103" s="11">
        <v>8.7428999999999996E-3</v>
      </c>
      <c r="DH103" s="11">
        <v>2.2610500000000001E-6</v>
      </c>
      <c r="DI103" s="11">
        <v>9.7418999999999992E-10</v>
      </c>
      <c r="DJ103" s="11">
        <v>0</v>
      </c>
      <c r="DK103" s="11">
        <v>-2053.09</v>
      </c>
      <c r="DL103" s="13">
        <v>-2211210</v>
      </c>
      <c r="DM103" s="11">
        <v>-2.96175E-3</v>
      </c>
      <c r="DN103" s="11">
        <v>1.02884E-4</v>
      </c>
      <c r="DO103" s="11">
        <v>0</v>
      </c>
      <c r="DP103" s="11">
        <v>4.9298600000000002E-8</v>
      </c>
      <c r="DQ103" s="11">
        <v>0</v>
      </c>
      <c r="DR103" s="13">
        <v>0</v>
      </c>
      <c r="DS103" s="11">
        <v>5.7046399999999998E-6</v>
      </c>
      <c r="DT103" s="11">
        <v>0</v>
      </c>
      <c r="DU103" s="11">
        <v>0</v>
      </c>
      <c r="DV103" s="11">
        <v>0</v>
      </c>
      <c r="DW103" s="11">
        <v>2105.0300000000002</v>
      </c>
      <c r="DX103" s="13">
        <v>0</v>
      </c>
      <c r="DY103" s="11">
        <v>3.7827999999999999E-4</v>
      </c>
      <c r="DZ103" s="11">
        <v>0</v>
      </c>
      <c r="EA103" s="11">
        <v>0</v>
      </c>
      <c r="EB103" s="11">
        <v>0</v>
      </c>
      <c r="EC103" s="11">
        <v>0</v>
      </c>
      <c r="ED103" s="38">
        <v>1266510</v>
      </c>
      <c r="EE103" s="11"/>
      <c r="EF103" s="11"/>
      <c r="EG103" s="11"/>
      <c r="EH103" s="11"/>
      <c r="EI103" s="11"/>
      <c r="EJ103" s="13">
        <f t="shared" ref="EJ103:EP103" ca="1" si="112">IFERROR(SLOPE(OFFSET($BB103,-1,EJ$2,3),OFFSET($B103,-1,EJ$3,3)),0)</f>
        <v>-2211187.7772301626</v>
      </c>
      <c r="EK103" s="11"/>
      <c r="EL103" s="11"/>
      <c r="EM103" s="11"/>
      <c r="EN103" s="11"/>
      <c r="EO103" s="11"/>
      <c r="EP103" s="13">
        <f t="shared" ca="1" si="112"/>
        <v>0</v>
      </c>
      <c r="EQ103" s="11"/>
      <c r="ER103" s="11"/>
      <c r="ES103" s="11"/>
      <c r="ET103" s="11"/>
      <c r="EU103" s="11"/>
      <c r="EV103" s="13">
        <f t="shared" ref="EV103:FB104" ca="1" si="113">IFERROR(SLOPE(OFFSET($BB103,-1,EV$2,3),OFFSET($B103,-1,EV$3,3)),0)</f>
        <v>0</v>
      </c>
      <c r="EW103" s="11"/>
      <c r="EX103" s="11"/>
      <c r="EY103" s="11"/>
      <c r="EZ103" s="11"/>
      <c r="FA103" s="11"/>
      <c r="FB103" s="38">
        <f t="shared" ca="1" si="113"/>
        <v>1266479.7930014781</v>
      </c>
      <c r="FC103" s="40"/>
      <c r="FD103" s="40"/>
      <c r="FE103" s="40"/>
      <c r="FF103" s="40"/>
      <c r="FG103" s="40"/>
      <c r="FH103" s="42">
        <f t="shared" ca="1" si="104"/>
        <v>-1.005004944684622E-5</v>
      </c>
      <c r="FI103" s="41"/>
      <c r="FJ103" s="41"/>
      <c r="FK103" s="41"/>
      <c r="FL103" s="41"/>
      <c r="FM103" s="41"/>
      <c r="FN103" s="42">
        <f t="shared" ca="1" si="105"/>
        <v>0</v>
      </c>
      <c r="FO103" s="41"/>
      <c r="FP103" s="41"/>
      <c r="FQ103" s="41"/>
      <c r="FR103" s="41"/>
      <c r="FS103" s="41"/>
      <c r="FT103" s="42">
        <f t="shared" ca="1" si="106"/>
        <v>0</v>
      </c>
      <c r="FU103" s="41"/>
      <c r="FV103" s="41"/>
      <c r="FW103" s="41"/>
      <c r="FX103" s="41"/>
      <c r="FY103" s="41"/>
      <c r="FZ103" s="42">
        <f t="shared" ca="1" si="107"/>
        <v>-2.3850580352249683E-5</v>
      </c>
      <c r="GA103" s="11"/>
      <c r="GB103" s="11"/>
      <c r="GC103" s="11"/>
      <c r="GD103" s="11"/>
      <c r="GE103" s="11"/>
      <c r="GF103" s="13">
        <f t="shared" ca="1" si="108"/>
        <v>-2.8598449291555448E-10</v>
      </c>
      <c r="GG103" s="11"/>
      <c r="GH103" s="11"/>
      <c r="GI103" s="11"/>
      <c r="GJ103" s="11"/>
      <c r="GK103" s="11"/>
      <c r="GL103" s="13">
        <f t="shared" ca="1" si="109"/>
        <v>2.31268E-11</v>
      </c>
      <c r="GM103" s="11"/>
      <c r="GN103" s="11"/>
      <c r="GO103" s="11"/>
      <c r="GP103" s="11"/>
      <c r="GQ103" s="11"/>
      <c r="GR103" s="13">
        <f t="shared" ca="1" si="110"/>
        <v>-1.23699E-13</v>
      </c>
      <c r="GS103" s="11"/>
      <c r="GT103" s="11"/>
      <c r="GU103" s="11"/>
      <c r="GV103" s="11"/>
      <c r="GW103" s="11"/>
      <c r="GX103" s="13">
        <f t="shared" ca="1" si="111"/>
        <v>1.6442515903291951E-10</v>
      </c>
    </row>
    <row r="104" spans="1:206" hidden="1" x14ac:dyDescent="0.25">
      <c r="A104" s="35" t="s">
        <v>91</v>
      </c>
      <c r="B104" s="32">
        <v>9.5999300000000001E-8</v>
      </c>
      <c r="C104" s="11">
        <v>3.68278E-5</v>
      </c>
      <c r="D104" s="11">
        <v>6.1754200000000006E-5</v>
      </c>
      <c r="E104" s="11">
        <v>1.3755500000000001E-4</v>
      </c>
      <c r="F104" s="11">
        <v>6.7135500000000003E-6</v>
      </c>
      <c r="G104" s="11">
        <v>9.8519599999999998E-5</v>
      </c>
      <c r="H104" s="11">
        <v>6.6994200000000003E-6</v>
      </c>
      <c r="I104" s="11">
        <v>1.9474400000000001E-7</v>
      </c>
      <c r="J104" s="11">
        <v>2.76256E-8</v>
      </c>
      <c r="K104" s="11">
        <v>1.3337499999999999E-10</v>
      </c>
      <c r="L104" s="11">
        <v>4.0018099999999999</v>
      </c>
      <c r="M104" s="11">
        <v>1.71265</v>
      </c>
      <c r="N104" s="11">
        <v>3.9067300000000001E-13</v>
      </c>
      <c r="O104" s="11">
        <v>1.47732E-12</v>
      </c>
      <c r="P104" s="11">
        <v>5.0851300000000002E-12</v>
      </c>
      <c r="Q104" s="11">
        <v>1.3485800000000001E-11</v>
      </c>
      <c r="R104" s="11">
        <v>1.45908E-10</v>
      </c>
      <c r="S104" s="11">
        <v>1.6868300000000001E-10</v>
      </c>
      <c r="T104" s="11">
        <v>1.7059799999999999E-10</v>
      </c>
      <c r="U104" s="11">
        <v>1.70737E-10</v>
      </c>
      <c r="V104" s="13">
        <v>3.08406E-16</v>
      </c>
      <c r="W104" s="11">
        <v>8.7244899999999999E-16</v>
      </c>
      <c r="X104" s="11">
        <v>1.62692E-15</v>
      </c>
      <c r="Y104" s="11">
        <v>1.6277E-15</v>
      </c>
      <c r="Z104" s="11">
        <v>8.7784200000000002E-16</v>
      </c>
      <c r="AA104" s="11">
        <v>1.64504E-15</v>
      </c>
      <c r="AB104" s="11">
        <v>1.64789E-15</v>
      </c>
      <c r="AC104" s="11">
        <v>1.23359E-15</v>
      </c>
      <c r="AD104" s="11">
        <v>1.65309E-15</v>
      </c>
      <c r="AE104" s="11">
        <v>1.6531400000000001E-15</v>
      </c>
      <c r="AF104" s="11">
        <v>1.6542899999999999E-15</v>
      </c>
      <c r="AG104" s="11">
        <v>1.65448E-15</v>
      </c>
      <c r="AH104" s="11">
        <v>8.5676800000000003E-14</v>
      </c>
      <c r="AI104" s="11">
        <v>1.1E-12</v>
      </c>
      <c r="AJ104" s="11">
        <v>1.2495500000000001E-11</v>
      </c>
      <c r="AK104" s="11">
        <v>6.1862799999999994E-11</v>
      </c>
      <c r="AL104" s="11">
        <v>3.5895000000000001E-9</v>
      </c>
      <c r="AM104" s="11">
        <v>6.2223799999999998E-9</v>
      </c>
      <c r="AN104" s="11">
        <v>6.2890600000000002E-9</v>
      </c>
      <c r="AO104" s="11">
        <v>6.29003E-9</v>
      </c>
      <c r="AP104" s="11">
        <v>1.2399E-18</v>
      </c>
      <c r="AQ104" s="11">
        <v>1.1554399999999999E-16</v>
      </c>
      <c r="AR104" s="11">
        <v>1.29419E-14</v>
      </c>
      <c r="AS104" s="11">
        <v>1.30726E-14</v>
      </c>
      <c r="AT104" s="11">
        <v>1.1640799999999999E-16</v>
      </c>
      <c r="AU104" s="11">
        <v>6.2358599999999998E-14</v>
      </c>
      <c r="AV104" s="11">
        <v>8.3889400000000004E-14</v>
      </c>
      <c r="AW104" s="11">
        <v>2.59685E-16</v>
      </c>
      <c r="AX104" s="11">
        <v>1.4388900000000001E-13</v>
      </c>
      <c r="AY104" s="11">
        <v>1.43984E-13</v>
      </c>
      <c r="AZ104" s="11">
        <v>1.5181800000000001E-13</v>
      </c>
      <c r="BA104" s="11">
        <v>1.5239199999999999E-13</v>
      </c>
      <c r="BB104" s="11">
        <v>9.6103399999999997E-10</v>
      </c>
      <c r="BC104" s="11">
        <v>3.0767800000000002E-9</v>
      </c>
      <c r="BD104" s="11">
        <v>7.3324500000000003E-9</v>
      </c>
      <c r="BE104" s="11">
        <v>8.3556599999999997E-9</v>
      </c>
      <c r="BF104" s="11">
        <v>4.0693299999999998E-10</v>
      </c>
      <c r="BG104" s="11">
        <v>1.05637E-8</v>
      </c>
      <c r="BH104" s="11">
        <v>4.0592400000000001E-10</v>
      </c>
      <c r="BI104" s="11">
        <v>-4.5508000000000002E-7</v>
      </c>
      <c r="BJ104" s="11">
        <v>0</v>
      </c>
      <c r="BK104" s="11">
        <v>-2.25861E-11</v>
      </c>
      <c r="BL104" s="11">
        <v>-3.2187E-10</v>
      </c>
      <c r="BM104" s="11">
        <v>2.31268E-11</v>
      </c>
      <c r="BN104" s="11">
        <v>-1.23699E-13</v>
      </c>
      <c r="BO104" s="11">
        <v>-1.1433399999999999E-13</v>
      </c>
      <c r="BP104" s="11">
        <v>-8.3241799999999998E-14</v>
      </c>
      <c r="BQ104" s="11">
        <v>-1.0843700000000001E-14</v>
      </c>
      <c r="BR104" s="11">
        <v>1.13244E-13</v>
      </c>
      <c r="BS104" s="11">
        <v>1.4083900000000001E-13</v>
      </c>
      <c r="BT104" s="11">
        <v>1.43158E-13</v>
      </c>
      <c r="BU104" s="11">
        <v>1.4332699999999999E-13</v>
      </c>
      <c r="BV104" s="11">
        <v>1.8497399999999999E-10</v>
      </c>
      <c r="BW104" s="11">
        <v>2.8441E-14</v>
      </c>
      <c r="BX104" s="11">
        <v>8.9151400000000004E-14</v>
      </c>
      <c r="BY104" s="11">
        <v>8.9225100000000001E-14</v>
      </c>
      <c r="BZ104" s="11">
        <v>2.8813100000000003E-14</v>
      </c>
      <c r="CA104" s="11">
        <v>9.0458300000000003E-14</v>
      </c>
      <c r="CB104" s="11">
        <v>9.0725600000000005E-14</v>
      </c>
      <c r="CC104" s="11">
        <v>6.6139999999999996E-14</v>
      </c>
      <c r="CD104" s="11">
        <v>9.1110999999999999E-14</v>
      </c>
      <c r="CE104" s="11">
        <v>9.1115999999999995E-14</v>
      </c>
      <c r="CF104" s="11">
        <v>9.1197599999999996E-14</v>
      </c>
      <c r="CG104" s="11">
        <v>9.1215599999999999E-14</v>
      </c>
      <c r="CH104" s="11">
        <v>-1.4142999999999999E-12</v>
      </c>
      <c r="CI104" s="11">
        <v>-1.3802800000000001E-12</v>
      </c>
      <c r="CJ104" s="11">
        <v>-9.9805899999999992E-13</v>
      </c>
      <c r="CK104" s="11">
        <v>6.5777599999999996E-13</v>
      </c>
      <c r="CL104" s="11">
        <v>-2.49984E-13</v>
      </c>
      <c r="CM104" s="11">
        <v>8.6397999999999997E-14</v>
      </c>
      <c r="CN104" s="11">
        <v>9.4916900000000004E-14</v>
      </c>
      <c r="CO104" s="11">
        <v>9.5041400000000005E-14</v>
      </c>
      <c r="CP104" s="11">
        <v>-4.6654699999999995E-13</v>
      </c>
      <c r="CQ104" s="11">
        <v>6.9699200000000001E-14</v>
      </c>
      <c r="CR104" s="11">
        <v>-5.9059899999999996E-14</v>
      </c>
      <c r="CS104" s="11">
        <v>-5.4887400000000001E-14</v>
      </c>
      <c r="CT104" s="11">
        <v>7.1984999999999996E-14</v>
      </c>
      <c r="CU104" s="11">
        <v>5.6805699999999999E-13</v>
      </c>
      <c r="CV104" s="11">
        <v>9.2728100000000003E-13</v>
      </c>
      <c r="CW104" s="11">
        <v>7.4165800000000005E-13</v>
      </c>
      <c r="CX104" s="11">
        <v>1.7593E-12</v>
      </c>
      <c r="CY104" s="11">
        <v>1.76077E-12</v>
      </c>
      <c r="CZ104" s="11">
        <v>1.8685500000000002E-12</v>
      </c>
      <c r="DA104" s="11">
        <v>1.8773799999999998E-12</v>
      </c>
      <c r="DB104" s="11">
        <v>-1.21733E-3</v>
      </c>
      <c r="DC104" s="11">
        <v>-2.7574100000000001E-3</v>
      </c>
      <c r="DD104" s="11">
        <v>0.99993900000000002</v>
      </c>
      <c r="DE104" s="11">
        <v>5.65008E-7</v>
      </c>
      <c r="DF104" s="11">
        <v>6.0072699999999998E-5</v>
      </c>
      <c r="DG104" s="11">
        <v>8.7421200000000008E-3</v>
      </c>
      <c r="DH104" s="11">
        <v>2.2610500000000001E-6</v>
      </c>
      <c r="DI104" s="11">
        <v>9.7418999999999992E-10</v>
      </c>
      <c r="DJ104" s="11">
        <v>0</v>
      </c>
      <c r="DK104" s="11">
        <v>-2053.09</v>
      </c>
      <c r="DL104" s="13">
        <v>-2211210</v>
      </c>
      <c r="DM104" s="11">
        <v>-2.96175E-3</v>
      </c>
      <c r="DN104" s="11">
        <v>1.02884E-4</v>
      </c>
      <c r="DO104" s="11">
        <v>0</v>
      </c>
      <c r="DP104" s="11">
        <v>4.9298600000000002E-8</v>
      </c>
      <c r="DQ104" s="11">
        <v>0</v>
      </c>
      <c r="DR104" s="13">
        <v>0</v>
      </c>
      <c r="DS104" s="11">
        <v>5.7046399999999998E-6</v>
      </c>
      <c r="DT104" s="11">
        <v>0</v>
      </c>
      <c r="DU104" s="11">
        <v>0</v>
      </c>
      <c r="DV104" s="11">
        <v>0</v>
      </c>
      <c r="DW104" s="11">
        <v>2105.0300000000002</v>
      </c>
      <c r="DX104" s="13">
        <v>0</v>
      </c>
      <c r="DY104" s="11">
        <v>3.9929499999999998E-4</v>
      </c>
      <c r="DZ104" s="11">
        <v>0</v>
      </c>
      <c r="EA104" s="11">
        <v>0</v>
      </c>
      <c r="EB104" s="11">
        <v>0</v>
      </c>
      <c r="EC104" s="11">
        <v>0</v>
      </c>
      <c r="ED104" s="38">
        <v>1266510</v>
      </c>
      <c r="EE104" s="11"/>
      <c r="EF104" s="11"/>
      <c r="EG104" s="11"/>
      <c r="EH104" s="11"/>
      <c r="EI104" s="11"/>
      <c r="EJ104" s="13">
        <f t="shared" ref="EJ104:EP104" ca="1" si="114">IFERROR(SLOPE(OFFSET($BB104,-1,EJ$2,3),OFFSET($B104,-1,EJ$3,3)),0)</f>
        <v>-2211255.8906230042</v>
      </c>
      <c r="EK104" s="11"/>
      <c r="EL104" s="11"/>
      <c r="EM104" s="11"/>
      <c r="EN104" s="11"/>
      <c r="EO104" s="11"/>
      <c r="EP104" s="13">
        <f t="shared" ca="1" si="114"/>
        <v>0</v>
      </c>
      <c r="EQ104" s="11"/>
      <c r="ER104" s="11"/>
      <c r="ES104" s="11"/>
      <c r="ET104" s="11"/>
      <c r="EU104" s="11"/>
      <c r="EV104" s="13">
        <f t="shared" ca="1" si="113"/>
        <v>0</v>
      </c>
      <c r="EW104" s="11"/>
      <c r="EX104" s="11"/>
      <c r="EY104" s="11"/>
      <c r="EZ104" s="11"/>
      <c r="FA104" s="11"/>
      <c r="FB104" s="38">
        <f t="shared" ca="1" si="113"/>
        <v>1266549.60992499</v>
      </c>
      <c r="FC104" s="40"/>
      <c r="FD104" s="40"/>
      <c r="FE104" s="40"/>
      <c r="FF104" s="40"/>
      <c r="FG104" s="40"/>
      <c r="FH104" s="42">
        <f t="shared" ca="1" si="104"/>
        <v>2.0753624940270586E-5</v>
      </c>
      <c r="FI104" s="41"/>
      <c r="FJ104" s="41"/>
      <c r="FK104" s="41"/>
      <c r="FL104" s="41"/>
      <c r="FM104" s="41"/>
      <c r="FN104" s="42">
        <f t="shared" ca="1" si="105"/>
        <v>0</v>
      </c>
      <c r="FO104" s="41"/>
      <c r="FP104" s="41"/>
      <c r="FQ104" s="41"/>
      <c r="FR104" s="41"/>
      <c r="FS104" s="41"/>
      <c r="FT104" s="42">
        <f t="shared" ca="1" si="106"/>
        <v>0</v>
      </c>
      <c r="FU104" s="41"/>
      <c r="FV104" s="41"/>
      <c r="FW104" s="41"/>
      <c r="FX104" s="41"/>
      <c r="FY104" s="41"/>
      <c r="FZ104" s="42">
        <f t="shared" ca="1" si="107"/>
        <v>3.1274861619715048E-5</v>
      </c>
      <c r="GA104" s="11"/>
      <c r="GB104" s="11"/>
      <c r="GC104" s="11"/>
      <c r="GD104" s="11"/>
      <c r="GE104" s="11"/>
      <c r="GF104" s="13">
        <f t="shared" ca="1" si="108"/>
        <v>-3.2185658414181862E-10</v>
      </c>
      <c r="GG104" s="11"/>
      <c r="GH104" s="11"/>
      <c r="GI104" s="11"/>
      <c r="GJ104" s="11"/>
      <c r="GK104" s="11"/>
      <c r="GL104" s="13">
        <f t="shared" ca="1" si="109"/>
        <v>2.31268E-11</v>
      </c>
      <c r="GM104" s="11"/>
      <c r="GN104" s="11"/>
      <c r="GO104" s="11"/>
      <c r="GP104" s="11"/>
      <c r="GQ104" s="11"/>
      <c r="GR104" s="13">
        <f t="shared" ca="1" si="110"/>
        <v>-1.23699E-13</v>
      </c>
      <c r="GS104" s="11"/>
      <c r="GT104" s="11"/>
      <c r="GU104" s="11"/>
      <c r="GV104" s="11"/>
      <c r="GW104" s="11"/>
      <c r="GX104" s="13">
        <f t="shared" ca="1" si="111"/>
        <v>1.8496220624467684E-10</v>
      </c>
    </row>
    <row r="105" spans="1:206" hidden="1" x14ac:dyDescent="0.25">
      <c r="A105" s="36" t="s">
        <v>91</v>
      </c>
      <c r="B105" s="33">
        <v>9.5999300000000001E-8</v>
      </c>
      <c r="C105" s="16">
        <v>3.68278E-5</v>
      </c>
      <c r="D105" s="16">
        <v>6.1754200000000006E-5</v>
      </c>
      <c r="E105" s="16">
        <v>1.3755500000000001E-4</v>
      </c>
      <c r="F105" s="16">
        <v>6.7135500000000003E-6</v>
      </c>
      <c r="G105" s="16">
        <v>9.8519599999999998E-5</v>
      </c>
      <c r="H105" s="16">
        <v>6.6994200000000003E-6</v>
      </c>
      <c r="I105" s="16">
        <v>1.9474400000000001E-7</v>
      </c>
      <c r="J105" s="16">
        <v>2.76256E-8</v>
      </c>
      <c r="K105" s="16">
        <v>1.3337499999999999E-10</v>
      </c>
      <c r="L105" s="16">
        <v>4.0018099999999999</v>
      </c>
      <c r="M105" s="16">
        <v>1.71265</v>
      </c>
      <c r="N105" s="16">
        <v>3.9067300000000001E-13</v>
      </c>
      <c r="O105" s="16">
        <v>1.47732E-12</v>
      </c>
      <c r="P105" s="16">
        <v>5.0851300000000002E-12</v>
      </c>
      <c r="Q105" s="16">
        <v>1.3485800000000001E-11</v>
      </c>
      <c r="R105" s="16">
        <v>1.45908E-10</v>
      </c>
      <c r="S105" s="16">
        <v>1.6868300000000001E-10</v>
      </c>
      <c r="T105" s="16">
        <v>1.7059799999999999E-10</v>
      </c>
      <c r="U105" s="16">
        <v>1.70737E-10</v>
      </c>
      <c r="V105" s="18">
        <v>3.2463699999999998E-16</v>
      </c>
      <c r="W105" s="16">
        <v>8.7244899999999999E-16</v>
      </c>
      <c r="X105" s="16">
        <v>1.62692E-15</v>
      </c>
      <c r="Y105" s="16">
        <v>1.6277E-15</v>
      </c>
      <c r="Z105" s="16">
        <v>8.7784200000000002E-16</v>
      </c>
      <c r="AA105" s="16">
        <v>1.64504E-15</v>
      </c>
      <c r="AB105" s="16">
        <v>1.64789E-15</v>
      </c>
      <c r="AC105" s="16">
        <v>1.23359E-15</v>
      </c>
      <c r="AD105" s="16">
        <v>1.65309E-15</v>
      </c>
      <c r="AE105" s="16">
        <v>1.6531400000000001E-15</v>
      </c>
      <c r="AF105" s="16">
        <v>1.6542899999999999E-15</v>
      </c>
      <c r="AG105" s="16">
        <v>1.65448E-15</v>
      </c>
      <c r="AH105" s="16">
        <v>8.5676800000000003E-14</v>
      </c>
      <c r="AI105" s="16">
        <v>1.1E-12</v>
      </c>
      <c r="AJ105" s="16">
        <v>1.2495500000000001E-11</v>
      </c>
      <c r="AK105" s="16">
        <v>6.1862799999999994E-11</v>
      </c>
      <c r="AL105" s="16">
        <v>3.5895000000000001E-9</v>
      </c>
      <c r="AM105" s="16">
        <v>6.2223799999999998E-9</v>
      </c>
      <c r="AN105" s="16">
        <v>6.2890600000000002E-9</v>
      </c>
      <c r="AO105" s="16">
        <v>6.29003E-9</v>
      </c>
      <c r="AP105" s="16">
        <v>1.2399E-18</v>
      </c>
      <c r="AQ105" s="16">
        <v>1.1554399999999999E-16</v>
      </c>
      <c r="AR105" s="16">
        <v>1.29419E-14</v>
      </c>
      <c r="AS105" s="16">
        <v>1.30726E-14</v>
      </c>
      <c r="AT105" s="16">
        <v>1.1640799999999999E-16</v>
      </c>
      <c r="AU105" s="16">
        <v>6.2358599999999998E-14</v>
      </c>
      <c r="AV105" s="16">
        <v>8.3889400000000004E-14</v>
      </c>
      <c r="AW105" s="16">
        <v>2.59685E-16</v>
      </c>
      <c r="AX105" s="16">
        <v>1.4388900000000001E-13</v>
      </c>
      <c r="AY105" s="16">
        <v>1.43984E-13</v>
      </c>
      <c r="AZ105" s="16">
        <v>1.5181800000000001E-13</v>
      </c>
      <c r="BA105" s="16">
        <v>1.5239199999999999E-13</v>
      </c>
      <c r="BB105" s="16">
        <v>9.6305199999999991E-10</v>
      </c>
      <c r="BC105" s="16">
        <v>3.0770799999999999E-9</v>
      </c>
      <c r="BD105" s="16">
        <v>7.3327599999999998E-9</v>
      </c>
      <c r="BE105" s="16">
        <v>8.3556599999999997E-9</v>
      </c>
      <c r="BF105" s="16">
        <v>4.0693299999999998E-10</v>
      </c>
      <c r="BG105" s="16">
        <v>1.05637E-8</v>
      </c>
      <c r="BH105" s="16">
        <v>4.0592400000000001E-10</v>
      </c>
      <c r="BI105" s="16">
        <v>-4.5508000000000002E-7</v>
      </c>
      <c r="BJ105" s="16">
        <v>0</v>
      </c>
      <c r="BK105" s="16">
        <v>-2.25861E-11</v>
      </c>
      <c r="BL105" s="16">
        <v>-3.5776199999999998E-10</v>
      </c>
      <c r="BM105" s="16">
        <v>2.31268E-11</v>
      </c>
      <c r="BN105" s="16">
        <v>-1.23699E-13</v>
      </c>
      <c r="BO105" s="16">
        <v>-1.1433399999999999E-13</v>
      </c>
      <c r="BP105" s="16">
        <v>-8.3241799999999998E-14</v>
      </c>
      <c r="BQ105" s="16">
        <v>-1.0843700000000001E-14</v>
      </c>
      <c r="BR105" s="16">
        <v>1.13244E-13</v>
      </c>
      <c r="BS105" s="16">
        <v>1.4083900000000001E-13</v>
      </c>
      <c r="BT105" s="16">
        <v>1.43158E-13</v>
      </c>
      <c r="BU105" s="16">
        <v>1.4332699999999999E-13</v>
      </c>
      <c r="BV105" s="16">
        <v>2.05532E-10</v>
      </c>
      <c r="BW105" s="16">
        <v>2.8441E-14</v>
      </c>
      <c r="BX105" s="16">
        <v>8.9151400000000004E-14</v>
      </c>
      <c r="BY105" s="16">
        <v>8.9225100000000001E-14</v>
      </c>
      <c r="BZ105" s="16">
        <v>2.8813100000000003E-14</v>
      </c>
      <c r="CA105" s="16">
        <v>9.0458300000000003E-14</v>
      </c>
      <c r="CB105" s="16">
        <v>9.0725600000000005E-14</v>
      </c>
      <c r="CC105" s="16">
        <v>6.6139999999999996E-14</v>
      </c>
      <c r="CD105" s="16">
        <v>9.1110999999999999E-14</v>
      </c>
      <c r="CE105" s="16">
        <v>9.1115999999999995E-14</v>
      </c>
      <c r="CF105" s="16">
        <v>9.1197599999999996E-14</v>
      </c>
      <c r="CG105" s="16">
        <v>9.1215599999999999E-14</v>
      </c>
      <c r="CH105" s="16">
        <v>-1.4142999999999999E-12</v>
      </c>
      <c r="CI105" s="16">
        <v>-1.3802800000000001E-12</v>
      </c>
      <c r="CJ105" s="16">
        <v>-9.9805899999999992E-13</v>
      </c>
      <c r="CK105" s="16">
        <v>6.5777599999999996E-13</v>
      </c>
      <c r="CL105" s="16">
        <v>-2.49984E-13</v>
      </c>
      <c r="CM105" s="16">
        <v>8.6397999999999997E-14</v>
      </c>
      <c r="CN105" s="16">
        <v>9.4916900000000004E-14</v>
      </c>
      <c r="CO105" s="16">
        <v>9.5041400000000005E-14</v>
      </c>
      <c r="CP105" s="16">
        <v>-4.6654699999999995E-13</v>
      </c>
      <c r="CQ105" s="16">
        <v>6.9699200000000001E-14</v>
      </c>
      <c r="CR105" s="16">
        <v>-5.9059899999999996E-14</v>
      </c>
      <c r="CS105" s="16">
        <v>-5.4887400000000001E-14</v>
      </c>
      <c r="CT105" s="16">
        <v>7.1984999999999996E-14</v>
      </c>
      <c r="CU105" s="16">
        <v>5.6805699999999999E-13</v>
      </c>
      <c r="CV105" s="16">
        <v>9.2728100000000003E-13</v>
      </c>
      <c r="CW105" s="16">
        <v>7.4165800000000005E-13</v>
      </c>
      <c r="CX105" s="16">
        <v>1.7593E-12</v>
      </c>
      <c r="CY105" s="16">
        <v>1.76077E-12</v>
      </c>
      <c r="CZ105" s="16">
        <v>1.8685500000000002E-12</v>
      </c>
      <c r="DA105" s="16">
        <v>1.8773799999999998E-12</v>
      </c>
      <c r="DB105" s="16">
        <v>-1.2352699999999999E-3</v>
      </c>
      <c r="DC105" s="16">
        <v>-2.7574100000000001E-3</v>
      </c>
      <c r="DD105" s="16">
        <v>0.99993900000000002</v>
      </c>
      <c r="DE105" s="16">
        <v>5.65008E-7</v>
      </c>
      <c r="DF105" s="16">
        <v>6.0072699999999998E-5</v>
      </c>
      <c r="DG105" s="16">
        <v>8.7413400000000002E-3</v>
      </c>
      <c r="DH105" s="16">
        <v>2.2610500000000001E-6</v>
      </c>
      <c r="DI105" s="16">
        <v>9.7418999999999992E-10</v>
      </c>
      <c r="DJ105" s="16">
        <v>0</v>
      </c>
      <c r="DK105" s="16">
        <v>-2053.09</v>
      </c>
      <c r="DL105" s="18">
        <v>-2211210</v>
      </c>
      <c r="DM105" s="16">
        <v>-2.96175E-3</v>
      </c>
      <c r="DN105" s="16">
        <v>1.02884E-4</v>
      </c>
      <c r="DO105" s="16">
        <v>0</v>
      </c>
      <c r="DP105" s="16">
        <v>4.9298600000000002E-8</v>
      </c>
      <c r="DQ105" s="16">
        <v>0</v>
      </c>
      <c r="DR105" s="18">
        <v>0</v>
      </c>
      <c r="DS105" s="16">
        <v>5.7046399999999998E-6</v>
      </c>
      <c r="DT105" s="16">
        <v>0</v>
      </c>
      <c r="DU105" s="16">
        <v>0</v>
      </c>
      <c r="DV105" s="16">
        <v>0</v>
      </c>
      <c r="DW105" s="16">
        <v>2105.0300000000002</v>
      </c>
      <c r="DX105" s="18">
        <v>0</v>
      </c>
      <c r="DY105" s="16">
        <v>4.2031099999999998E-4</v>
      </c>
      <c r="DZ105" s="16">
        <v>0</v>
      </c>
      <c r="EA105" s="16">
        <v>0</v>
      </c>
      <c r="EB105" s="16">
        <v>0</v>
      </c>
      <c r="EC105" s="16">
        <v>0</v>
      </c>
      <c r="ED105" s="39">
        <v>1266510</v>
      </c>
      <c r="EE105" s="16"/>
      <c r="EF105" s="16"/>
      <c r="EG105" s="16"/>
      <c r="EH105" s="16"/>
      <c r="EI105" s="16"/>
      <c r="EJ105" s="18"/>
      <c r="EK105" s="16"/>
      <c r="EL105" s="16"/>
      <c r="EM105" s="16"/>
      <c r="EN105" s="16"/>
      <c r="EO105" s="16"/>
      <c r="EP105" s="18"/>
      <c r="EQ105" s="16"/>
      <c r="ER105" s="16"/>
      <c r="ES105" s="16"/>
      <c r="ET105" s="16"/>
      <c r="EU105" s="16"/>
      <c r="EV105" s="18"/>
      <c r="EW105" s="16"/>
      <c r="EX105" s="16"/>
      <c r="EY105" s="16"/>
      <c r="EZ105" s="16"/>
      <c r="FA105" s="16"/>
      <c r="FB105" s="39"/>
      <c r="FC105" s="16"/>
      <c r="FD105" s="16"/>
      <c r="FE105" s="16"/>
      <c r="FF105" s="16"/>
      <c r="FG105" s="16"/>
      <c r="FH105" s="18"/>
      <c r="FI105" s="16"/>
      <c r="FJ105" s="16"/>
      <c r="FK105" s="16"/>
      <c r="FL105" s="16"/>
      <c r="FM105" s="16"/>
      <c r="FN105" s="18"/>
      <c r="FO105" s="16"/>
      <c r="FP105" s="16"/>
      <c r="FQ105" s="16"/>
      <c r="FR105" s="16"/>
      <c r="FS105" s="16"/>
      <c r="FT105" s="18"/>
      <c r="FU105" s="16"/>
      <c r="FV105" s="16"/>
      <c r="FW105" s="16"/>
      <c r="FX105" s="16"/>
      <c r="FY105" s="16"/>
      <c r="FZ105" s="39"/>
      <c r="GA105" s="16"/>
      <c r="GB105" s="16"/>
      <c r="GC105" s="16"/>
      <c r="GD105" s="16"/>
      <c r="GE105" s="16"/>
      <c r="GF105" s="18"/>
      <c r="GG105" s="16"/>
      <c r="GH105" s="16"/>
      <c r="GI105" s="16"/>
      <c r="GJ105" s="16"/>
      <c r="GK105" s="16"/>
      <c r="GL105" s="18"/>
      <c r="GM105" s="16"/>
      <c r="GN105" s="16"/>
      <c r="GO105" s="16"/>
      <c r="GP105" s="16"/>
      <c r="GQ105" s="16"/>
      <c r="GR105" s="18"/>
      <c r="GS105" s="16"/>
      <c r="GT105" s="16"/>
      <c r="GU105" s="16"/>
      <c r="GV105" s="16"/>
      <c r="GW105" s="16"/>
      <c r="GX105" s="39"/>
    </row>
    <row r="106" spans="1:206" x14ac:dyDescent="0.25">
      <c r="B106" s="11">
        <v>9.5999300000000001E-8</v>
      </c>
      <c r="C106" s="11">
        <v>3.68278E-5</v>
      </c>
      <c r="D106" s="11">
        <v>6.1754200000000006E-5</v>
      </c>
      <c r="E106">
        <v>1.3755500000000001E-4</v>
      </c>
      <c r="F106" s="11">
        <v>6.7135500000000003E-6</v>
      </c>
      <c r="G106" s="11">
        <v>9.8519599999999998E-5</v>
      </c>
      <c r="H106" s="11">
        <v>6.6994200000000003E-6</v>
      </c>
      <c r="I106" s="11">
        <v>1.9474400000000001E-7</v>
      </c>
      <c r="J106" s="11">
        <v>2.76256E-8</v>
      </c>
      <c r="K106" s="11">
        <v>1.2939399999999999E-10</v>
      </c>
      <c r="L106">
        <v>4.0018099999999999</v>
      </c>
      <c r="M106">
        <v>1.71265</v>
      </c>
      <c r="N106" s="11">
        <v>3.9067300000000001E-13</v>
      </c>
      <c r="O106" s="11">
        <v>1.47732E-12</v>
      </c>
      <c r="P106" s="11">
        <v>5.0851300000000002E-12</v>
      </c>
      <c r="Q106" s="11">
        <v>1.3485800000000001E-11</v>
      </c>
      <c r="R106" s="11">
        <v>1.45908E-10</v>
      </c>
      <c r="S106" s="11">
        <v>1.6868300000000001E-10</v>
      </c>
      <c r="T106" s="11">
        <v>1.7059799999999999E-10</v>
      </c>
      <c r="U106" s="11">
        <v>1.70737E-10</v>
      </c>
      <c r="V106" s="11">
        <v>1.62319E-16</v>
      </c>
      <c r="W106" s="11">
        <v>8.7244899999999999E-16</v>
      </c>
      <c r="X106" s="11">
        <v>1.62692E-15</v>
      </c>
      <c r="Y106" s="11">
        <v>1.6277E-15</v>
      </c>
      <c r="Z106" s="11">
        <v>8.7784200000000002E-16</v>
      </c>
      <c r="AA106" s="11">
        <v>1.64504E-15</v>
      </c>
      <c r="AB106" s="11">
        <v>1.64789E-15</v>
      </c>
      <c r="AC106" s="11">
        <v>1.23359E-15</v>
      </c>
      <c r="AD106" s="11">
        <v>1.65309E-15</v>
      </c>
      <c r="AE106" s="11">
        <v>1.6531400000000001E-15</v>
      </c>
      <c r="AF106" s="11">
        <v>1.6542899999999999E-15</v>
      </c>
      <c r="AG106" s="11">
        <v>1.65448E-15</v>
      </c>
      <c r="AH106" s="11">
        <v>8.5676800000000003E-14</v>
      </c>
      <c r="AI106" s="11">
        <v>1.1E-12</v>
      </c>
      <c r="AJ106" s="11">
        <v>1.2495500000000001E-11</v>
      </c>
      <c r="AK106" s="11">
        <v>6.1862799999999994E-11</v>
      </c>
      <c r="AL106" s="11">
        <v>3.5895000000000001E-9</v>
      </c>
      <c r="AM106" s="11">
        <v>6.2223799999999998E-9</v>
      </c>
      <c r="AN106" s="11">
        <v>6.2890600000000002E-9</v>
      </c>
      <c r="AO106" s="11">
        <v>6.29003E-9</v>
      </c>
      <c r="AP106" s="11">
        <v>1.2399E-18</v>
      </c>
      <c r="AQ106" s="11">
        <v>1.1554399999999999E-16</v>
      </c>
      <c r="AR106" s="11">
        <v>1.29419E-14</v>
      </c>
      <c r="AS106" s="11">
        <v>1.30726E-14</v>
      </c>
      <c r="AT106" s="11">
        <v>1.1640799999999999E-16</v>
      </c>
      <c r="AU106" s="11">
        <v>6.2358599999999998E-14</v>
      </c>
      <c r="AV106" s="11">
        <v>8.3889400000000004E-14</v>
      </c>
      <c r="AW106" s="11">
        <v>2.59685E-16</v>
      </c>
      <c r="AX106" s="11">
        <v>1.4388900000000001E-13</v>
      </c>
      <c r="AY106" s="11">
        <v>1.43984E-13</v>
      </c>
      <c r="AZ106" s="11">
        <v>1.5181800000000001E-13</v>
      </c>
      <c r="BA106" s="11">
        <v>1.5239199999999999E-13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11">
        <v>-3.78494E-11</v>
      </c>
      <c r="BL106" s="11">
        <v>1.1595000000000001E-12</v>
      </c>
      <c r="BM106" s="11">
        <v>2.31268E-11</v>
      </c>
      <c r="BN106" s="11">
        <v>-1.23699E-13</v>
      </c>
      <c r="BO106" s="11">
        <v>-1.1433399999999999E-13</v>
      </c>
      <c r="BP106" s="11">
        <v>-8.3241799999999998E-14</v>
      </c>
      <c r="BQ106" s="11">
        <v>-1.0843700000000001E-14</v>
      </c>
      <c r="BR106" s="11">
        <v>1.13244E-13</v>
      </c>
      <c r="BS106" s="11">
        <v>1.4083900000000001E-13</v>
      </c>
      <c r="BT106" s="11">
        <v>1.43158E-13</v>
      </c>
      <c r="BU106" s="11">
        <v>1.4332699999999999E-13</v>
      </c>
      <c r="BV106" s="11">
        <v>-4.6404999999999999E-14</v>
      </c>
      <c r="BW106" s="11">
        <v>2.8441E-14</v>
      </c>
      <c r="BX106" s="11">
        <v>8.9151400000000004E-14</v>
      </c>
      <c r="BY106" s="11">
        <v>8.9225100000000001E-14</v>
      </c>
      <c r="BZ106" s="11">
        <v>2.8813100000000003E-14</v>
      </c>
      <c r="CA106" s="11">
        <v>9.0458300000000003E-14</v>
      </c>
      <c r="CB106" s="11">
        <v>9.0725600000000005E-14</v>
      </c>
      <c r="CC106" s="11">
        <v>6.6139999999999996E-14</v>
      </c>
      <c r="CD106" s="11">
        <v>9.1110999999999999E-14</v>
      </c>
      <c r="CE106" s="11">
        <v>9.1115999999999995E-14</v>
      </c>
      <c r="CF106" s="11">
        <v>9.1197599999999996E-14</v>
      </c>
      <c r="CG106" s="11">
        <v>9.1215599999999999E-14</v>
      </c>
      <c r="CH106" s="11">
        <v>-1.4142999999999999E-12</v>
      </c>
      <c r="CI106" s="11">
        <v>-1.3802800000000001E-12</v>
      </c>
      <c r="CJ106" s="11">
        <v>-9.9805899999999992E-13</v>
      </c>
      <c r="CK106" s="11">
        <v>6.5777599999999996E-13</v>
      </c>
      <c r="CL106" s="11">
        <v>-2.49984E-13</v>
      </c>
      <c r="CM106" s="11">
        <v>8.6397999999999997E-14</v>
      </c>
      <c r="CN106" s="11">
        <v>9.4916900000000004E-14</v>
      </c>
      <c r="CO106" s="11">
        <v>9.5041400000000005E-14</v>
      </c>
      <c r="CP106" s="11">
        <v>-4.6654699999999995E-13</v>
      </c>
      <c r="CQ106" s="11">
        <v>6.9699200000000001E-14</v>
      </c>
      <c r="CR106" s="11">
        <v>-5.9059899999999996E-14</v>
      </c>
      <c r="CS106" s="11">
        <v>-5.4887400000000001E-14</v>
      </c>
      <c r="CT106" s="11">
        <v>7.1984999999999996E-14</v>
      </c>
      <c r="CU106" s="11">
        <v>5.6805699999999999E-13</v>
      </c>
      <c r="CV106" s="11">
        <v>9.2728100000000003E-13</v>
      </c>
      <c r="CW106" s="11">
        <v>7.4165800000000005E-13</v>
      </c>
      <c r="CX106" s="11">
        <v>1.7593E-12</v>
      </c>
      <c r="CY106" s="11">
        <v>1.76077E-12</v>
      </c>
      <c r="CZ106" s="11">
        <v>1.8685500000000002E-12</v>
      </c>
      <c r="DA106" s="11">
        <v>1.8773799999999998E-12</v>
      </c>
      <c r="DB106">
        <v>-1.0558099999999999E-3</v>
      </c>
      <c r="DC106">
        <v>-2.7574100000000001E-3</v>
      </c>
      <c r="DD106">
        <v>0.99993900000000002</v>
      </c>
      <c r="DE106" s="11">
        <v>5.65008E-7</v>
      </c>
      <c r="DF106" s="11">
        <v>6.0072699999999998E-5</v>
      </c>
      <c r="DG106">
        <v>0.17454</v>
      </c>
      <c r="DH106" s="11">
        <v>2.2610500000000001E-6</v>
      </c>
      <c r="DI106" s="11">
        <v>9.7418999999999992E-10</v>
      </c>
      <c r="DJ106">
        <v>0</v>
      </c>
      <c r="DK106">
        <v>-8212.36</v>
      </c>
      <c r="DL106" s="11">
        <v>-8844860</v>
      </c>
      <c r="DM106">
        <v>-7.0432099999999997E-2</v>
      </c>
      <c r="DN106">
        <v>1.02884E-4</v>
      </c>
      <c r="DO106">
        <v>0</v>
      </c>
      <c r="DP106" s="11">
        <v>4.9298600000000002E-8</v>
      </c>
      <c r="DQ106">
        <v>0</v>
      </c>
      <c r="DR106">
        <v>0</v>
      </c>
      <c r="DS106">
        <v>4133.8500000000004</v>
      </c>
      <c r="DT106">
        <v>2066.2199999999998</v>
      </c>
      <c r="DU106">
        <v>0</v>
      </c>
      <c r="DV106">
        <v>0</v>
      </c>
      <c r="DW106">
        <v>2105.0300000000002</v>
      </c>
      <c r="DX106">
        <v>0</v>
      </c>
      <c r="DY106" s="11">
        <v>1236890</v>
      </c>
      <c r="DZ106">
        <v>556298</v>
      </c>
      <c r="EA106">
        <v>0</v>
      </c>
      <c r="EB106">
        <v>0</v>
      </c>
      <c r="EC106">
        <v>0</v>
      </c>
      <c r="ED106" s="11">
        <v>1266510</v>
      </c>
    </row>
    <row r="107" spans="1:206" x14ac:dyDescent="0.25">
      <c r="B107" s="11">
        <v>9.5999300000000001E-8</v>
      </c>
      <c r="C107" s="11">
        <v>3.68278E-5</v>
      </c>
      <c r="D107" s="11">
        <v>6.1754200000000006E-5</v>
      </c>
      <c r="E107">
        <v>1.3755500000000001E-4</v>
      </c>
      <c r="F107" s="11">
        <v>6.7135500000000003E-6</v>
      </c>
      <c r="G107" s="11">
        <v>9.8519599999999998E-5</v>
      </c>
      <c r="H107" s="11">
        <v>6.6994200000000003E-6</v>
      </c>
      <c r="I107" s="11">
        <v>1.9474400000000001E-7</v>
      </c>
      <c r="J107" s="11">
        <v>2.7583599999999999E-8</v>
      </c>
      <c r="K107" s="11">
        <v>1.2939399999999999E-10</v>
      </c>
      <c r="L107">
        <v>4.0018099999999999</v>
      </c>
      <c r="M107">
        <v>1.71265</v>
      </c>
      <c r="N107" s="11">
        <v>3.9067300000000001E-13</v>
      </c>
      <c r="O107" s="11">
        <v>1.47732E-12</v>
      </c>
      <c r="P107" s="11">
        <v>5.0851300000000002E-12</v>
      </c>
      <c r="Q107" s="11">
        <v>1.3485800000000001E-11</v>
      </c>
      <c r="R107" s="11">
        <v>1.45908E-10</v>
      </c>
      <c r="S107" s="11">
        <v>1.6868300000000001E-10</v>
      </c>
      <c r="T107" s="11">
        <v>1.7059799999999999E-10</v>
      </c>
      <c r="U107" s="11">
        <v>1.70737E-10</v>
      </c>
      <c r="V107" s="11">
        <v>1.62319E-16</v>
      </c>
      <c r="W107" s="11">
        <v>8.7244899999999999E-16</v>
      </c>
      <c r="X107" s="11">
        <v>1.62692E-15</v>
      </c>
      <c r="Y107" s="11">
        <v>1.6277E-15</v>
      </c>
      <c r="Z107" s="11">
        <v>8.7784200000000002E-16</v>
      </c>
      <c r="AA107" s="11">
        <v>1.64504E-15</v>
      </c>
      <c r="AB107" s="11">
        <v>1.64789E-15</v>
      </c>
      <c r="AC107" s="11">
        <v>1.23359E-15</v>
      </c>
      <c r="AD107" s="11">
        <v>1.65309E-15</v>
      </c>
      <c r="AE107" s="11">
        <v>1.6531400000000001E-15</v>
      </c>
      <c r="AF107" s="11">
        <v>1.6542899999999999E-15</v>
      </c>
      <c r="AG107" s="11">
        <v>1.65448E-15</v>
      </c>
      <c r="AH107" s="11">
        <v>8.5676800000000003E-14</v>
      </c>
      <c r="AI107" s="11">
        <v>1.1E-12</v>
      </c>
      <c r="AJ107" s="11">
        <v>1.2495500000000001E-11</v>
      </c>
      <c r="AK107" s="11">
        <v>6.1862799999999994E-11</v>
      </c>
      <c r="AL107" s="11">
        <v>3.5895000000000001E-9</v>
      </c>
      <c r="AM107" s="11">
        <v>6.2223799999999998E-9</v>
      </c>
      <c r="AN107" s="11">
        <v>6.2890600000000002E-9</v>
      </c>
      <c r="AO107" s="11">
        <v>6.29003E-9</v>
      </c>
      <c r="AP107" s="11">
        <v>1.2399E-18</v>
      </c>
      <c r="AQ107" s="11">
        <v>1.1554399999999999E-16</v>
      </c>
      <c r="AR107" s="11">
        <v>1.29419E-14</v>
      </c>
      <c r="AS107" s="11">
        <v>1.30726E-14</v>
      </c>
      <c r="AT107" s="11">
        <v>1.1640799999999999E-16</v>
      </c>
      <c r="AU107" s="11">
        <v>6.2358599999999998E-14</v>
      </c>
      <c r="AV107" s="11">
        <v>8.3889400000000004E-14</v>
      </c>
      <c r="AW107" s="11">
        <v>2.59685E-16</v>
      </c>
      <c r="AX107" s="11">
        <v>1.4388900000000001E-13</v>
      </c>
      <c r="AY107" s="11">
        <v>1.43984E-13</v>
      </c>
      <c r="AZ107" s="11">
        <v>1.5181800000000001E-13</v>
      </c>
      <c r="BA107" s="11">
        <v>1.5239199999999999E-13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 s="11">
        <v>-5.1445899999999999E-11</v>
      </c>
      <c r="BL107" s="11">
        <v>2.9111400000000002E-10</v>
      </c>
      <c r="BM107" s="11">
        <v>-3.1078099999999998E-9</v>
      </c>
      <c r="BN107" s="11">
        <v>-3.4401399999999999E-11</v>
      </c>
      <c r="BO107" s="11">
        <v>-3.1843500000000001E-11</v>
      </c>
      <c r="BP107" s="11">
        <v>-2.3350900000000001E-11</v>
      </c>
      <c r="BQ107" s="11">
        <v>-3.57633E-12</v>
      </c>
      <c r="BR107" s="11">
        <v>7.0064099999999998E-12</v>
      </c>
      <c r="BS107" s="11">
        <v>1.08568E-11</v>
      </c>
      <c r="BT107" s="11">
        <v>1.11804E-11</v>
      </c>
      <c r="BU107" s="11">
        <v>1.1204E-11</v>
      </c>
      <c r="BV107" s="11">
        <v>-1.5005800000000001E-11</v>
      </c>
      <c r="BW107" s="11">
        <v>-5.0683499999999999E-12</v>
      </c>
      <c r="BX107" s="11">
        <v>1.7850400000000001E-13</v>
      </c>
      <c r="BY107" s="11">
        <v>1.8693200000000001E-13</v>
      </c>
      <c r="BZ107" s="11">
        <v>-5.0451E-12</v>
      </c>
      <c r="CA107" s="11">
        <v>2.6827499999999999E-13</v>
      </c>
      <c r="CB107" s="11">
        <v>2.9872599999999999E-13</v>
      </c>
      <c r="CC107" s="11">
        <v>-1.11514E-13</v>
      </c>
      <c r="CD107" s="11">
        <v>3.2731E-13</v>
      </c>
      <c r="CE107" s="11">
        <v>3.2787300000000001E-13</v>
      </c>
      <c r="CF107" s="11">
        <v>3.3326499999999999E-13</v>
      </c>
      <c r="CG107" s="11">
        <v>3.3528999999999998E-13</v>
      </c>
      <c r="CH107" s="11">
        <v>-4.0133700000000001E-10</v>
      </c>
      <c r="CI107" s="11">
        <v>-3.9199200000000003E-10</v>
      </c>
      <c r="CJ107" s="11">
        <v>-2.8699800000000003E-10</v>
      </c>
      <c r="CK107" s="11">
        <v>1.6784900000000001E-10</v>
      </c>
      <c r="CL107" s="11">
        <v>-8.4476299999999999E-11</v>
      </c>
      <c r="CM107" s="11">
        <v>1.0396300000000001E-12</v>
      </c>
      <c r="CN107" s="11">
        <v>3.2053400000000002E-12</v>
      </c>
      <c r="CO107" s="11">
        <v>3.2369799999999998E-12</v>
      </c>
      <c r="CP107" s="11">
        <v>-1.3127799999999999E-10</v>
      </c>
      <c r="CQ107" s="11">
        <v>-7.1056900000000005E-11</v>
      </c>
      <c r="CR107" s="11">
        <v>-6.1761700000000001E-11</v>
      </c>
      <c r="CS107" s="11">
        <v>-6.1053399999999997E-11</v>
      </c>
      <c r="CT107" s="11">
        <v>-7.1086999999999997E-11</v>
      </c>
      <c r="CU107" s="11">
        <v>-5.5215E-11</v>
      </c>
      <c r="CV107" s="11">
        <v>-2.87286E-11</v>
      </c>
      <c r="CW107" s="11">
        <v>3.7122899999999997E-12</v>
      </c>
      <c r="CX107" s="11">
        <v>-1.37574E-12</v>
      </c>
      <c r="CY107" s="11">
        <v>-1.2895500000000001E-12</v>
      </c>
      <c r="CZ107" s="11">
        <v>2.04631E-12</v>
      </c>
      <c r="DA107" s="11">
        <v>2.54868E-12</v>
      </c>
      <c r="DB107">
        <v>-9.3424399999999998E-4</v>
      </c>
      <c r="DC107">
        <v>-2.6143899999999999E-3</v>
      </c>
      <c r="DD107">
        <v>0.99992800000000004</v>
      </c>
      <c r="DE107" s="11">
        <v>6.6572499999999999E-7</v>
      </c>
      <c r="DF107" s="11">
        <v>7.1513600000000006E-5</v>
      </c>
      <c r="DG107">
        <v>9.2377099999999997E-3</v>
      </c>
      <c r="DH107" s="11">
        <v>2.6641099999999999E-7</v>
      </c>
      <c r="DI107" s="11">
        <v>1.0654299999999999E-9</v>
      </c>
      <c r="DJ107">
        <v>0</v>
      </c>
      <c r="DK107">
        <v>-1962.93</v>
      </c>
      <c r="DL107" s="11">
        <v>-2026310</v>
      </c>
      <c r="DM107">
        <v>-2.3708100000000001E-3</v>
      </c>
      <c r="DN107" s="11">
        <v>1.22478E-5</v>
      </c>
      <c r="DO107">
        <v>0</v>
      </c>
      <c r="DP107" s="11">
        <v>4.9834500000000002E-8</v>
      </c>
      <c r="DQ107">
        <v>0</v>
      </c>
      <c r="DR107">
        <v>0</v>
      </c>
      <c r="DS107">
        <v>3849.61</v>
      </c>
      <c r="DT107">
        <v>1924.07</v>
      </c>
      <c r="DU107">
        <v>0</v>
      </c>
      <c r="DV107">
        <v>0</v>
      </c>
      <c r="DW107">
        <v>2017.29</v>
      </c>
      <c r="DX107">
        <v>0</v>
      </c>
      <c r="DY107" s="11">
        <v>1085250</v>
      </c>
      <c r="DZ107">
        <v>480407</v>
      </c>
      <c r="EA107">
        <v>0</v>
      </c>
      <c r="EB107">
        <v>0</v>
      </c>
      <c r="EC107">
        <v>0</v>
      </c>
      <c r="ED107" s="11">
        <v>1174350</v>
      </c>
    </row>
  </sheetData>
  <mergeCells count="3">
    <mergeCell ref="FC1:FZ1"/>
    <mergeCell ref="EE1:FB1"/>
    <mergeCell ref="GA1:GX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8B17-2EC8-4077-A877-545810BAAFB1}">
  <dimension ref="A1:BW83"/>
  <sheetViews>
    <sheetView topLeftCell="A36" workbookViewId="0">
      <selection activeCell="B20" sqref="B20:B71"/>
    </sheetView>
  </sheetViews>
  <sheetFormatPr defaultRowHeight="15" x14ac:dyDescent="0.25"/>
  <cols>
    <col min="1" max="1" width="3" bestFit="1" customWidth="1"/>
    <col min="2" max="2" width="12.85546875" customWidth="1"/>
    <col min="3" max="3" width="10.28515625" customWidth="1"/>
    <col min="4" max="4" width="12.85546875" customWidth="1"/>
    <col min="5" max="5" width="10.85546875" customWidth="1"/>
    <col min="6" max="6" width="13.28515625" customWidth="1"/>
    <col min="7" max="7" width="12.85546875" customWidth="1"/>
    <col min="8" max="8" width="17.140625" customWidth="1"/>
    <col min="9" max="9" width="16.7109375" customWidth="1"/>
    <col min="10" max="10" width="17.140625" customWidth="1"/>
    <col min="11" max="11" width="16.7109375" customWidth="1"/>
    <col min="12" max="13" width="12.85546875" customWidth="1"/>
    <col min="14" max="27" width="13.5703125" customWidth="1"/>
    <col min="28" max="31" width="9.140625" style="49"/>
  </cols>
  <sheetData>
    <row r="1" spans="2:39" x14ac:dyDescent="0.25">
      <c r="F1" s="46" t="s">
        <v>99</v>
      </c>
      <c r="G1" s="46" t="s">
        <v>100</v>
      </c>
      <c r="H1" s="46" t="s">
        <v>101</v>
      </c>
      <c r="I1" s="46" t="s">
        <v>102</v>
      </c>
    </row>
    <row r="2" spans="2:39" x14ac:dyDescent="0.25">
      <c r="F2" s="46" t="s">
        <v>103</v>
      </c>
      <c r="G2" s="47" t="s">
        <v>104</v>
      </c>
      <c r="H2" s="48">
        <v>3.29E-3</v>
      </c>
      <c r="I2" s="11">
        <v>4.7299999999999998E-3</v>
      </c>
    </row>
    <row r="3" spans="2:39" x14ac:dyDescent="0.25">
      <c r="F3" s="46" t="s">
        <v>105</v>
      </c>
      <c r="G3" s="47" t="s">
        <v>106</v>
      </c>
      <c r="H3" s="47">
        <v>4.0199999999999996</v>
      </c>
      <c r="I3">
        <v>3.26</v>
      </c>
    </row>
    <row r="4" spans="2:39" x14ac:dyDescent="0.25">
      <c r="B4" t="s">
        <v>98</v>
      </c>
      <c r="C4">
        <v>5.0000000000000001E-4</v>
      </c>
      <c r="F4" s="46" t="s">
        <v>107</v>
      </c>
      <c r="G4" s="47" t="s">
        <v>106</v>
      </c>
      <c r="H4" s="47">
        <v>8.5500000000000007</v>
      </c>
      <c r="I4">
        <v>9.64</v>
      </c>
    </row>
    <row r="5" spans="2:39" x14ac:dyDescent="0.25">
      <c r="F5" s="46" t="s">
        <v>108</v>
      </c>
      <c r="G5" s="47" t="s">
        <v>106</v>
      </c>
      <c r="H5" s="47">
        <v>1.78</v>
      </c>
      <c r="I5">
        <v>3.34</v>
      </c>
    </row>
    <row r="6" spans="2:39" x14ac:dyDescent="0.25">
      <c r="F6" s="46" t="s">
        <v>109</v>
      </c>
      <c r="G6" s="47" t="s">
        <v>106</v>
      </c>
      <c r="H6" s="47">
        <v>3.43</v>
      </c>
      <c r="I6">
        <v>5.52</v>
      </c>
    </row>
    <row r="7" spans="2:39" x14ac:dyDescent="0.25">
      <c r="B7" s="46" t="s">
        <v>123</v>
      </c>
      <c r="C7">
        <v>0.25</v>
      </c>
      <c r="F7" s="46" t="s">
        <v>110</v>
      </c>
      <c r="G7" s="47" t="s">
        <v>111</v>
      </c>
      <c r="H7" s="47">
        <v>0.5</v>
      </c>
      <c r="I7">
        <v>0.4</v>
      </c>
    </row>
    <row r="8" spans="2:39" x14ac:dyDescent="0.25">
      <c r="B8" s="46" t="s">
        <v>122</v>
      </c>
      <c r="C8">
        <v>1000</v>
      </c>
      <c r="F8" s="46" t="s">
        <v>112</v>
      </c>
      <c r="G8" s="47" t="s">
        <v>111</v>
      </c>
      <c r="H8" s="47">
        <v>0</v>
      </c>
      <c r="I8">
        <v>0</v>
      </c>
      <c r="AF8" s="11"/>
      <c r="AG8" s="11"/>
      <c r="AH8" s="11"/>
      <c r="AI8" s="11"/>
      <c r="AJ8" s="11"/>
      <c r="AK8" s="11"/>
      <c r="AL8" s="11"/>
      <c r="AM8" s="11"/>
    </row>
    <row r="9" spans="2:39" x14ac:dyDescent="0.25">
      <c r="F9" s="46" t="s">
        <v>113</v>
      </c>
      <c r="G9" s="47" t="s">
        <v>106</v>
      </c>
      <c r="H9" s="47">
        <v>1.78</v>
      </c>
      <c r="I9">
        <v>3.34</v>
      </c>
    </row>
    <row r="10" spans="2:39" x14ac:dyDescent="0.25">
      <c r="F10" s="46" t="s">
        <v>114</v>
      </c>
      <c r="G10" s="47" t="s">
        <v>106</v>
      </c>
      <c r="H10" s="47">
        <v>3.43</v>
      </c>
      <c r="I10">
        <v>5.52</v>
      </c>
    </row>
    <row r="11" spans="2:39" x14ac:dyDescent="0.25">
      <c r="F11" s="46" t="s">
        <v>97</v>
      </c>
      <c r="G11" s="47" t="s">
        <v>106</v>
      </c>
      <c r="H11" s="47">
        <v>-374</v>
      </c>
      <c r="I11">
        <v>-103</v>
      </c>
    </row>
    <row r="12" spans="2:39" x14ac:dyDescent="0.25">
      <c r="F12" s="46" t="s">
        <v>115</v>
      </c>
      <c r="G12" s="47" t="s">
        <v>116</v>
      </c>
      <c r="H12" s="48">
        <v>1.7200000000000001E-9</v>
      </c>
      <c r="I12" s="11">
        <v>8.0000000000000003E-10</v>
      </c>
    </row>
    <row r="13" spans="2:39" x14ac:dyDescent="0.25">
      <c r="F13" s="46" t="s">
        <v>117</v>
      </c>
      <c r="G13" s="47" t="s">
        <v>118</v>
      </c>
      <c r="H13" s="47">
        <v>15000</v>
      </c>
      <c r="I13">
        <v>1500</v>
      </c>
    </row>
    <row r="14" spans="2:39" x14ac:dyDescent="0.25">
      <c r="F14" s="46" t="s">
        <v>120</v>
      </c>
      <c r="G14" s="47" t="s">
        <v>119</v>
      </c>
      <c r="H14" s="11">
        <f>0.01*2/1000*0.1</f>
        <v>2.0000000000000003E-6</v>
      </c>
      <c r="I14" s="11">
        <f>0.01*2/1000*0.9</f>
        <v>1.8E-5</v>
      </c>
    </row>
    <row r="15" spans="2:39" x14ac:dyDescent="0.25">
      <c r="F15" s="46" t="s">
        <v>121</v>
      </c>
      <c r="H15" s="11">
        <f>H14*(1000*(6.022E+23)/H13)*(4*PI()/3)*((H12+(0.000000000304)/SQRT($C$4))^3-H12^3)</f>
        <v>1.2065031169694454E-6</v>
      </c>
      <c r="I15" s="11">
        <f>I14*(1000*(6.022E+23)/I13)*(4*PI()/3)*((I12+(0.000000000304)/SQRT($C$4))^3-I12^3)</f>
        <v>9.0281260417842576E-5</v>
      </c>
    </row>
    <row r="19" spans="1:75" s="7" customFormat="1" ht="30" x14ac:dyDescent="0.25">
      <c r="C19" s="7" t="s">
        <v>1</v>
      </c>
      <c r="D19" s="7" t="s">
        <v>95</v>
      </c>
      <c r="E19" s="7" t="s">
        <v>96</v>
      </c>
      <c r="F19" s="7" t="s">
        <v>125</v>
      </c>
      <c r="G19" s="7" t="s">
        <v>124</v>
      </c>
      <c r="H19" s="7" t="s">
        <v>126</v>
      </c>
      <c r="I19" s="7" t="s">
        <v>127</v>
      </c>
      <c r="J19" s="7" t="s">
        <v>128</v>
      </c>
      <c r="K19" s="7" t="s">
        <v>129</v>
      </c>
      <c r="L19" s="7" t="s">
        <v>130</v>
      </c>
      <c r="M19" s="7" t="s">
        <v>131</v>
      </c>
      <c r="N19" s="52" t="s">
        <v>132</v>
      </c>
      <c r="O19" s="53" t="s">
        <v>133</v>
      </c>
      <c r="P19" s="7" t="s">
        <v>138</v>
      </c>
      <c r="Q19" s="7" t="s">
        <v>139</v>
      </c>
      <c r="R19" s="7" t="s">
        <v>140</v>
      </c>
      <c r="S19" s="7" t="s">
        <v>141</v>
      </c>
      <c r="T19" s="7" t="s">
        <v>142</v>
      </c>
      <c r="U19" s="7" t="s">
        <v>143</v>
      </c>
      <c r="V19" s="7" t="s">
        <v>144</v>
      </c>
      <c r="W19" s="7" t="s">
        <v>145</v>
      </c>
      <c r="X19" s="7" t="s">
        <v>134</v>
      </c>
      <c r="Y19" s="7" t="s">
        <v>135</v>
      </c>
      <c r="Z19" s="7" t="s">
        <v>136</v>
      </c>
      <c r="AA19" s="7" t="s">
        <v>137</v>
      </c>
      <c r="AB19" s="54"/>
      <c r="AC19" s="54"/>
      <c r="AD19" s="54"/>
      <c r="AE19" s="54"/>
    </row>
    <row r="20" spans="1:75" x14ac:dyDescent="0.25">
      <c r="A20" s="24">
        <v>0</v>
      </c>
      <c r="B20" s="24" t="s">
        <v>2</v>
      </c>
      <c r="C20">
        <v>9.5999300000000001E-8</v>
      </c>
      <c r="D20">
        <v>4362.92</v>
      </c>
      <c r="E20">
        <v>-197.28200000000001</v>
      </c>
      <c r="F20">
        <v>0.52034800000000003</v>
      </c>
      <c r="G20">
        <v>-0.79708100000000004</v>
      </c>
      <c r="H20">
        <v>2.3303300000000001E-5</v>
      </c>
      <c r="I20">
        <v>5.8932500000000003E-4</v>
      </c>
      <c r="J20">
        <v>1.94578E-3</v>
      </c>
      <c r="K20">
        <v>-6.5887200000000002E-4</v>
      </c>
      <c r="L20">
        <f>H20+J20</f>
        <v>1.9690833E-3</v>
      </c>
      <c r="M20">
        <f>I20+K20</f>
        <v>-6.954699999999999E-5</v>
      </c>
      <c r="N20" s="2">
        <v>1.06949E-2</v>
      </c>
      <c r="O20" s="50">
        <v>-3.6206200000000002E-3</v>
      </c>
      <c r="P20">
        <v>5.7046399999999998E-6</v>
      </c>
      <c r="Q20">
        <v>3.1548700000000001E-6</v>
      </c>
      <c r="R20">
        <v>2.1015500000000001E-4</v>
      </c>
      <c r="S20">
        <v>4.1919399999999997E-5</v>
      </c>
      <c r="T20">
        <v>8.5649899999999998E-3</v>
      </c>
      <c r="U20">
        <v>-1.69494E-3</v>
      </c>
      <c r="V20">
        <v>3.8327000000000001E-3</v>
      </c>
      <c r="W20">
        <v>-5.6329500000000001E-4</v>
      </c>
      <c r="X20">
        <v>8.5706900000000006E-3</v>
      </c>
      <c r="Y20">
        <v>-1.6917900000000001E-3</v>
      </c>
      <c r="Z20">
        <v>4.0428599999999997E-3</v>
      </c>
      <c r="AA20">
        <v>-5.2137500000000003E-4</v>
      </c>
      <c r="AB20" s="49">
        <f>X20/P20</f>
        <v>1502.4068126998375</v>
      </c>
      <c r="AC20" s="49">
        <f t="shared" ref="AC20:AC71" si="0">Y20/Q20</f>
        <v>-536.2471353811726</v>
      </c>
      <c r="AD20" s="49">
        <f t="shared" ref="AD20:AD71" si="1">Z20/R20</f>
        <v>19.237515167376458</v>
      </c>
      <c r="AE20" s="49">
        <f t="shared" ref="AE20:AE71" si="2">AA20/S20</f>
        <v>-12.43755874368431</v>
      </c>
      <c r="AJ20" s="11"/>
      <c r="AK20" s="11"/>
      <c r="AL20" s="11"/>
      <c r="AM20" s="11"/>
    </row>
    <row r="21" spans="1:75" x14ac:dyDescent="0.25">
      <c r="A21" s="24">
        <v>1</v>
      </c>
      <c r="B21" s="24" t="s">
        <v>3</v>
      </c>
      <c r="C21">
        <v>3.68278E-5</v>
      </c>
      <c r="D21">
        <v>2.9035299999999999</v>
      </c>
      <c r="E21">
        <v>5.6990100000000004</v>
      </c>
      <c r="F21">
        <v>3.4623999999999999E-4</v>
      </c>
      <c r="G21">
        <v>2.30221E-2</v>
      </c>
      <c r="H21">
        <v>1.8099499999999998E-5</v>
      </c>
      <c r="I21">
        <v>3.5253900000000002E-4</v>
      </c>
      <c r="J21">
        <v>1.29472E-6</v>
      </c>
      <c r="K21">
        <v>1.90302E-5</v>
      </c>
      <c r="L21">
        <f t="shared" ref="L21:L71" si="3">H21+J21</f>
        <v>1.9394219999999999E-5</v>
      </c>
      <c r="M21">
        <f t="shared" ref="M21:M71" si="4">I21+K21</f>
        <v>3.7156920000000005E-4</v>
      </c>
      <c r="N21" s="2">
        <v>2.5201299999999999E-5</v>
      </c>
      <c r="O21" s="50">
        <v>4.7415100000000002E-4</v>
      </c>
      <c r="P21">
        <v>1.09597E-7</v>
      </c>
      <c r="Q21">
        <v>1.16331E-7</v>
      </c>
      <c r="R21">
        <v>8.05585E-8</v>
      </c>
      <c r="S21">
        <v>6.1535899999999997E-8</v>
      </c>
      <c r="T21">
        <v>5.7000200000000002E-6</v>
      </c>
      <c r="U21">
        <v>4.8962899999999998E-5</v>
      </c>
      <c r="V21">
        <v>2.55067E-6</v>
      </c>
      <c r="W21">
        <v>1.62723E-5</v>
      </c>
      <c r="X21">
        <v>5.80962E-6</v>
      </c>
      <c r="Y21">
        <v>4.9079200000000003E-5</v>
      </c>
      <c r="Z21">
        <v>2.6312299999999999E-6</v>
      </c>
      <c r="AA21">
        <v>1.6333799999999999E-5</v>
      </c>
      <c r="AB21" s="49">
        <f t="shared" ref="AB21:AB71" si="5">X21/P21</f>
        <v>53.008932726260753</v>
      </c>
      <c r="AC21" s="49">
        <f t="shared" si="0"/>
        <v>421.89270271896572</v>
      </c>
      <c r="AD21" s="49">
        <f t="shared" si="1"/>
        <v>32.662350962344135</v>
      </c>
      <c r="AE21" s="49">
        <f t="shared" si="2"/>
        <v>265.43529874431022</v>
      </c>
      <c r="AF21" s="11"/>
      <c r="AG21" s="11"/>
      <c r="AH21" s="11"/>
      <c r="AM21" s="11"/>
      <c r="AN21" s="11"/>
      <c r="AO21" s="11"/>
      <c r="AP21" s="11"/>
      <c r="AQ21" s="11"/>
      <c r="AR21" s="11"/>
      <c r="AS21" s="11"/>
      <c r="AT21" s="11"/>
      <c r="BF21" s="11"/>
      <c r="BG21" s="11"/>
      <c r="BJ21" s="11"/>
    </row>
    <row r="22" spans="1:75" x14ac:dyDescent="0.25">
      <c r="A22" s="24">
        <v>2</v>
      </c>
      <c r="B22" s="24" t="s">
        <v>4</v>
      </c>
      <c r="C22">
        <v>6.1754200000000006E-5</v>
      </c>
      <c r="D22">
        <v>2.29562</v>
      </c>
      <c r="E22">
        <v>5.6990100000000004</v>
      </c>
      <c r="F22">
        <v>2.7373700000000003E-4</v>
      </c>
      <c r="G22">
        <v>2.30221E-2</v>
      </c>
      <c r="H22">
        <v>1.8099499999999998E-5</v>
      </c>
      <c r="I22">
        <v>3.5254200000000001E-4</v>
      </c>
      <c r="J22">
        <v>1.0236100000000001E-6</v>
      </c>
      <c r="K22">
        <v>1.90302E-5</v>
      </c>
      <c r="L22">
        <f t="shared" si="3"/>
        <v>1.9123109999999997E-5</v>
      </c>
      <c r="M22">
        <f t="shared" si="4"/>
        <v>3.7157219999999999E-4</v>
      </c>
      <c r="N22" s="2">
        <v>2.3714400000000001E-5</v>
      </c>
      <c r="O22" s="50">
        <v>4.7415400000000001E-4</v>
      </c>
      <c r="P22">
        <v>8.7056100000000001E-8</v>
      </c>
      <c r="Q22">
        <v>1.16331E-7</v>
      </c>
      <c r="R22">
        <v>5.0828999999999998E-8</v>
      </c>
      <c r="S22">
        <v>6.1535899999999997E-8</v>
      </c>
      <c r="T22">
        <v>4.50661E-6</v>
      </c>
      <c r="U22">
        <v>4.8962899999999998E-5</v>
      </c>
      <c r="V22">
        <v>2.0166400000000001E-6</v>
      </c>
      <c r="W22">
        <v>1.62723E-5</v>
      </c>
      <c r="X22">
        <v>4.5936700000000002E-6</v>
      </c>
      <c r="Y22">
        <v>4.9079200000000003E-5</v>
      </c>
      <c r="Z22">
        <v>2.0674700000000001E-6</v>
      </c>
      <c r="AA22">
        <v>1.6333799999999999E-5</v>
      </c>
      <c r="AB22" s="49">
        <f t="shared" si="5"/>
        <v>52.766779122887428</v>
      </c>
      <c r="AC22" s="49">
        <f t="shared" si="0"/>
        <v>421.89270271896572</v>
      </c>
      <c r="AD22" s="49">
        <f t="shared" si="1"/>
        <v>40.675008361368512</v>
      </c>
      <c r="AE22" s="49">
        <f t="shared" si="2"/>
        <v>265.43529874431022</v>
      </c>
      <c r="AF22" s="11"/>
      <c r="AG22" s="11"/>
      <c r="AK22" s="11"/>
      <c r="AL22" s="11"/>
      <c r="AM22" s="11"/>
      <c r="AN22" s="11"/>
      <c r="AU22" s="11"/>
      <c r="AV22" s="11"/>
      <c r="AY22" s="11"/>
      <c r="BB22" s="11"/>
      <c r="BC22" s="11"/>
      <c r="BF22" s="11"/>
    </row>
    <row r="23" spans="1:75" x14ac:dyDescent="0.25">
      <c r="A23" s="24">
        <v>3</v>
      </c>
      <c r="B23" s="24" t="s">
        <v>5</v>
      </c>
      <c r="C23">
        <v>1.3755500000000001E-4</v>
      </c>
      <c r="D23">
        <v>0</v>
      </c>
      <c r="E23">
        <v>0</v>
      </c>
      <c r="F23">
        <v>0</v>
      </c>
      <c r="G23">
        <v>0</v>
      </c>
      <c r="H23">
        <v>2.2610500000000001E-6</v>
      </c>
      <c r="I23">
        <v>1.02884E-4</v>
      </c>
      <c r="J23">
        <v>0</v>
      </c>
      <c r="K23">
        <v>0</v>
      </c>
      <c r="L23">
        <f t="shared" si="3"/>
        <v>2.2610500000000001E-6</v>
      </c>
      <c r="M23">
        <f t="shared" si="4"/>
        <v>1.02884E-4</v>
      </c>
      <c r="N23" s="2">
        <v>2.2610500000000001E-6</v>
      </c>
      <c r="O23" s="50">
        <v>1.02884E-4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49" t="e">
        <f t="shared" si="5"/>
        <v>#DIV/0!</v>
      </c>
      <c r="AC23" s="49" t="e">
        <f t="shared" si="0"/>
        <v>#DIV/0!</v>
      </c>
      <c r="AD23" s="49" t="e">
        <f t="shared" si="1"/>
        <v>#DIV/0!</v>
      </c>
      <c r="AE23" s="49" t="e">
        <f t="shared" si="2"/>
        <v>#DIV/0!</v>
      </c>
      <c r="AF23" s="11"/>
      <c r="AG23" s="11"/>
      <c r="AO23" s="11"/>
      <c r="AP23" s="11"/>
      <c r="AS23" s="11"/>
      <c r="AY23" s="11"/>
    </row>
    <row r="24" spans="1:75" x14ac:dyDescent="0.25">
      <c r="A24" s="24">
        <v>4</v>
      </c>
      <c r="B24" s="24" t="s">
        <v>6</v>
      </c>
      <c r="C24">
        <v>6.7135500000000003E-6</v>
      </c>
      <c r="D24">
        <v>0</v>
      </c>
      <c r="E24">
        <v>0</v>
      </c>
      <c r="F24">
        <v>0</v>
      </c>
      <c r="G24">
        <v>0</v>
      </c>
      <c r="H24">
        <v>2.2610500000000001E-6</v>
      </c>
      <c r="I24">
        <v>1.02884E-4</v>
      </c>
      <c r="J24">
        <v>0</v>
      </c>
      <c r="K24">
        <v>0</v>
      </c>
      <c r="L24">
        <f t="shared" si="3"/>
        <v>2.2610500000000001E-6</v>
      </c>
      <c r="M24">
        <f t="shared" si="4"/>
        <v>1.02884E-4</v>
      </c>
      <c r="N24" s="2">
        <v>2.2610500000000001E-6</v>
      </c>
      <c r="O24" s="50">
        <v>1.02884E-4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49" t="e">
        <f t="shared" si="5"/>
        <v>#DIV/0!</v>
      </c>
      <c r="AC24" s="49" t="e">
        <f t="shared" si="0"/>
        <v>#DIV/0!</v>
      </c>
      <c r="AD24" s="49" t="e">
        <f t="shared" si="1"/>
        <v>#DIV/0!</v>
      </c>
      <c r="AE24" s="49" t="e">
        <f t="shared" si="2"/>
        <v>#DIV/0!</v>
      </c>
      <c r="AF24" s="11"/>
      <c r="AG24" s="11"/>
      <c r="BB24" s="11"/>
      <c r="BC24" s="11"/>
      <c r="BF24" s="11"/>
      <c r="BS24" s="11"/>
    </row>
    <row r="25" spans="1:75" x14ac:dyDescent="0.25">
      <c r="A25" s="24">
        <v>5</v>
      </c>
      <c r="B25" s="24" t="s">
        <v>7</v>
      </c>
      <c r="C25">
        <v>9.8519599999999998E-5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3"/>
        <v>0</v>
      </c>
      <c r="M25">
        <f t="shared" si="4"/>
        <v>0</v>
      </c>
      <c r="N25" s="2">
        <v>0</v>
      </c>
      <c r="O25" s="50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49" t="e">
        <f t="shared" si="5"/>
        <v>#DIV/0!</v>
      </c>
      <c r="AC25" s="49" t="e">
        <f t="shared" si="0"/>
        <v>#DIV/0!</v>
      </c>
      <c r="AD25" s="49" t="e">
        <f t="shared" si="1"/>
        <v>#DIV/0!</v>
      </c>
      <c r="AE25" s="49" t="e">
        <f t="shared" si="2"/>
        <v>#DIV/0!</v>
      </c>
      <c r="AF25" s="11"/>
      <c r="AG25" s="11"/>
      <c r="AY25" s="11"/>
    </row>
    <row r="26" spans="1:75" x14ac:dyDescent="0.25">
      <c r="A26" s="24">
        <v>6</v>
      </c>
      <c r="B26" s="24" t="s">
        <v>8</v>
      </c>
      <c r="C26">
        <v>6.6994200000000003E-6</v>
      </c>
      <c r="D26">
        <v>0</v>
      </c>
      <c r="E26">
        <v>0</v>
      </c>
      <c r="F26">
        <v>0</v>
      </c>
      <c r="G26">
        <v>0</v>
      </c>
      <c r="H26">
        <v>4.4806700000000001E-13</v>
      </c>
      <c r="I26">
        <v>2.0388200000000002E-11</v>
      </c>
      <c r="J26">
        <v>0</v>
      </c>
      <c r="K26">
        <v>0</v>
      </c>
      <c r="L26">
        <f t="shared" si="3"/>
        <v>4.4806700000000001E-13</v>
      </c>
      <c r="M26">
        <f t="shared" si="4"/>
        <v>2.0388200000000002E-11</v>
      </c>
      <c r="N26" s="2">
        <v>4.4806700000000001E-13</v>
      </c>
      <c r="O26" s="50">
        <v>2.0388200000000002E-11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49" t="e">
        <f t="shared" si="5"/>
        <v>#DIV/0!</v>
      </c>
      <c r="AC26" s="49" t="e">
        <f t="shared" si="0"/>
        <v>#DIV/0!</v>
      </c>
      <c r="AD26" s="49" t="e">
        <f t="shared" si="1"/>
        <v>#DIV/0!</v>
      </c>
      <c r="AE26" s="49" t="e">
        <f t="shared" si="2"/>
        <v>#DIV/0!</v>
      </c>
      <c r="AF26" s="11"/>
      <c r="AG26" s="11"/>
      <c r="AU26" s="11"/>
      <c r="BS26" s="11"/>
      <c r="BT26" s="11"/>
      <c r="BW26" s="11"/>
    </row>
    <row r="27" spans="1:75" x14ac:dyDescent="0.25">
      <c r="A27" s="24">
        <v>7</v>
      </c>
      <c r="B27" s="24" t="s">
        <v>9</v>
      </c>
      <c r="C27">
        <v>1.9474400000000001E-7</v>
      </c>
      <c r="D27">
        <v>0</v>
      </c>
      <c r="E27">
        <v>0</v>
      </c>
      <c r="F27">
        <v>0</v>
      </c>
      <c r="G27">
        <v>0</v>
      </c>
      <c r="H27">
        <v>3.5132600000000001E-6</v>
      </c>
      <c r="I27">
        <v>1.5986200000000001E-4</v>
      </c>
      <c r="J27">
        <v>0</v>
      </c>
      <c r="K27">
        <v>0</v>
      </c>
      <c r="L27">
        <f t="shared" si="3"/>
        <v>3.5132600000000001E-6</v>
      </c>
      <c r="M27">
        <f t="shared" si="4"/>
        <v>1.5986200000000001E-4</v>
      </c>
      <c r="N27" s="2">
        <v>3.5132600000000001E-6</v>
      </c>
      <c r="O27" s="50">
        <v>1.5986200000000001E-4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49" t="e">
        <f t="shared" si="5"/>
        <v>#DIV/0!</v>
      </c>
      <c r="AC27" s="49" t="e">
        <f t="shared" si="0"/>
        <v>#DIV/0!</v>
      </c>
      <c r="AD27" s="49" t="e">
        <f t="shared" si="1"/>
        <v>#DIV/0!</v>
      </c>
      <c r="AE27" s="49" t="e">
        <f t="shared" si="2"/>
        <v>#DIV/0!</v>
      </c>
      <c r="AF27" s="11"/>
      <c r="AG27" s="11"/>
      <c r="BO27" s="11"/>
    </row>
    <row r="28" spans="1:75" x14ac:dyDescent="0.25">
      <c r="A28" s="24">
        <v>8</v>
      </c>
      <c r="B28" s="24" t="s">
        <v>10</v>
      </c>
      <c r="C28">
        <v>2.76256E-8</v>
      </c>
      <c r="D28">
        <v>52186.2</v>
      </c>
      <c r="E28">
        <v>123799</v>
      </c>
      <c r="F28">
        <v>6.2228899999999996</v>
      </c>
      <c r="G28">
        <v>500.108</v>
      </c>
      <c r="H28">
        <v>2.3306500000000001E-5</v>
      </c>
      <c r="I28">
        <v>1.06051E-3</v>
      </c>
      <c r="J28">
        <v>2.32698E-2</v>
      </c>
      <c r="K28">
        <v>0.41339199999999998</v>
      </c>
      <c r="L28">
        <f t="shared" si="3"/>
        <v>2.3293106500000001E-2</v>
      </c>
      <c r="M28">
        <f t="shared" si="4"/>
        <v>0.41445251</v>
      </c>
      <c r="N28" s="2">
        <v>0.127666</v>
      </c>
      <c r="O28" s="50">
        <v>2.6428400000000001</v>
      </c>
      <c r="P28">
        <v>-2.9755199999999999E-2</v>
      </c>
      <c r="Q28">
        <v>-0.46223500000000001</v>
      </c>
      <c r="R28">
        <v>-1.4895E-2</v>
      </c>
      <c r="S28">
        <v>-0.15406600000000001</v>
      </c>
      <c r="T28">
        <v>0.102448</v>
      </c>
      <c r="U28">
        <v>1.06362</v>
      </c>
      <c r="V28">
        <v>4.5844099999999999E-2</v>
      </c>
      <c r="W28">
        <v>0.35348099999999999</v>
      </c>
      <c r="X28">
        <v>7.2693199999999999E-2</v>
      </c>
      <c r="Y28">
        <v>0.60138100000000005</v>
      </c>
      <c r="Z28">
        <v>3.09492E-2</v>
      </c>
      <c r="AA28">
        <v>0.19941500000000001</v>
      </c>
      <c r="AB28" s="49">
        <f t="shared" si="5"/>
        <v>-2.4430418884766363</v>
      </c>
      <c r="AC28" s="49">
        <f t="shared" si="0"/>
        <v>-1.3010286975239869</v>
      </c>
      <c r="AD28" s="49">
        <f t="shared" si="1"/>
        <v>-2.077824773413897</v>
      </c>
      <c r="AE28" s="49">
        <f t="shared" si="2"/>
        <v>-1.2943478768839329</v>
      </c>
      <c r="AF28" s="11"/>
      <c r="AG28" s="11"/>
      <c r="AU28" s="11"/>
      <c r="BS28" s="11"/>
      <c r="BT28" s="11"/>
      <c r="BW28" s="11"/>
    </row>
    <row r="29" spans="1:75" x14ac:dyDescent="0.25">
      <c r="A29" s="24">
        <v>9</v>
      </c>
      <c r="B29" s="24" t="s">
        <v>11</v>
      </c>
      <c r="C29">
        <v>1.3337499999999999E-10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3"/>
        <v>0</v>
      </c>
      <c r="M29">
        <f t="shared" si="4"/>
        <v>0</v>
      </c>
      <c r="N29" s="2">
        <v>0</v>
      </c>
      <c r="O29" s="50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49" t="e">
        <f t="shared" si="5"/>
        <v>#DIV/0!</v>
      </c>
      <c r="AC29" s="49" t="e">
        <f t="shared" si="0"/>
        <v>#DIV/0!</v>
      </c>
      <c r="AD29" s="49" t="e">
        <f t="shared" si="1"/>
        <v>#DIV/0!</v>
      </c>
      <c r="AE29" s="49" t="e">
        <f t="shared" si="2"/>
        <v>#DIV/0!</v>
      </c>
      <c r="AF29" s="11"/>
      <c r="AG29" s="11"/>
      <c r="AY29" s="11"/>
      <c r="BO29" s="11"/>
      <c r="BP29" s="11"/>
      <c r="BS29" s="11"/>
    </row>
    <row r="30" spans="1:75" x14ac:dyDescent="0.25">
      <c r="A30" s="24">
        <v>10</v>
      </c>
      <c r="B30" s="24" t="s">
        <v>12</v>
      </c>
      <c r="C30">
        <v>4.0018099999999999</v>
      </c>
      <c r="D30">
        <v>0</v>
      </c>
      <c r="E30">
        <v>0</v>
      </c>
      <c r="F30">
        <v>0</v>
      </c>
      <c r="G30">
        <v>0</v>
      </c>
      <c r="H30">
        <v>9.7418999999999992E-10</v>
      </c>
      <c r="I30">
        <v>0</v>
      </c>
      <c r="J30">
        <v>0</v>
      </c>
      <c r="K30">
        <v>0</v>
      </c>
      <c r="L30">
        <f t="shared" si="3"/>
        <v>9.7418999999999992E-10</v>
      </c>
      <c r="M30">
        <f t="shared" si="4"/>
        <v>0</v>
      </c>
      <c r="N30" s="2">
        <v>9.7418999999999992E-10</v>
      </c>
      <c r="O30" s="5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49" t="e">
        <f t="shared" si="5"/>
        <v>#DIV/0!</v>
      </c>
      <c r="AC30" s="49" t="e">
        <f t="shared" si="0"/>
        <v>#DIV/0!</v>
      </c>
      <c r="AD30" s="49" t="e">
        <f t="shared" si="1"/>
        <v>#DIV/0!</v>
      </c>
      <c r="AE30" s="49" t="e">
        <f t="shared" si="2"/>
        <v>#DIV/0!</v>
      </c>
      <c r="AF30" s="11"/>
      <c r="AG30" s="11"/>
      <c r="BS30" s="11"/>
      <c r="BT30" s="11"/>
      <c r="BW30" s="11"/>
    </row>
    <row r="31" spans="1:75" x14ac:dyDescent="0.25">
      <c r="A31" s="24">
        <v>11</v>
      </c>
      <c r="B31" s="24" t="s">
        <v>13</v>
      </c>
      <c r="C31">
        <v>1.71265</v>
      </c>
      <c r="D31">
        <v>0</v>
      </c>
      <c r="E31">
        <v>0</v>
      </c>
      <c r="F31">
        <v>0</v>
      </c>
      <c r="G31">
        <v>0</v>
      </c>
      <c r="H31">
        <v>0</v>
      </c>
      <c r="I31">
        <v>4.9298600000000002E-8</v>
      </c>
      <c r="J31">
        <v>0</v>
      </c>
      <c r="K31">
        <v>0</v>
      </c>
      <c r="L31">
        <f t="shared" si="3"/>
        <v>0</v>
      </c>
      <c r="M31">
        <f t="shared" si="4"/>
        <v>4.9298600000000002E-8</v>
      </c>
      <c r="N31" s="2">
        <v>0</v>
      </c>
      <c r="O31" s="50">
        <v>4.9298600000000002E-8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49" t="e">
        <f t="shared" si="5"/>
        <v>#DIV/0!</v>
      </c>
      <c r="AC31" s="49" t="e">
        <f t="shared" si="0"/>
        <v>#DIV/0!</v>
      </c>
      <c r="AD31" s="49" t="e">
        <f t="shared" si="1"/>
        <v>#DIV/0!</v>
      </c>
      <c r="AE31" s="49" t="e">
        <f t="shared" si="2"/>
        <v>#DIV/0!</v>
      </c>
      <c r="AF31" s="11"/>
      <c r="AG31" s="11"/>
      <c r="BO31" s="11"/>
      <c r="BP31" s="11"/>
      <c r="BS31" s="11"/>
    </row>
    <row r="32" spans="1:75" x14ac:dyDescent="0.25">
      <c r="A32" s="24">
        <v>12</v>
      </c>
      <c r="B32" s="24" t="s">
        <v>14</v>
      </c>
      <c r="C32">
        <v>3.9067300000000001E-13</v>
      </c>
      <c r="D32">
        <v>-1026540000</v>
      </c>
      <c r="E32">
        <v>0</v>
      </c>
      <c r="F32">
        <v>-122431</v>
      </c>
      <c r="G32">
        <v>29.412099999999999</v>
      </c>
      <c r="H32">
        <v>0</v>
      </c>
      <c r="I32">
        <v>0</v>
      </c>
      <c r="J32">
        <v>-457.81900000000002</v>
      </c>
      <c r="K32">
        <v>2.4312199999999999E-2</v>
      </c>
      <c r="L32">
        <f t="shared" si="3"/>
        <v>-457.81900000000002</v>
      </c>
      <c r="M32">
        <f t="shared" si="4"/>
        <v>2.4312199999999999E-2</v>
      </c>
      <c r="N32" s="2">
        <v>-2510.91</v>
      </c>
      <c r="O32" s="50">
        <v>2.4312199999999999E-2</v>
      </c>
      <c r="P32">
        <v>2105.0300000000002</v>
      </c>
      <c r="Q32">
        <v>0</v>
      </c>
      <c r="R32">
        <v>0</v>
      </c>
      <c r="S32">
        <v>0</v>
      </c>
      <c r="T32">
        <v>-2015.24</v>
      </c>
      <c r="U32">
        <v>0</v>
      </c>
      <c r="V32">
        <v>-901.79100000000005</v>
      </c>
      <c r="W32">
        <v>0</v>
      </c>
      <c r="X32">
        <v>89.783000000000001</v>
      </c>
      <c r="Y32">
        <v>0</v>
      </c>
      <c r="Z32">
        <v>-901.79100000000005</v>
      </c>
      <c r="AA32">
        <v>0</v>
      </c>
      <c r="AB32" s="49">
        <f t="shared" si="5"/>
        <v>4.2651648670090206E-2</v>
      </c>
      <c r="AC32" s="49" t="e">
        <f t="shared" si="0"/>
        <v>#DIV/0!</v>
      </c>
      <c r="AD32" s="49" t="e">
        <f t="shared" si="1"/>
        <v>#DIV/0!</v>
      </c>
      <c r="AE32" s="49" t="e">
        <f t="shared" si="2"/>
        <v>#DIV/0!</v>
      </c>
      <c r="AG32" s="11"/>
      <c r="AU32" s="11"/>
      <c r="BS32" s="11"/>
      <c r="BT32" s="11"/>
      <c r="BW32" s="11"/>
    </row>
    <row r="33" spans="1:71" x14ac:dyDescent="0.25">
      <c r="A33" s="24">
        <v>13</v>
      </c>
      <c r="B33" s="24" t="s">
        <v>15</v>
      </c>
      <c r="C33">
        <v>1.47732E-12</v>
      </c>
      <c r="D33">
        <v>-252369000</v>
      </c>
      <c r="E33">
        <v>0</v>
      </c>
      <c r="F33">
        <v>-30098.9</v>
      </c>
      <c r="G33">
        <v>7.2307600000000001</v>
      </c>
      <c r="H33">
        <v>0</v>
      </c>
      <c r="I33">
        <v>0</v>
      </c>
      <c r="J33">
        <v>-112.55200000000001</v>
      </c>
      <c r="K33">
        <v>5.9769899999999997E-3</v>
      </c>
      <c r="L33">
        <f t="shared" si="3"/>
        <v>-112.55200000000001</v>
      </c>
      <c r="M33">
        <f t="shared" si="4"/>
        <v>5.9769899999999997E-3</v>
      </c>
      <c r="N33" s="2">
        <v>-617.28899999999999</v>
      </c>
      <c r="O33" s="50">
        <v>5.9769899999999997E-3</v>
      </c>
      <c r="P33">
        <v>0</v>
      </c>
      <c r="Q33">
        <v>0</v>
      </c>
      <c r="R33">
        <v>0</v>
      </c>
      <c r="S33">
        <v>0</v>
      </c>
      <c r="T33">
        <v>-495.43299999999999</v>
      </c>
      <c r="U33">
        <v>0</v>
      </c>
      <c r="V33">
        <v>-221.69900000000001</v>
      </c>
      <c r="W33">
        <v>0</v>
      </c>
      <c r="X33">
        <v>-495.43299999999999</v>
      </c>
      <c r="Y33">
        <v>0</v>
      </c>
      <c r="Z33">
        <v>-221.69900000000001</v>
      </c>
      <c r="AA33">
        <v>0</v>
      </c>
      <c r="AB33" s="49" t="e">
        <f t="shared" si="5"/>
        <v>#DIV/0!</v>
      </c>
      <c r="AC33" s="49" t="e">
        <f t="shared" si="0"/>
        <v>#DIV/0!</v>
      </c>
      <c r="AD33" s="49" t="e">
        <f t="shared" si="1"/>
        <v>#DIV/0!</v>
      </c>
      <c r="AE33" s="49" t="e">
        <f t="shared" si="2"/>
        <v>#DIV/0!</v>
      </c>
      <c r="BO33" s="11"/>
      <c r="BP33" s="11"/>
      <c r="BS33" s="11"/>
    </row>
    <row r="34" spans="1:71" x14ac:dyDescent="0.25">
      <c r="A34" s="24">
        <v>14</v>
      </c>
      <c r="B34" s="24" t="s">
        <v>16</v>
      </c>
      <c r="C34">
        <v>5.0851300000000002E-12</v>
      </c>
      <c r="D34">
        <v>-54896500</v>
      </c>
      <c r="E34">
        <v>0</v>
      </c>
      <c r="F34">
        <v>-6547.26</v>
      </c>
      <c r="G34">
        <v>1.57287</v>
      </c>
      <c r="H34">
        <v>0</v>
      </c>
      <c r="I34">
        <v>0</v>
      </c>
      <c r="J34">
        <v>-24.482800000000001</v>
      </c>
      <c r="K34">
        <v>1.30014E-3</v>
      </c>
      <c r="L34">
        <f t="shared" si="3"/>
        <v>-24.482800000000001</v>
      </c>
      <c r="M34">
        <f t="shared" si="4"/>
        <v>1.30014E-3</v>
      </c>
      <c r="N34" s="2">
        <v>-134.27600000000001</v>
      </c>
      <c r="O34" s="50">
        <v>1.30014E-3</v>
      </c>
      <c r="P34">
        <v>0</v>
      </c>
      <c r="Q34">
        <v>0</v>
      </c>
      <c r="R34">
        <v>0</v>
      </c>
      <c r="S34">
        <v>0</v>
      </c>
      <c r="T34">
        <v>-107.76900000000001</v>
      </c>
      <c r="U34">
        <v>0</v>
      </c>
      <c r="V34">
        <v>-48.225000000000001</v>
      </c>
      <c r="W34">
        <v>0</v>
      </c>
      <c r="X34">
        <v>-107.76900000000001</v>
      </c>
      <c r="Y34">
        <v>0</v>
      </c>
      <c r="Z34">
        <v>-48.225000000000001</v>
      </c>
      <c r="AA34">
        <v>0</v>
      </c>
      <c r="AB34" s="49" t="e">
        <f t="shared" si="5"/>
        <v>#DIV/0!</v>
      </c>
      <c r="AC34" s="49" t="e">
        <f t="shared" si="0"/>
        <v>#DIV/0!</v>
      </c>
      <c r="AD34" s="49" t="e">
        <f t="shared" si="1"/>
        <v>#DIV/0!</v>
      </c>
      <c r="AE34" s="49" t="e">
        <f t="shared" si="2"/>
        <v>#DIV/0!</v>
      </c>
      <c r="AU34" s="11"/>
    </row>
    <row r="35" spans="1:71" x14ac:dyDescent="0.25">
      <c r="A35" s="24">
        <v>15</v>
      </c>
      <c r="B35" s="24" t="s">
        <v>17</v>
      </c>
      <c r="C35">
        <v>1.3485800000000001E-11</v>
      </c>
      <c r="D35">
        <v>-4526370</v>
      </c>
      <c r="E35">
        <v>0</v>
      </c>
      <c r="F35">
        <v>-539.84</v>
      </c>
      <c r="G35">
        <v>0.129688</v>
      </c>
      <c r="H35">
        <v>0</v>
      </c>
      <c r="I35">
        <v>0</v>
      </c>
      <c r="J35">
        <v>-2.0186700000000002</v>
      </c>
      <c r="K35">
        <v>1.072E-4</v>
      </c>
      <c r="L35">
        <f t="shared" si="3"/>
        <v>-2.0186700000000002</v>
      </c>
      <c r="M35">
        <f t="shared" si="4"/>
        <v>1.072E-4</v>
      </c>
      <c r="N35" s="2">
        <v>-11.071400000000001</v>
      </c>
      <c r="O35" s="50">
        <v>1.072E-4</v>
      </c>
      <c r="P35">
        <v>0</v>
      </c>
      <c r="Q35">
        <v>0</v>
      </c>
      <c r="R35">
        <v>0</v>
      </c>
      <c r="S35">
        <v>0</v>
      </c>
      <c r="T35">
        <v>-8.8858599999999992</v>
      </c>
      <c r="U35">
        <v>0</v>
      </c>
      <c r="V35">
        <v>-3.9762900000000001</v>
      </c>
      <c r="W35">
        <v>0</v>
      </c>
      <c r="X35">
        <v>-8.8858599999999992</v>
      </c>
      <c r="Y35">
        <v>0</v>
      </c>
      <c r="Z35">
        <v>-3.9762900000000001</v>
      </c>
      <c r="AA35">
        <v>0</v>
      </c>
      <c r="AB35" s="49" t="e">
        <f t="shared" si="5"/>
        <v>#DIV/0!</v>
      </c>
      <c r="AC35" s="49" t="e">
        <f t="shared" si="0"/>
        <v>#DIV/0!</v>
      </c>
      <c r="AD35" s="49" t="e">
        <f t="shared" si="1"/>
        <v>#DIV/0!</v>
      </c>
      <c r="AE35" s="49" t="e">
        <f t="shared" si="2"/>
        <v>#DIV/0!</v>
      </c>
      <c r="BO35" s="11"/>
      <c r="BP35" s="11"/>
      <c r="BS35" s="11"/>
    </row>
    <row r="36" spans="1:71" x14ac:dyDescent="0.25">
      <c r="A36" s="24">
        <v>16</v>
      </c>
      <c r="B36" s="24" t="s">
        <v>18</v>
      </c>
      <c r="C36">
        <v>1.45908E-10</v>
      </c>
      <c r="D36">
        <v>473674</v>
      </c>
      <c r="E36">
        <v>0</v>
      </c>
      <c r="F36">
        <v>56.493000000000002</v>
      </c>
      <c r="G36">
        <v>-1.35715E-2</v>
      </c>
      <c r="H36">
        <v>0</v>
      </c>
      <c r="I36">
        <v>0</v>
      </c>
      <c r="J36">
        <v>0.21124899999999999</v>
      </c>
      <c r="K36">
        <v>-1.1218300000000001E-5</v>
      </c>
      <c r="L36">
        <f t="shared" si="3"/>
        <v>0.21124899999999999</v>
      </c>
      <c r="M36">
        <f t="shared" si="4"/>
        <v>-1.1218300000000001E-5</v>
      </c>
      <c r="N36" s="2">
        <v>1.1586000000000001</v>
      </c>
      <c r="O36" s="50">
        <v>-1.1218300000000001E-5</v>
      </c>
      <c r="P36">
        <v>0</v>
      </c>
      <c r="Q36">
        <v>0</v>
      </c>
      <c r="R36">
        <v>0</v>
      </c>
      <c r="S36">
        <v>0</v>
      </c>
      <c r="T36">
        <v>0.92988400000000004</v>
      </c>
      <c r="U36">
        <v>0</v>
      </c>
      <c r="V36">
        <v>0.41610900000000001</v>
      </c>
      <c r="W36">
        <v>0</v>
      </c>
      <c r="X36">
        <v>0.92988400000000004</v>
      </c>
      <c r="Y36">
        <v>0</v>
      </c>
      <c r="Z36">
        <v>0.41610900000000001</v>
      </c>
      <c r="AA36">
        <v>0</v>
      </c>
      <c r="AB36" s="49" t="e">
        <f t="shared" si="5"/>
        <v>#DIV/0!</v>
      </c>
      <c r="AC36" s="49" t="e">
        <f t="shared" si="0"/>
        <v>#DIV/0!</v>
      </c>
      <c r="AD36" s="49" t="e">
        <f t="shared" si="1"/>
        <v>#DIV/0!</v>
      </c>
      <c r="AE36" s="49" t="e">
        <f t="shared" si="2"/>
        <v>#DIV/0!</v>
      </c>
    </row>
    <row r="37" spans="1:71" x14ac:dyDescent="0.25">
      <c r="A37" s="24">
        <v>17</v>
      </c>
      <c r="B37" s="24" t="s">
        <v>19</v>
      </c>
      <c r="C37">
        <v>1.6868300000000001E-10</v>
      </c>
      <c r="D37">
        <v>663924</v>
      </c>
      <c r="E37">
        <v>0</v>
      </c>
      <c r="F37">
        <v>79.183300000000003</v>
      </c>
      <c r="G37">
        <v>-1.9022500000000001E-2</v>
      </c>
      <c r="H37">
        <v>0</v>
      </c>
      <c r="I37">
        <v>0</v>
      </c>
      <c r="J37">
        <v>0.296097</v>
      </c>
      <c r="K37">
        <v>-1.5724100000000001E-5</v>
      </c>
      <c r="L37">
        <f t="shared" si="3"/>
        <v>0.296097</v>
      </c>
      <c r="M37">
        <f t="shared" si="4"/>
        <v>-1.5724100000000001E-5</v>
      </c>
      <c r="N37" s="2">
        <v>1.62395</v>
      </c>
      <c r="O37" s="50">
        <v>-1.5724100000000001E-5</v>
      </c>
      <c r="P37">
        <v>0</v>
      </c>
      <c r="Q37">
        <v>0</v>
      </c>
      <c r="R37">
        <v>0</v>
      </c>
      <c r="S37">
        <v>0</v>
      </c>
      <c r="T37">
        <v>1.3033699999999999</v>
      </c>
      <c r="U37">
        <v>0</v>
      </c>
      <c r="V37">
        <v>0.58323899999999995</v>
      </c>
      <c r="W37">
        <v>0</v>
      </c>
      <c r="X37">
        <v>1.3033699999999999</v>
      </c>
      <c r="Y37">
        <v>0</v>
      </c>
      <c r="Z37">
        <v>0.58323899999999995</v>
      </c>
      <c r="AA37">
        <v>0</v>
      </c>
      <c r="AB37" s="49" t="e">
        <f t="shared" si="5"/>
        <v>#DIV/0!</v>
      </c>
      <c r="AC37" s="49" t="e">
        <f t="shared" si="0"/>
        <v>#DIV/0!</v>
      </c>
      <c r="AD37" s="49" t="e">
        <f t="shared" si="1"/>
        <v>#DIV/0!</v>
      </c>
      <c r="AE37" s="49" t="e">
        <f t="shared" si="2"/>
        <v>#DIV/0!</v>
      </c>
    </row>
    <row r="38" spans="1:71" x14ac:dyDescent="0.25">
      <c r="A38" s="24">
        <v>18</v>
      </c>
      <c r="B38" s="24" t="s">
        <v>20</v>
      </c>
      <c r="C38">
        <v>1.7059799999999999E-10</v>
      </c>
      <c r="D38">
        <v>677601</v>
      </c>
      <c r="E38">
        <v>0</v>
      </c>
      <c r="F38">
        <v>80.814499999999995</v>
      </c>
      <c r="G38">
        <v>-1.9414299999999999E-2</v>
      </c>
      <c r="H38">
        <v>0</v>
      </c>
      <c r="I38">
        <v>0</v>
      </c>
      <c r="J38">
        <v>0.30219699999999999</v>
      </c>
      <c r="K38">
        <v>-1.6047999999999999E-5</v>
      </c>
      <c r="L38">
        <f t="shared" si="3"/>
        <v>0.30219699999999999</v>
      </c>
      <c r="M38">
        <f t="shared" si="4"/>
        <v>-1.6047999999999999E-5</v>
      </c>
      <c r="N38" s="2">
        <v>1.6574</v>
      </c>
      <c r="O38" s="50">
        <v>-1.6047999999999999E-5</v>
      </c>
      <c r="P38">
        <v>0</v>
      </c>
      <c r="Q38">
        <v>0</v>
      </c>
      <c r="R38">
        <v>0</v>
      </c>
      <c r="S38">
        <v>0</v>
      </c>
      <c r="T38">
        <v>1.33022</v>
      </c>
      <c r="U38">
        <v>0</v>
      </c>
      <c r="V38">
        <v>0.59525399999999995</v>
      </c>
      <c r="W38">
        <v>0</v>
      </c>
      <c r="X38">
        <v>1.33022</v>
      </c>
      <c r="Y38">
        <v>0</v>
      </c>
      <c r="Z38">
        <v>0.59525399999999995</v>
      </c>
      <c r="AA38">
        <v>0</v>
      </c>
      <c r="AB38" s="49" t="e">
        <f t="shared" si="5"/>
        <v>#DIV/0!</v>
      </c>
      <c r="AC38" s="49" t="e">
        <f t="shared" si="0"/>
        <v>#DIV/0!</v>
      </c>
      <c r="AD38" s="49" t="e">
        <f t="shared" si="1"/>
        <v>#DIV/0!</v>
      </c>
      <c r="AE38" s="49" t="e">
        <f t="shared" si="2"/>
        <v>#DIV/0!</v>
      </c>
    </row>
    <row r="39" spans="1:71" x14ac:dyDescent="0.25">
      <c r="A39" s="24">
        <v>19</v>
      </c>
      <c r="B39" s="24" t="s">
        <v>21</v>
      </c>
      <c r="C39">
        <v>1.70737E-10</v>
      </c>
      <c r="D39">
        <v>678585</v>
      </c>
      <c r="E39">
        <v>0</v>
      </c>
      <c r="F39">
        <v>80.931799999999996</v>
      </c>
      <c r="G39">
        <v>-1.9442500000000001E-2</v>
      </c>
      <c r="H39">
        <v>0</v>
      </c>
      <c r="I39">
        <v>0</v>
      </c>
      <c r="J39">
        <v>0.30263600000000002</v>
      </c>
      <c r="K39">
        <v>-1.60713E-5</v>
      </c>
      <c r="L39">
        <f t="shared" si="3"/>
        <v>0.30263600000000002</v>
      </c>
      <c r="M39">
        <f t="shared" si="4"/>
        <v>-1.60713E-5</v>
      </c>
      <c r="N39" s="2">
        <v>1.6597999999999999</v>
      </c>
      <c r="O39" s="50">
        <v>-1.60713E-5</v>
      </c>
      <c r="P39">
        <v>0</v>
      </c>
      <c r="Q39">
        <v>0</v>
      </c>
      <c r="R39">
        <v>0</v>
      </c>
      <c r="S39">
        <v>0</v>
      </c>
      <c r="T39">
        <v>1.3321499999999999</v>
      </c>
      <c r="U39">
        <v>0</v>
      </c>
      <c r="V39">
        <v>0.59611800000000004</v>
      </c>
      <c r="W39">
        <v>0</v>
      </c>
      <c r="X39">
        <v>1.3321499999999999</v>
      </c>
      <c r="Y39">
        <v>0</v>
      </c>
      <c r="Z39">
        <v>0.59611800000000004</v>
      </c>
      <c r="AA39">
        <v>0</v>
      </c>
      <c r="AB39" s="49" t="e">
        <f t="shared" si="5"/>
        <v>#DIV/0!</v>
      </c>
      <c r="AC39" s="49" t="e">
        <f t="shared" si="0"/>
        <v>#DIV/0!</v>
      </c>
      <c r="AD39" s="49" t="e">
        <f t="shared" si="1"/>
        <v>#DIV/0!</v>
      </c>
      <c r="AE39" s="49" t="e">
        <f t="shared" si="2"/>
        <v>#DIV/0!</v>
      </c>
    </row>
    <row r="40" spans="1:71" x14ac:dyDescent="0.25">
      <c r="A40" s="24">
        <v>20</v>
      </c>
      <c r="B40" s="24" t="s">
        <v>22</v>
      </c>
      <c r="C40">
        <v>1.62319E-16</v>
      </c>
      <c r="D40">
        <v>-1105610000000</v>
      </c>
      <c r="E40">
        <v>0</v>
      </c>
      <c r="F40">
        <v>-131861000</v>
      </c>
      <c r="G40">
        <v>31677.4</v>
      </c>
      <c r="H40">
        <v>0</v>
      </c>
      <c r="I40">
        <v>0</v>
      </c>
      <c r="J40">
        <v>-493079</v>
      </c>
      <c r="K40">
        <v>26.184699999999999</v>
      </c>
      <c r="L40">
        <f t="shared" si="3"/>
        <v>-493079</v>
      </c>
      <c r="M40">
        <f t="shared" si="4"/>
        <v>26.184699999999999</v>
      </c>
      <c r="N40" s="2">
        <v>-2704290</v>
      </c>
      <c r="O40" s="50">
        <v>26.184699999999999</v>
      </c>
      <c r="P40">
        <v>0</v>
      </c>
      <c r="Q40">
        <v>0</v>
      </c>
      <c r="R40">
        <v>1266510</v>
      </c>
      <c r="S40">
        <v>0</v>
      </c>
      <c r="T40">
        <v>-2170450</v>
      </c>
      <c r="U40">
        <v>0</v>
      </c>
      <c r="V40">
        <v>-971245</v>
      </c>
      <c r="W40">
        <v>0</v>
      </c>
      <c r="X40">
        <v>-2170450</v>
      </c>
      <c r="Y40">
        <v>0</v>
      </c>
      <c r="Z40">
        <v>295267</v>
      </c>
      <c r="AA40">
        <v>0</v>
      </c>
      <c r="AB40" s="49" t="e">
        <f t="shared" si="5"/>
        <v>#DIV/0!</v>
      </c>
      <c r="AC40" s="49" t="e">
        <f t="shared" si="0"/>
        <v>#DIV/0!</v>
      </c>
      <c r="AD40" s="49">
        <f t="shared" si="1"/>
        <v>0.23313436135522025</v>
      </c>
      <c r="AE40" s="49" t="e">
        <f t="shared" si="2"/>
        <v>#DIV/0!</v>
      </c>
      <c r="AF40" s="11"/>
      <c r="AG40" s="11"/>
      <c r="AH40" s="11"/>
      <c r="AI40" s="11"/>
      <c r="AJ40" s="11"/>
    </row>
    <row r="41" spans="1:71" x14ac:dyDescent="0.25">
      <c r="A41" s="24">
        <v>21</v>
      </c>
      <c r="B41" s="24" t="s">
        <v>23</v>
      </c>
      <c r="C41">
        <v>8.7244899999999999E-16</v>
      </c>
      <c r="D41">
        <v>-75062600000</v>
      </c>
      <c r="E41">
        <v>0</v>
      </c>
      <c r="F41">
        <v>-8952380</v>
      </c>
      <c r="G41">
        <v>2150.66</v>
      </c>
      <c r="H41">
        <v>0</v>
      </c>
      <c r="I41">
        <v>0</v>
      </c>
      <c r="J41">
        <v>-33476.400000000001</v>
      </c>
      <c r="K41">
        <v>1.7777499999999999</v>
      </c>
      <c r="L41">
        <f t="shared" si="3"/>
        <v>-33476.400000000001</v>
      </c>
      <c r="M41">
        <f t="shared" si="4"/>
        <v>1.7777499999999999</v>
      </c>
      <c r="N41" s="2">
        <v>-183602</v>
      </c>
      <c r="O41" s="50">
        <v>1.7777499999999999</v>
      </c>
      <c r="P41">
        <v>0</v>
      </c>
      <c r="Q41">
        <v>0</v>
      </c>
      <c r="R41">
        <v>0</v>
      </c>
      <c r="S41">
        <v>0</v>
      </c>
      <c r="T41">
        <v>-147358</v>
      </c>
      <c r="U41">
        <v>0</v>
      </c>
      <c r="V41">
        <v>-65940.399999999994</v>
      </c>
      <c r="W41">
        <v>0</v>
      </c>
      <c r="X41">
        <v>-147358</v>
      </c>
      <c r="Y41">
        <v>0</v>
      </c>
      <c r="Z41">
        <v>-65940.399999999994</v>
      </c>
      <c r="AA41">
        <v>0</v>
      </c>
      <c r="AB41" s="49" t="e">
        <f t="shared" si="5"/>
        <v>#DIV/0!</v>
      </c>
      <c r="AC41" s="49" t="e">
        <f t="shared" si="0"/>
        <v>#DIV/0!</v>
      </c>
      <c r="AD41" s="49" t="e">
        <f t="shared" si="1"/>
        <v>#DIV/0!</v>
      </c>
      <c r="AE41" s="49" t="e">
        <f t="shared" si="2"/>
        <v>#DIV/0!</v>
      </c>
      <c r="AF41" s="11"/>
      <c r="AG41" s="11"/>
      <c r="AH41" s="11"/>
      <c r="AI41" s="11"/>
      <c r="AJ41" s="11"/>
    </row>
    <row r="42" spans="1:71" x14ac:dyDescent="0.25">
      <c r="A42" s="24">
        <v>22</v>
      </c>
      <c r="B42" s="24" t="s">
        <v>24</v>
      </c>
      <c r="C42">
        <v>1.62692E-15</v>
      </c>
      <c r="D42">
        <v>-3407610000</v>
      </c>
      <c r="E42">
        <v>0</v>
      </c>
      <c r="F42">
        <v>-406410</v>
      </c>
      <c r="G42">
        <v>97.633200000000002</v>
      </c>
      <c r="H42">
        <v>0</v>
      </c>
      <c r="I42">
        <v>0</v>
      </c>
      <c r="J42">
        <v>-1519.73</v>
      </c>
      <c r="K42">
        <v>8.0704200000000004E-2</v>
      </c>
      <c r="L42">
        <f t="shared" si="3"/>
        <v>-1519.73</v>
      </c>
      <c r="M42">
        <f t="shared" si="4"/>
        <v>8.0704200000000004E-2</v>
      </c>
      <c r="N42" s="2">
        <v>-8334.94</v>
      </c>
      <c r="O42" s="50">
        <v>8.0704200000000004E-2</v>
      </c>
      <c r="P42">
        <v>0</v>
      </c>
      <c r="Q42">
        <v>0</v>
      </c>
      <c r="R42">
        <v>0</v>
      </c>
      <c r="S42">
        <v>0</v>
      </c>
      <c r="T42">
        <v>-6689.58</v>
      </c>
      <c r="U42">
        <v>0</v>
      </c>
      <c r="V42">
        <v>-2993.49</v>
      </c>
      <c r="W42">
        <v>0</v>
      </c>
      <c r="X42">
        <v>-6689.58</v>
      </c>
      <c r="Y42">
        <v>0</v>
      </c>
      <c r="Z42">
        <v>-2993.49</v>
      </c>
      <c r="AA42">
        <v>0</v>
      </c>
      <c r="AB42" s="49" t="e">
        <f t="shared" si="5"/>
        <v>#DIV/0!</v>
      </c>
      <c r="AC42" s="49" t="e">
        <f t="shared" si="0"/>
        <v>#DIV/0!</v>
      </c>
      <c r="AD42" s="49" t="e">
        <f t="shared" si="1"/>
        <v>#DIV/0!</v>
      </c>
      <c r="AE42" s="49" t="e">
        <f t="shared" si="2"/>
        <v>#DIV/0!</v>
      </c>
    </row>
    <row r="43" spans="1:71" x14ac:dyDescent="0.25">
      <c r="A43" s="24">
        <v>23</v>
      </c>
      <c r="B43" s="24" t="s">
        <v>25</v>
      </c>
      <c r="C43">
        <v>1.6277E-15</v>
      </c>
      <c r="D43">
        <v>-3346650000</v>
      </c>
      <c r="E43">
        <v>0</v>
      </c>
      <c r="F43">
        <v>-399140</v>
      </c>
      <c r="G43">
        <v>95.886700000000005</v>
      </c>
      <c r="H43">
        <v>0</v>
      </c>
      <c r="I43">
        <v>0</v>
      </c>
      <c r="J43">
        <v>-1492.54</v>
      </c>
      <c r="K43">
        <v>7.9260499999999998E-2</v>
      </c>
      <c r="L43">
        <f t="shared" si="3"/>
        <v>-1492.54</v>
      </c>
      <c r="M43">
        <f t="shared" si="4"/>
        <v>7.9260499999999998E-2</v>
      </c>
      <c r="N43" s="2">
        <v>-8185.84</v>
      </c>
      <c r="O43" s="50">
        <v>7.9260499999999998E-2</v>
      </c>
      <c r="P43">
        <v>0</v>
      </c>
      <c r="Q43">
        <v>0</v>
      </c>
      <c r="R43">
        <v>0</v>
      </c>
      <c r="S43">
        <v>0</v>
      </c>
      <c r="T43">
        <v>-6569.91</v>
      </c>
      <c r="U43">
        <v>0</v>
      </c>
      <c r="V43">
        <v>-2939.94</v>
      </c>
      <c r="W43">
        <v>0</v>
      </c>
      <c r="X43">
        <v>-6569.91</v>
      </c>
      <c r="Y43">
        <v>0</v>
      </c>
      <c r="Z43">
        <v>-2939.94</v>
      </c>
      <c r="AA43">
        <v>0</v>
      </c>
      <c r="AB43" s="49" t="e">
        <f t="shared" si="5"/>
        <v>#DIV/0!</v>
      </c>
      <c r="AC43" s="49" t="e">
        <f t="shared" si="0"/>
        <v>#DIV/0!</v>
      </c>
      <c r="AD43" s="49" t="e">
        <f t="shared" si="1"/>
        <v>#DIV/0!</v>
      </c>
      <c r="AE43" s="49" t="e">
        <f t="shared" si="2"/>
        <v>#DIV/0!</v>
      </c>
    </row>
    <row r="44" spans="1:71" x14ac:dyDescent="0.25">
      <c r="A44" s="24">
        <v>24</v>
      </c>
      <c r="B44" s="24" t="s">
        <v>26</v>
      </c>
      <c r="C44">
        <v>8.7784200000000002E-16</v>
      </c>
      <c r="D44">
        <v>-74338800000</v>
      </c>
      <c r="E44">
        <v>0</v>
      </c>
      <c r="F44">
        <v>-8866060</v>
      </c>
      <c r="G44">
        <v>2129.92</v>
      </c>
      <c r="H44">
        <v>0</v>
      </c>
      <c r="I44">
        <v>0</v>
      </c>
      <c r="J44">
        <v>-33153.599999999999</v>
      </c>
      <c r="K44">
        <v>1.76061</v>
      </c>
      <c r="L44">
        <f t="shared" si="3"/>
        <v>-33153.599999999999</v>
      </c>
      <c r="M44">
        <f t="shared" si="4"/>
        <v>1.76061</v>
      </c>
      <c r="N44" s="2">
        <v>-181831</v>
      </c>
      <c r="O44" s="50">
        <v>1.76061</v>
      </c>
      <c r="P44">
        <v>0</v>
      </c>
      <c r="Q44">
        <v>0</v>
      </c>
      <c r="R44">
        <v>0</v>
      </c>
      <c r="S44">
        <v>0</v>
      </c>
      <c r="T44">
        <v>-145937</v>
      </c>
      <c r="U44">
        <v>0</v>
      </c>
      <c r="V44">
        <v>-65304.6</v>
      </c>
      <c r="W44">
        <v>0</v>
      </c>
      <c r="X44">
        <v>-145937</v>
      </c>
      <c r="Y44">
        <v>0</v>
      </c>
      <c r="Z44">
        <v>-65304.6</v>
      </c>
      <c r="AA44">
        <v>0</v>
      </c>
      <c r="AB44" s="49" t="e">
        <f t="shared" si="5"/>
        <v>#DIV/0!</v>
      </c>
      <c r="AC44" s="49" t="e">
        <f t="shared" si="0"/>
        <v>#DIV/0!</v>
      </c>
      <c r="AD44" s="49" t="e">
        <f t="shared" si="1"/>
        <v>#DIV/0!</v>
      </c>
      <c r="AE44" s="49" t="e">
        <f t="shared" si="2"/>
        <v>#DIV/0!</v>
      </c>
    </row>
    <row r="45" spans="1:71" x14ac:dyDescent="0.25">
      <c r="A45" s="24">
        <v>25</v>
      </c>
      <c r="B45" s="24" t="s">
        <v>27</v>
      </c>
      <c r="C45">
        <v>1.64504E-15</v>
      </c>
      <c r="D45">
        <v>-2789720000</v>
      </c>
      <c r="E45">
        <v>0</v>
      </c>
      <c r="F45">
        <v>-332718</v>
      </c>
      <c r="G45">
        <v>79.9298</v>
      </c>
      <c r="H45">
        <v>0</v>
      </c>
      <c r="I45">
        <v>0</v>
      </c>
      <c r="J45">
        <v>-1244.1600000000001</v>
      </c>
      <c r="K45">
        <v>6.6070500000000004E-2</v>
      </c>
      <c r="L45">
        <f t="shared" si="3"/>
        <v>-1244.1600000000001</v>
      </c>
      <c r="M45">
        <f t="shared" si="4"/>
        <v>6.6070500000000004E-2</v>
      </c>
      <c r="N45" s="2">
        <v>-6823.6</v>
      </c>
      <c r="O45" s="50">
        <v>6.6070500000000004E-2</v>
      </c>
      <c r="P45">
        <v>0</v>
      </c>
      <c r="Q45">
        <v>0</v>
      </c>
      <c r="R45">
        <v>0</v>
      </c>
      <c r="S45">
        <v>0</v>
      </c>
      <c r="T45">
        <v>-5476.59</v>
      </c>
      <c r="U45">
        <v>0</v>
      </c>
      <c r="V45">
        <v>-2450.69</v>
      </c>
      <c r="W45">
        <v>0</v>
      </c>
      <c r="X45">
        <v>-5476.59</v>
      </c>
      <c r="Y45">
        <v>0</v>
      </c>
      <c r="Z45">
        <v>-2450.69</v>
      </c>
      <c r="AA45">
        <v>0</v>
      </c>
      <c r="AB45" s="49" t="e">
        <f t="shared" si="5"/>
        <v>#DIV/0!</v>
      </c>
      <c r="AC45" s="49" t="e">
        <f t="shared" si="0"/>
        <v>#DIV/0!</v>
      </c>
      <c r="AD45" s="49" t="e">
        <f t="shared" si="1"/>
        <v>#DIV/0!</v>
      </c>
      <c r="AE45" s="49" t="e">
        <f t="shared" si="2"/>
        <v>#DIV/0!</v>
      </c>
    </row>
    <row r="46" spans="1:71" x14ac:dyDescent="0.25">
      <c r="A46" s="24">
        <v>26</v>
      </c>
      <c r="B46" s="24" t="s">
        <v>28</v>
      </c>
      <c r="C46">
        <v>1.64789E-15</v>
      </c>
      <c r="D46">
        <v>-2573280000</v>
      </c>
      <c r="E46">
        <v>0</v>
      </c>
      <c r="F46">
        <v>-306904</v>
      </c>
      <c r="G46">
        <v>73.728499999999997</v>
      </c>
      <c r="H46">
        <v>0</v>
      </c>
      <c r="I46">
        <v>0</v>
      </c>
      <c r="J46">
        <v>-1147.6300000000001</v>
      </c>
      <c r="K46">
        <v>6.0944400000000003E-2</v>
      </c>
      <c r="L46">
        <f t="shared" si="3"/>
        <v>-1147.6300000000001</v>
      </c>
      <c r="M46">
        <f t="shared" si="4"/>
        <v>6.0944400000000003E-2</v>
      </c>
      <c r="N46" s="2">
        <v>-6294.19</v>
      </c>
      <c r="O46" s="50">
        <v>6.0944400000000003E-2</v>
      </c>
      <c r="P46">
        <v>0</v>
      </c>
      <c r="Q46">
        <v>0</v>
      </c>
      <c r="R46">
        <v>0</v>
      </c>
      <c r="S46">
        <v>0</v>
      </c>
      <c r="T46">
        <v>-5051.6899999999996</v>
      </c>
      <c r="U46">
        <v>0</v>
      </c>
      <c r="V46">
        <v>-2260.56</v>
      </c>
      <c r="W46">
        <v>0</v>
      </c>
      <c r="X46">
        <v>-5051.6899999999996</v>
      </c>
      <c r="Y46">
        <v>0</v>
      </c>
      <c r="Z46">
        <v>-2260.56</v>
      </c>
      <c r="AA46">
        <v>0</v>
      </c>
      <c r="AB46" s="49" t="e">
        <f t="shared" si="5"/>
        <v>#DIV/0!</v>
      </c>
      <c r="AC46" s="49" t="e">
        <f t="shared" si="0"/>
        <v>#DIV/0!</v>
      </c>
      <c r="AD46" s="49" t="e">
        <f t="shared" si="1"/>
        <v>#DIV/0!</v>
      </c>
      <c r="AE46" s="49" t="e">
        <f t="shared" si="2"/>
        <v>#DIV/0!</v>
      </c>
    </row>
    <row r="47" spans="1:71" x14ac:dyDescent="0.25">
      <c r="A47" s="24">
        <v>27</v>
      </c>
      <c r="B47" s="24" t="s">
        <v>29</v>
      </c>
      <c r="C47">
        <v>1.23359E-15</v>
      </c>
      <c r="D47">
        <v>-7056880000</v>
      </c>
      <c r="E47">
        <v>0</v>
      </c>
      <c r="F47">
        <v>-841642</v>
      </c>
      <c r="G47">
        <v>202.19</v>
      </c>
      <c r="H47">
        <v>0</v>
      </c>
      <c r="I47">
        <v>0</v>
      </c>
      <c r="J47">
        <v>-3147.23</v>
      </c>
      <c r="K47">
        <v>0.167132</v>
      </c>
      <c r="L47">
        <f t="shared" si="3"/>
        <v>-3147.23</v>
      </c>
      <c r="M47">
        <f t="shared" si="4"/>
        <v>0.167132</v>
      </c>
      <c r="N47" s="2">
        <v>-17261</v>
      </c>
      <c r="O47" s="50">
        <v>0.167132</v>
      </c>
      <c r="P47">
        <v>0</v>
      </c>
      <c r="Q47">
        <v>0</v>
      </c>
      <c r="R47">
        <v>0</v>
      </c>
      <c r="S47">
        <v>0</v>
      </c>
      <c r="T47">
        <v>-13853.6</v>
      </c>
      <c r="U47">
        <v>0</v>
      </c>
      <c r="V47">
        <v>-6199.27</v>
      </c>
      <c r="W47">
        <v>0</v>
      </c>
      <c r="X47">
        <v>-13853.6</v>
      </c>
      <c r="Y47">
        <v>0</v>
      </c>
      <c r="Z47">
        <v>-6199.27</v>
      </c>
      <c r="AA47">
        <v>0</v>
      </c>
      <c r="AB47" s="49" t="e">
        <f t="shared" si="5"/>
        <v>#DIV/0!</v>
      </c>
      <c r="AC47" s="49" t="e">
        <f t="shared" si="0"/>
        <v>#DIV/0!</v>
      </c>
      <c r="AD47" s="49" t="e">
        <f t="shared" si="1"/>
        <v>#DIV/0!</v>
      </c>
      <c r="AE47" s="49" t="e">
        <f t="shared" si="2"/>
        <v>#DIV/0!</v>
      </c>
    </row>
    <row r="48" spans="1:71" x14ac:dyDescent="0.25">
      <c r="A48" s="24">
        <v>28</v>
      </c>
      <c r="B48" s="24" t="s">
        <v>30</v>
      </c>
      <c r="C48">
        <v>1.65309E-15</v>
      </c>
      <c r="D48">
        <v>-2378680000</v>
      </c>
      <c r="E48">
        <v>0</v>
      </c>
      <c r="F48">
        <v>-283695</v>
      </c>
      <c r="G48">
        <v>68.153000000000006</v>
      </c>
      <c r="H48">
        <v>0</v>
      </c>
      <c r="I48">
        <v>0</v>
      </c>
      <c r="J48">
        <v>-1060.8499999999999</v>
      </c>
      <c r="K48">
        <v>5.6335700000000002E-2</v>
      </c>
      <c r="L48">
        <f t="shared" si="3"/>
        <v>-1060.8499999999999</v>
      </c>
      <c r="M48">
        <f t="shared" si="4"/>
        <v>5.6335700000000002E-2</v>
      </c>
      <c r="N48" s="2">
        <v>-5818.21</v>
      </c>
      <c r="O48" s="50">
        <v>5.6335700000000002E-2</v>
      </c>
      <c r="P48">
        <v>0</v>
      </c>
      <c r="Q48">
        <v>0</v>
      </c>
      <c r="R48">
        <v>0</v>
      </c>
      <c r="S48">
        <v>0</v>
      </c>
      <c r="T48">
        <v>-4669.67</v>
      </c>
      <c r="U48">
        <v>0</v>
      </c>
      <c r="V48">
        <v>-2089.61</v>
      </c>
      <c r="W48">
        <v>0</v>
      </c>
      <c r="X48">
        <v>-4669.67</v>
      </c>
      <c r="Y48">
        <v>0</v>
      </c>
      <c r="Z48">
        <v>-2089.61</v>
      </c>
      <c r="AA48">
        <v>0</v>
      </c>
      <c r="AB48" s="49" t="e">
        <f t="shared" si="5"/>
        <v>#DIV/0!</v>
      </c>
      <c r="AC48" s="49" t="e">
        <f t="shared" si="0"/>
        <v>#DIV/0!</v>
      </c>
      <c r="AD48" s="49" t="e">
        <f t="shared" si="1"/>
        <v>#DIV/0!</v>
      </c>
      <c r="AE48" s="49" t="e">
        <f t="shared" si="2"/>
        <v>#DIV/0!</v>
      </c>
    </row>
    <row r="49" spans="1:35" x14ac:dyDescent="0.25">
      <c r="A49" s="24">
        <v>29</v>
      </c>
      <c r="B49" s="24" t="s">
        <v>31</v>
      </c>
      <c r="C49">
        <v>1.6531400000000001E-15</v>
      </c>
      <c r="D49">
        <v>-2374700000</v>
      </c>
      <c r="E49">
        <v>0</v>
      </c>
      <c r="F49">
        <v>-283220</v>
      </c>
      <c r="G49">
        <v>68.039000000000001</v>
      </c>
      <c r="H49">
        <v>0</v>
      </c>
      <c r="I49">
        <v>0</v>
      </c>
      <c r="J49">
        <v>-1059.07</v>
      </c>
      <c r="K49">
        <v>5.6241399999999997E-2</v>
      </c>
      <c r="L49">
        <f t="shared" si="3"/>
        <v>-1059.07</v>
      </c>
      <c r="M49">
        <f t="shared" si="4"/>
        <v>5.6241399999999997E-2</v>
      </c>
      <c r="N49" s="2">
        <v>-5808.48</v>
      </c>
      <c r="O49" s="50">
        <v>5.6241399999999997E-2</v>
      </c>
      <c r="P49">
        <v>0</v>
      </c>
      <c r="Q49">
        <v>0</v>
      </c>
      <c r="R49">
        <v>0</v>
      </c>
      <c r="S49">
        <v>0</v>
      </c>
      <c r="T49">
        <v>-4661.8599999999997</v>
      </c>
      <c r="U49">
        <v>0</v>
      </c>
      <c r="V49">
        <v>-2086.11</v>
      </c>
      <c r="W49">
        <v>0</v>
      </c>
      <c r="X49">
        <v>-4661.8599999999997</v>
      </c>
      <c r="Y49">
        <v>0</v>
      </c>
      <c r="Z49">
        <v>-2086.11</v>
      </c>
      <c r="AA49">
        <v>0</v>
      </c>
      <c r="AB49" s="49" t="e">
        <f t="shared" si="5"/>
        <v>#DIV/0!</v>
      </c>
      <c r="AC49" s="49" t="e">
        <f t="shared" si="0"/>
        <v>#DIV/0!</v>
      </c>
      <c r="AD49" s="49" t="e">
        <f t="shared" si="1"/>
        <v>#DIV/0!</v>
      </c>
      <c r="AE49" s="49" t="e">
        <f t="shared" si="2"/>
        <v>#DIV/0!</v>
      </c>
    </row>
    <row r="50" spans="1:35" x14ac:dyDescent="0.25">
      <c r="A50" s="24">
        <v>30</v>
      </c>
      <c r="B50" s="24" t="s">
        <v>32</v>
      </c>
      <c r="C50">
        <v>1.6542899999999999E-15</v>
      </c>
      <c r="D50">
        <v>-2338660000</v>
      </c>
      <c r="E50">
        <v>0</v>
      </c>
      <c r="F50">
        <v>-278922</v>
      </c>
      <c r="G50">
        <v>67.006299999999996</v>
      </c>
      <c r="H50">
        <v>0</v>
      </c>
      <c r="I50">
        <v>0</v>
      </c>
      <c r="J50">
        <v>-1043</v>
      </c>
      <c r="K50">
        <v>5.5387800000000001E-2</v>
      </c>
      <c r="L50">
        <f t="shared" si="3"/>
        <v>-1043</v>
      </c>
      <c r="M50">
        <f t="shared" si="4"/>
        <v>5.5387800000000001E-2</v>
      </c>
      <c r="N50" s="2">
        <v>-5720.32</v>
      </c>
      <c r="O50" s="50">
        <v>5.5387800000000001E-2</v>
      </c>
      <c r="P50">
        <v>0</v>
      </c>
      <c r="Q50">
        <v>0</v>
      </c>
      <c r="R50">
        <v>0</v>
      </c>
      <c r="S50">
        <v>0</v>
      </c>
      <c r="T50">
        <v>-4591.1000000000004</v>
      </c>
      <c r="U50">
        <v>0</v>
      </c>
      <c r="V50">
        <v>-2054.4499999999998</v>
      </c>
      <c r="W50">
        <v>0</v>
      </c>
      <c r="X50">
        <v>-4591.1000000000004</v>
      </c>
      <c r="Y50">
        <v>0</v>
      </c>
      <c r="Z50">
        <v>-2054.4499999999998</v>
      </c>
      <c r="AA50">
        <v>0</v>
      </c>
      <c r="AB50" s="49" t="e">
        <f t="shared" si="5"/>
        <v>#DIV/0!</v>
      </c>
      <c r="AC50" s="49" t="e">
        <f t="shared" si="0"/>
        <v>#DIV/0!</v>
      </c>
      <c r="AD50" s="49" t="e">
        <f t="shared" si="1"/>
        <v>#DIV/0!</v>
      </c>
      <c r="AE50" s="49" t="e">
        <f t="shared" si="2"/>
        <v>#DIV/0!</v>
      </c>
    </row>
    <row r="51" spans="1:35" x14ac:dyDescent="0.25">
      <c r="A51" s="24">
        <v>31</v>
      </c>
      <c r="B51" s="24" t="s">
        <v>33</v>
      </c>
      <c r="C51">
        <v>1.65448E-15</v>
      </c>
      <c r="D51">
        <v>-2324390000</v>
      </c>
      <c r="E51">
        <v>0</v>
      </c>
      <c r="F51">
        <v>-277219</v>
      </c>
      <c r="G51">
        <v>66.597300000000004</v>
      </c>
      <c r="H51">
        <v>0</v>
      </c>
      <c r="I51">
        <v>0</v>
      </c>
      <c r="J51">
        <v>-1036.6300000000001</v>
      </c>
      <c r="K51">
        <v>5.50497E-2</v>
      </c>
      <c r="L51">
        <f t="shared" si="3"/>
        <v>-1036.6300000000001</v>
      </c>
      <c r="M51">
        <f t="shared" si="4"/>
        <v>5.50497E-2</v>
      </c>
      <c r="N51" s="2">
        <v>-5685.41</v>
      </c>
      <c r="O51" s="50">
        <v>5.50497E-2</v>
      </c>
      <c r="P51">
        <v>0</v>
      </c>
      <c r="Q51">
        <v>0</v>
      </c>
      <c r="R51">
        <v>0</v>
      </c>
      <c r="S51">
        <v>0</v>
      </c>
      <c r="T51">
        <v>-4563.08</v>
      </c>
      <c r="U51">
        <v>0</v>
      </c>
      <c r="V51">
        <v>-2041.91</v>
      </c>
      <c r="W51">
        <v>0</v>
      </c>
      <c r="X51">
        <v>-4563.08</v>
      </c>
      <c r="Y51">
        <v>0</v>
      </c>
      <c r="Z51">
        <v>-2041.91</v>
      </c>
      <c r="AA51">
        <v>0</v>
      </c>
      <c r="AB51" s="49" t="e">
        <f t="shared" si="5"/>
        <v>#DIV/0!</v>
      </c>
      <c r="AC51" s="49" t="e">
        <f t="shared" si="0"/>
        <v>#DIV/0!</v>
      </c>
      <c r="AD51" s="49" t="e">
        <f t="shared" si="1"/>
        <v>#DIV/0!</v>
      </c>
      <c r="AE51" s="49" t="e">
        <f t="shared" si="2"/>
        <v>#DIV/0!</v>
      </c>
    </row>
    <row r="52" spans="1:35" x14ac:dyDescent="0.25">
      <c r="A52" s="24">
        <v>32</v>
      </c>
      <c r="B52" s="24" t="s">
        <v>34</v>
      </c>
      <c r="C52">
        <v>8.5676800000000003E-14</v>
      </c>
      <c r="D52">
        <v>0</v>
      </c>
      <c r="E52">
        <v>-8264900000</v>
      </c>
      <c r="F52">
        <v>75.456900000000005</v>
      </c>
      <c r="G52">
        <v>-33387600</v>
      </c>
      <c r="H52">
        <v>0</v>
      </c>
      <c r="I52">
        <v>0</v>
      </c>
      <c r="J52">
        <v>0.282163</v>
      </c>
      <c r="K52">
        <v>-27598.400000000001</v>
      </c>
      <c r="L52">
        <f t="shared" si="3"/>
        <v>0.282163</v>
      </c>
      <c r="M52">
        <f t="shared" si="4"/>
        <v>-27598.400000000001</v>
      </c>
      <c r="N52" s="2">
        <v>0.282163</v>
      </c>
      <c r="O52" s="50">
        <v>-176367</v>
      </c>
      <c r="P52">
        <v>0</v>
      </c>
      <c r="Q52">
        <v>149044</v>
      </c>
      <c r="R52">
        <v>0</v>
      </c>
      <c r="S52">
        <v>0</v>
      </c>
      <c r="T52">
        <v>0</v>
      </c>
      <c r="U52">
        <v>-71007.7</v>
      </c>
      <c r="V52">
        <v>0</v>
      </c>
      <c r="W52">
        <v>-23598.6</v>
      </c>
      <c r="X52">
        <v>0</v>
      </c>
      <c r="Y52">
        <v>78036.100000000006</v>
      </c>
      <c r="Z52">
        <v>0</v>
      </c>
      <c r="AA52">
        <v>-23598.6</v>
      </c>
      <c r="AB52" s="49" t="e">
        <f t="shared" si="5"/>
        <v>#DIV/0!</v>
      </c>
      <c r="AC52" s="49">
        <f t="shared" si="0"/>
        <v>0.52357760124526986</v>
      </c>
      <c r="AD52" s="49" t="e">
        <f t="shared" si="1"/>
        <v>#DIV/0!</v>
      </c>
      <c r="AE52" s="49" t="e">
        <f t="shared" si="2"/>
        <v>#DIV/0!</v>
      </c>
    </row>
    <row r="53" spans="1:35" x14ac:dyDescent="0.25">
      <c r="A53" s="24">
        <v>33</v>
      </c>
      <c r="B53" s="24" t="s">
        <v>35</v>
      </c>
      <c r="C53">
        <v>1.1E-12</v>
      </c>
      <c r="D53">
        <v>0</v>
      </c>
      <c r="E53">
        <v>-629624000</v>
      </c>
      <c r="F53">
        <v>5.7483399999999998</v>
      </c>
      <c r="G53">
        <v>-2543480</v>
      </c>
      <c r="H53">
        <v>0</v>
      </c>
      <c r="I53">
        <v>0</v>
      </c>
      <c r="J53">
        <v>2.1495299999999998E-2</v>
      </c>
      <c r="K53">
        <v>-2102.46</v>
      </c>
      <c r="L53">
        <f t="shared" si="3"/>
        <v>2.1495299999999998E-2</v>
      </c>
      <c r="M53">
        <f t="shared" si="4"/>
        <v>-2102.46</v>
      </c>
      <c r="N53" s="2">
        <v>2.1495299999999998E-2</v>
      </c>
      <c r="O53" s="50">
        <v>-13435.7</v>
      </c>
      <c r="P53">
        <v>0</v>
      </c>
      <c r="Q53">
        <v>0</v>
      </c>
      <c r="R53">
        <v>0</v>
      </c>
      <c r="S53">
        <v>0</v>
      </c>
      <c r="T53">
        <v>0</v>
      </c>
      <c r="U53">
        <v>-5409.39</v>
      </c>
      <c r="V53">
        <v>0</v>
      </c>
      <c r="W53">
        <v>-1797.75</v>
      </c>
      <c r="X53">
        <v>0</v>
      </c>
      <c r="Y53">
        <v>-5409.39</v>
      </c>
      <c r="Z53">
        <v>0</v>
      </c>
      <c r="AA53">
        <v>-1797.75</v>
      </c>
      <c r="AB53" s="49" t="e">
        <f t="shared" si="5"/>
        <v>#DIV/0!</v>
      </c>
      <c r="AC53" s="49" t="e">
        <f t="shared" si="0"/>
        <v>#DIV/0!</v>
      </c>
      <c r="AD53" s="49" t="e">
        <f t="shared" si="1"/>
        <v>#DIV/0!</v>
      </c>
      <c r="AE53" s="49" t="e">
        <f t="shared" si="2"/>
        <v>#DIV/0!</v>
      </c>
    </row>
    <row r="54" spans="1:35" x14ac:dyDescent="0.25">
      <c r="A54" s="24">
        <v>34</v>
      </c>
      <c r="B54" s="24" t="s">
        <v>36</v>
      </c>
      <c r="C54">
        <v>1.2495500000000001E-11</v>
      </c>
      <c r="D54">
        <v>0</v>
      </c>
      <c r="E54">
        <v>-41469300</v>
      </c>
      <c r="F54">
        <v>0.378606</v>
      </c>
      <c r="G54">
        <v>-167523</v>
      </c>
      <c r="H54">
        <v>0</v>
      </c>
      <c r="I54">
        <v>0</v>
      </c>
      <c r="J54">
        <v>1.4157600000000001E-3</v>
      </c>
      <c r="K54">
        <v>-138.47499999999999</v>
      </c>
      <c r="L54">
        <f t="shared" si="3"/>
        <v>1.4157600000000001E-3</v>
      </c>
      <c r="M54">
        <f t="shared" si="4"/>
        <v>-138.47499999999999</v>
      </c>
      <c r="N54" s="2">
        <v>1.4157600000000001E-3</v>
      </c>
      <c r="O54" s="50">
        <v>-884.923</v>
      </c>
      <c r="P54">
        <v>0</v>
      </c>
      <c r="Q54">
        <v>0</v>
      </c>
      <c r="R54">
        <v>0</v>
      </c>
      <c r="S54">
        <v>0</v>
      </c>
      <c r="T54">
        <v>0</v>
      </c>
      <c r="U54">
        <v>-356.28199999999998</v>
      </c>
      <c r="V54">
        <v>0</v>
      </c>
      <c r="W54">
        <v>-118.40600000000001</v>
      </c>
      <c r="X54">
        <v>0</v>
      </c>
      <c r="Y54">
        <v>-356.28199999999998</v>
      </c>
      <c r="Z54">
        <v>0</v>
      </c>
      <c r="AA54">
        <v>-118.40600000000001</v>
      </c>
      <c r="AB54" s="49" t="e">
        <f t="shared" si="5"/>
        <v>#DIV/0!</v>
      </c>
      <c r="AC54" s="49" t="e">
        <f t="shared" si="0"/>
        <v>#DIV/0!</v>
      </c>
      <c r="AD54" s="49" t="e">
        <f t="shared" si="1"/>
        <v>#DIV/0!</v>
      </c>
      <c r="AE54" s="49" t="e">
        <f t="shared" si="2"/>
        <v>#DIV/0!</v>
      </c>
    </row>
    <row r="55" spans="1:35" x14ac:dyDescent="0.25">
      <c r="A55" s="24">
        <v>35</v>
      </c>
      <c r="B55" s="24" t="s">
        <v>37</v>
      </c>
      <c r="C55">
        <v>6.1862799999999994E-11</v>
      </c>
      <c r="D55">
        <v>0</v>
      </c>
      <c r="E55">
        <v>3836940</v>
      </c>
      <c r="F55">
        <v>-3.5030400000000003E-2</v>
      </c>
      <c r="G55">
        <v>15500</v>
      </c>
      <c r="H55">
        <v>0</v>
      </c>
      <c r="I55">
        <v>0</v>
      </c>
      <c r="J55">
        <v>-1.30992E-4</v>
      </c>
      <c r="K55">
        <v>12.8124</v>
      </c>
      <c r="L55">
        <f t="shared" si="3"/>
        <v>-1.30992E-4</v>
      </c>
      <c r="M55">
        <f t="shared" si="4"/>
        <v>12.8124</v>
      </c>
      <c r="N55" s="2">
        <v>-1.30992E-4</v>
      </c>
      <c r="O55" s="50">
        <v>81.877200000000002</v>
      </c>
      <c r="P55">
        <v>0</v>
      </c>
      <c r="Q55">
        <v>0</v>
      </c>
      <c r="R55">
        <v>0</v>
      </c>
      <c r="S55">
        <v>0</v>
      </c>
      <c r="T55">
        <v>0</v>
      </c>
      <c r="U55">
        <v>32.9649</v>
      </c>
      <c r="V55">
        <v>0</v>
      </c>
      <c r="W55">
        <v>10.955500000000001</v>
      </c>
      <c r="X55">
        <v>0</v>
      </c>
      <c r="Y55">
        <v>32.9649</v>
      </c>
      <c r="Z55">
        <v>0</v>
      </c>
      <c r="AA55">
        <v>10.955500000000001</v>
      </c>
      <c r="AB55" s="49" t="e">
        <f t="shared" si="5"/>
        <v>#DIV/0!</v>
      </c>
      <c r="AC55" s="49" t="e">
        <f t="shared" si="0"/>
        <v>#DIV/0!</v>
      </c>
      <c r="AD55" s="49" t="e">
        <f t="shared" si="1"/>
        <v>#DIV/0!</v>
      </c>
      <c r="AE55" s="49" t="e">
        <f t="shared" si="2"/>
        <v>#DIV/0!</v>
      </c>
    </row>
    <row r="56" spans="1:35" x14ac:dyDescent="0.25">
      <c r="A56" s="24">
        <v>36</v>
      </c>
      <c r="B56" s="24" t="s">
        <v>38</v>
      </c>
      <c r="C56">
        <v>3.5895000000000001E-9</v>
      </c>
      <c r="D56">
        <v>0</v>
      </c>
      <c r="E56">
        <v>-41644.800000000003</v>
      </c>
      <c r="F56">
        <v>3.8020799999999999E-4</v>
      </c>
      <c r="G56">
        <v>-168.232</v>
      </c>
      <c r="H56">
        <v>0</v>
      </c>
      <c r="I56">
        <v>0</v>
      </c>
      <c r="J56">
        <v>1.42175E-6</v>
      </c>
      <c r="K56">
        <v>-0.13906099999999999</v>
      </c>
      <c r="L56">
        <f t="shared" si="3"/>
        <v>1.42175E-6</v>
      </c>
      <c r="M56">
        <f t="shared" si="4"/>
        <v>-0.13906099999999999</v>
      </c>
      <c r="N56" s="2">
        <v>1.42175E-6</v>
      </c>
      <c r="O56" s="50">
        <v>-0.88866699999999998</v>
      </c>
      <c r="P56">
        <v>0</v>
      </c>
      <c r="Q56">
        <v>0</v>
      </c>
      <c r="R56">
        <v>0</v>
      </c>
      <c r="S56">
        <v>0</v>
      </c>
      <c r="T56">
        <v>0</v>
      </c>
      <c r="U56">
        <v>-0.35779</v>
      </c>
      <c r="V56">
        <v>0</v>
      </c>
      <c r="W56">
        <v>-0.118907</v>
      </c>
      <c r="X56">
        <v>0</v>
      </c>
      <c r="Y56">
        <v>-0.35779</v>
      </c>
      <c r="Z56">
        <v>0</v>
      </c>
      <c r="AA56">
        <v>-0.118907</v>
      </c>
      <c r="AB56" s="49" t="e">
        <f t="shared" si="5"/>
        <v>#DIV/0!</v>
      </c>
      <c r="AC56" s="49" t="e">
        <f t="shared" si="0"/>
        <v>#DIV/0!</v>
      </c>
      <c r="AD56" s="49" t="e">
        <f t="shared" si="1"/>
        <v>#DIV/0!</v>
      </c>
      <c r="AE56" s="49" t="e">
        <f t="shared" si="2"/>
        <v>#DIV/0!</v>
      </c>
    </row>
    <row r="57" spans="1:35" x14ac:dyDescent="0.25">
      <c r="A57" s="24">
        <v>37</v>
      </c>
      <c r="B57" s="24" t="s">
        <v>39</v>
      </c>
      <c r="C57">
        <v>6.2223799999999998E-9</v>
      </c>
      <c r="D57">
        <v>0</v>
      </c>
      <c r="E57">
        <v>168.55799999999999</v>
      </c>
      <c r="F57">
        <v>-1.5389E-6</v>
      </c>
      <c r="G57">
        <v>0.680921</v>
      </c>
      <c r="H57">
        <v>0</v>
      </c>
      <c r="I57">
        <v>0</v>
      </c>
      <c r="J57">
        <v>-5.7545499999999997E-9</v>
      </c>
      <c r="K57">
        <v>5.6285299999999999E-4</v>
      </c>
      <c r="L57">
        <f t="shared" si="3"/>
        <v>-5.7545499999999997E-9</v>
      </c>
      <c r="M57">
        <f t="shared" si="4"/>
        <v>5.6285299999999999E-4</v>
      </c>
      <c r="N57" s="2">
        <v>-5.7545499999999997E-9</v>
      </c>
      <c r="O57" s="50">
        <v>3.5969000000000001E-3</v>
      </c>
      <c r="P57">
        <v>0</v>
      </c>
      <c r="Q57">
        <v>0</v>
      </c>
      <c r="R57">
        <v>0</v>
      </c>
      <c r="S57">
        <v>0</v>
      </c>
      <c r="T57">
        <v>0</v>
      </c>
      <c r="U57">
        <v>1.44816E-3</v>
      </c>
      <c r="V57">
        <v>0</v>
      </c>
      <c r="W57">
        <v>4.8128E-4</v>
      </c>
      <c r="X57">
        <v>0</v>
      </c>
      <c r="Y57">
        <v>1.44816E-3</v>
      </c>
      <c r="Z57">
        <v>0</v>
      </c>
      <c r="AA57">
        <v>4.8128E-4</v>
      </c>
      <c r="AB57" s="49" t="e">
        <f t="shared" si="5"/>
        <v>#DIV/0!</v>
      </c>
      <c r="AC57" s="49" t="e">
        <f t="shared" si="0"/>
        <v>#DIV/0!</v>
      </c>
      <c r="AD57" s="49" t="e">
        <f t="shared" si="1"/>
        <v>#DIV/0!</v>
      </c>
      <c r="AE57" s="49" t="e">
        <f t="shared" si="2"/>
        <v>#DIV/0!</v>
      </c>
    </row>
    <row r="58" spans="1:35" x14ac:dyDescent="0.25">
      <c r="A58" s="24">
        <v>38</v>
      </c>
      <c r="B58" s="24" t="s">
        <v>40</v>
      </c>
      <c r="C58">
        <v>6.2890600000000002E-9</v>
      </c>
      <c r="D58">
        <v>0</v>
      </c>
      <c r="E58">
        <v>772.94399999999996</v>
      </c>
      <c r="F58">
        <v>-7.0568199999999996E-6</v>
      </c>
      <c r="G58">
        <v>3.1224500000000002</v>
      </c>
      <c r="H58">
        <v>0</v>
      </c>
      <c r="I58">
        <v>0</v>
      </c>
      <c r="J58">
        <v>-2.6388199999999999E-8</v>
      </c>
      <c r="K58">
        <v>2.5810400000000002E-3</v>
      </c>
      <c r="L58">
        <f t="shared" si="3"/>
        <v>-2.6388199999999999E-8</v>
      </c>
      <c r="M58">
        <f t="shared" si="4"/>
        <v>2.5810400000000002E-3</v>
      </c>
      <c r="N58" s="2">
        <v>-2.6388199999999999E-8</v>
      </c>
      <c r="O58" s="50">
        <v>1.6494000000000002E-2</v>
      </c>
      <c r="P58">
        <v>0</v>
      </c>
      <c r="Q58">
        <v>0</v>
      </c>
      <c r="R58">
        <v>0</v>
      </c>
      <c r="S58">
        <v>0</v>
      </c>
      <c r="T58">
        <v>0</v>
      </c>
      <c r="U58">
        <v>6.6407300000000001E-3</v>
      </c>
      <c r="V58">
        <v>0</v>
      </c>
      <c r="W58">
        <v>2.2069699999999999E-3</v>
      </c>
      <c r="X58">
        <v>0</v>
      </c>
      <c r="Y58">
        <v>6.6407300000000001E-3</v>
      </c>
      <c r="Z58">
        <v>0</v>
      </c>
      <c r="AA58">
        <v>2.2069699999999999E-3</v>
      </c>
      <c r="AB58" s="49" t="e">
        <f t="shared" si="5"/>
        <v>#DIV/0!</v>
      </c>
      <c r="AC58" s="49" t="e">
        <f t="shared" si="0"/>
        <v>#DIV/0!</v>
      </c>
      <c r="AD58" s="49" t="e">
        <f t="shared" si="1"/>
        <v>#DIV/0!</v>
      </c>
      <c r="AE58" s="49" t="e">
        <f t="shared" si="2"/>
        <v>#DIV/0!</v>
      </c>
    </row>
    <row r="59" spans="1:35" x14ac:dyDescent="0.25">
      <c r="A59" s="24">
        <v>39</v>
      </c>
      <c r="B59" s="24" t="s">
        <v>41</v>
      </c>
      <c r="C59">
        <v>6.29003E-9</v>
      </c>
      <c r="D59">
        <v>0</v>
      </c>
      <c r="E59">
        <v>781.68</v>
      </c>
      <c r="F59">
        <v>-7.1365799999999999E-6</v>
      </c>
      <c r="G59">
        <v>3.15774</v>
      </c>
      <c r="H59">
        <v>0</v>
      </c>
      <c r="I59">
        <v>0</v>
      </c>
      <c r="J59">
        <v>-2.6686499999999999E-8</v>
      </c>
      <c r="K59">
        <v>2.61021E-3</v>
      </c>
      <c r="L59">
        <f t="shared" si="3"/>
        <v>-2.6686499999999999E-8</v>
      </c>
      <c r="M59">
        <f t="shared" si="4"/>
        <v>2.61021E-3</v>
      </c>
      <c r="N59" s="2">
        <v>-2.6686499999999999E-8</v>
      </c>
      <c r="O59" s="50">
        <v>1.6680500000000001E-2</v>
      </c>
      <c r="P59">
        <v>0</v>
      </c>
      <c r="Q59">
        <v>0</v>
      </c>
      <c r="R59">
        <v>0</v>
      </c>
      <c r="S59">
        <v>0</v>
      </c>
      <c r="T59">
        <v>0</v>
      </c>
      <c r="U59">
        <v>6.7157800000000002E-3</v>
      </c>
      <c r="V59">
        <v>0</v>
      </c>
      <c r="W59">
        <v>2.2319100000000001E-3</v>
      </c>
      <c r="X59">
        <v>0</v>
      </c>
      <c r="Y59">
        <v>6.7157800000000002E-3</v>
      </c>
      <c r="Z59">
        <v>0</v>
      </c>
      <c r="AA59">
        <v>2.2319100000000001E-3</v>
      </c>
      <c r="AB59" s="49" t="e">
        <f t="shared" si="5"/>
        <v>#DIV/0!</v>
      </c>
      <c r="AC59" s="49" t="e">
        <f t="shared" si="0"/>
        <v>#DIV/0!</v>
      </c>
      <c r="AD59" s="49" t="e">
        <f t="shared" si="1"/>
        <v>#DIV/0!</v>
      </c>
      <c r="AE59" s="49" t="e">
        <f t="shared" si="2"/>
        <v>#DIV/0!</v>
      </c>
      <c r="AG59" s="11"/>
      <c r="AI59" s="11"/>
    </row>
    <row r="60" spans="1:35" x14ac:dyDescent="0.25">
      <c r="A60" s="24">
        <v>40</v>
      </c>
      <c r="B60" s="24" t="s">
        <v>42</v>
      </c>
      <c r="C60">
        <v>1.2399E-18</v>
      </c>
      <c r="D60">
        <v>0</v>
      </c>
      <c r="E60">
        <v>-189800000000000</v>
      </c>
      <c r="F60">
        <v>1732830</v>
      </c>
      <c r="G60">
        <v>-766731000000</v>
      </c>
      <c r="H60">
        <v>0</v>
      </c>
      <c r="I60">
        <v>0</v>
      </c>
      <c r="J60">
        <v>6479.74</v>
      </c>
      <c r="K60">
        <v>-633784000</v>
      </c>
      <c r="L60">
        <f t="shared" si="3"/>
        <v>6479.74</v>
      </c>
      <c r="M60">
        <f t="shared" si="4"/>
        <v>-633784000</v>
      </c>
      <c r="N60" s="2">
        <v>6479.74</v>
      </c>
      <c r="O60" s="50">
        <v>-4050180000</v>
      </c>
      <c r="P60">
        <v>0</v>
      </c>
      <c r="Q60">
        <v>0</v>
      </c>
      <c r="R60">
        <v>0</v>
      </c>
      <c r="S60">
        <v>1716300000</v>
      </c>
      <c r="T60">
        <v>0</v>
      </c>
      <c r="U60">
        <v>-1630660000</v>
      </c>
      <c r="V60">
        <v>0</v>
      </c>
      <c r="W60">
        <v>-541931000</v>
      </c>
      <c r="X60">
        <v>0</v>
      </c>
      <c r="Y60">
        <v>-1630660000</v>
      </c>
      <c r="Z60">
        <v>0</v>
      </c>
      <c r="AA60">
        <v>1174370000</v>
      </c>
      <c r="AB60" s="49" t="e">
        <f t="shared" si="5"/>
        <v>#DIV/0!</v>
      </c>
      <c r="AC60" s="49" t="e">
        <f t="shared" si="0"/>
        <v>#DIV/0!</v>
      </c>
      <c r="AD60" s="49" t="e">
        <f t="shared" si="1"/>
        <v>#DIV/0!</v>
      </c>
      <c r="AE60" s="49">
        <f t="shared" si="2"/>
        <v>0.68424517858183298</v>
      </c>
    </row>
    <row r="61" spans="1:35" x14ac:dyDescent="0.25">
      <c r="A61" s="24">
        <v>41</v>
      </c>
      <c r="B61" s="24" t="s">
        <v>43</v>
      </c>
      <c r="C61">
        <v>1.1554399999999999E-16</v>
      </c>
      <c r="D61">
        <v>0</v>
      </c>
      <c r="E61">
        <v>-1147680000000</v>
      </c>
      <c r="F61">
        <v>10478.1</v>
      </c>
      <c r="G61">
        <v>-4636280000</v>
      </c>
      <c r="H61">
        <v>0</v>
      </c>
      <c r="I61">
        <v>0</v>
      </c>
      <c r="J61">
        <v>39.181699999999999</v>
      </c>
      <c r="K61">
        <v>-3832370</v>
      </c>
      <c r="L61">
        <f t="shared" si="3"/>
        <v>39.181699999999999</v>
      </c>
      <c r="M61">
        <f t="shared" si="4"/>
        <v>-3832370</v>
      </c>
      <c r="N61" s="2">
        <v>39.181699999999999</v>
      </c>
      <c r="O61" s="50">
        <v>-24490700</v>
      </c>
      <c r="P61">
        <v>0</v>
      </c>
      <c r="Q61">
        <v>0</v>
      </c>
      <c r="R61">
        <v>0</v>
      </c>
      <c r="S61">
        <v>0</v>
      </c>
      <c r="T61">
        <v>0</v>
      </c>
      <c r="U61">
        <v>-9860280</v>
      </c>
      <c r="V61">
        <v>0</v>
      </c>
      <c r="W61">
        <v>-3276960</v>
      </c>
      <c r="X61">
        <v>0</v>
      </c>
      <c r="Y61">
        <v>-9860280</v>
      </c>
      <c r="Z61">
        <v>0</v>
      </c>
      <c r="AA61">
        <v>-3276960</v>
      </c>
      <c r="AB61" s="49" t="e">
        <f t="shared" si="5"/>
        <v>#DIV/0!</v>
      </c>
      <c r="AC61" s="49" t="e">
        <f t="shared" si="0"/>
        <v>#DIV/0!</v>
      </c>
      <c r="AD61" s="49" t="e">
        <f t="shared" si="1"/>
        <v>#DIV/0!</v>
      </c>
      <c r="AE61" s="49" t="e">
        <f t="shared" si="2"/>
        <v>#DIV/0!</v>
      </c>
    </row>
    <row r="62" spans="1:35" x14ac:dyDescent="0.25">
      <c r="A62" s="24">
        <v>42</v>
      </c>
      <c r="B62" s="24" t="s">
        <v>44</v>
      </c>
      <c r="C62">
        <v>1.29419E-14</v>
      </c>
      <c r="D62">
        <v>0</v>
      </c>
      <c r="E62">
        <v>-8512170000</v>
      </c>
      <c r="F62">
        <v>77.714299999999994</v>
      </c>
      <c r="G62">
        <v>-34386500</v>
      </c>
      <c r="H62">
        <v>0</v>
      </c>
      <c r="I62">
        <v>0</v>
      </c>
      <c r="J62">
        <v>0.29060399999999997</v>
      </c>
      <c r="K62">
        <v>-28424.1</v>
      </c>
      <c r="L62">
        <f t="shared" si="3"/>
        <v>0.29060399999999997</v>
      </c>
      <c r="M62">
        <f t="shared" si="4"/>
        <v>-28424.1</v>
      </c>
      <c r="N62" s="2">
        <v>0.29060399999999997</v>
      </c>
      <c r="O62" s="50">
        <v>-181643</v>
      </c>
      <c r="P62">
        <v>0</v>
      </c>
      <c r="Q62">
        <v>0</v>
      </c>
      <c r="R62">
        <v>0</v>
      </c>
      <c r="S62">
        <v>0</v>
      </c>
      <c r="T62">
        <v>0</v>
      </c>
      <c r="U62">
        <v>-73132</v>
      </c>
      <c r="V62">
        <v>0</v>
      </c>
      <c r="W62">
        <v>-24304.6</v>
      </c>
      <c r="X62">
        <v>0</v>
      </c>
      <c r="Y62">
        <v>-73132</v>
      </c>
      <c r="Z62">
        <v>0</v>
      </c>
      <c r="AA62">
        <v>-24304.6</v>
      </c>
      <c r="AB62" s="49" t="e">
        <f t="shared" si="5"/>
        <v>#DIV/0!</v>
      </c>
      <c r="AC62" s="49" t="e">
        <f t="shared" si="0"/>
        <v>#DIV/0!</v>
      </c>
      <c r="AD62" s="49" t="e">
        <f t="shared" si="1"/>
        <v>#DIV/0!</v>
      </c>
      <c r="AE62" s="49" t="e">
        <f t="shared" si="2"/>
        <v>#DIV/0!</v>
      </c>
    </row>
    <row r="63" spans="1:35" x14ac:dyDescent="0.25">
      <c r="A63" s="24">
        <v>43</v>
      </c>
      <c r="B63" s="24" t="s">
        <v>45</v>
      </c>
      <c r="C63">
        <v>1.30726E-14</v>
      </c>
      <c r="D63">
        <v>0</v>
      </c>
      <c r="E63">
        <v>-8329570000</v>
      </c>
      <c r="F63">
        <v>76.047300000000007</v>
      </c>
      <c r="G63">
        <v>-33648800</v>
      </c>
      <c r="H63">
        <v>0</v>
      </c>
      <c r="I63">
        <v>0</v>
      </c>
      <c r="J63">
        <v>0.28437000000000001</v>
      </c>
      <c r="K63">
        <v>-27814.3</v>
      </c>
      <c r="L63">
        <f t="shared" si="3"/>
        <v>0.28437000000000001</v>
      </c>
      <c r="M63">
        <f t="shared" si="4"/>
        <v>-27814.3</v>
      </c>
      <c r="N63" s="2">
        <v>0.28437000000000001</v>
      </c>
      <c r="O63" s="50">
        <v>-177747</v>
      </c>
      <c r="P63">
        <v>0</v>
      </c>
      <c r="Q63">
        <v>0</v>
      </c>
      <c r="R63">
        <v>0</v>
      </c>
      <c r="S63">
        <v>0</v>
      </c>
      <c r="T63">
        <v>0</v>
      </c>
      <c r="U63">
        <v>-71563.3</v>
      </c>
      <c r="V63">
        <v>0</v>
      </c>
      <c r="W63">
        <v>-23783.200000000001</v>
      </c>
      <c r="X63">
        <v>0</v>
      </c>
      <c r="Y63">
        <v>-71563.3</v>
      </c>
      <c r="Z63">
        <v>0</v>
      </c>
      <c r="AA63">
        <v>-23783.200000000001</v>
      </c>
      <c r="AB63" s="49" t="e">
        <f t="shared" si="5"/>
        <v>#DIV/0!</v>
      </c>
      <c r="AC63" s="49" t="e">
        <f t="shared" si="0"/>
        <v>#DIV/0!</v>
      </c>
      <c r="AD63" s="49" t="e">
        <f t="shared" si="1"/>
        <v>#DIV/0!</v>
      </c>
      <c r="AE63" s="49" t="e">
        <f t="shared" si="2"/>
        <v>#DIV/0!</v>
      </c>
    </row>
    <row r="64" spans="1:35" x14ac:dyDescent="0.25">
      <c r="A64" s="24">
        <v>44</v>
      </c>
      <c r="B64" s="24" t="s">
        <v>46</v>
      </c>
      <c r="C64">
        <v>1.1640799999999999E-16</v>
      </c>
      <c r="D64">
        <v>0</v>
      </c>
      <c r="E64">
        <v>-1140090000000</v>
      </c>
      <c r="F64">
        <v>10408.799999999999</v>
      </c>
      <c r="G64">
        <v>-4605620000</v>
      </c>
      <c r="H64">
        <v>0</v>
      </c>
      <c r="I64">
        <v>0</v>
      </c>
      <c r="J64">
        <v>38.922600000000003</v>
      </c>
      <c r="K64">
        <v>-3807030</v>
      </c>
      <c r="L64">
        <f t="shared" si="3"/>
        <v>38.922600000000003</v>
      </c>
      <c r="M64">
        <f t="shared" si="4"/>
        <v>-3807030</v>
      </c>
      <c r="N64" s="2">
        <v>38.922600000000003</v>
      </c>
      <c r="O64" s="50">
        <v>-24328700</v>
      </c>
      <c r="P64">
        <v>0</v>
      </c>
      <c r="Q64">
        <v>0</v>
      </c>
      <c r="R64">
        <v>0</v>
      </c>
      <c r="S64">
        <v>0</v>
      </c>
      <c r="T64">
        <v>0</v>
      </c>
      <c r="U64">
        <v>-9795080</v>
      </c>
      <c r="V64">
        <v>0</v>
      </c>
      <c r="W64">
        <v>-3255280</v>
      </c>
      <c r="X64">
        <v>0</v>
      </c>
      <c r="Y64">
        <v>-9795080</v>
      </c>
      <c r="Z64">
        <v>0</v>
      </c>
      <c r="AA64">
        <v>-3255280</v>
      </c>
      <c r="AB64" s="49" t="e">
        <f t="shared" si="5"/>
        <v>#DIV/0!</v>
      </c>
      <c r="AC64" s="49" t="e">
        <f t="shared" si="0"/>
        <v>#DIV/0!</v>
      </c>
      <c r="AD64" s="49" t="e">
        <f t="shared" si="1"/>
        <v>#DIV/0!</v>
      </c>
      <c r="AE64" s="49" t="e">
        <f t="shared" si="2"/>
        <v>#DIV/0!</v>
      </c>
    </row>
    <row r="65" spans="1:36" x14ac:dyDescent="0.25">
      <c r="A65" s="24">
        <v>45</v>
      </c>
      <c r="B65" s="24" t="s">
        <v>47</v>
      </c>
      <c r="C65">
        <v>6.2358599999999998E-14</v>
      </c>
      <c r="D65">
        <v>0</v>
      </c>
      <c r="E65">
        <v>-1667590000</v>
      </c>
      <c r="F65">
        <v>15.2248</v>
      </c>
      <c r="G65">
        <v>-6736550</v>
      </c>
      <c r="H65">
        <v>0</v>
      </c>
      <c r="I65">
        <v>0</v>
      </c>
      <c r="J65">
        <v>5.69314E-2</v>
      </c>
      <c r="K65">
        <v>-5568.47</v>
      </c>
      <c r="L65">
        <f t="shared" si="3"/>
        <v>5.69314E-2</v>
      </c>
      <c r="M65">
        <f t="shared" si="4"/>
        <v>-5568.47</v>
      </c>
      <c r="N65" s="2">
        <v>5.69314E-2</v>
      </c>
      <c r="O65" s="50">
        <v>-35585.1</v>
      </c>
      <c r="P65">
        <v>0</v>
      </c>
      <c r="Q65">
        <v>0</v>
      </c>
      <c r="R65">
        <v>0</v>
      </c>
      <c r="S65">
        <v>0</v>
      </c>
      <c r="T65">
        <v>0</v>
      </c>
      <c r="U65">
        <v>-14327.1</v>
      </c>
      <c r="V65">
        <v>0</v>
      </c>
      <c r="W65">
        <v>-4761.4399999999996</v>
      </c>
      <c r="X65">
        <v>0</v>
      </c>
      <c r="Y65">
        <v>-14327.1</v>
      </c>
      <c r="Z65">
        <v>0</v>
      </c>
      <c r="AA65">
        <v>-4761.4399999999996</v>
      </c>
      <c r="AB65" s="49" t="e">
        <f t="shared" si="5"/>
        <v>#DIV/0!</v>
      </c>
      <c r="AC65" s="49" t="e">
        <f t="shared" si="0"/>
        <v>#DIV/0!</v>
      </c>
      <c r="AD65" s="49" t="e">
        <f t="shared" si="1"/>
        <v>#DIV/0!</v>
      </c>
      <c r="AE65" s="49" t="e">
        <f t="shared" si="2"/>
        <v>#DIV/0!</v>
      </c>
    </row>
    <row r="66" spans="1:36" x14ac:dyDescent="0.25">
      <c r="A66" s="24">
        <v>46</v>
      </c>
      <c r="B66" s="24" t="s">
        <v>48</v>
      </c>
      <c r="C66">
        <v>8.3889400000000004E-14</v>
      </c>
      <c r="D66">
        <v>0</v>
      </c>
      <c r="E66">
        <v>-694458000</v>
      </c>
      <c r="F66">
        <v>6.3402599999999998</v>
      </c>
      <c r="G66">
        <v>-2805390</v>
      </c>
      <c r="H66">
        <v>0</v>
      </c>
      <c r="I66">
        <v>0</v>
      </c>
      <c r="J66">
        <v>2.3708699999999999E-2</v>
      </c>
      <c r="K66">
        <v>-2318.9499999999998</v>
      </c>
      <c r="L66">
        <f t="shared" si="3"/>
        <v>2.3708699999999999E-2</v>
      </c>
      <c r="M66">
        <f t="shared" si="4"/>
        <v>-2318.9499999999998</v>
      </c>
      <c r="N66" s="2">
        <v>2.3708699999999999E-2</v>
      </c>
      <c r="O66" s="50">
        <v>-14819.2</v>
      </c>
      <c r="P66">
        <v>0</v>
      </c>
      <c r="Q66">
        <v>0</v>
      </c>
      <c r="R66">
        <v>0</v>
      </c>
      <c r="S66">
        <v>0</v>
      </c>
      <c r="T66">
        <v>0</v>
      </c>
      <c r="U66">
        <v>-5966.42</v>
      </c>
      <c r="V66">
        <v>0</v>
      </c>
      <c r="W66">
        <v>-1982.87</v>
      </c>
      <c r="X66">
        <v>0</v>
      </c>
      <c r="Y66">
        <v>-5966.42</v>
      </c>
      <c r="Z66">
        <v>0</v>
      </c>
      <c r="AA66">
        <v>-1982.87</v>
      </c>
      <c r="AB66" s="49" t="e">
        <f t="shared" si="5"/>
        <v>#DIV/0!</v>
      </c>
      <c r="AC66" s="49" t="e">
        <f t="shared" si="0"/>
        <v>#DIV/0!</v>
      </c>
      <c r="AD66" s="49" t="e">
        <f t="shared" si="1"/>
        <v>#DIV/0!</v>
      </c>
      <c r="AE66" s="49" t="e">
        <f t="shared" si="2"/>
        <v>#DIV/0!</v>
      </c>
    </row>
    <row r="67" spans="1:36" x14ac:dyDescent="0.25">
      <c r="A67" s="24">
        <v>47</v>
      </c>
      <c r="B67" s="24" t="s">
        <v>49</v>
      </c>
      <c r="C67">
        <v>2.59685E-16</v>
      </c>
      <c r="D67">
        <v>0</v>
      </c>
      <c r="E67">
        <v>-20038600000</v>
      </c>
      <c r="F67">
        <v>182.94800000000001</v>
      </c>
      <c r="G67">
        <v>-80949700</v>
      </c>
      <c r="H67">
        <v>0</v>
      </c>
      <c r="I67">
        <v>0</v>
      </c>
      <c r="J67">
        <v>0.68411500000000003</v>
      </c>
      <c r="K67">
        <v>-66913.5</v>
      </c>
      <c r="L67">
        <f t="shared" si="3"/>
        <v>0.68411500000000003</v>
      </c>
      <c r="M67">
        <f t="shared" si="4"/>
        <v>-66913.5</v>
      </c>
      <c r="N67" s="2">
        <v>0.68411500000000003</v>
      </c>
      <c r="O67" s="50">
        <v>-427608</v>
      </c>
      <c r="P67">
        <v>0</v>
      </c>
      <c r="Q67">
        <v>0</v>
      </c>
      <c r="R67">
        <v>0</v>
      </c>
      <c r="S67">
        <v>0</v>
      </c>
      <c r="T67">
        <v>0</v>
      </c>
      <c r="U67">
        <v>-172161</v>
      </c>
      <c r="V67">
        <v>0</v>
      </c>
      <c r="W67">
        <v>-57215.8</v>
      </c>
      <c r="X67">
        <v>0</v>
      </c>
      <c r="Y67">
        <v>-172161</v>
      </c>
      <c r="Z67">
        <v>0</v>
      </c>
      <c r="AA67">
        <v>-57215.8</v>
      </c>
      <c r="AB67" s="49" t="e">
        <f t="shared" si="5"/>
        <v>#DIV/0!</v>
      </c>
      <c r="AC67" s="49" t="e">
        <f t="shared" si="0"/>
        <v>#DIV/0!</v>
      </c>
      <c r="AD67" s="49" t="e">
        <f t="shared" si="1"/>
        <v>#DIV/0!</v>
      </c>
      <c r="AE67" s="49" t="e">
        <f t="shared" si="2"/>
        <v>#DIV/0!</v>
      </c>
    </row>
    <row r="68" spans="1:36" x14ac:dyDescent="0.25">
      <c r="A68" s="24">
        <v>48</v>
      </c>
      <c r="B68" s="24" t="s">
        <v>50</v>
      </c>
      <c r="C68">
        <v>1.4388900000000001E-13</v>
      </c>
      <c r="D68">
        <v>0</v>
      </c>
      <c r="E68">
        <v>-107185000</v>
      </c>
      <c r="F68">
        <v>0.97857300000000003</v>
      </c>
      <c r="G68">
        <v>-432992</v>
      </c>
      <c r="H68">
        <v>0</v>
      </c>
      <c r="I68">
        <v>0</v>
      </c>
      <c r="J68">
        <v>3.6592600000000001E-3</v>
      </c>
      <c r="K68">
        <v>-357.91300000000001</v>
      </c>
      <c r="L68">
        <f t="shared" si="3"/>
        <v>3.6592600000000001E-3</v>
      </c>
      <c r="M68">
        <f t="shared" si="4"/>
        <v>-357.91300000000001</v>
      </c>
      <c r="N68" s="2">
        <v>3.6592600000000001E-3</v>
      </c>
      <c r="O68" s="50">
        <v>-2287.23</v>
      </c>
      <c r="P68">
        <v>0</v>
      </c>
      <c r="Q68">
        <v>0</v>
      </c>
      <c r="R68">
        <v>0</v>
      </c>
      <c r="S68">
        <v>0</v>
      </c>
      <c r="T68">
        <v>0</v>
      </c>
      <c r="U68">
        <v>-920.87199999999996</v>
      </c>
      <c r="V68">
        <v>0</v>
      </c>
      <c r="W68">
        <v>-306.04199999999997</v>
      </c>
      <c r="X68">
        <v>0</v>
      </c>
      <c r="Y68">
        <v>-920.87199999999996</v>
      </c>
      <c r="Z68">
        <v>0</v>
      </c>
      <c r="AA68">
        <v>-306.04199999999997</v>
      </c>
      <c r="AB68" s="49" t="e">
        <f t="shared" si="5"/>
        <v>#DIV/0!</v>
      </c>
      <c r="AC68" s="49" t="e">
        <f t="shared" si="0"/>
        <v>#DIV/0!</v>
      </c>
      <c r="AD68" s="49" t="e">
        <f t="shared" si="1"/>
        <v>#DIV/0!</v>
      </c>
      <c r="AE68" s="49" t="e">
        <f t="shared" si="2"/>
        <v>#DIV/0!</v>
      </c>
    </row>
    <row r="69" spans="1:36" x14ac:dyDescent="0.25">
      <c r="A69" s="24">
        <v>49</v>
      </c>
      <c r="B69" s="24" t="s">
        <v>51</v>
      </c>
      <c r="C69">
        <v>1.43984E-13</v>
      </c>
      <c r="D69">
        <v>0</v>
      </c>
      <c r="E69">
        <v>-106100000</v>
      </c>
      <c r="F69">
        <v>0.96867499999999995</v>
      </c>
      <c r="G69">
        <v>-428612</v>
      </c>
      <c r="H69">
        <v>0</v>
      </c>
      <c r="I69">
        <v>0</v>
      </c>
      <c r="J69">
        <v>3.62225E-3</v>
      </c>
      <c r="K69">
        <v>-354.29300000000001</v>
      </c>
      <c r="L69">
        <f t="shared" si="3"/>
        <v>3.62225E-3</v>
      </c>
      <c r="M69">
        <f t="shared" si="4"/>
        <v>-354.29300000000001</v>
      </c>
      <c r="N69" s="2">
        <v>3.62225E-3</v>
      </c>
      <c r="O69" s="50">
        <v>-2264.1</v>
      </c>
      <c r="P69">
        <v>0</v>
      </c>
      <c r="Q69">
        <v>0</v>
      </c>
      <c r="R69">
        <v>0</v>
      </c>
      <c r="S69">
        <v>0</v>
      </c>
      <c r="T69">
        <v>0</v>
      </c>
      <c r="U69">
        <v>-911.55799999999999</v>
      </c>
      <c r="V69">
        <v>0</v>
      </c>
      <c r="W69">
        <v>-302.94600000000003</v>
      </c>
      <c r="X69">
        <v>0</v>
      </c>
      <c r="Y69">
        <v>-911.55799999999999</v>
      </c>
      <c r="Z69">
        <v>0</v>
      </c>
      <c r="AA69">
        <v>-302.94600000000003</v>
      </c>
      <c r="AB69" s="49" t="e">
        <f t="shared" si="5"/>
        <v>#DIV/0!</v>
      </c>
      <c r="AC69" s="49" t="e">
        <f t="shared" si="0"/>
        <v>#DIV/0!</v>
      </c>
      <c r="AD69" s="49" t="e">
        <f t="shared" si="1"/>
        <v>#DIV/0!</v>
      </c>
      <c r="AE69" s="49" t="e">
        <f t="shared" si="2"/>
        <v>#DIV/0!</v>
      </c>
    </row>
    <row r="70" spans="1:36" x14ac:dyDescent="0.25">
      <c r="A70" s="24">
        <v>50</v>
      </c>
      <c r="B70" s="24" t="s">
        <v>52</v>
      </c>
      <c r="C70">
        <v>1.5181800000000001E-13</v>
      </c>
      <c r="D70">
        <v>0</v>
      </c>
      <c r="E70">
        <v>-66611700</v>
      </c>
      <c r="F70">
        <v>0.608151</v>
      </c>
      <c r="G70">
        <v>-269090</v>
      </c>
      <c r="H70">
        <v>0</v>
      </c>
      <c r="I70">
        <v>0</v>
      </c>
      <c r="J70">
        <v>2.2741100000000002E-3</v>
      </c>
      <c r="K70">
        <v>-222.43199999999999</v>
      </c>
      <c r="L70">
        <f t="shared" si="3"/>
        <v>2.2741100000000002E-3</v>
      </c>
      <c r="M70">
        <f t="shared" si="4"/>
        <v>-222.43199999999999</v>
      </c>
      <c r="N70" s="2">
        <v>2.2741100000000002E-3</v>
      </c>
      <c r="O70" s="50">
        <v>-1421.44</v>
      </c>
      <c r="P70">
        <v>0</v>
      </c>
      <c r="Q70">
        <v>0</v>
      </c>
      <c r="R70">
        <v>0</v>
      </c>
      <c r="S70">
        <v>0</v>
      </c>
      <c r="T70">
        <v>0</v>
      </c>
      <c r="U70">
        <v>-572.29200000000003</v>
      </c>
      <c r="V70">
        <v>0</v>
      </c>
      <c r="W70">
        <v>-190.19499999999999</v>
      </c>
      <c r="X70">
        <v>0</v>
      </c>
      <c r="Y70">
        <v>-572.29200000000003</v>
      </c>
      <c r="Z70">
        <v>0</v>
      </c>
      <c r="AA70">
        <v>-190.19499999999999</v>
      </c>
      <c r="AB70" s="49" t="e">
        <f t="shared" si="5"/>
        <v>#DIV/0!</v>
      </c>
      <c r="AC70" s="49" t="e">
        <f t="shared" si="0"/>
        <v>#DIV/0!</v>
      </c>
      <c r="AD70" s="49" t="e">
        <f t="shared" si="1"/>
        <v>#DIV/0!</v>
      </c>
      <c r="AE70" s="49" t="e">
        <f t="shared" si="2"/>
        <v>#DIV/0!</v>
      </c>
    </row>
    <row r="71" spans="1:36" x14ac:dyDescent="0.25">
      <c r="A71" s="24">
        <v>51</v>
      </c>
      <c r="B71" s="24" t="s">
        <v>53</v>
      </c>
      <c r="C71">
        <v>1.5239199999999999E-13</v>
      </c>
      <c r="D71">
        <v>0</v>
      </c>
      <c r="E71">
        <v>-60795100</v>
      </c>
      <c r="F71">
        <v>0.55504699999999996</v>
      </c>
      <c r="G71">
        <v>-245593</v>
      </c>
      <c r="H71">
        <v>0</v>
      </c>
      <c r="I71">
        <v>0</v>
      </c>
      <c r="J71">
        <v>2.0755399999999999E-3</v>
      </c>
      <c r="K71">
        <v>-203.00899999999999</v>
      </c>
      <c r="L71">
        <f t="shared" si="3"/>
        <v>2.0755399999999999E-3</v>
      </c>
      <c r="M71">
        <f t="shared" si="4"/>
        <v>-203.00899999999999</v>
      </c>
      <c r="N71" s="3">
        <v>2.0755399999999999E-3</v>
      </c>
      <c r="O71" s="51">
        <v>-1297.32</v>
      </c>
      <c r="P71">
        <v>0</v>
      </c>
      <c r="Q71">
        <v>0</v>
      </c>
      <c r="R71">
        <v>0</v>
      </c>
      <c r="S71">
        <v>0</v>
      </c>
      <c r="T71">
        <v>0</v>
      </c>
      <c r="U71">
        <v>-522.32000000000005</v>
      </c>
      <c r="V71">
        <v>0</v>
      </c>
      <c r="W71">
        <v>-173.58699999999999</v>
      </c>
      <c r="X71">
        <v>0</v>
      </c>
      <c r="Y71">
        <v>-522.32000000000005</v>
      </c>
      <c r="Z71">
        <v>0</v>
      </c>
      <c r="AA71">
        <v>-173.58699999999999</v>
      </c>
      <c r="AB71" s="49" t="e">
        <f t="shared" si="5"/>
        <v>#DIV/0!</v>
      </c>
      <c r="AC71" s="49" t="e">
        <f t="shared" si="0"/>
        <v>#DIV/0!</v>
      </c>
      <c r="AD71" s="49" t="e">
        <f t="shared" si="1"/>
        <v>#DIV/0!</v>
      </c>
      <c r="AE71" s="49" t="e">
        <f t="shared" si="2"/>
        <v>#DIV/0!</v>
      </c>
    </row>
    <row r="79" spans="1:36" x14ac:dyDescent="0.25">
      <c r="AF79" s="11"/>
      <c r="AH79" s="11"/>
      <c r="AJ79" s="11"/>
    </row>
    <row r="80" spans="1:36" x14ac:dyDescent="0.25">
      <c r="AF80" s="11"/>
      <c r="AH80" s="11"/>
      <c r="AJ80" s="11"/>
    </row>
    <row r="83" spans="32:36" x14ac:dyDescent="0.25">
      <c r="AF83" s="11"/>
      <c r="AH83" s="11"/>
      <c r="AJ8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1074-D53A-49BA-82FE-46B2C7EA63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7320-197C-4AEA-A28A-940FB3A2C64D}">
  <dimension ref="A1:BA1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9" sqref="L69"/>
    </sheetView>
  </sheetViews>
  <sheetFormatPr defaultRowHeight="15" x14ac:dyDescent="0.25"/>
  <cols>
    <col min="1" max="1" width="12.85546875" bestFit="1" customWidth="1"/>
  </cols>
  <sheetData>
    <row r="1" spans="1:53" x14ac:dyDescent="0.25"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  <c r="V1" s="24" t="s">
        <v>22</v>
      </c>
      <c r="W1" s="24" t="s">
        <v>23</v>
      </c>
      <c r="X1" s="24" t="s">
        <v>24</v>
      </c>
      <c r="Y1" s="24" t="s">
        <v>25</v>
      </c>
      <c r="Z1" s="24" t="s">
        <v>26</v>
      </c>
      <c r="AA1" s="24" t="s">
        <v>27</v>
      </c>
      <c r="AB1" s="24" t="s">
        <v>28</v>
      </c>
      <c r="AC1" s="24" t="s">
        <v>29</v>
      </c>
      <c r="AD1" s="24" t="s">
        <v>30</v>
      </c>
      <c r="AE1" s="24" t="s">
        <v>31</v>
      </c>
      <c r="AF1" s="24" t="s">
        <v>32</v>
      </c>
      <c r="AG1" s="24" t="s">
        <v>33</v>
      </c>
      <c r="AH1" s="24" t="s">
        <v>34</v>
      </c>
      <c r="AI1" s="24" t="s">
        <v>35</v>
      </c>
      <c r="AJ1" s="24" t="s">
        <v>36</v>
      </c>
      <c r="AK1" s="24" t="s">
        <v>37</v>
      </c>
      <c r="AL1" s="24" t="s">
        <v>38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</row>
    <row r="2" spans="1:53" x14ac:dyDescent="0.25">
      <c r="A2" s="12">
        <v>10</v>
      </c>
      <c r="B2" s="58">
        <f ca="1">ABS(LOG10(ABS(OFFSET(B$5,$A$2,0)))-LOG10(ABS(OFFSET(B$59,$A$2,0))))</f>
        <v>0.72569654040611886</v>
      </c>
      <c r="C2" s="58">
        <f t="shared" ref="C2:BA2" ca="1" si="0">ABS(LOG10(ABS(OFFSET(C$5,$A$2,0)))-LOG10(ABS(OFFSET(C$59,$A$2,0))))</f>
        <v>1.9550043203144174</v>
      </c>
      <c r="D2" s="58">
        <f t="shared" ca="1" si="0"/>
        <v>2.1993484970425525</v>
      </c>
      <c r="E2" s="58">
        <f t="shared" ca="1" si="0"/>
        <v>1.8086975838003303</v>
      </c>
      <c r="F2" s="58">
        <f t="shared" ca="1" si="0"/>
        <v>0.34282594012919976</v>
      </c>
      <c r="G2" s="58">
        <f t="shared" ca="1" si="0"/>
        <v>2.42227762406596</v>
      </c>
      <c r="H2" s="58">
        <f t="shared" ca="1" si="0"/>
        <v>0.34184995683182606</v>
      </c>
      <c r="I2" s="58">
        <f t="shared" ca="1" si="0"/>
        <v>1.4957966962816256</v>
      </c>
      <c r="J2" s="58">
        <f t="shared" ca="1" si="0"/>
        <v>0.29899756514010056</v>
      </c>
      <c r="K2" s="58" t="e">
        <f t="shared" ca="1" si="0"/>
        <v>#NUM!</v>
      </c>
      <c r="L2" s="58">
        <f t="shared" ca="1" si="0"/>
        <v>1.7927600479374135</v>
      </c>
      <c r="M2" s="58" t="e">
        <f t="shared" ca="1" si="0"/>
        <v>#NUM!</v>
      </c>
      <c r="N2" s="58">
        <f t="shared" ca="1" si="0"/>
        <v>0.15745872657812088</v>
      </c>
      <c r="O2" s="58">
        <f t="shared" ca="1" si="0"/>
        <v>6.7214774683754586E-2</v>
      </c>
      <c r="P2" s="58">
        <f t="shared" ca="1" si="0"/>
        <v>0.78675508159003626</v>
      </c>
      <c r="Q2" s="58">
        <f t="shared" ca="1" si="0"/>
        <v>0.25314804358316317</v>
      </c>
      <c r="R2" s="58">
        <f t="shared" ca="1" si="0"/>
        <v>1.4116461137830179</v>
      </c>
      <c r="S2" s="58">
        <f t="shared" ca="1" si="0"/>
        <v>2.3889767795034169</v>
      </c>
      <c r="T2" s="58">
        <f t="shared" ca="1" si="0"/>
        <v>1.8093255423056078</v>
      </c>
      <c r="U2" s="58">
        <f t="shared" ca="1" si="0"/>
        <v>1.7763142175912603</v>
      </c>
      <c r="V2" s="58">
        <f t="shared" ca="1" si="0"/>
        <v>0.11448928125856472</v>
      </c>
      <c r="W2" s="58">
        <f t="shared" ca="1" si="0"/>
        <v>0.70640117494764443</v>
      </c>
      <c r="X2" s="58">
        <f t="shared" ca="1" si="0"/>
        <v>0.91014218556954818</v>
      </c>
      <c r="Y2" s="58">
        <f t="shared" ca="1" si="0"/>
        <v>0.94596100648448145</v>
      </c>
      <c r="Z2" s="58">
        <f t="shared" ca="1" si="0"/>
        <v>0.71044965599114374</v>
      </c>
      <c r="AA2" s="58">
        <f t="shared" ca="1" si="0"/>
        <v>1.2375570787318972</v>
      </c>
      <c r="AB2" s="58">
        <f t="shared" ca="1" si="0"/>
        <v>1.8877412191872402</v>
      </c>
      <c r="AC2" s="58">
        <f t="shared" ca="1" si="0"/>
        <v>2.437825146136249</v>
      </c>
      <c r="AD2" s="58">
        <f t="shared" ca="1" si="0"/>
        <v>2.6829109934957058</v>
      </c>
      <c r="AE2" s="58">
        <f t="shared" ca="1" si="0"/>
        <v>2.7833043741101107</v>
      </c>
      <c r="AF2" s="58">
        <f t="shared" ca="1" si="0"/>
        <v>3.1986939595556634</v>
      </c>
      <c r="AG2" s="58">
        <f t="shared" ca="1" si="0"/>
        <v>2.6866304464420718</v>
      </c>
      <c r="AH2" s="58">
        <f t="shared" ca="1" si="0"/>
        <v>2.232524904345853</v>
      </c>
      <c r="AI2" s="58">
        <f t="shared" ca="1" si="0"/>
        <v>2.2718138366907716</v>
      </c>
      <c r="AJ2" s="58">
        <f t="shared" ca="1" si="0"/>
        <v>2.6297627584416365</v>
      </c>
      <c r="AK2" s="58">
        <f t="shared" ca="1" si="0"/>
        <v>2.3197352791044352</v>
      </c>
      <c r="AL2" s="58">
        <f t="shared" ca="1" si="0"/>
        <v>3.2327896191011996</v>
      </c>
      <c r="AM2" s="58">
        <f t="shared" ca="1" si="0"/>
        <v>5.9814190872537836</v>
      </c>
      <c r="AN2" s="58">
        <f t="shared" ca="1" si="0"/>
        <v>7.493960939837188</v>
      </c>
      <c r="AO2" s="58">
        <f t="shared" ca="1" si="0"/>
        <v>6.3898350065606868</v>
      </c>
      <c r="AP2" s="58">
        <f t="shared" ca="1" si="0"/>
        <v>2.4284343235662433</v>
      </c>
      <c r="AQ2" s="58">
        <f t="shared" ca="1" si="0"/>
        <v>2.9474894037867321</v>
      </c>
      <c r="AR2" s="58">
        <f t="shared" ca="1" si="0"/>
        <v>2.996462481722562</v>
      </c>
      <c r="AS2" s="58">
        <f t="shared" ca="1" si="0"/>
        <v>3.0082824813183926</v>
      </c>
      <c r="AT2" s="58">
        <f t="shared" ca="1" si="0"/>
        <v>2.9470800214006161</v>
      </c>
      <c r="AU2" s="58">
        <f t="shared" ca="1" si="0"/>
        <v>2.7441968609360705</v>
      </c>
      <c r="AV2" s="58">
        <f t="shared" ca="1" si="0"/>
        <v>3.018434158918891</v>
      </c>
      <c r="AW2" s="58">
        <f t="shared" ca="1" si="0"/>
        <v>5.6423804870808789</v>
      </c>
      <c r="AX2" s="58">
        <f t="shared" ca="1" si="0"/>
        <v>3.1329593116503935</v>
      </c>
      <c r="AY2" s="58">
        <f t="shared" ca="1" si="0"/>
        <v>3.1467249842673466</v>
      </c>
      <c r="AZ2" s="58">
        <f t="shared" ca="1" si="0"/>
        <v>3.3752581340213039</v>
      </c>
      <c r="BA2" s="58">
        <f t="shared" ca="1" si="0"/>
        <v>4.0518197849928734</v>
      </c>
    </row>
    <row r="3" spans="1:53" x14ac:dyDescent="0.25">
      <c r="A3" s="59" t="str">
        <f ca="1">OFFSET($A$5,$A$2,0)</f>
        <v>DonnanHA</v>
      </c>
      <c r="B3" s="24">
        <f ca="1">SIGN(OFFSET(B$5,$A$2,0)/OFFSET(B$59,$A$2,0))</f>
        <v>-1</v>
      </c>
      <c r="C3" s="24">
        <f t="shared" ref="C3:BA3" ca="1" si="1">SIGN(OFFSET(C$5,$A$2,0)/OFFSET(C$59,$A$2,0))</f>
        <v>1</v>
      </c>
      <c r="D3" s="24">
        <f t="shared" ca="1" si="1"/>
        <v>1</v>
      </c>
      <c r="E3" s="24">
        <f t="shared" ca="1" si="1"/>
        <v>1</v>
      </c>
      <c r="F3" s="24">
        <f t="shared" ca="1" si="1"/>
        <v>1</v>
      </c>
      <c r="G3" s="24">
        <f t="shared" ca="1" si="1"/>
        <v>1</v>
      </c>
      <c r="H3" s="24">
        <f t="shared" ca="1" si="1"/>
        <v>1</v>
      </c>
      <c r="I3" s="24">
        <f t="shared" ca="1" si="1"/>
        <v>1</v>
      </c>
      <c r="J3" s="24">
        <f t="shared" ca="1" si="1"/>
        <v>1</v>
      </c>
      <c r="K3" s="24">
        <f t="shared" ca="1" si="1"/>
        <v>0</v>
      </c>
      <c r="L3" s="24">
        <f t="shared" ca="1" si="1"/>
        <v>1</v>
      </c>
      <c r="M3" s="24">
        <f t="shared" ca="1" si="1"/>
        <v>0</v>
      </c>
      <c r="N3" s="24">
        <f t="shared" ca="1" si="1"/>
        <v>1</v>
      </c>
      <c r="O3" s="24">
        <f t="shared" ca="1" si="1"/>
        <v>1</v>
      </c>
      <c r="P3" s="24">
        <f t="shared" ca="1" si="1"/>
        <v>1</v>
      </c>
      <c r="Q3" s="24">
        <f t="shared" ca="1" si="1"/>
        <v>1</v>
      </c>
      <c r="R3" s="24">
        <f t="shared" ca="1" si="1"/>
        <v>1</v>
      </c>
      <c r="S3" s="24">
        <f t="shared" ca="1" si="1"/>
        <v>1</v>
      </c>
      <c r="T3" s="24">
        <f t="shared" ca="1" si="1"/>
        <v>1</v>
      </c>
      <c r="U3" s="24">
        <f t="shared" ca="1" si="1"/>
        <v>1</v>
      </c>
      <c r="V3" s="24">
        <f t="shared" ca="1" si="1"/>
        <v>1</v>
      </c>
      <c r="W3" s="24">
        <f t="shared" ca="1" si="1"/>
        <v>1</v>
      </c>
      <c r="X3" s="24">
        <f t="shared" ca="1" si="1"/>
        <v>1</v>
      </c>
      <c r="Y3" s="24">
        <f t="shared" ca="1" si="1"/>
        <v>1</v>
      </c>
      <c r="Z3" s="24">
        <f t="shared" ca="1" si="1"/>
        <v>1</v>
      </c>
      <c r="AA3" s="24">
        <f t="shared" ca="1" si="1"/>
        <v>1</v>
      </c>
      <c r="AB3" s="24">
        <f t="shared" ca="1" si="1"/>
        <v>1</v>
      </c>
      <c r="AC3" s="24">
        <f t="shared" ca="1" si="1"/>
        <v>-1</v>
      </c>
      <c r="AD3" s="24">
        <f t="shared" ca="1" si="1"/>
        <v>-1</v>
      </c>
      <c r="AE3" s="24">
        <f t="shared" ca="1" si="1"/>
        <v>-1</v>
      </c>
      <c r="AF3" s="24">
        <f t="shared" ca="1" si="1"/>
        <v>-1</v>
      </c>
      <c r="AG3" s="24">
        <f t="shared" ca="1" si="1"/>
        <v>-1</v>
      </c>
      <c r="AH3" s="24">
        <f t="shared" ca="1" si="1"/>
        <v>1</v>
      </c>
      <c r="AI3" s="24">
        <f t="shared" ca="1" si="1"/>
        <v>1</v>
      </c>
      <c r="AJ3" s="24">
        <f t="shared" ca="1" si="1"/>
        <v>1</v>
      </c>
      <c r="AK3" s="24">
        <f t="shared" ca="1" si="1"/>
        <v>1</v>
      </c>
      <c r="AL3" s="24">
        <f t="shared" ca="1" si="1"/>
        <v>1</v>
      </c>
      <c r="AM3" s="24">
        <f t="shared" ca="1" si="1"/>
        <v>-1</v>
      </c>
      <c r="AN3" s="24">
        <f t="shared" ca="1" si="1"/>
        <v>1</v>
      </c>
      <c r="AO3" s="24">
        <f t="shared" ca="1" si="1"/>
        <v>1</v>
      </c>
      <c r="AP3" s="24">
        <f t="shared" ca="1" si="1"/>
        <v>1</v>
      </c>
      <c r="AQ3" s="24">
        <f t="shared" ca="1" si="1"/>
        <v>1</v>
      </c>
      <c r="AR3" s="24">
        <f t="shared" ca="1" si="1"/>
        <v>1</v>
      </c>
      <c r="AS3" s="24">
        <f t="shared" ca="1" si="1"/>
        <v>1</v>
      </c>
      <c r="AT3" s="24">
        <f t="shared" ca="1" si="1"/>
        <v>1</v>
      </c>
      <c r="AU3" s="24">
        <f t="shared" ca="1" si="1"/>
        <v>1</v>
      </c>
      <c r="AV3" s="24">
        <f t="shared" ca="1" si="1"/>
        <v>1</v>
      </c>
      <c r="AW3" s="24">
        <f t="shared" ca="1" si="1"/>
        <v>-1</v>
      </c>
      <c r="AX3" s="24">
        <f t="shared" ca="1" si="1"/>
        <v>1</v>
      </c>
      <c r="AY3" s="24">
        <f t="shared" ca="1" si="1"/>
        <v>1</v>
      </c>
      <c r="AZ3" s="24">
        <f t="shared" ca="1" si="1"/>
        <v>1</v>
      </c>
      <c r="BA3" s="24">
        <f t="shared" ca="1" si="1"/>
        <v>1</v>
      </c>
    </row>
    <row r="4" spans="1:53" x14ac:dyDescent="0.25">
      <c r="B4" t="s">
        <v>146</v>
      </c>
    </row>
    <row r="5" spans="1:53" x14ac:dyDescent="0.25">
      <c r="A5" s="24" t="s">
        <v>2</v>
      </c>
      <c r="B5">
        <v>468.77199999999999</v>
      </c>
      <c r="C5" s="60">
        <v>1.33023E-5</v>
      </c>
      <c r="D5" s="60">
        <v>1.30531E-5</v>
      </c>
      <c r="E5">
        <v>0</v>
      </c>
      <c r="F5">
        <v>0</v>
      </c>
      <c r="G5" s="60">
        <v>1.3733700000000001E-7</v>
      </c>
      <c r="H5" s="60">
        <v>1.7862499999999999E-9</v>
      </c>
      <c r="I5" s="59">
        <v>1.17214E-2</v>
      </c>
      <c r="J5">
        <v>-30.029599999999999</v>
      </c>
      <c r="K5" s="61">
        <v>2.10651E-2</v>
      </c>
      <c r="L5" s="60">
        <v>2.39611E-13</v>
      </c>
      <c r="M5" s="60">
        <v>1.4284899999999999E-11</v>
      </c>
      <c r="N5" s="61">
        <v>-2.9672900000000002</v>
      </c>
      <c r="O5" s="61">
        <v>-0.66218699999999997</v>
      </c>
      <c r="P5" s="61">
        <v>-7.4215900000000001E-2</v>
      </c>
      <c r="Q5" s="61">
        <v>7.5760499999999995E-2</v>
      </c>
      <c r="R5" s="12">
        <v>1.55417E-2</v>
      </c>
      <c r="S5" s="61">
        <v>1.61082E-2</v>
      </c>
      <c r="T5" s="61">
        <v>1.6148900000000001E-2</v>
      </c>
      <c r="U5" s="61">
        <v>1.6151800000000001E-2</v>
      </c>
      <c r="V5" s="61">
        <v>-1447.39</v>
      </c>
      <c r="W5" s="12">
        <v>940.71199999999999</v>
      </c>
      <c r="X5" s="12">
        <v>1106.76</v>
      </c>
      <c r="Y5" s="12">
        <v>1106.9000000000001</v>
      </c>
      <c r="Z5" s="12">
        <v>942.86699999999996</v>
      </c>
      <c r="AA5" s="12">
        <v>1108.7</v>
      </c>
      <c r="AB5" s="12">
        <v>1109.2</v>
      </c>
      <c r="AC5" s="61">
        <v>1098.93</v>
      </c>
      <c r="AD5" s="61">
        <v>1109.79</v>
      </c>
      <c r="AE5" s="61">
        <v>1109.79</v>
      </c>
      <c r="AF5" s="61">
        <v>1109.9100000000001</v>
      </c>
      <c r="AG5" s="61">
        <v>1109.94</v>
      </c>
      <c r="AH5" s="61">
        <v>-290.64600000000002</v>
      </c>
      <c r="AI5" s="61">
        <v>-21.956099999999999</v>
      </c>
      <c r="AJ5" s="61">
        <v>-1.2585500000000001</v>
      </c>
      <c r="AK5" s="61">
        <v>0.33580599999999999</v>
      </c>
      <c r="AL5" s="61">
        <v>-1.3631100000000001E-3</v>
      </c>
      <c r="AM5" s="61">
        <v>1.0832699999999999E-4</v>
      </c>
      <c r="AN5" s="61">
        <v>1.2959500000000001E-4</v>
      </c>
      <c r="AO5" s="61">
        <v>1.2990300000000001E-4</v>
      </c>
      <c r="AP5" s="60">
        <v>-7033340</v>
      </c>
      <c r="AQ5" s="61">
        <v>-12850.7</v>
      </c>
      <c r="AR5" s="61">
        <v>-172.14400000000001</v>
      </c>
      <c r="AS5" s="61">
        <v>-165.34899999999999</v>
      </c>
      <c r="AT5" s="61">
        <v>-12583.6</v>
      </c>
      <c r="AU5" s="12">
        <v>67.120999999999995</v>
      </c>
      <c r="AV5" s="12">
        <v>103.33499999999999</v>
      </c>
      <c r="AW5" s="61">
        <v>29096.799999999999</v>
      </c>
      <c r="AX5" s="12">
        <v>124</v>
      </c>
      <c r="AY5" s="12">
        <v>124.04</v>
      </c>
      <c r="AZ5">
        <v>125.41800000000001</v>
      </c>
      <c r="BA5">
        <v>125.63500000000001</v>
      </c>
    </row>
    <row r="6" spans="1:53" x14ac:dyDescent="0.25">
      <c r="A6" s="24" t="s">
        <v>3</v>
      </c>
      <c r="B6" s="61">
        <v>1.1626399999999999</v>
      </c>
      <c r="C6">
        <v>1.0410600000000001</v>
      </c>
      <c r="D6" s="12">
        <v>-3.1856799999999998E-4</v>
      </c>
      <c r="E6">
        <v>0</v>
      </c>
      <c r="F6">
        <v>0</v>
      </c>
      <c r="G6">
        <v>9.8051900000000001E-3</v>
      </c>
      <c r="H6">
        <v>0</v>
      </c>
      <c r="I6">
        <v>0.51156199999999996</v>
      </c>
      <c r="J6" s="12">
        <v>-35.808799999999998</v>
      </c>
      <c r="K6" s="61">
        <v>0.248113</v>
      </c>
      <c r="L6" s="60">
        <v>1.18663E-8</v>
      </c>
      <c r="M6" s="62">
        <v>4.6699900000000001E-7</v>
      </c>
      <c r="N6" s="12">
        <v>140.85</v>
      </c>
      <c r="O6" s="12">
        <v>51.243200000000002</v>
      </c>
      <c r="P6" s="12">
        <v>28.386700000000001</v>
      </c>
      <c r="Q6" s="61">
        <v>22.5566</v>
      </c>
      <c r="R6" s="12">
        <v>3.1112600000000001E-2</v>
      </c>
      <c r="S6" s="61">
        <v>9.0920199999999993E-3</v>
      </c>
      <c r="T6" s="61">
        <v>7.5089600000000003E-3</v>
      </c>
      <c r="U6" s="61">
        <v>7.3951599999999996E-3</v>
      </c>
      <c r="V6" s="12">
        <v>133666</v>
      </c>
      <c r="W6" s="12">
        <v>40832.1</v>
      </c>
      <c r="X6" s="12">
        <v>141.84899999999999</v>
      </c>
      <c r="Y6" s="12">
        <v>136.358</v>
      </c>
      <c r="Z6" s="12">
        <v>40748.400000000001</v>
      </c>
      <c r="AA6" s="12">
        <v>66.325100000000006</v>
      </c>
      <c r="AB6" s="12">
        <v>46.823700000000002</v>
      </c>
      <c r="AC6" s="61">
        <v>34681.5</v>
      </c>
      <c r="AD6" s="61">
        <v>24.226700000000001</v>
      </c>
      <c r="AE6" s="61">
        <v>23.867799999999999</v>
      </c>
      <c r="AF6" s="61">
        <v>19.333400000000001</v>
      </c>
      <c r="AG6" s="61">
        <v>18.0425</v>
      </c>
      <c r="AH6" s="12">
        <v>6868.97</v>
      </c>
      <c r="AI6" s="12">
        <v>601.46100000000001</v>
      </c>
      <c r="AJ6" s="12">
        <v>118.66800000000001</v>
      </c>
      <c r="AK6" s="59">
        <v>81.477400000000003</v>
      </c>
      <c r="AL6" s="12">
        <v>3.4845300000000003E-2</v>
      </c>
      <c r="AM6" s="61">
        <v>5.2234999999999998E-4</v>
      </c>
      <c r="AN6" s="60">
        <v>2.62324E-5</v>
      </c>
      <c r="AO6" s="60">
        <v>1.90613E-5</v>
      </c>
      <c r="AP6" s="13">
        <v>168170000</v>
      </c>
      <c r="AQ6" s="13">
        <v>4409320</v>
      </c>
      <c r="AR6" s="12">
        <v>6950.6</v>
      </c>
      <c r="AS6" s="12">
        <v>6792.1</v>
      </c>
      <c r="AT6" s="13">
        <v>4403090</v>
      </c>
      <c r="AU6" s="12">
        <v>1369.47</v>
      </c>
      <c r="AV6" s="12">
        <v>524.73900000000003</v>
      </c>
      <c r="AW6" s="60">
        <v>3430850</v>
      </c>
      <c r="AX6" s="12">
        <v>42.710299999999997</v>
      </c>
      <c r="AY6" s="12">
        <v>41.769199999999998</v>
      </c>
      <c r="AZ6" s="12">
        <v>9.6270399999999992</v>
      </c>
      <c r="BA6" s="12">
        <v>4.5799300000000001</v>
      </c>
    </row>
    <row r="7" spans="1:53" hidden="1" x14ac:dyDescent="0.25">
      <c r="A7" s="24" t="s">
        <v>4</v>
      </c>
      <c r="B7">
        <v>1.9168799999999999</v>
      </c>
      <c r="C7">
        <v>-5.3543199999999997E-4</v>
      </c>
      <c r="D7">
        <v>1.0402400000000001</v>
      </c>
      <c r="E7">
        <v>0</v>
      </c>
      <c r="F7">
        <v>0</v>
      </c>
      <c r="G7">
        <v>1.6286800000000001E-2</v>
      </c>
      <c r="H7">
        <v>0</v>
      </c>
      <c r="I7">
        <v>0.82459300000000002</v>
      </c>
      <c r="J7">
        <v>-57.884399999999999</v>
      </c>
      <c r="K7">
        <v>0.41619899999999999</v>
      </c>
      <c r="L7" s="11">
        <v>1.9905300000000002E-8</v>
      </c>
      <c r="M7" s="11">
        <v>7.83385E-7</v>
      </c>
      <c r="N7">
        <v>188.46100000000001</v>
      </c>
      <c r="O7">
        <v>68.457400000000007</v>
      </c>
      <c r="P7">
        <v>37.847700000000003</v>
      </c>
      <c r="Q7">
        <v>30.04</v>
      </c>
      <c r="R7">
        <v>3.6729699999999997E-2</v>
      </c>
      <c r="S7">
        <v>7.2393500000000003E-3</v>
      </c>
      <c r="T7">
        <v>5.1193000000000002E-3</v>
      </c>
      <c r="U7">
        <v>4.9668899999999998E-3</v>
      </c>
      <c r="V7">
        <v>169390</v>
      </c>
      <c r="W7">
        <v>45065.5</v>
      </c>
      <c r="X7">
        <v>180.81200000000001</v>
      </c>
      <c r="Y7">
        <v>173.458</v>
      </c>
      <c r="Z7">
        <v>44953.3</v>
      </c>
      <c r="AA7">
        <v>79.668899999999994</v>
      </c>
      <c r="AB7">
        <v>53.552500000000002</v>
      </c>
      <c r="AC7">
        <v>36828.5</v>
      </c>
      <c r="AD7">
        <v>23.290199999999999</v>
      </c>
      <c r="AE7">
        <v>22.8096</v>
      </c>
      <c r="AF7">
        <v>16.737100000000002</v>
      </c>
      <c r="AG7">
        <v>15.0083</v>
      </c>
      <c r="AH7">
        <v>11522.2</v>
      </c>
      <c r="AI7">
        <v>1008.91</v>
      </c>
      <c r="AJ7">
        <v>199.059</v>
      </c>
      <c r="AK7">
        <v>136.67500000000001</v>
      </c>
      <c r="AL7">
        <v>5.8450599999999998E-2</v>
      </c>
      <c r="AM7">
        <v>8.7620600000000003E-4</v>
      </c>
      <c r="AN7" s="11">
        <v>4.40037E-5</v>
      </c>
      <c r="AO7" s="11">
        <v>3.1974699999999997E-5</v>
      </c>
      <c r="AP7" s="11">
        <v>282094000</v>
      </c>
      <c r="AQ7" s="11">
        <v>7396430</v>
      </c>
      <c r="AR7">
        <v>11659.2</v>
      </c>
      <c r="AS7">
        <v>11393.3</v>
      </c>
      <c r="AT7" s="11">
        <v>7385980</v>
      </c>
      <c r="AU7">
        <v>2297.1999999999998</v>
      </c>
      <c r="AV7">
        <v>880.21299999999997</v>
      </c>
      <c r="AW7" s="11">
        <v>5755110</v>
      </c>
      <c r="AX7">
        <v>71.643500000000003</v>
      </c>
      <c r="AY7">
        <v>70.064999999999998</v>
      </c>
      <c r="AZ7">
        <v>16.148700000000002</v>
      </c>
      <c r="BA7">
        <v>7.68255</v>
      </c>
    </row>
    <row r="8" spans="1:53" x14ac:dyDescent="0.25">
      <c r="A8" s="24" t="s">
        <v>5</v>
      </c>
      <c r="B8" s="61">
        <v>0.26432699999999998</v>
      </c>
      <c r="C8" s="13">
        <v>-7.1802800000000003E-5</v>
      </c>
      <c r="D8" s="13">
        <v>-7.1068800000000006E-5</v>
      </c>
      <c r="E8">
        <v>1.0009600000000001</v>
      </c>
      <c r="F8">
        <v>0</v>
      </c>
      <c r="G8">
        <v>0</v>
      </c>
      <c r="H8">
        <v>0</v>
      </c>
      <c r="I8">
        <v>0</v>
      </c>
      <c r="J8" s="12">
        <v>-2.52074</v>
      </c>
      <c r="K8" s="61">
        <v>0.26446599999999998</v>
      </c>
      <c r="L8" s="60">
        <v>6.95699E-9</v>
      </c>
      <c r="M8" s="62">
        <v>6.4574099999999999E-7</v>
      </c>
      <c r="N8" s="12">
        <v>8.7891200000000005</v>
      </c>
      <c r="O8" s="12">
        <v>1.9982200000000001</v>
      </c>
      <c r="P8" s="12">
        <v>0.26603599999999999</v>
      </c>
      <c r="Q8" s="12">
        <v>-0.17579900000000001</v>
      </c>
      <c r="R8" s="12">
        <v>1.6073400000000001E-3</v>
      </c>
      <c r="S8" s="13">
        <v>-6.14949E-5</v>
      </c>
      <c r="T8" s="12">
        <v>-1.8146699999999999E-4</v>
      </c>
      <c r="U8" s="12">
        <v>-1.90092E-4</v>
      </c>
      <c r="V8" s="12">
        <v>7534.32</v>
      </c>
      <c r="W8" s="12">
        <v>498.89800000000002</v>
      </c>
      <c r="X8" s="12">
        <v>9.7167700000000004</v>
      </c>
      <c r="Y8" s="12">
        <v>9.3006100000000007</v>
      </c>
      <c r="Z8" s="12">
        <v>492.54899999999998</v>
      </c>
      <c r="AA8" s="12">
        <v>3.9931399999999999</v>
      </c>
      <c r="AB8" s="12">
        <v>2.5152299999999999</v>
      </c>
      <c r="AC8" s="61">
        <v>32.771599999999999</v>
      </c>
      <c r="AD8" s="61">
        <v>0.802705</v>
      </c>
      <c r="AE8" s="61">
        <v>0.77550799999999998</v>
      </c>
      <c r="AF8" s="61">
        <v>0.431869</v>
      </c>
      <c r="AG8" s="61">
        <v>0.33404</v>
      </c>
      <c r="AH8" s="12">
        <v>1636.8</v>
      </c>
      <c r="AI8" s="12">
        <v>123.80500000000001</v>
      </c>
      <c r="AJ8" s="12">
        <v>7.2571000000000003</v>
      </c>
      <c r="AK8" s="12">
        <v>-1.7206900000000001</v>
      </c>
      <c r="AL8" s="12">
        <v>8.4051500000000001E-3</v>
      </c>
      <c r="AM8" s="61">
        <v>1.19517E-4</v>
      </c>
      <c r="AN8" s="13">
        <v>-2.4707299999999998E-7</v>
      </c>
      <c r="AO8" s="13">
        <v>-1.9781900000000001E-6</v>
      </c>
      <c r="AP8" s="13">
        <v>39769900</v>
      </c>
      <c r="AQ8" s="12">
        <v>237640</v>
      </c>
      <c r="AR8" s="12">
        <v>1677.64</v>
      </c>
      <c r="AS8" s="12">
        <v>1639.37</v>
      </c>
      <c r="AT8" s="12">
        <v>236136</v>
      </c>
      <c r="AU8" s="12">
        <v>330.34</v>
      </c>
      <c r="AV8" s="12">
        <v>126.419</v>
      </c>
      <c r="AW8" s="61">
        <v>1434.45</v>
      </c>
      <c r="AX8" s="12">
        <v>10.055999999999999</v>
      </c>
      <c r="AY8" s="12">
        <v>9.8288700000000002</v>
      </c>
      <c r="AZ8" s="12">
        <v>2.0696599999999998</v>
      </c>
      <c r="BA8" s="12">
        <v>0.85128000000000004</v>
      </c>
    </row>
    <row r="9" spans="1:53" hidden="1" x14ac:dyDescent="0.25">
      <c r="A9" s="24" t="s">
        <v>6</v>
      </c>
      <c r="B9">
        <v>1.29008E-2</v>
      </c>
      <c r="C9" s="11">
        <v>-3.50442E-6</v>
      </c>
      <c r="D9" s="11">
        <v>-3.4686000000000001E-6</v>
      </c>
      <c r="E9">
        <v>0</v>
      </c>
      <c r="F9">
        <v>1.0009600000000001</v>
      </c>
      <c r="G9">
        <v>0</v>
      </c>
      <c r="H9">
        <v>0</v>
      </c>
      <c r="I9">
        <v>0</v>
      </c>
      <c r="J9">
        <v>-0.123028</v>
      </c>
      <c r="K9">
        <v>0</v>
      </c>
      <c r="L9" s="11">
        <v>3.3954499999999999E-10</v>
      </c>
      <c r="M9" s="11">
        <v>3.15162E-8</v>
      </c>
      <c r="N9">
        <v>0.42896400000000001</v>
      </c>
      <c r="O9">
        <v>9.7525700000000007E-2</v>
      </c>
      <c r="P9">
        <v>1.29842E-2</v>
      </c>
      <c r="Q9">
        <v>-8.5801100000000002E-3</v>
      </c>
      <c r="R9" s="11">
        <v>7.8448400000000006E-5</v>
      </c>
      <c r="S9" s="11">
        <v>-3.0013299999999999E-6</v>
      </c>
      <c r="T9" s="11">
        <v>-8.8567299999999998E-6</v>
      </c>
      <c r="U9" s="11">
        <v>-9.2776700000000006E-6</v>
      </c>
      <c r="V9">
        <v>367.72199999999998</v>
      </c>
      <c r="W9">
        <v>24.349399999999999</v>
      </c>
      <c r="X9">
        <v>0.47423900000000002</v>
      </c>
      <c r="Y9">
        <v>0.453928</v>
      </c>
      <c r="Z9">
        <v>24.0395</v>
      </c>
      <c r="AA9">
        <v>0.19489000000000001</v>
      </c>
      <c r="AB9">
        <v>0.12275899999999999</v>
      </c>
      <c r="AC9">
        <v>1.5994600000000001</v>
      </c>
      <c r="AD9">
        <v>3.9176999999999997E-2</v>
      </c>
      <c r="AE9">
        <v>3.78497E-2</v>
      </c>
      <c r="AF9">
        <v>2.10779E-2</v>
      </c>
      <c r="AG9">
        <v>1.63032E-2</v>
      </c>
      <c r="AH9">
        <v>79.885900000000007</v>
      </c>
      <c r="AI9">
        <v>6.04244</v>
      </c>
      <c r="AJ9">
        <v>0.35419200000000001</v>
      </c>
      <c r="AK9">
        <v>-8.3980600000000002E-2</v>
      </c>
      <c r="AL9">
        <v>4.1022399999999999E-4</v>
      </c>
      <c r="AM9" s="11">
        <v>5.8331699999999999E-6</v>
      </c>
      <c r="AN9" s="11">
        <v>-1.2058699999999999E-8</v>
      </c>
      <c r="AO9" s="11">
        <v>-9.6547999999999999E-8</v>
      </c>
      <c r="AP9" s="11">
        <v>1941020</v>
      </c>
      <c r="AQ9">
        <v>11598.3</v>
      </c>
      <c r="AR9">
        <v>81.879199999999997</v>
      </c>
      <c r="AS9">
        <v>80.011799999999994</v>
      </c>
      <c r="AT9">
        <v>11524.9</v>
      </c>
      <c r="AU9">
        <v>16.122699999999998</v>
      </c>
      <c r="AV9">
        <v>6.1700299999999997</v>
      </c>
      <c r="AW9">
        <v>70.010300000000001</v>
      </c>
      <c r="AX9">
        <v>0.49079699999999998</v>
      </c>
      <c r="AY9">
        <v>0.47971000000000003</v>
      </c>
      <c r="AZ9">
        <v>0.10101300000000001</v>
      </c>
      <c r="BA9">
        <v>4.1547800000000003E-2</v>
      </c>
    </row>
    <row r="10" spans="1:53" hidden="1" x14ac:dyDescent="0.25">
      <c r="A10" s="24" t="s">
        <v>7</v>
      </c>
      <c r="B10">
        <v>0.30118800000000001</v>
      </c>
      <c r="C10">
        <v>2.6433499999999999E-2</v>
      </c>
      <c r="D10">
        <v>2.61757E-2</v>
      </c>
      <c r="E10">
        <v>0</v>
      </c>
      <c r="F10">
        <v>0</v>
      </c>
      <c r="G10">
        <v>1.0284800000000001</v>
      </c>
      <c r="H10">
        <v>0</v>
      </c>
      <c r="I10">
        <v>0</v>
      </c>
      <c r="J10">
        <v>-2.5847699999999998</v>
      </c>
      <c r="K10">
        <v>0</v>
      </c>
      <c r="L10" s="11">
        <v>3.2069199999999998E-8</v>
      </c>
      <c r="M10" s="11">
        <v>1.26145E-6</v>
      </c>
      <c r="N10">
        <v>20.342099999999999</v>
      </c>
      <c r="O10">
        <v>4.6247999999999996</v>
      </c>
      <c r="P10">
        <v>0.61573</v>
      </c>
      <c r="Q10">
        <v>-0.40688000000000002</v>
      </c>
      <c r="R10">
        <v>3.7201299999999999E-3</v>
      </c>
      <c r="S10">
        <v>-1.4232700000000001E-4</v>
      </c>
      <c r="T10">
        <v>-4.1999799999999999E-4</v>
      </c>
      <c r="U10">
        <v>-4.3995999999999998E-4</v>
      </c>
      <c r="V10">
        <v>17437.900000000001</v>
      </c>
      <c r="W10">
        <v>1154.68</v>
      </c>
      <c r="X10">
        <v>22.489100000000001</v>
      </c>
      <c r="Y10">
        <v>21.5259</v>
      </c>
      <c r="Z10">
        <v>1139.98</v>
      </c>
      <c r="AA10">
        <v>9.2419600000000006</v>
      </c>
      <c r="AB10">
        <v>5.8213900000000001</v>
      </c>
      <c r="AC10">
        <v>75.848399999999998</v>
      </c>
      <c r="AD10">
        <v>1.8578300000000001</v>
      </c>
      <c r="AE10">
        <v>1.79488</v>
      </c>
      <c r="AF10">
        <v>0.99954399999999999</v>
      </c>
      <c r="AG10">
        <v>0.77312099999999995</v>
      </c>
      <c r="AH10">
        <v>1620.2</v>
      </c>
      <c r="AI10">
        <v>122.54900000000001</v>
      </c>
      <c r="AJ10">
        <v>7.1835100000000001</v>
      </c>
      <c r="AK10">
        <v>-1.7032400000000001</v>
      </c>
      <c r="AL10">
        <v>8.3199199999999997E-3</v>
      </c>
      <c r="AM10">
        <v>1.18305E-4</v>
      </c>
      <c r="AN10" s="11">
        <v>-2.4456800000000002E-7</v>
      </c>
      <c r="AO10" s="11">
        <v>-1.9581299999999999E-6</v>
      </c>
      <c r="AP10" s="11">
        <v>39366600</v>
      </c>
      <c r="AQ10">
        <v>235230</v>
      </c>
      <c r="AR10">
        <v>1660.63</v>
      </c>
      <c r="AS10">
        <v>1622.75</v>
      </c>
      <c r="AT10">
        <v>233742</v>
      </c>
      <c r="AU10">
        <v>326.99</v>
      </c>
      <c r="AV10">
        <v>125.137</v>
      </c>
      <c r="AW10">
        <v>1419.91</v>
      </c>
      <c r="AX10">
        <v>9.9540600000000001</v>
      </c>
      <c r="AY10">
        <v>9.7292000000000005</v>
      </c>
      <c r="AZ10">
        <v>2.0486800000000001</v>
      </c>
      <c r="BA10">
        <v>0.84264799999999995</v>
      </c>
    </row>
    <row r="11" spans="1:53" x14ac:dyDescent="0.25">
      <c r="A11" s="24" t="s">
        <v>8</v>
      </c>
      <c r="B11">
        <v>1.28989E-2</v>
      </c>
      <c r="C11" s="11">
        <v>-3.4966800000000002E-6</v>
      </c>
      <c r="D11" s="11">
        <v>-3.4609300000000002E-6</v>
      </c>
      <c r="E11">
        <v>0</v>
      </c>
      <c r="F11">
        <v>0</v>
      </c>
      <c r="G11">
        <v>0</v>
      </c>
      <c r="H11">
        <v>1.0009600000000001</v>
      </c>
      <c r="I11">
        <v>0</v>
      </c>
      <c r="J11">
        <v>-0.122756</v>
      </c>
      <c r="K11">
        <v>0</v>
      </c>
      <c r="L11" s="11">
        <v>3.3879400000000001E-10</v>
      </c>
      <c r="M11" s="11">
        <v>3.1446500000000003E-8</v>
      </c>
      <c r="N11">
        <v>0.42801600000000001</v>
      </c>
      <c r="O11">
        <v>9.7310099999999997E-2</v>
      </c>
      <c r="P11">
        <v>1.29555E-2</v>
      </c>
      <c r="Q11">
        <v>-8.5611400000000001E-3</v>
      </c>
      <c r="R11" s="11">
        <v>7.8275000000000005E-5</v>
      </c>
      <c r="S11" s="11">
        <v>-2.9946999999999999E-6</v>
      </c>
      <c r="T11" s="11">
        <v>-8.8371500000000006E-6</v>
      </c>
      <c r="U11" s="11">
        <v>-9.2571699999999997E-6</v>
      </c>
      <c r="V11">
        <v>366.90899999999999</v>
      </c>
      <c r="W11">
        <v>24.295500000000001</v>
      </c>
      <c r="X11">
        <v>0.47319099999999997</v>
      </c>
      <c r="Y11">
        <v>0.45292500000000002</v>
      </c>
      <c r="Z11">
        <v>23.9863</v>
      </c>
      <c r="AA11">
        <v>0.19445999999999999</v>
      </c>
      <c r="AB11">
        <v>0.122488</v>
      </c>
      <c r="AC11">
        <v>1.59592</v>
      </c>
      <c r="AD11">
        <v>3.9090399999999997E-2</v>
      </c>
      <c r="AE11">
        <v>3.7766000000000001E-2</v>
      </c>
      <c r="AF11">
        <v>2.1031299999999999E-2</v>
      </c>
      <c r="AG11">
        <v>1.6267199999999999E-2</v>
      </c>
      <c r="AH11">
        <v>79.709299999999999</v>
      </c>
      <c r="AI11">
        <v>6.0290800000000004</v>
      </c>
      <c r="AJ11">
        <v>0.35340899999999997</v>
      </c>
      <c r="AK11">
        <v>-8.3794900000000005E-2</v>
      </c>
      <c r="AL11">
        <v>4.0931700000000003E-4</v>
      </c>
      <c r="AM11" s="11">
        <v>5.8202800000000003E-6</v>
      </c>
      <c r="AN11" s="11">
        <v>-1.20321E-8</v>
      </c>
      <c r="AO11" s="11">
        <v>-9.63346E-8</v>
      </c>
      <c r="AP11" s="11">
        <v>1936730</v>
      </c>
      <c r="AQ11">
        <v>11572.7</v>
      </c>
      <c r="AR11">
        <v>81.698300000000003</v>
      </c>
      <c r="AS11">
        <v>79.834900000000005</v>
      </c>
      <c r="AT11">
        <v>11499.4</v>
      </c>
      <c r="AU11">
        <v>16.087</v>
      </c>
      <c r="AV11">
        <v>6.1563999999999997</v>
      </c>
      <c r="AW11">
        <v>69.855599999999995</v>
      </c>
      <c r="AX11">
        <v>0.48971199999999998</v>
      </c>
      <c r="AY11">
        <v>0.47865000000000002</v>
      </c>
      <c r="AZ11">
        <v>0.100789</v>
      </c>
      <c r="BA11">
        <v>4.1456E-2</v>
      </c>
    </row>
    <row r="12" spans="1:53" x14ac:dyDescent="0.25">
      <c r="A12" s="24" t="s">
        <v>9</v>
      </c>
      <c r="B12">
        <v>5.4958200000000001</v>
      </c>
      <c r="C12">
        <v>2.7923000000000002E-3</v>
      </c>
      <c r="D12">
        <v>2.6811399999999998E-3</v>
      </c>
      <c r="E12">
        <v>0</v>
      </c>
      <c r="F12">
        <v>0</v>
      </c>
      <c r="G12">
        <v>0</v>
      </c>
      <c r="H12">
        <v>0</v>
      </c>
      <c r="I12">
        <v>683.55200000000002</v>
      </c>
      <c r="J12">
        <v>10419.9</v>
      </c>
      <c r="K12">
        <v>0</v>
      </c>
      <c r="L12" s="11">
        <v>6.5767800000000001E-9</v>
      </c>
      <c r="M12" s="11">
        <v>6.0689999999999996E-7</v>
      </c>
      <c r="N12">
        <v>8.4339999999999993</v>
      </c>
      <c r="O12">
        <v>1.9174800000000001</v>
      </c>
      <c r="P12">
        <v>0.25528699999999999</v>
      </c>
      <c r="Q12">
        <v>-0.16869600000000001</v>
      </c>
      <c r="R12">
        <v>1.5424E-3</v>
      </c>
      <c r="S12" s="11">
        <v>-5.90102E-5</v>
      </c>
      <c r="T12">
        <v>-1.7413500000000001E-4</v>
      </c>
      <c r="U12">
        <v>-1.82411E-4</v>
      </c>
      <c r="V12">
        <v>7229.9</v>
      </c>
      <c r="W12">
        <v>478.74</v>
      </c>
      <c r="X12">
        <v>9.3241700000000005</v>
      </c>
      <c r="Y12">
        <v>8.92483</v>
      </c>
      <c r="Z12">
        <v>472.64800000000002</v>
      </c>
      <c r="AA12">
        <v>3.8317999999999999</v>
      </c>
      <c r="AB12">
        <v>2.4136000000000002</v>
      </c>
      <c r="AC12">
        <v>31.447500000000002</v>
      </c>
      <c r="AD12">
        <v>0.77027199999999996</v>
      </c>
      <c r="AE12">
        <v>0.74417500000000003</v>
      </c>
      <c r="AF12">
        <v>0.41442000000000001</v>
      </c>
      <c r="AG12">
        <v>0.32054300000000002</v>
      </c>
      <c r="AH12">
        <v>1608.76</v>
      </c>
      <c r="AI12">
        <v>121.684</v>
      </c>
      <c r="AJ12">
        <v>7.1328199999999997</v>
      </c>
      <c r="AK12">
        <v>-1.69123</v>
      </c>
      <c r="AL12">
        <v>8.2612199999999997E-3</v>
      </c>
      <c r="AM12">
        <v>1.1747E-4</v>
      </c>
      <c r="AN12" s="11">
        <v>-2.4284200000000002E-7</v>
      </c>
      <c r="AO12" s="11">
        <v>-1.94431E-6</v>
      </c>
      <c r="AP12" s="11">
        <v>39088800</v>
      </c>
      <c r="AQ12">
        <v>233570</v>
      </c>
      <c r="AR12">
        <v>1648.91</v>
      </c>
      <c r="AS12">
        <v>1611.3</v>
      </c>
      <c r="AT12">
        <v>232092</v>
      </c>
      <c r="AU12">
        <v>324.68299999999999</v>
      </c>
      <c r="AV12">
        <v>124.254</v>
      </c>
      <c r="AW12">
        <v>1409.89</v>
      </c>
      <c r="AX12">
        <v>9.8838200000000001</v>
      </c>
      <c r="AY12">
        <v>9.6605500000000006</v>
      </c>
      <c r="AZ12">
        <v>2.0342199999999999</v>
      </c>
      <c r="BA12">
        <v>0.83670199999999995</v>
      </c>
    </row>
    <row r="13" spans="1:53" x14ac:dyDescent="0.25">
      <c r="A13" s="24" t="s">
        <v>10</v>
      </c>
      <c r="B13">
        <v>-932.77700000000004</v>
      </c>
      <c r="C13">
        <v>-1.35841E-2</v>
      </c>
      <c r="D13">
        <v>-1.3077099999999999E-2</v>
      </c>
      <c r="E13">
        <v>0</v>
      </c>
      <c r="F13">
        <v>0</v>
      </c>
      <c r="G13">
        <v>0</v>
      </c>
      <c r="H13">
        <v>0</v>
      </c>
      <c r="I13">
        <v>724.76599999999996</v>
      </c>
      <c r="J13">
        <v>11983.5</v>
      </c>
      <c r="K13">
        <v>5.30702E-3</v>
      </c>
      <c r="L13" s="11">
        <v>6.5066400000000002E-9</v>
      </c>
      <c r="M13" s="11">
        <v>6.0393999999999999E-7</v>
      </c>
      <c r="N13">
        <v>-831.27599999999995</v>
      </c>
      <c r="O13">
        <v>-278.67899999999997</v>
      </c>
      <c r="P13">
        <v>-137.726</v>
      </c>
      <c r="Q13">
        <v>-101.773</v>
      </c>
      <c r="R13">
        <v>-0.19942799999999999</v>
      </c>
      <c r="S13">
        <v>-6.3629599999999994E-2</v>
      </c>
      <c r="T13">
        <v>-5.3866999999999998E-2</v>
      </c>
      <c r="U13">
        <v>-5.3165200000000003E-2</v>
      </c>
      <c r="V13">
        <v>-756308</v>
      </c>
      <c r="W13">
        <v>-183814</v>
      </c>
      <c r="X13">
        <v>-3056.28</v>
      </c>
      <c r="Y13">
        <v>-3022.42</v>
      </c>
      <c r="Z13">
        <v>-183297</v>
      </c>
      <c r="AA13">
        <v>-2590.5300000000002</v>
      </c>
      <c r="AB13">
        <v>-2470.27</v>
      </c>
      <c r="AC13">
        <v>-145884</v>
      </c>
      <c r="AD13">
        <v>-2330.91</v>
      </c>
      <c r="AE13">
        <v>-2328.6999999999998</v>
      </c>
      <c r="AF13">
        <v>-2300.7399999999998</v>
      </c>
      <c r="AG13">
        <v>-2292.7800000000002</v>
      </c>
      <c r="AH13">
        <v>-70988.100000000006</v>
      </c>
      <c r="AI13">
        <v>-5808.07</v>
      </c>
      <c r="AJ13">
        <v>-787.173</v>
      </c>
      <c r="AK13">
        <v>-400.40699999999998</v>
      </c>
      <c r="AL13">
        <v>-0.36250100000000002</v>
      </c>
      <c r="AM13">
        <v>-5.5538699999999998E-3</v>
      </c>
      <c r="AN13">
        <v>-3.9441200000000002E-4</v>
      </c>
      <c r="AO13">
        <v>-3.1983499999999998E-4</v>
      </c>
      <c r="AP13" s="11">
        <v>-1731700000</v>
      </c>
      <c r="AQ13" s="11">
        <v>-28636400</v>
      </c>
      <c r="AR13">
        <v>-72530.3</v>
      </c>
      <c r="AS13">
        <v>-70881.899999999994</v>
      </c>
      <c r="AT13" s="11">
        <v>-28571600</v>
      </c>
      <c r="AU13">
        <v>-14488.4</v>
      </c>
      <c r="AV13">
        <v>-5703.38</v>
      </c>
      <c r="AW13" s="11">
        <v>-18460600</v>
      </c>
      <c r="AX13">
        <v>-690.43</v>
      </c>
      <c r="AY13">
        <v>-680.64300000000003</v>
      </c>
      <c r="AZ13">
        <v>-346.375</v>
      </c>
      <c r="BA13">
        <v>-293.88600000000002</v>
      </c>
    </row>
    <row r="14" spans="1:53" hidden="1" x14ac:dyDescent="0.25">
      <c r="A14" s="24" t="s">
        <v>11</v>
      </c>
      <c r="B14">
        <v>6.3997300000000002E-3</v>
      </c>
      <c r="C14" s="11">
        <v>9.4428799999999999E-7</v>
      </c>
      <c r="D14" s="11">
        <v>9.4428799999999999E-7</v>
      </c>
      <c r="E14" s="11">
        <v>2.6322800000000001E-7</v>
      </c>
      <c r="F14">
        <v>0</v>
      </c>
      <c r="G14">
        <v>0</v>
      </c>
      <c r="H14">
        <v>0</v>
      </c>
      <c r="I14">
        <v>0</v>
      </c>
      <c r="J14" s="11">
        <v>5.1901799999999998E-5</v>
      </c>
      <c r="K14">
        <v>1.9565999999999999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s="24" t="s">
        <v>12</v>
      </c>
      <c r="B15" s="59">
        <v>-0.10684200000000001</v>
      </c>
      <c r="C15" s="12">
        <v>5.8832700000000003E-4</v>
      </c>
      <c r="D15" s="12">
        <v>5.7782299999999999E-4</v>
      </c>
      <c r="E15" s="13">
        <v>8.2705899999999997E-5</v>
      </c>
      <c r="F15" s="11">
        <v>8.2705899999999997E-5</v>
      </c>
      <c r="G15" s="12">
        <v>5.3921100000000005E-4</v>
      </c>
      <c r="H15" s="11">
        <v>8.2705899999999997E-5</v>
      </c>
      <c r="I15" s="12">
        <v>5.3423199999999997E-2</v>
      </c>
      <c r="J15">
        <v>1.73488</v>
      </c>
      <c r="K15">
        <v>0</v>
      </c>
      <c r="L15" s="13">
        <v>1.4194099999999999E-7</v>
      </c>
      <c r="M15">
        <v>0</v>
      </c>
      <c r="N15">
        <v>-125.824</v>
      </c>
      <c r="O15">
        <v>-28.606200000000001</v>
      </c>
      <c r="P15">
        <v>-3.8085300000000002</v>
      </c>
      <c r="Q15">
        <v>2.5167199999999998</v>
      </c>
      <c r="R15" s="12">
        <v>-2.30105E-2</v>
      </c>
      <c r="S15" s="12">
        <v>8.8035100000000003E-4</v>
      </c>
      <c r="T15" s="12">
        <v>2.5978500000000001E-3</v>
      </c>
      <c r="U15" s="12">
        <v>2.7213200000000002E-3</v>
      </c>
      <c r="V15">
        <v>-107860</v>
      </c>
      <c r="W15">
        <v>-7142.14</v>
      </c>
      <c r="X15">
        <v>-139.10400000000001</v>
      </c>
      <c r="Y15">
        <v>-133.14599999999999</v>
      </c>
      <c r="Z15">
        <v>-7051.25</v>
      </c>
      <c r="AA15" s="12">
        <v>-57.165199999999999</v>
      </c>
      <c r="AB15" s="12">
        <v>-36.007599999999996</v>
      </c>
      <c r="AC15" s="61">
        <v>-469.15300000000002</v>
      </c>
      <c r="AD15" s="61">
        <v>-11.491400000000001</v>
      </c>
      <c r="AE15" s="61">
        <v>-11.1021</v>
      </c>
      <c r="AF15" s="61">
        <v>-6.1825700000000001</v>
      </c>
      <c r="AG15" s="61">
        <v>-4.7820600000000004</v>
      </c>
      <c r="AH15" s="12">
        <v>-4.4294700000000002</v>
      </c>
      <c r="AI15" s="12">
        <v>-0.335038</v>
      </c>
      <c r="AJ15" s="12">
        <v>-1.9639E-2</v>
      </c>
      <c r="AK15" s="12">
        <v>4.65651E-3</v>
      </c>
      <c r="AL15" s="13">
        <v>-2.2745899999999999E-5</v>
      </c>
      <c r="AM15" s="60">
        <v>-3.2343399999999998E-7</v>
      </c>
      <c r="AN15" s="13">
        <v>6.6862499999999995E-10</v>
      </c>
      <c r="AO15" s="13">
        <v>5.35334E-9</v>
      </c>
      <c r="AP15" s="12">
        <v>-107625</v>
      </c>
      <c r="AQ15" s="12">
        <v>-643.09699999999998</v>
      </c>
      <c r="AR15" s="12">
        <v>-4.5399900000000004</v>
      </c>
      <c r="AS15" s="12">
        <v>-4.4364499999999998</v>
      </c>
      <c r="AT15" s="12">
        <v>-639.02700000000004</v>
      </c>
      <c r="AU15" s="12">
        <v>-0.89395999999999998</v>
      </c>
      <c r="AV15" s="12">
        <v>-0.342113</v>
      </c>
      <c r="AW15" s="61">
        <v>-3.8818899999999998</v>
      </c>
      <c r="AX15" s="12">
        <v>-2.7213500000000002E-2</v>
      </c>
      <c r="AY15" s="12">
        <v>-2.6598699999999999E-2</v>
      </c>
      <c r="AZ15" s="12">
        <v>-5.6008899999999999E-3</v>
      </c>
      <c r="BA15" s="12">
        <v>-2.30372E-3</v>
      </c>
    </row>
    <row r="16" spans="1:53" x14ac:dyDescent="0.25">
      <c r="A16" s="24" t="s">
        <v>13</v>
      </c>
      <c r="B16">
        <v>-4.49587</v>
      </c>
      <c r="C16">
        <v>1.01995E-2</v>
      </c>
      <c r="D16">
        <v>1.01996E-2</v>
      </c>
      <c r="E16">
        <v>3.2532500000000001E-3</v>
      </c>
      <c r="F16">
        <v>3.2532500000000001E-3</v>
      </c>
      <c r="G16">
        <v>8.9884000000000006E-3</v>
      </c>
      <c r="H16">
        <v>3.2532500000000001E-3</v>
      </c>
      <c r="I16">
        <v>2.0891799999999998</v>
      </c>
      <c r="J16">
        <v>73.045100000000005</v>
      </c>
      <c r="K16">
        <v>0</v>
      </c>
      <c r="L16">
        <v>0</v>
      </c>
      <c r="M16" s="11">
        <v>6.3401200000000002E-6</v>
      </c>
      <c r="N16">
        <v>-0.208567</v>
      </c>
      <c r="O16">
        <v>-4.7418099999999998E-2</v>
      </c>
      <c r="P16">
        <v>-6.3130800000000004E-3</v>
      </c>
      <c r="Q16">
        <v>4.1717400000000002E-3</v>
      </c>
      <c r="R16" s="11">
        <v>-3.8142500000000003E-5</v>
      </c>
      <c r="S16" s="11">
        <v>1.45928E-6</v>
      </c>
      <c r="T16" s="11">
        <v>4.3062399999999998E-6</v>
      </c>
      <c r="U16" s="11">
        <v>4.5109100000000002E-6</v>
      </c>
      <c r="V16">
        <v>-178.79</v>
      </c>
      <c r="W16">
        <v>-11.838900000000001</v>
      </c>
      <c r="X16">
        <v>-0.23058000000000001</v>
      </c>
      <c r="Y16">
        <v>-0.22070500000000001</v>
      </c>
      <c r="Z16">
        <v>-11.6883</v>
      </c>
      <c r="AA16">
        <v>-9.4757900000000006E-2</v>
      </c>
      <c r="AB16">
        <v>-5.9686700000000002E-2</v>
      </c>
      <c r="AC16">
        <v>-0.77767399999999998</v>
      </c>
      <c r="AD16">
        <v>-1.9048300000000001E-2</v>
      </c>
      <c r="AE16">
        <v>-1.84029E-2</v>
      </c>
      <c r="AF16">
        <v>-1.02483E-2</v>
      </c>
      <c r="AG16">
        <v>-7.9268099999999994E-3</v>
      </c>
      <c r="AH16">
        <v>-28788.9</v>
      </c>
      <c r="AI16">
        <v>-2177.5500000000002</v>
      </c>
      <c r="AJ16">
        <v>-127.642</v>
      </c>
      <c r="AK16">
        <v>30.264600000000002</v>
      </c>
      <c r="AL16">
        <v>-0.14783499999999999</v>
      </c>
      <c r="AM16">
        <v>-2.1021299999999998E-3</v>
      </c>
      <c r="AN16" s="11">
        <v>4.3456700000000002E-6</v>
      </c>
      <c r="AO16" s="11">
        <v>3.4793599999999998E-5</v>
      </c>
      <c r="AP16" s="11">
        <v>-699497000</v>
      </c>
      <c r="AQ16" s="11">
        <v>-4179760</v>
      </c>
      <c r="AR16">
        <v>-29507.3</v>
      </c>
      <c r="AS16">
        <v>-28834.3</v>
      </c>
      <c r="AT16" s="11">
        <v>-4153300</v>
      </c>
      <c r="AU16">
        <v>-5810.22</v>
      </c>
      <c r="AV16">
        <v>-2223.5300000000002</v>
      </c>
      <c r="AW16">
        <v>-25230</v>
      </c>
      <c r="AX16">
        <v>-176.87200000000001</v>
      </c>
      <c r="AY16">
        <v>-172.876</v>
      </c>
      <c r="AZ16">
        <v>-36.402500000000003</v>
      </c>
      <c r="BA16">
        <v>-14.972799999999999</v>
      </c>
    </row>
    <row r="17" spans="1:53" x14ac:dyDescent="0.25">
      <c r="A17" s="24" t="s">
        <v>14</v>
      </c>
      <c r="B17">
        <v>-0.162053</v>
      </c>
      <c r="C17" s="11">
        <v>9.1204600000000004E-5</v>
      </c>
      <c r="D17" s="11">
        <v>7.1706799999999996E-5</v>
      </c>
      <c r="E17">
        <v>0</v>
      </c>
      <c r="F17">
        <v>0</v>
      </c>
      <c r="G17">
        <v>0</v>
      </c>
      <c r="H17">
        <v>0</v>
      </c>
      <c r="I17">
        <v>0</v>
      </c>
      <c r="J17">
        <v>-1.4715199999999999</v>
      </c>
      <c r="K17">
        <v>0</v>
      </c>
      <c r="L17">
        <v>0</v>
      </c>
      <c r="M17">
        <v>0</v>
      </c>
      <c r="N17">
        <v>1485.04</v>
      </c>
      <c r="O17">
        <v>-43.552399999999999</v>
      </c>
      <c r="P17">
        <v>-5.7984200000000001</v>
      </c>
      <c r="Q17">
        <v>3.8316499999999998</v>
      </c>
      <c r="R17">
        <v>-3.5033000000000002E-2</v>
      </c>
      <c r="S17">
        <v>1.3403200000000001E-3</v>
      </c>
      <c r="T17">
        <v>3.95518E-3</v>
      </c>
      <c r="U17">
        <v>4.1431599999999999E-3</v>
      </c>
      <c r="V17">
        <v>-164215</v>
      </c>
      <c r="W17">
        <v>-10873.8</v>
      </c>
      <c r="X17">
        <v>-211.78299999999999</v>
      </c>
      <c r="Y17">
        <v>-202.71199999999999</v>
      </c>
      <c r="Z17">
        <v>-10735.4</v>
      </c>
      <c r="AA17">
        <v>-87.032899999999998</v>
      </c>
      <c r="AB17">
        <v>-54.820900000000002</v>
      </c>
      <c r="AC17">
        <v>-714.27599999999995</v>
      </c>
      <c r="AD17">
        <v>-17.4954</v>
      </c>
      <c r="AE17">
        <v>-16.902699999999999</v>
      </c>
      <c r="AF17">
        <v>-9.4128500000000006</v>
      </c>
      <c r="AG17">
        <v>-7.2805900000000001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s="24" t="s">
        <v>15</v>
      </c>
      <c r="B18">
        <v>-0.12855800000000001</v>
      </c>
      <c r="C18">
        <v>1.20454E-4</v>
      </c>
      <c r="D18" s="11">
        <v>9.5082300000000003E-5</v>
      </c>
      <c r="E18">
        <v>0</v>
      </c>
      <c r="F18">
        <v>0</v>
      </c>
      <c r="G18">
        <v>0</v>
      </c>
      <c r="H18">
        <v>0</v>
      </c>
      <c r="I18">
        <v>0</v>
      </c>
      <c r="J18">
        <v>-1.7497499999999999</v>
      </c>
      <c r="K18">
        <v>0</v>
      </c>
      <c r="L18">
        <v>0</v>
      </c>
      <c r="M18">
        <v>0</v>
      </c>
      <c r="N18">
        <v>-154.822</v>
      </c>
      <c r="O18">
        <v>436.44</v>
      </c>
      <c r="P18">
        <v>-4.6862899999999996</v>
      </c>
      <c r="Q18">
        <v>3.0967500000000001</v>
      </c>
      <c r="R18">
        <v>-2.8313700000000001E-2</v>
      </c>
      <c r="S18">
        <v>1.08325E-3</v>
      </c>
      <c r="T18">
        <v>3.1965800000000001E-3</v>
      </c>
      <c r="U18">
        <v>3.3485099999999999E-3</v>
      </c>
      <c r="V18">
        <v>-132719</v>
      </c>
      <c r="W18">
        <v>-8788.2000000000007</v>
      </c>
      <c r="X18">
        <v>-171.16300000000001</v>
      </c>
      <c r="Y18">
        <v>-163.83199999999999</v>
      </c>
      <c r="Z18">
        <v>-8676.36</v>
      </c>
      <c r="AA18">
        <v>-70.340100000000007</v>
      </c>
      <c r="AB18">
        <v>-44.3063</v>
      </c>
      <c r="AC18">
        <v>-577.279</v>
      </c>
      <c r="AD18">
        <v>-14.139799999999999</v>
      </c>
      <c r="AE18">
        <v>-13.6608</v>
      </c>
      <c r="AF18">
        <v>-7.6074799999999998</v>
      </c>
      <c r="AG18">
        <v>-5.8841799999999997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hidden="1" x14ac:dyDescent="0.25">
      <c r="A19" s="24" t="s">
        <v>16</v>
      </c>
      <c r="B19">
        <v>-4.1365600000000002E-2</v>
      </c>
      <c r="C19">
        <v>1.96596E-4</v>
      </c>
      <c r="D19">
        <v>1.55933E-4</v>
      </c>
      <c r="E19">
        <v>0</v>
      </c>
      <c r="F19">
        <v>0</v>
      </c>
      <c r="G19">
        <v>0</v>
      </c>
      <c r="H19">
        <v>0</v>
      </c>
      <c r="I19">
        <v>0</v>
      </c>
      <c r="J19">
        <v>-2.47404</v>
      </c>
      <c r="K19">
        <v>0</v>
      </c>
      <c r="L19">
        <v>0</v>
      </c>
      <c r="M19">
        <v>0</v>
      </c>
      <c r="N19">
        <v>-59.176499999999997</v>
      </c>
      <c r="O19">
        <v>-13.453900000000001</v>
      </c>
      <c r="P19">
        <v>162.49100000000001</v>
      </c>
      <c r="Q19">
        <v>1.18364</v>
      </c>
      <c r="R19">
        <v>-1.0822099999999999E-2</v>
      </c>
      <c r="S19">
        <v>4.1404000000000001E-4</v>
      </c>
      <c r="T19">
        <v>1.2218000000000001E-3</v>
      </c>
      <c r="U19">
        <v>1.27987E-3</v>
      </c>
      <c r="V19">
        <v>-50728</v>
      </c>
      <c r="W19">
        <v>-3359.04</v>
      </c>
      <c r="X19">
        <v>-65.422300000000007</v>
      </c>
      <c r="Y19">
        <v>-62.6203</v>
      </c>
      <c r="Z19">
        <v>-3316.29</v>
      </c>
      <c r="AA19">
        <v>-26.8855</v>
      </c>
      <c r="AB19">
        <v>-16.934799999999999</v>
      </c>
      <c r="AC19">
        <v>-220.648</v>
      </c>
      <c r="AD19">
        <v>-5.4045500000000004</v>
      </c>
      <c r="AE19">
        <v>-5.2214400000000003</v>
      </c>
      <c r="AF19">
        <v>-2.90774</v>
      </c>
      <c r="AG19">
        <v>-2.2490600000000001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hidden="1" x14ac:dyDescent="0.25">
      <c r="A20" s="24" t="s">
        <v>17</v>
      </c>
      <c r="B20">
        <v>8.0770300000000003E-2</v>
      </c>
      <c r="C20">
        <v>3.0325300000000002E-4</v>
      </c>
      <c r="D20">
        <v>2.4117100000000001E-4</v>
      </c>
      <c r="E20">
        <v>0</v>
      </c>
      <c r="F20">
        <v>0</v>
      </c>
      <c r="G20">
        <v>0</v>
      </c>
      <c r="H20">
        <v>0</v>
      </c>
      <c r="I20">
        <v>0</v>
      </c>
      <c r="J20">
        <v>-3.48861</v>
      </c>
      <c r="K20">
        <v>0</v>
      </c>
      <c r="L20">
        <v>0</v>
      </c>
      <c r="M20">
        <v>0</v>
      </c>
      <c r="N20">
        <v>74.800700000000006</v>
      </c>
      <c r="O20">
        <v>17.006</v>
      </c>
      <c r="P20">
        <v>2.2641300000000002</v>
      </c>
      <c r="Q20">
        <v>84.387799999999999</v>
      </c>
      <c r="R20">
        <v>1.36794E-2</v>
      </c>
      <c r="S20">
        <v>-5.2335800000000003E-4</v>
      </c>
      <c r="T20">
        <v>-1.5443900000000001E-3</v>
      </c>
      <c r="U20">
        <v>-1.6178E-3</v>
      </c>
      <c r="V20">
        <v>64121.599999999999</v>
      </c>
      <c r="W20">
        <v>4245.92</v>
      </c>
      <c r="X20">
        <v>82.695499999999996</v>
      </c>
      <c r="Y20">
        <v>79.153800000000004</v>
      </c>
      <c r="Z20">
        <v>4191.8900000000003</v>
      </c>
      <c r="AA20">
        <v>33.984000000000002</v>
      </c>
      <c r="AB20">
        <v>21.406099999999999</v>
      </c>
      <c r="AC20">
        <v>278.90600000000001</v>
      </c>
      <c r="AD20">
        <v>6.8315000000000001</v>
      </c>
      <c r="AE20">
        <v>6.6000399999999999</v>
      </c>
      <c r="AF20">
        <v>3.6754699999999998</v>
      </c>
      <c r="AG20">
        <v>2.8428800000000001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hidden="1" x14ac:dyDescent="0.25">
      <c r="A21" s="24" t="s">
        <v>18</v>
      </c>
      <c r="B21">
        <v>0.52571000000000001</v>
      </c>
      <c r="C21" s="11">
        <v>1.26003E-5</v>
      </c>
      <c r="D21" s="11">
        <v>8.6948199999999999E-6</v>
      </c>
      <c r="E21">
        <v>0</v>
      </c>
      <c r="F21">
        <v>0</v>
      </c>
      <c r="G21">
        <v>0</v>
      </c>
      <c r="H21">
        <v>0</v>
      </c>
      <c r="I21">
        <v>0</v>
      </c>
      <c r="J21">
        <v>-0.21831</v>
      </c>
      <c r="K21">
        <v>0</v>
      </c>
      <c r="L21">
        <v>0</v>
      </c>
      <c r="M21">
        <v>0</v>
      </c>
      <c r="N21">
        <v>-21.700099999999999</v>
      </c>
      <c r="O21">
        <v>-4.9335500000000003</v>
      </c>
      <c r="P21">
        <v>-0.65683599999999998</v>
      </c>
      <c r="Q21">
        <v>0.43404399999999999</v>
      </c>
      <c r="R21">
        <v>1.3493999999999999</v>
      </c>
      <c r="S21">
        <v>1.51829E-4</v>
      </c>
      <c r="T21">
        <v>4.4803699999999998E-4</v>
      </c>
      <c r="U21">
        <v>4.6933199999999998E-4</v>
      </c>
      <c r="V21">
        <v>-18602</v>
      </c>
      <c r="W21">
        <v>-1231.77</v>
      </c>
      <c r="X21">
        <v>-23.990400000000001</v>
      </c>
      <c r="Y21">
        <v>-22.963000000000001</v>
      </c>
      <c r="Z21">
        <v>-1216.0899999999999</v>
      </c>
      <c r="AA21">
        <v>-9.8589599999999997</v>
      </c>
      <c r="AB21">
        <v>-6.2100299999999997</v>
      </c>
      <c r="AC21">
        <v>-80.912199999999999</v>
      </c>
      <c r="AD21">
        <v>-1.98186</v>
      </c>
      <c r="AE21">
        <v>-1.9147099999999999</v>
      </c>
      <c r="AF21">
        <v>-1.0662700000000001</v>
      </c>
      <c r="AG21">
        <v>-0.824735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s="24" t="s">
        <v>19</v>
      </c>
      <c r="B22">
        <v>0.69748100000000002</v>
      </c>
      <c r="C22" s="11">
        <v>4.9603599999999997E-6</v>
      </c>
      <c r="D22" s="11">
        <v>2.3695299999999999E-6</v>
      </c>
      <c r="E22">
        <v>0</v>
      </c>
      <c r="F22">
        <v>0</v>
      </c>
      <c r="G22">
        <v>0</v>
      </c>
      <c r="H22">
        <v>0</v>
      </c>
      <c r="I22">
        <v>0</v>
      </c>
      <c r="J22">
        <v>-8.8634299999999999E-2</v>
      </c>
      <c r="K22">
        <v>0</v>
      </c>
      <c r="L22">
        <v>0</v>
      </c>
      <c r="M22">
        <v>0</v>
      </c>
      <c r="N22">
        <v>1.0627500000000001</v>
      </c>
      <c r="O22">
        <v>0.241617</v>
      </c>
      <c r="P22">
        <v>3.2168099999999998E-2</v>
      </c>
      <c r="Q22">
        <v>-2.1257000000000002E-2</v>
      </c>
      <c r="R22">
        <v>1.9435399999999999E-4</v>
      </c>
      <c r="S22">
        <v>1.05725</v>
      </c>
      <c r="T22" s="11">
        <v>-2.1942300000000002E-5</v>
      </c>
      <c r="U22" s="11">
        <v>-2.2985200000000001E-5</v>
      </c>
      <c r="V22">
        <v>911.02099999999996</v>
      </c>
      <c r="W22">
        <v>60.324800000000003</v>
      </c>
      <c r="X22">
        <v>1.1749099999999999</v>
      </c>
      <c r="Y22">
        <v>1.12459</v>
      </c>
      <c r="Z22">
        <v>59.557099999999998</v>
      </c>
      <c r="AA22">
        <v>0.48283599999999999</v>
      </c>
      <c r="AB22">
        <v>0.30413200000000001</v>
      </c>
      <c r="AC22">
        <v>3.9626100000000002</v>
      </c>
      <c r="AD22">
        <v>9.7059999999999994E-2</v>
      </c>
      <c r="AE22">
        <v>9.3771499999999994E-2</v>
      </c>
      <c r="AF22">
        <v>5.2220000000000003E-2</v>
      </c>
      <c r="AG22">
        <v>4.0390799999999998E-2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hidden="1" x14ac:dyDescent="0.25">
      <c r="A23" s="24" t="s">
        <v>20</v>
      </c>
      <c r="B23">
        <v>0.71361300000000005</v>
      </c>
      <c r="C23" s="11">
        <v>4.2428500000000004E-6</v>
      </c>
      <c r="D23" s="11">
        <v>1.7754800000000001E-6</v>
      </c>
      <c r="E23">
        <v>0</v>
      </c>
      <c r="F23">
        <v>0</v>
      </c>
      <c r="G23">
        <v>0</v>
      </c>
      <c r="H23">
        <v>0</v>
      </c>
      <c r="I23">
        <v>0</v>
      </c>
      <c r="J23">
        <v>-7.6455700000000001E-2</v>
      </c>
      <c r="K23">
        <v>0</v>
      </c>
      <c r="L23">
        <v>0</v>
      </c>
      <c r="M23">
        <v>0</v>
      </c>
      <c r="N23">
        <v>3.2005400000000002</v>
      </c>
      <c r="O23">
        <v>0.72764700000000004</v>
      </c>
      <c r="P23">
        <v>9.6876400000000001E-2</v>
      </c>
      <c r="Q23">
        <v>-6.4016900000000002E-2</v>
      </c>
      <c r="R23">
        <v>5.8531000000000002E-4</v>
      </c>
      <c r="S23" s="11">
        <v>-2.2393200000000001E-5</v>
      </c>
      <c r="T23">
        <v>1.0359</v>
      </c>
      <c r="U23" s="11">
        <v>-6.9221399999999994E-5</v>
      </c>
      <c r="V23">
        <v>2743.6</v>
      </c>
      <c r="W23">
        <v>181.672</v>
      </c>
      <c r="X23">
        <v>3.5383399999999998</v>
      </c>
      <c r="Y23">
        <v>3.38679</v>
      </c>
      <c r="Z23">
        <v>179.36</v>
      </c>
      <c r="AA23">
        <v>1.4540900000000001</v>
      </c>
      <c r="AB23">
        <v>0.91591400000000001</v>
      </c>
      <c r="AC23">
        <v>11.9337</v>
      </c>
      <c r="AD23">
        <v>0.29230299999999998</v>
      </c>
      <c r="AE23">
        <v>0.28239900000000001</v>
      </c>
      <c r="AF23">
        <v>0.15726399999999999</v>
      </c>
      <c r="AG23">
        <v>0.12164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hidden="1" x14ac:dyDescent="0.25">
      <c r="A24" s="24" t="s">
        <v>21</v>
      </c>
      <c r="B24">
        <v>0.71479899999999996</v>
      </c>
      <c r="C24" s="11">
        <v>4.1901300000000003E-6</v>
      </c>
      <c r="D24" s="11">
        <v>1.7318300000000001E-6</v>
      </c>
      <c r="E24">
        <v>0</v>
      </c>
      <c r="F24">
        <v>0</v>
      </c>
      <c r="G24">
        <v>0</v>
      </c>
      <c r="H24">
        <v>0</v>
      </c>
      <c r="I24">
        <v>0</v>
      </c>
      <c r="J24">
        <v>-7.5560799999999997E-2</v>
      </c>
      <c r="K24">
        <v>0</v>
      </c>
      <c r="L24">
        <v>0</v>
      </c>
      <c r="M24">
        <v>0</v>
      </c>
      <c r="N24">
        <v>3.3576100000000002</v>
      </c>
      <c r="O24">
        <v>0.76335799999999998</v>
      </c>
      <c r="P24">
        <v>0.101631</v>
      </c>
      <c r="Q24">
        <v>-6.7158700000000002E-2</v>
      </c>
      <c r="R24">
        <v>6.1403499999999997E-4</v>
      </c>
      <c r="S24" s="11">
        <v>-2.3492199999999998E-5</v>
      </c>
      <c r="T24" s="11">
        <v>-6.9323899999999995E-5</v>
      </c>
      <c r="U24">
        <v>1.0343599999999999</v>
      </c>
      <c r="V24">
        <v>2878.25</v>
      </c>
      <c r="W24">
        <v>190.58799999999999</v>
      </c>
      <c r="X24">
        <v>3.7119900000000001</v>
      </c>
      <c r="Y24">
        <v>3.55301</v>
      </c>
      <c r="Z24">
        <v>188.16300000000001</v>
      </c>
      <c r="AA24">
        <v>1.52546</v>
      </c>
      <c r="AB24">
        <v>0.96086499999999997</v>
      </c>
      <c r="AC24">
        <v>12.519399999999999</v>
      </c>
      <c r="AD24">
        <v>0.30664799999999998</v>
      </c>
      <c r="AE24">
        <v>0.29625899999999999</v>
      </c>
      <c r="AF24">
        <v>0.16498199999999999</v>
      </c>
      <c r="AG24">
        <v>0.127609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s="24" t="s">
        <v>22</v>
      </c>
      <c r="B25">
        <v>-4.4712700000000001E-2</v>
      </c>
      <c r="C25" s="11">
        <v>4.92232E-5</v>
      </c>
      <c r="D25" s="11">
        <v>3.6575700000000003E-5</v>
      </c>
      <c r="E25">
        <v>0</v>
      </c>
      <c r="F25">
        <v>0</v>
      </c>
      <c r="G25">
        <v>0</v>
      </c>
      <c r="H25">
        <v>0</v>
      </c>
      <c r="I25">
        <v>0</v>
      </c>
      <c r="J25">
        <v>-0.75695400000000002</v>
      </c>
      <c r="K25">
        <v>0</v>
      </c>
      <c r="L25">
        <v>0</v>
      </c>
      <c r="M25">
        <v>0</v>
      </c>
      <c r="N25">
        <v>-92.883300000000006</v>
      </c>
      <c r="O25">
        <v>-21.1172</v>
      </c>
      <c r="P25">
        <v>-2.8114699999999999</v>
      </c>
      <c r="Q25">
        <v>1.8578399999999999</v>
      </c>
      <c r="R25">
        <v>-1.6986399999999999E-2</v>
      </c>
      <c r="S25">
        <v>6.4987699999999999E-4</v>
      </c>
      <c r="T25">
        <v>1.91774E-3</v>
      </c>
      <c r="U25">
        <v>2.0088900000000002E-3</v>
      </c>
      <c r="V25">
        <v>661425</v>
      </c>
      <c r="W25">
        <v>-5272.35</v>
      </c>
      <c r="X25">
        <v>-102.687</v>
      </c>
      <c r="Y25">
        <v>-98.288700000000006</v>
      </c>
      <c r="Z25">
        <v>-5205.25</v>
      </c>
      <c r="AA25">
        <v>-42.1995</v>
      </c>
      <c r="AB25">
        <v>-26.5809</v>
      </c>
      <c r="AC25">
        <v>-346.33</v>
      </c>
      <c r="AD25">
        <v>-8.4829699999999999</v>
      </c>
      <c r="AE25">
        <v>-8.1955600000000004</v>
      </c>
      <c r="AF25">
        <v>-4.5639900000000004</v>
      </c>
      <c r="AG25">
        <v>-3.5301300000000002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hidden="1" x14ac:dyDescent="0.25">
      <c r="A26" s="24" t="s">
        <v>23</v>
      </c>
      <c r="B26">
        <v>0.18454400000000001</v>
      </c>
      <c r="C26" s="11">
        <v>9.9297300000000002E-5</v>
      </c>
      <c r="D26" s="11">
        <v>6.4973000000000003E-5</v>
      </c>
      <c r="E26">
        <v>0</v>
      </c>
      <c r="F26">
        <v>0</v>
      </c>
      <c r="G26">
        <v>0</v>
      </c>
      <c r="H26">
        <v>0</v>
      </c>
      <c r="I26">
        <v>0</v>
      </c>
      <c r="J26">
        <v>-1.16289</v>
      </c>
      <c r="K26">
        <v>0</v>
      </c>
      <c r="L26">
        <v>0</v>
      </c>
      <c r="M26">
        <v>0</v>
      </c>
      <c r="N26">
        <v>-39.062899999999999</v>
      </c>
      <c r="O26">
        <v>-8.8810199999999995</v>
      </c>
      <c r="P26">
        <v>-1.1823900000000001</v>
      </c>
      <c r="Q26">
        <v>0.78133399999999997</v>
      </c>
      <c r="R26">
        <v>-7.1437699999999998E-3</v>
      </c>
      <c r="S26">
        <v>2.73312E-4</v>
      </c>
      <c r="T26">
        <v>8.0652399999999998E-4</v>
      </c>
      <c r="U26">
        <v>8.4485599999999995E-4</v>
      </c>
      <c r="V26">
        <v>-33486</v>
      </c>
      <c r="W26">
        <v>114460</v>
      </c>
      <c r="X26">
        <v>-43.1858</v>
      </c>
      <c r="Y26">
        <v>-41.336199999999998</v>
      </c>
      <c r="Z26">
        <v>-2189.12</v>
      </c>
      <c r="AA26">
        <v>-17.747399999999999</v>
      </c>
      <c r="AB26">
        <v>-11.178800000000001</v>
      </c>
      <c r="AC26">
        <v>-145.65199999999999</v>
      </c>
      <c r="AD26">
        <v>-3.56759</v>
      </c>
      <c r="AE26">
        <v>-3.44672</v>
      </c>
      <c r="AF26">
        <v>-1.91943</v>
      </c>
      <c r="AG26">
        <v>-1.4846299999999999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s="24" t="s">
        <v>24</v>
      </c>
      <c r="B27">
        <v>9.0848800000000001</v>
      </c>
      <c r="C27" s="11">
        <v>1.37304E-5</v>
      </c>
      <c r="D27" s="11">
        <v>1.0227999999999999E-5</v>
      </c>
      <c r="E27">
        <v>0</v>
      </c>
      <c r="F27">
        <v>0</v>
      </c>
      <c r="G27">
        <v>0</v>
      </c>
      <c r="H27">
        <v>0</v>
      </c>
      <c r="I27">
        <v>0</v>
      </c>
      <c r="J27">
        <v>-0.80928999999999995</v>
      </c>
      <c r="K27">
        <v>0</v>
      </c>
      <c r="L27">
        <v>0</v>
      </c>
      <c r="M27">
        <v>0</v>
      </c>
      <c r="N27">
        <v>-31.834099999999999</v>
      </c>
      <c r="O27">
        <v>-7.2375400000000001</v>
      </c>
      <c r="P27">
        <v>-0.96358100000000002</v>
      </c>
      <c r="Q27">
        <v>0.63674399999999998</v>
      </c>
      <c r="R27">
        <v>-5.8217800000000004E-3</v>
      </c>
      <c r="S27">
        <v>2.2273400000000001E-4</v>
      </c>
      <c r="T27">
        <v>6.5727199999999998E-4</v>
      </c>
      <c r="U27">
        <v>6.8851100000000005E-4</v>
      </c>
      <c r="V27">
        <v>-27289.200000000001</v>
      </c>
      <c r="W27">
        <v>-1807</v>
      </c>
      <c r="X27">
        <v>2753.3</v>
      </c>
      <c r="Y27">
        <v>-33.686700000000002</v>
      </c>
      <c r="Z27">
        <v>-1784.01</v>
      </c>
      <c r="AA27">
        <v>-14.463100000000001</v>
      </c>
      <c r="AB27">
        <v>-9.1101399999999995</v>
      </c>
      <c r="AC27">
        <v>-118.69799999999999</v>
      </c>
      <c r="AD27">
        <v>-2.9073899999999999</v>
      </c>
      <c r="AE27">
        <v>-2.8088799999999998</v>
      </c>
      <c r="AF27">
        <v>-1.56423</v>
      </c>
      <c r="AG27">
        <v>-1.2098899999999999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hidden="1" x14ac:dyDescent="0.25">
      <c r="A28" s="24" t="s">
        <v>25</v>
      </c>
      <c r="B28">
        <v>9.2079900000000006</v>
      </c>
      <c r="C28" s="11">
        <v>1.33796E-5</v>
      </c>
      <c r="D28" s="11">
        <v>9.9455899999999994E-6</v>
      </c>
      <c r="E28">
        <v>0</v>
      </c>
      <c r="F28">
        <v>0</v>
      </c>
      <c r="G28">
        <v>0</v>
      </c>
      <c r="H28">
        <v>0</v>
      </c>
      <c r="I28">
        <v>0</v>
      </c>
      <c r="J28">
        <v>-0.81101000000000001</v>
      </c>
      <c r="K28">
        <v>0</v>
      </c>
      <c r="L28">
        <v>0</v>
      </c>
      <c r="M28">
        <v>0</v>
      </c>
      <c r="N28">
        <v>-30.8797</v>
      </c>
      <c r="O28">
        <v>-7.0205500000000001</v>
      </c>
      <c r="P28">
        <v>-0.93469199999999997</v>
      </c>
      <c r="Q28">
        <v>0.61765300000000001</v>
      </c>
      <c r="R28">
        <v>-5.6472400000000004E-3</v>
      </c>
      <c r="S28">
        <v>2.1605600000000001E-4</v>
      </c>
      <c r="T28">
        <v>6.37566E-4</v>
      </c>
      <c r="U28">
        <v>6.6786799999999996E-4</v>
      </c>
      <c r="V28">
        <v>-26471.1</v>
      </c>
      <c r="W28">
        <v>-1752.83</v>
      </c>
      <c r="X28">
        <v>-34.1389</v>
      </c>
      <c r="Y28">
        <v>2718.88</v>
      </c>
      <c r="Z28">
        <v>-1730.52</v>
      </c>
      <c r="AA28">
        <v>-14.029500000000001</v>
      </c>
      <c r="AB28">
        <v>-8.8369999999999997</v>
      </c>
      <c r="AC28">
        <v>-115.14</v>
      </c>
      <c r="AD28">
        <v>-2.8202199999999999</v>
      </c>
      <c r="AE28">
        <v>-2.7246700000000001</v>
      </c>
      <c r="AF28">
        <v>-1.5173300000000001</v>
      </c>
      <c r="AG28">
        <v>-1.17361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hidden="1" x14ac:dyDescent="0.25">
      <c r="A29" s="24" t="s">
        <v>26</v>
      </c>
      <c r="B29">
        <v>0.18676999999999999</v>
      </c>
      <c r="C29">
        <v>1.00071E-4</v>
      </c>
      <c r="D29" s="11">
        <v>6.5453899999999993E-5</v>
      </c>
      <c r="E29">
        <v>0</v>
      </c>
      <c r="F29">
        <v>0</v>
      </c>
      <c r="G29">
        <v>0</v>
      </c>
      <c r="H29">
        <v>0</v>
      </c>
      <c r="I29">
        <v>0</v>
      </c>
      <c r="J29">
        <v>-1.1709099999999999</v>
      </c>
      <c r="K29">
        <v>0</v>
      </c>
      <c r="L29">
        <v>0</v>
      </c>
      <c r="M29">
        <v>0</v>
      </c>
      <c r="N29">
        <v>-38.941800000000001</v>
      </c>
      <c r="O29">
        <v>-8.8534799999999994</v>
      </c>
      <c r="P29">
        <v>-1.17872</v>
      </c>
      <c r="Q29">
        <v>0.77891100000000002</v>
      </c>
      <c r="R29">
        <v>-7.1216200000000004E-3</v>
      </c>
      <c r="S29">
        <v>2.7246399999999999E-4</v>
      </c>
      <c r="T29">
        <v>8.0402299999999996E-4</v>
      </c>
      <c r="U29">
        <v>8.42236E-4</v>
      </c>
      <c r="V29">
        <v>-33382.199999999997</v>
      </c>
      <c r="W29">
        <v>-2210.46</v>
      </c>
      <c r="X29">
        <v>-43.051900000000003</v>
      </c>
      <c r="Y29">
        <v>-41.208100000000002</v>
      </c>
      <c r="Z29">
        <v>113369</v>
      </c>
      <c r="AA29">
        <v>-17.692299999999999</v>
      </c>
      <c r="AB29">
        <v>-11.1442</v>
      </c>
      <c r="AC29">
        <v>-145.19999999999999</v>
      </c>
      <c r="AD29">
        <v>-3.55653</v>
      </c>
      <c r="AE29">
        <v>-3.4360300000000001</v>
      </c>
      <c r="AF29">
        <v>-1.9134800000000001</v>
      </c>
      <c r="AG29">
        <v>-1.4800199999999999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hidden="1" x14ac:dyDescent="0.25">
      <c r="A30" s="24" t="s">
        <v>27</v>
      </c>
      <c r="B30">
        <v>15.1205</v>
      </c>
      <c r="C30" s="11">
        <v>1.07469E-5</v>
      </c>
      <c r="D30" s="11">
        <v>7.5296900000000002E-6</v>
      </c>
      <c r="E30">
        <v>0</v>
      </c>
      <c r="F30">
        <v>0</v>
      </c>
      <c r="G30">
        <v>0</v>
      </c>
      <c r="H30">
        <v>0</v>
      </c>
      <c r="I30">
        <v>0</v>
      </c>
      <c r="J30">
        <v>-1.13845</v>
      </c>
      <c r="K30">
        <v>0</v>
      </c>
      <c r="L30">
        <v>0</v>
      </c>
      <c r="M30">
        <v>0</v>
      </c>
      <c r="N30">
        <v>-21.735499999999998</v>
      </c>
      <c r="O30">
        <v>-4.9416000000000002</v>
      </c>
      <c r="P30">
        <v>-0.65790800000000005</v>
      </c>
      <c r="Q30">
        <v>0.43475200000000003</v>
      </c>
      <c r="R30">
        <v>-3.9749599999999996E-3</v>
      </c>
      <c r="S30">
        <v>1.52077E-4</v>
      </c>
      <c r="T30">
        <v>4.4876900000000001E-4</v>
      </c>
      <c r="U30">
        <v>4.7009800000000001E-4</v>
      </c>
      <c r="V30">
        <v>-18632.400000000001</v>
      </c>
      <c r="W30">
        <v>-1233.78</v>
      </c>
      <c r="X30">
        <v>-24.029599999999999</v>
      </c>
      <c r="Y30">
        <v>-23.000399999999999</v>
      </c>
      <c r="Z30">
        <v>-1218.08</v>
      </c>
      <c r="AA30">
        <v>1668.48</v>
      </c>
      <c r="AB30">
        <v>-6.2201700000000004</v>
      </c>
      <c r="AC30">
        <v>-81.044200000000004</v>
      </c>
      <c r="AD30">
        <v>-1.98509</v>
      </c>
      <c r="AE30">
        <v>-1.9178299999999999</v>
      </c>
      <c r="AF30">
        <v>-1.0680099999999999</v>
      </c>
      <c r="AG30">
        <v>-0.82608099999999995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hidden="1" x14ac:dyDescent="0.25">
      <c r="A31" s="24" t="s">
        <v>28</v>
      </c>
      <c r="B31">
        <v>16.410900000000002</v>
      </c>
      <c r="C31" s="11">
        <v>8.2791000000000001E-6</v>
      </c>
      <c r="D31" s="11">
        <v>5.5176700000000001E-6</v>
      </c>
      <c r="E31">
        <v>0</v>
      </c>
      <c r="F31">
        <v>0</v>
      </c>
      <c r="G31">
        <v>0</v>
      </c>
      <c r="H31">
        <v>0</v>
      </c>
      <c r="I31">
        <v>0</v>
      </c>
      <c r="J31">
        <v>-1.1773100000000001</v>
      </c>
      <c r="K31">
        <v>0</v>
      </c>
      <c r="L31">
        <v>0</v>
      </c>
      <c r="M31">
        <v>0</v>
      </c>
      <c r="N31">
        <v>-14.8527</v>
      </c>
      <c r="O31">
        <v>-3.3767800000000001</v>
      </c>
      <c r="P31">
        <v>-0.449573</v>
      </c>
      <c r="Q31">
        <v>0.29708200000000001</v>
      </c>
      <c r="R31">
        <v>-2.71624E-3</v>
      </c>
      <c r="S31">
        <v>1.0391999999999999E-4</v>
      </c>
      <c r="T31">
        <v>3.0665999999999999E-4</v>
      </c>
      <c r="U31">
        <v>3.2123500000000001E-4</v>
      </c>
      <c r="V31">
        <v>-12732.2</v>
      </c>
      <c r="W31">
        <v>-843.08399999999995</v>
      </c>
      <c r="X31">
        <v>-16.420300000000001</v>
      </c>
      <c r="Y31">
        <v>-15.717000000000001</v>
      </c>
      <c r="Z31">
        <v>-832.35500000000002</v>
      </c>
      <c r="AA31">
        <v>-6.7479800000000001</v>
      </c>
      <c r="AB31">
        <v>1542.83</v>
      </c>
      <c r="AC31">
        <v>-55.380499999999998</v>
      </c>
      <c r="AD31">
        <v>-1.35649</v>
      </c>
      <c r="AE31">
        <v>-1.31053</v>
      </c>
      <c r="AF31">
        <v>-0.72981300000000005</v>
      </c>
      <c r="AG31">
        <v>-0.56449099999999997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hidden="1" x14ac:dyDescent="0.25">
      <c r="A32" s="24" t="s">
        <v>29</v>
      </c>
      <c r="B32">
        <v>0.33733400000000002</v>
      </c>
      <c r="C32">
        <v>1.33258E-4</v>
      </c>
      <c r="D32" s="11">
        <v>8.4318499999999996E-5</v>
      </c>
      <c r="E32">
        <v>0</v>
      </c>
      <c r="F32">
        <v>0</v>
      </c>
      <c r="G32">
        <v>0</v>
      </c>
      <c r="H32">
        <v>0</v>
      </c>
      <c r="I32">
        <v>0</v>
      </c>
      <c r="J32">
        <v>-1.4417599999999999</v>
      </c>
      <c r="K32">
        <v>0</v>
      </c>
      <c r="L32">
        <v>0</v>
      </c>
      <c r="M32">
        <v>0</v>
      </c>
      <c r="N32">
        <v>-4.0150499999999996</v>
      </c>
      <c r="O32">
        <v>-0.91282799999999997</v>
      </c>
      <c r="P32">
        <v>-0.121531</v>
      </c>
      <c r="Q32">
        <v>8.03088E-2</v>
      </c>
      <c r="R32">
        <v>-7.3426700000000004E-4</v>
      </c>
      <c r="S32" s="11">
        <v>2.8092100000000002E-5</v>
      </c>
      <c r="T32" s="11">
        <v>8.2897899999999998E-5</v>
      </c>
      <c r="U32" s="11">
        <v>8.6837900000000004E-5</v>
      </c>
      <c r="V32">
        <v>-3441.83</v>
      </c>
      <c r="W32">
        <v>-227.90700000000001</v>
      </c>
      <c r="X32">
        <v>-4.4388199999999998</v>
      </c>
      <c r="Y32">
        <v>-4.24871</v>
      </c>
      <c r="Z32">
        <v>-225.00700000000001</v>
      </c>
      <c r="AA32">
        <v>-1.8241499999999999</v>
      </c>
      <c r="AB32">
        <v>-1.1490100000000001</v>
      </c>
      <c r="AC32">
        <v>74551.899999999994</v>
      </c>
      <c r="AD32">
        <v>-0.36669200000000002</v>
      </c>
      <c r="AE32">
        <v>-0.35426800000000003</v>
      </c>
      <c r="AF32">
        <v>-0.19728699999999999</v>
      </c>
      <c r="AG32">
        <v>-0.15259600000000001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hidden="1" x14ac:dyDescent="0.25">
      <c r="A33" s="24" t="s">
        <v>30</v>
      </c>
      <c r="B33">
        <v>20.461400000000001</v>
      </c>
      <c r="C33" s="11">
        <v>5.4367500000000001E-6</v>
      </c>
      <c r="D33" s="11">
        <v>3.0479699999999999E-6</v>
      </c>
      <c r="E33">
        <v>0</v>
      </c>
      <c r="F33">
        <v>0</v>
      </c>
      <c r="G33">
        <v>0</v>
      </c>
      <c r="H33">
        <v>0</v>
      </c>
      <c r="I33">
        <v>0</v>
      </c>
      <c r="J33">
        <v>-1.38374</v>
      </c>
      <c r="K33">
        <v>0</v>
      </c>
      <c r="L33">
        <v>0</v>
      </c>
      <c r="M33">
        <v>0</v>
      </c>
      <c r="N33">
        <v>-5.90686</v>
      </c>
      <c r="O33">
        <v>-1.34293</v>
      </c>
      <c r="P33">
        <v>-0.17879400000000001</v>
      </c>
      <c r="Q33">
        <v>0.118149</v>
      </c>
      <c r="R33">
        <v>-1.0802400000000001E-3</v>
      </c>
      <c r="S33" s="11">
        <v>4.1328500000000002E-5</v>
      </c>
      <c r="T33">
        <v>1.21958E-4</v>
      </c>
      <c r="U33">
        <v>1.27754E-4</v>
      </c>
      <c r="V33">
        <v>-5063.55</v>
      </c>
      <c r="W33">
        <v>-335.29199999999997</v>
      </c>
      <c r="X33">
        <v>-6.5303000000000004</v>
      </c>
      <c r="Y33">
        <v>-6.2506199999999996</v>
      </c>
      <c r="Z33">
        <v>-331.02499999999998</v>
      </c>
      <c r="AA33">
        <v>-2.6836500000000001</v>
      </c>
      <c r="AB33">
        <v>-1.6903999999999999</v>
      </c>
      <c r="AC33">
        <v>-22.0246</v>
      </c>
      <c r="AD33">
        <v>1240.94</v>
      </c>
      <c r="AE33">
        <v>-0.52119199999999999</v>
      </c>
      <c r="AF33">
        <v>-0.290244</v>
      </c>
      <c r="AG33">
        <v>-0.224496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hidden="1" x14ac:dyDescent="0.25">
      <c r="A34" s="24" t="s">
        <v>31</v>
      </c>
      <c r="B34">
        <v>20.5016</v>
      </c>
      <c r="C34" s="11">
        <v>5.36973E-6</v>
      </c>
      <c r="D34" s="11">
        <v>2.99303E-6</v>
      </c>
      <c r="E34">
        <v>0</v>
      </c>
      <c r="F34">
        <v>0</v>
      </c>
      <c r="G34">
        <v>0</v>
      </c>
      <c r="H34">
        <v>0</v>
      </c>
      <c r="I34">
        <v>0</v>
      </c>
      <c r="J34">
        <v>-1.3851199999999999</v>
      </c>
      <c r="K34">
        <v>0</v>
      </c>
      <c r="L34">
        <v>0</v>
      </c>
      <c r="M34">
        <v>0</v>
      </c>
      <c r="N34">
        <v>-5.7178899999999997</v>
      </c>
      <c r="O34">
        <v>-1.2999700000000001</v>
      </c>
      <c r="P34">
        <v>-0.17307400000000001</v>
      </c>
      <c r="Q34">
        <v>0.114369</v>
      </c>
      <c r="R34">
        <v>-1.04568E-3</v>
      </c>
      <c r="S34" s="11">
        <v>4.0006399999999997E-5</v>
      </c>
      <c r="T34">
        <v>1.18056E-4</v>
      </c>
      <c r="U34">
        <v>1.2366699999999999E-4</v>
      </c>
      <c r="V34">
        <v>-4901.5600000000004</v>
      </c>
      <c r="W34">
        <v>-324.56599999999997</v>
      </c>
      <c r="X34">
        <v>-6.3213900000000001</v>
      </c>
      <c r="Y34">
        <v>-6.0506500000000001</v>
      </c>
      <c r="Z34">
        <v>-320.435</v>
      </c>
      <c r="AA34">
        <v>-2.5977999999999999</v>
      </c>
      <c r="AB34">
        <v>-1.63632</v>
      </c>
      <c r="AC34">
        <v>-21.32</v>
      </c>
      <c r="AD34">
        <v>-0.52221200000000001</v>
      </c>
      <c r="AE34">
        <v>1238.55</v>
      </c>
      <c r="AF34">
        <v>-0.28095900000000001</v>
      </c>
      <c r="AG34">
        <v>-0.21731400000000001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hidden="1" x14ac:dyDescent="0.25">
      <c r="A35" s="24" t="s">
        <v>32</v>
      </c>
      <c r="B35">
        <v>21.7227</v>
      </c>
      <c r="C35" s="11">
        <v>4.6494099999999998E-6</v>
      </c>
      <c r="D35" s="11">
        <v>2.3555799999999998E-6</v>
      </c>
      <c r="E35">
        <v>0</v>
      </c>
      <c r="F35">
        <v>0</v>
      </c>
      <c r="G35">
        <v>0</v>
      </c>
      <c r="H35">
        <v>0</v>
      </c>
      <c r="I35">
        <v>0</v>
      </c>
      <c r="J35">
        <v>-1.4497100000000001</v>
      </c>
      <c r="K35">
        <v>0</v>
      </c>
      <c r="L35">
        <v>0</v>
      </c>
      <c r="M35">
        <v>0</v>
      </c>
      <c r="N35">
        <v>-3.37351</v>
      </c>
      <c r="O35">
        <v>-0.76697300000000002</v>
      </c>
      <c r="P35">
        <v>-0.10211199999999999</v>
      </c>
      <c r="Q35">
        <v>6.7476700000000001E-2</v>
      </c>
      <c r="R35">
        <v>-6.1694300000000001E-4</v>
      </c>
      <c r="S35" s="11">
        <v>2.3603399999999998E-5</v>
      </c>
      <c r="T35" s="11">
        <v>6.9652099999999997E-5</v>
      </c>
      <c r="U35" s="11">
        <v>7.2962599999999998E-5</v>
      </c>
      <c r="V35">
        <v>-2891.88</v>
      </c>
      <c r="W35">
        <v>-191.49100000000001</v>
      </c>
      <c r="X35">
        <v>-3.7295699999999998</v>
      </c>
      <c r="Y35">
        <v>-3.5698400000000001</v>
      </c>
      <c r="Z35">
        <v>-189.054</v>
      </c>
      <c r="AA35">
        <v>-1.53268</v>
      </c>
      <c r="AB35">
        <v>-0.96541500000000002</v>
      </c>
      <c r="AC35">
        <v>-12.5786</v>
      </c>
      <c r="AD35">
        <v>-0.30810100000000001</v>
      </c>
      <c r="AE35">
        <v>-0.29766199999999998</v>
      </c>
      <c r="AF35">
        <v>1169.3599999999999</v>
      </c>
      <c r="AG35">
        <v>-0.12821399999999999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hidden="1" x14ac:dyDescent="0.25">
      <c r="A36" s="24" t="s">
        <v>33</v>
      </c>
      <c r="B36">
        <v>21.8887</v>
      </c>
      <c r="C36" s="11">
        <v>4.3866200000000002E-6</v>
      </c>
      <c r="D36" s="11">
        <v>2.1396199999999999E-6</v>
      </c>
      <c r="E36">
        <v>0</v>
      </c>
      <c r="F36">
        <v>0</v>
      </c>
      <c r="G36">
        <v>0</v>
      </c>
      <c r="H36">
        <v>0</v>
      </c>
      <c r="I36">
        <v>0</v>
      </c>
      <c r="J36">
        <v>-1.4556500000000001</v>
      </c>
      <c r="K36">
        <v>0</v>
      </c>
      <c r="L36">
        <v>0</v>
      </c>
      <c r="M36">
        <v>0</v>
      </c>
      <c r="N36">
        <v>-2.6291899999999999</v>
      </c>
      <c r="O36">
        <v>-0.59775100000000003</v>
      </c>
      <c r="P36">
        <v>-7.95825E-2</v>
      </c>
      <c r="Q36">
        <v>5.2588900000000001E-2</v>
      </c>
      <c r="R36">
        <v>-4.8082300000000001E-4</v>
      </c>
      <c r="S36" s="11">
        <v>1.8395700000000001E-5</v>
      </c>
      <c r="T36" s="11">
        <v>5.4284299999999998E-5</v>
      </c>
      <c r="U36" s="11">
        <v>5.6864399999999997E-5</v>
      </c>
      <c r="V36">
        <v>-2253.83</v>
      </c>
      <c r="W36">
        <v>-149.24100000000001</v>
      </c>
      <c r="X36">
        <v>-2.9066900000000002</v>
      </c>
      <c r="Y36">
        <v>-2.7822</v>
      </c>
      <c r="Z36">
        <v>-147.34200000000001</v>
      </c>
      <c r="AA36">
        <v>-1.19451</v>
      </c>
      <c r="AB36">
        <v>-0.75240899999999999</v>
      </c>
      <c r="AC36">
        <v>-9.8033400000000004</v>
      </c>
      <c r="AD36">
        <v>-0.240122</v>
      </c>
      <c r="AE36">
        <v>-0.231987</v>
      </c>
      <c r="AF36">
        <v>-0.12919</v>
      </c>
      <c r="AG36">
        <v>1160.5899999999999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s="24" t="s">
        <v>34</v>
      </c>
      <c r="B37">
        <v>-2.62033</v>
      </c>
      <c r="C37">
        <v>7.0786600000000003E-4</v>
      </c>
      <c r="D37">
        <v>7.0786600000000003E-4</v>
      </c>
      <c r="E37">
        <v>0</v>
      </c>
      <c r="F37">
        <v>0</v>
      </c>
      <c r="G37">
        <v>0</v>
      </c>
      <c r="H37">
        <v>0</v>
      </c>
      <c r="I37">
        <v>0</v>
      </c>
      <c r="J37">
        <v>-20.734500000000001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141005</v>
      </c>
      <c r="AI37">
        <v>-1263.1500000000001</v>
      </c>
      <c r="AJ37">
        <v>-74.042599999999993</v>
      </c>
      <c r="AK37">
        <v>17.555900000000001</v>
      </c>
      <c r="AL37">
        <v>-8.5755999999999999E-2</v>
      </c>
      <c r="AM37">
        <v>-1.2194E-3</v>
      </c>
      <c r="AN37" s="11">
        <v>2.5208399999999999E-6</v>
      </c>
      <c r="AO37" s="11">
        <v>2.0183E-5</v>
      </c>
      <c r="AP37" s="11">
        <v>-405764000</v>
      </c>
      <c r="AQ37" s="11">
        <v>-2424590</v>
      </c>
      <c r="AR37">
        <v>-17116.599999999999</v>
      </c>
      <c r="AS37">
        <v>-16726.2</v>
      </c>
      <c r="AT37" s="11">
        <v>-2409240</v>
      </c>
      <c r="AU37">
        <v>-3370.39</v>
      </c>
      <c r="AV37">
        <v>-1289.82</v>
      </c>
      <c r="AW37">
        <v>-14635.4</v>
      </c>
      <c r="AX37">
        <v>-102.6</v>
      </c>
      <c r="AY37">
        <v>-100.282</v>
      </c>
      <c r="AZ37">
        <v>-21.116299999999999</v>
      </c>
      <c r="BA37">
        <v>-8.6854300000000002</v>
      </c>
    </row>
    <row r="38" spans="1:53" x14ac:dyDescent="0.25">
      <c r="A38" s="24" t="s">
        <v>35</v>
      </c>
      <c r="B38">
        <v>-2.52399</v>
      </c>
      <c r="C38">
        <v>8.0064299999999997E-4</v>
      </c>
      <c r="D38">
        <v>8.0064299999999997E-4</v>
      </c>
      <c r="E38">
        <v>0</v>
      </c>
      <c r="F38">
        <v>0</v>
      </c>
      <c r="G38">
        <v>0</v>
      </c>
      <c r="H38">
        <v>0</v>
      </c>
      <c r="I38">
        <v>0</v>
      </c>
      <c r="J38">
        <v>-21.6206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-16106.4</v>
      </c>
      <c r="AI38">
        <v>11149.9</v>
      </c>
      <c r="AJ38">
        <v>-71.411100000000005</v>
      </c>
      <c r="AK38">
        <v>16.931899999999999</v>
      </c>
      <c r="AL38">
        <v>-8.2708199999999996E-2</v>
      </c>
      <c r="AM38">
        <v>-1.17607E-3</v>
      </c>
      <c r="AN38" s="11">
        <v>2.43124E-6</v>
      </c>
      <c r="AO38" s="11">
        <v>1.9465699999999999E-5</v>
      </c>
      <c r="AP38" s="11">
        <v>-391343000</v>
      </c>
      <c r="AQ38" s="11">
        <v>-2338420</v>
      </c>
      <c r="AR38">
        <v>-16508.3</v>
      </c>
      <c r="AS38">
        <v>-16131.7</v>
      </c>
      <c r="AT38" s="11">
        <v>-2323620</v>
      </c>
      <c r="AU38">
        <v>-3250.6</v>
      </c>
      <c r="AV38">
        <v>-1243.98</v>
      </c>
      <c r="AW38">
        <v>-14115.3</v>
      </c>
      <c r="AX38">
        <v>-98.953100000000006</v>
      </c>
      <c r="AY38">
        <v>-96.717799999999997</v>
      </c>
      <c r="AZ38">
        <v>-20.3659</v>
      </c>
      <c r="BA38">
        <v>-8.3767499999999995</v>
      </c>
    </row>
    <row r="39" spans="1:53" hidden="1" x14ac:dyDescent="0.25">
      <c r="A39" s="24" t="s">
        <v>36</v>
      </c>
      <c r="B39">
        <v>-1.52596</v>
      </c>
      <c r="C39">
        <v>1.7617799999999999E-3</v>
      </c>
      <c r="D39">
        <v>1.7617799999999999E-3</v>
      </c>
      <c r="E39">
        <v>0</v>
      </c>
      <c r="F39">
        <v>0</v>
      </c>
      <c r="G39">
        <v>0</v>
      </c>
      <c r="H39">
        <v>0</v>
      </c>
      <c r="I39">
        <v>0</v>
      </c>
      <c r="J39">
        <v>-30.8005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-9957.74</v>
      </c>
      <c r="AI39">
        <v>-753.18799999999999</v>
      </c>
      <c r="AJ39">
        <v>1128.5</v>
      </c>
      <c r="AK39">
        <v>10.4681</v>
      </c>
      <c r="AL39">
        <v>-5.1134300000000001E-2</v>
      </c>
      <c r="AM39">
        <v>-7.2710299999999999E-4</v>
      </c>
      <c r="AN39" s="11">
        <v>1.50312E-6</v>
      </c>
      <c r="AO39" s="11">
        <v>1.20347E-5</v>
      </c>
      <c r="AP39" s="11">
        <v>-241948000</v>
      </c>
      <c r="AQ39" s="11">
        <v>-1445730</v>
      </c>
      <c r="AR39">
        <v>-10206.200000000001</v>
      </c>
      <c r="AS39">
        <v>-9973.44</v>
      </c>
      <c r="AT39" s="11">
        <v>-1436580</v>
      </c>
      <c r="AU39">
        <v>-2009.68</v>
      </c>
      <c r="AV39">
        <v>-769.09299999999996</v>
      </c>
      <c r="AW39">
        <v>-8726.76</v>
      </c>
      <c r="AX39">
        <v>-61.177700000000002</v>
      </c>
      <c r="AY39">
        <v>-59.795699999999997</v>
      </c>
      <c r="AZ39">
        <v>-12.591200000000001</v>
      </c>
      <c r="BA39">
        <v>-5.1789199999999997</v>
      </c>
    </row>
    <row r="40" spans="1:53" hidden="1" x14ac:dyDescent="0.25">
      <c r="A40" s="24" t="s">
        <v>37</v>
      </c>
      <c r="B40">
        <v>1.5389299999999999</v>
      </c>
      <c r="C40">
        <v>4.7133399999999999E-3</v>
      </c>
      <c r="D40">
        <v>4.7133399999999999E-3</v>
      </c>
      <c r="E40">
        <v>0</v>
      </c>
      <c r="F40">
        <v>0</v>
      </c>
      <c r="G40">
        <v>0</v>
      </c>
      <c r="H40">
        <v>0</v>
      </c>
      <c r="I40">
        <v>0</v>
      </c>
      <c r="J40">
        <v>-58.991100000000003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8924.1200000000008</v>
      </c>
      <c r="AI40">
        <v>675.00599999999997</v>
      </c>
      <c r="AJ40">
        <v>39.567100000000003</v>
      </c>
      <c r="AK40">
        <v>300.86200000000002</v>
      </c>
      <c r="AL40">
        <v>4.5826499999999999E-2</v>
      </c>
      <c r="AM40">
        <v>6.5162800000000002E-4</v>
      </c>
      <c r="AN40" s="11">
        <v>-1.3470899999999999E-6</v>
      </c>
      <c r="AO40" s="11">
        <v>-1.07855E-5</v>
      </c>
      <c r="AP40" s="11">
        <v>216833000</v>
      </c>
      <c r="AQ40" s="11">
        <v>1295660</v>
      </c>
      <c r="AR40">
        <v>9146.7999999999993</v>
      </c>
      <c r="AS40">
        <v>8938.18</v>
      </c>
      <c r="AT40" s="11">
        <v>1287460</v>
      </c>
      <c r="AU40">
        <v>1801.08</v>
      </c>
      <c r="AV40">
        <v>689.26</v>
      </c>
      <c r="AW40">
        <v>7820.91</v>
      </c>
      <c r="AX40">
        <v>54.827399999999997</v>
      </c>
      <c r="AY40">
        <v>53.588799999999999</v>
      </c>
      <c r="AZ40">
        <v>11.2842</v>
      </c>
      <c r="BA40">
        <v>4.6413399999999996</v>
      </c>
    </row>
    <row r="41" spans="1:53" hidden="1" x14ac:dyDescent="0.25">
      <c r="A41" s="24" t="s">
        <v>38</v>
      </c>
      <c r="B41">
        <v>-0.53603699999999999</v>
      </c>
      <c r="C41">
        <v>1.5644500000000001E-4</v>
      </c>
      <c r="D41">
        <v>1.5644500000000001E-4</v>
      </c>
      <c r="E41">
        <v>0</v>
      </c>
      <c r="F41">
        <v>0</v>
      </c>
      <c r="G41">
        <v>0</v>
      </c>
      <c r="H41">
        <v>0</v>
      </c>
      <c r="I41">
        <v>0</v>
      </c>
      <c r="J41">
        <v>-4.6185099999999997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-3740.52</v>
      </c>
      <c r="AI41">
        <v>-282.92700000000002</v>
      </c>
      <c r="AJ41">
        <v>-16.584499999999998</v>
      </c>
      <c r="AK41">
        <v>3.9322499999999998</v>
      </c>
      <c r="AL41">
        <v>1.7885800000000001</v>
      </c>
      <c r="AM41">
        <v>-2.7312899999999999E-4</v>
      </c>
      <c r="AN41" s="11">
        <v>5.6463000000000005E-7</v>
      </c>
      <c r="AO41" s="11">
        <v>4.5206999999999998E-6</v>
      </c>
      <c r="AP41" s="11">
        <v>-90885100</v>
      </c>
      <c r="AQ41">
        <v>-543072</v>
      </c>
      <c r="AR41">
        <v>-3833.86</v>
      </c>
      <c r="AS41">
        <v>-3746.42</v>
      </c>
      <c r="AT41">
        <v>-539635</v>
      </c>
      <c r="AU41">
        <v>-754.91700000000003</v>
      </c>
      <c r="AV41">
        <v>-288.90199999999999</v>
      </c>
      <c r="AW41">
        <v>-3278.12</v>
      </c>
      <c r="AX41">
        <v>-22.980799999999999</v>
      </c>
      <c r="AY41">
        <v>-22.461600000000001</v>
      </c>
      <c r="AZ41">
        <v>-4.7297500000000001</v>
      </c>
      <c r="BA41">
        <v>-1.9454100000000001</v>
      </c>
    </row>
    <row r="42" spans="1:53" x14ac:dyDescent="0.25">
      <c r="A42" s="24" t="s">
        <v>39</v>
      </c>
      <c r="B42">
        <v>7.6094200000000001E-2</v>
      </c>
      <c r="C42" s="11">
        <v>4.2107799999999999E-6</v>
      </c>
      <c r="D42" s="11">
        <v>4.2107799999999999E-6</v>
      </c>
      <c r="E42">
        <v>0</v>
      </c>
      <c r="F42">
        <v>0</v>
      </c>
      <c r="G42">
        <v>0</v>
      </c>
      <c r="H42">
        <v>0</v>
      </c>
      <c r="I42">
        <v>0</v>
      </c>
      <c r="J42">
        <v>-0.126358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-95.024699999999996</v>
      </c>
      <c r="AI42">
        <v>-7.1875200000000001</v>
      </c>
      <c r="AJ42">
        <v>-0.42131299999999999</v>
      </c>
      <c r="AK42">
        <v>9.9895399999999995E-2</v>
      </c>
      <c r="AL42">
        <v>-4.8796400000000002E-4</v>
      </c>
      <c r="AM42">
        <v>1.01187</v>
      </c>
      <c r="AN42" s="11">
        <v>1.43439E-8</v>
      </c>
      <c r="AO42" s="11">
        <v>1.1484400000000001E-7</v>
      </c>
      <c r="AP42" s="11">
        <v>-2308860</v>
      </c>
      <c r="AQ42">
        <v>-13796.3</v>
      </c>
      <c r="AR42">
        <v>-97.395799999999994</v>
      </c>
      <c r="AS42">
        <v>-95.174499999999995</v>
      </c>
      <c r="AT42">
        <v>-13709</v>
      </c>
      <c r="AU42">
        <v>-19.178000000000001</v>
      </c>
      <c r="AV42">
        <v>-7.3392900000000001</v>
      </c>
      <c r="AW42">
        <v>-83.277699999999996</v>
      </c>
      <c r="AX42">
        <v>-0.58380600000000005</v>
      </c>
      <c r="AY42">
        <v>-0.57061799999999996</v>
      </c>
      <c r="AZ42">
        <v>-0.120155</v>
      </c>
      <c r="BA42">
        <v>-4.9421399999999997E-2</v>
      </c>
    </row>
    <row r="43" spans="1:53" hidden="1" x14ac:dyDescent="0.25">
      <c r="A43" s="24" t="s">
        <v>40</v>
      </c>
      <c r="B43">
        <v>9.2083600000000002E-2</v>
      </c>
      <c r="C43" s="11">
        <v>2.3430700000000001E-7</v>
      </c>
      <c r="D43" s="11">
        <v>2.3430700000000001E-7</v>
      </c>
      <c r="E43">
        <v>0</v>
      </c>
      <c r="F43">
        <v>0</v>
      </c>
      <c r="G43">
        <v>0</v>
      </c>
      <c r="H43">
        <v>0</v>
      </c>
      <c r="I43">
        <v>0</v>
      </c>
      <c r="J43">
        <v>-9.0198499999999994E-3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0.19870099999999999</v>
      </c>
      <c r="AI43">
        <v>1.50294E-2</v>
      </c>
      <c r="AJ43">
        <v>8.8098400000000002E-4</v>
      </c>
      <c r="AK43">
        <v>-2.0888499999999999E-4</v>
      </c>
      <c r="AL43" s="11">
        <v>1.0203499999999999E-6</v>
      </c>
      <c r="AM43" s="11">
        <v>1.4508900000000001E-8</v>
      </c>
      <c r="AN43">
        <v>1.00037</v>
      </c>
      <c r="AO43" s="11">
        <v>-2.4014399999999999E-10</v>
      </c>
      <c r="AP43">
        <v>4827.91</v>
      </c>
      <c r="AQ43">
        <v>28.848600000000001</v>
      </c>
      <c r="AR43">
        <v>0.20365900000000001</v>
      </c>
      <c r="AS43">
        <v>0.199014</v>
      </c>
      <c r="AT43">
        <v>28.666</v>
      </c>
      <c r="AU43">
        <v>4.0101999999999999E-2</v>
      </c>
      <c r="AV43">
        <v>1.5346800000000001E-2</v>
      </c>
      <c r="AW43">
        <v>0.17413699999999999</v>
      </c>
      <c r="AX43">
        <v>1.22076E-3</v>
      </c>
      <c r="AY43">
        <v>1.19319E-3</v>
      </c>
      <c r="AZ43">
        <v>2.5124899999999999E-4</v>
      </c>
      <c r="BA43">
        <v>1.03342E-4</v>
      </c>
    </row>
    <row r="44" spans="1:53" hidden="1" x14ac:dyDescent="0.25">
      <c r="A44" s="24" t="s">
        <v>41</v>
      </c>
      <c r="B44">
        <v>9.2317399999999994E-2</v>
      </c>
      <c r="C44" s="11">
        <v>1.7615900000000001E-7</v>
      </c>
      <c r="D44" s="11">
        <v>1.7615900000000001E-7</v>
      </c>
      <c r="E44">
        <v>0</v>
      </c>
      <c r="F44">
        <v>0</v>
      </c>
      <c r="G44">
        <v>0</v>
      </c>
      <c r="H44">
        <v>0</v>
      </c>
      <c r="I44">
        <v>0</v>
      </c>
      <c r="J44">
        <v>-7.3040099999999997E-3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1.5911599999999999</v>
      </c>
      <c r="AI44">
        <v>0.120353</v>
      </c>
      <c r="AJ44">
        <v>7.0547600000000002E-3</v>
      </c>
      <c r="AK44">
        <v>-1.6727199999999999E-3</v>
      </c>
      <c r="AL44" s="11">
        <v>8.1707999999999998E-6</v>
      </c>
      <c r="AM44" s="11">
        <v>1.16184E-7</v>
      </c>
      <c r="AN44" s="11">
        <v>-2.4018399999999997E-10</v>
      </c>
      <c r="AO44">
        <v>1.0002</v>
      </c>
      <c r="AP44">
        <v>38661.1</v>
      </c>
      <c r="AQ44">
        <v>231.01400000000001</v>
      </c>
      <c r="AR44">
        <v>1.63086</v>
      </c>
      <c r="AS44">
        <v>1.5936699999999999</v>
      </c>
      <c r="AT44">
        <v>229.55199999999999</v>
      </c>
      <c r="AU44">
        <v>0.32113000000000003</v>
      </c>
      <c r="AV44">
        <v>0.122894</v>
      </c>
      <c r="AW44">
        <v>1.39446</v>
      </c>
      <c r="AX44">
        <v>9.7756500000000003E-3</v>
      </c>
      <c r="AY44">
        <v>9.5548200000000003E-3</v>
      </c>
      <c r="AZ44">
        <v>2.0119600000000001E-3</v>
      </c>
      <c r="BA44">
        <v>8.2754499999999995E-4</v>
      </c>
    </row>
    <row r="45" spans="1:53" x14ac:dyDescent="0.25">
      <c r="A45" s="24" t="s">
        <v>42</v>
      </c>
      <c r="B45">
        <v>-0.86831499999999995</v>
      </c>
      <c r="C45">
        <v>2.3749099999999999E-4</v>
      </c>
      <c r="D45">
        <v>2.3749099999999999E-4</v>
      </c>
      <c r="E45">
        <v>0</v>
      </c>
      <c r="F45">
        <v>0</v>
      </c>
      <c r="G45">
        <v>0</v>
      </c>
      <c r="H45">
        <v>0</v>
      </c>
      <c r="I45">
        <v>0</v>
      </c>
      <c r="J45">
        <v>-6.9261699999999999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-5556.45</v>
      </c>
      <c r="AI45">
        <v>-420.28100000000001</v>
      </c>
      <c r="AJ45">
        <v>-24.6358</v>
      </c>
      <c r="AK45">
        <v>5.8412600000000001</v>
      </c>
      <c r="AL45">
        <v>-2.8533099999999999E-2</v>
      </c>
      <c r="AM45">
        <v>-4.0572600000000002E-4</v>
      </c>
      <c r="AN45" s="11">
        <v>8.3874399999999996E-7</v>
      </c>
      <c r="AO45" s="11">
        <v>6.7153900000000003E-6</v>
      </c>
      <c r="AP45" s="11">
        <v>1784410000</v>
      </c>
      <c r="AQ45">
        <v>-806720</v>
      </c>
      <c r="AR45">
        <v>-5695.1</v>
      </c>
      <c r="AS45">
        <v>-5565.21</v>
      </c>
      <c r="AT45">
        <v>-801615</v>
      </c>
      <c r="AU45">
        <v>-1121.4100000000001</v>
      </c>
      <c r="AV45">
        <v>-429.15600000000001</v>
      </c>
      <c r="AW45">
        <v>-4869.5600000000004</v>
      </c>
      <c r="AX45">
        <v>-34.1374</v>
      </c>
      <c r="AY45">
        <v>-33.366199999999999</v>
      </c>
      <c r="AZ45">
        <v>-7.0259200000000002</v>
      </c>
      <c r="BA45">
        <v>-2.88985</v>
      </c>
    </row>
    <row r="46" spans="1:53" hidden="1" x14ac:dyDescent="0.25">
      <c r="A46" s="24" t="s">
        <v>43</v>
      </c>
      <c r="B46">
        <v>-0.14721600000000001</v>
      </c>
      <c r="C46">
        <v>6.2002599999999998E-4</v>
      </c>
      <c r="D46">
        <v>6.2002599999999998E-4</v>
      </c>
      <c r="E46">
        <v>0</v>
      </c>
      <c r="F46">
        <v>0</v>
      </c>
      <c r="G46">
        <v>0</v>
      </c>
      <c r="H46">
        <v>0</v>
      </c>
      <c r="I46">
        <v>0</v>
      </c>
      <c r="J46">
        <v>-10.581099999999999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-3080.03</v>
      </c>
      <c r="AI46">
        <v>-232.96899999999999</v>
      </c>
      <c r="AJ46">
        <v>-13.656000000000001</v>
      </c>
      <c r="AK46">
        <v>3.2379099999999998</v>
      </c>
      <c r="AL46">
        <v>-1.5816400000000001E-2</v>
      </c>
      <c r="AM46">
        <v>-2.2489999999999999E-4</v>
      </c>
      <c r="AN46" s="11">
        <v>4.6492899999999999E-7</v>
      </c>
      <c r="AO46" s="11">
        <v>3.7224499999999998E-6</v>
      </c>
      <c r="AP46" s="11">
        <v>-74836900</v>
      </c>
      <c r="AQ46" s="11">
        <v>20243600</v>
      </c>
      <c r="AR46">
        <v>-3156.89</v>
      </c>
      <c r="AS46">
        <v>-3084.89</v>
      </c>
      <c r="AT46">
        <v>-444348</v>
      </c>
      <c r="AU46">
        <v>-621.61599999999999</v>
      </c>
      <c r="AV46">
        <v>-237.88800000000001</v>
      </c>
      <c r="AW46">
        <v>-2699.28</v>
      </c>
      <c r="AX46">
        <v>-18.922899999999998</v>
      </c>
      <c r="AY46">
        <v>-18.4954</v>
      </c>
      <c r="AZ46">
        <v>-3.8945799999999999</v>
      </c>
      <c r="BA46">
        <v>-1.60189</v>
      </c>
    </row>
    <row r="47" spans="1:53" x14ac:dyDescent="0.25">
      <c r="A47" s="24" t="s">
        <v>44</v>
      </c>
      <c r="B47">
        <v>-0.25587799999999999</v>
      </c>
      <c r="C47">
        <v>1.17939E-4</v>
      </c>
      <c r="D47">
        <v>1.17939E-4</v>
      </c>
      <c r="E47">
        <v>0</v>
      </c>
      <c r="F47">
        <v>0</v>
      </c>
      <c r="G47">
        <v>0</v>
      </c>
      <c r="H47">
        <v>0</v>
      </c>
      <c r="I47">
        <v>0</v>
      </c>
      <c r="J47">
        <v>-3.4925999999999999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-2821.82</v>
      </c>
      <c r="AI47">
        <v>-213.43799999999999</v>
      </c>
      <c r="AJ47">
        <v>-12.511200000000001</v>
      </c>
      <c r="AK47">
        <v>2.96645</v>
      </c>
      <c r="AL47">
        <v>-1.4490400000000001E-2</v>
      </c>
      <c r="AM47">
        <v>-2.0604600000000001E-4</v>
      </c>
      <c r="AN47" s="11">
        <v>4.2595199999999997E-7</v>
      </c>
      <c r="AO47" s="11">
        <v>3.4103799999999999E-6</v>
      </c>
      <c r="AP47" s="11">
        <v>-68562900</v>
      </c>
      <c r="AQ47">
        <v>-409689</v>
      </c>
      <c r="AR47">
        <v>156542</v>
      </c>
      <c r="AS47">
        <v>-2826.26</v>
      </c>
      <c r="AT47">
        <v>-407096</v>
      </c>
      <c r="AU47">
        <v>-569.50300000000004</v>
      </c>
      <c r="AV47">
        <v>-217.94499999999999</v>
      </c>
      <c r="AW47">
        <v>-2472.98</v>
      </c>
      <c r="AX47">
        <v>-17.336500000000001</v>
      </c>
      <c r="AY47">
        <v>-16.944900000000001</v>
      </c>
      <c r="AZ47">
        <v>-3.5680800000000001</v>
      </c>
      <c r="BA47">
        <v>-1.4676</v>
      </c>
    </row>
    <row r="48" spans="1:53" hidden="1" x14ac:dyDescent="0.25">
      <c r="A48" s="24" t="s">
        <v>45</v>
      </c>
      <c r="B48">
        <v>-0.248645</v>
      </c>
      <c r="C48">
        <v>1.16593E-4</v>
      </c>
      <c r="D48">
        <v>1.16593E-4</v>
      </c>
      <c r="E48">
        <v>0</v>
      </c>
      <c r="F48">
        <v>0</v>
      </c>
      <c r="G48">
        <v>0</v>
      </c>
      <c r="H48">
        <v>0</v>
      </c>
      <c r="I48">
        <v>0</v>
      </c>
      <c r="J48">
        <v>-3.45302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-2789.61</v>
      </c>
      <c r="AI48">
        <v>-211.00200000000001</v>
      </c>
      <c r="AJ48">
        <v>-12.368399999999999</v>
      </c>
      <c r="AK48">
        <v>2.9325999999999999</v>
      </c>
      <c r="AL48">
        <v>-1.4324999999999999E-2</v>
      </c>
      <c r="AM48">
        <v>-2.0369400000000001E-4</v>
      </c>
      <c r="AN48" s="11">
        <v>4.21091E-7</v>
      </c>
      <c r="AO48" s="11">
        <v>3.3714500000000001E-6</v>
      </c>
      <c r="AP48" s="11">
        <v>-67780400</v>
      </c>
      <c r="AQ48">
        <v>-405013</v>
      </c>
      <c r="AR48">
        <v>-2859.22</v>
      </c>
      <c r="AS48">
        <v>154803</v>
      </c>
      <c r="AT48">
        <v>-402450</v>
      </c>
      <c r="AU48">
        <v>-563.00300000000004</v>
      </c>
      <c r="AV48">
        <v>-215.458</v>
      </c>
      <c r="AW48">
        <v>-2444.7600000000002</v>
      </c>
      <c r="AX48">
        <v>-17.1386</v>
      </c>
      <c r="AY48">
        <v>-16.7515</v>
      </c>
      <c r="AZ48">
        <v>-3.5273599999999998</v>
      </c>
      <c r="BA48">
        <v>-1.45085</v>
      </c>
    </row>
    <row r="49" spans="1:53" hidden="1" x14ac:dyDescent="0.25">
      <c r="A49" s="24" t="s">
        <v>46</v>
      </c>
      <c r="B49">
        <v>-0.14516999999999999</v>
      </c>
      <c r="C49">
        <v>6.2356599999999999E-4</v>
      </c>
      <c r="D49">
        <v>6.2356599999999999E-4</v>
      </c>
      <c r="E49">
        <v>0</v>
      </c>
      <c r="F49">
        <v>0</v>
      </c>
      <c r="G49">
        <v>0</v>
      </c>
      <c r="H49">
        <v>0</v>
      </c>
      <c r="I49">
        <v>0</v>
      </c>
      <c r="J49">
        <v>-10.6313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-3082.06</v>
      </c>
      <c r="AI49">
        <v>-233.12200000000001</v>
      </c>
      <c r="AJ49">
        <v>-13.664999999999999</v>
      </c>
      <c r="AK49">
        <v>3.24004</v>
      </c>
      <c r="AL49">
        <v>-1.5826799999999999E-2</v>
      </c>
      <c r="AM49">
        <v>-2.2504799999999999E-4</v>
      </c>
      <c r="AN49" s="11">
        <v>4.6523500000000002E-7</v>
      </c>
      <c r="AO49" s="11">
        <v>3.7249000000000001E-6</v>
      </c>
      <c r="AP49" s="11">
        <v>-74886100</v>
      </c>
      <c r="AQ49">
        <v>-447472</v>
      </c>
      <c r="AR49">
        <v>-3158.97</v>
      </c>
      <c r="AS49">
        <v>-3086.92</v>
      </c>
      <c r="AT49" s="11">
        <v>20101700</v>
      </c>
      <c r="AU49">
        <v>-622.02499999999998</v>
      </c>
      <c r="AV49">
        <v>-238.04499999999999</v>
      </c>
      <c r="AW49">
        <v>-2701.05</v>
      </c>
      <c r="AX49">
        <v>-18.935300000000002</v>
      </c>
      <c r="AY49">
        <v>-18.5076</v>
      </c>
      <c r="AZ49">
        <v>-3.8971399999999998</v>
      </c>
      <c r="BA49">
        <v>-1.6029500000000001</v>
      </c>
    </row>
    <row r="50" spans="1:53" hidden="1" x14ac:dyDescent="0.25">
      <c r="A50" s="24" t="s">
        <v>47</v>
      </c>
      <c r="B50">
        <v>0.720966</v>
      </c>
      <c r="C50">
        <v>1.6798299999999999E-4</v>
      </c>
      <c r="D50">
        <v>1.6798299999999999E-4</v>
      </c>
      <c r="E50">
        <v>0</v>
      </c>
      <c r="F50">
        <v>0</v>
      </c>
      <c r="G50">
        <v>0</v>
      </c>
      <c r="H50">
        <v>0</v>
      </c>
      <c r="I50">
        <v>0</v>
      </c>
      <c r="J50">
        <v>-5.0426599999999997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-4016.46</v>
      </c>
      <c r="AI50">
        <v>-303.79899999999998</v>
      </c>
      <c r="AJ50">
        <v>-17.8079</v>
      </c>
      <c r="AK50">
        <v>4.22234</v>
      </c>
      <c r="AL50">
        <v>-2.06251E-2</v>
      </c>
      <c r="AM50">
        <v>-2.9327699999999999E-4</v>
      </c>
      <c r="AN50" s="11">
        <v>6.0628299999999998E-7</v>
      </c>
      <c r="AO50" s="11">
        <v>4.8542E-6</v>
      </c>
      <c r="AP50" s="11">
        <v>-97589800</v>
      </c>
      <c r="AQ50">
        <v>-583135</v>
      </c>
      <c r="AR50">
        <v>-4116.6899999999996</v>
      </c>
      <c r="AS50">
        <v>-4022.8</v>
      </c>
      <c r="AT50">
        <v>-579445</v>
      </c>
      <c r="AU50">
        <v>21245.599999999999</v>
      </c>
      <c r="AV50">
        <v>-310.214</v>
      </c>
      <c r="AW50">
        <v>-3519.95</v>
      </c>
      <c r="AX50">
        <v>-24.676100000000002</v>
      </c>
      <c r="AY50">
        <v>-24.1187</v>
      </c>
      <c r="AZ50">
        <v>-5.0786600000000002</v>
      </c>
      <c r="BA50">
        <v>-2.0889199999999999</v>
      </c>
    </row>
    <row r="51" spans="1:53" hidden="1" x14ac:dyDescent="0.25">
      <c r="A51" s="24" t="s">
        <v>48</v>
      </c>
      <c r="B51">
        <v>1.9967600000000001</v>
      </c>
      <c r="C51">
        <v>1.15796E-4</v>
      </c>
      <c r="D51">
        <v>1.15796E-4</v>
      </c>
      <c r="E51">
        <v>0</v>
      </c>
      <c r="F51">
        <v>0</v>
      </c>
      <c r="G51">
        <v>0</v>
      </c>
      <c r="H51">
        <v>0</v>
      </c>
      <c r="I51">
        <v>0</v>
      </c>
      <c r="J51">
        <v>-3.5701000000000001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-2764.91</v>
      </c>
      <c r="AI51">
        <v>-209.13300000000001</v>
      </c>
      <c r="AJ51">
        <v>-12.258900000000001</v>
      </c>
      <c r="AK51">
        <v>2.9066299999999998</v>
      </c>
      <c r="AL51">
        <v>-1.4198199999999999E-2</v>
      </c>
      <c r="AM51">
        <v>-2.01891E-4</v>
      </c>
      <c r="AN51" s="11">
        <v>4.1736199999999998E-7</v>
      </c>
      <c r="AO51" s="11">
        <v>3.3415999999999999E-6</v>
      </c>
      <c r="AP51" s="11">
        <v>-67180200</v>
      </c>
      <c r="AQ51">
        <v>-401427</v>
      </c>
      <c r="AR51">
        <v>-2833.9</v>
      </c>
      <c r="AS51">
        <v>-2769.27</v>
      </c>
      <c r="AT51">
        <v>-398886</v>
      </c>
      <c r="AU51">
        <v>-558.01800000000003</v>
      </c>
      <c r="AV51">
        <v>12048</v>
      </c>
      <c r="AW51">
        <v>-2423.11</v>
      </c>
      <c r="AX51">
        <v>-16.986899999999999</v>
      </c>
      <c r="AY51">
        <v>-16.603100000000001</v>
      </c>
      <c r="AZ51">
        <v>-3.4961199999999999</v>
      </c>
      <c r="BA51">
        <v>-1.4379999999999999</v>
      </c>
    </row>
    <row r="52" spans="1:53" hidden="1" x14ac:dyDescent="0.25">
      <c r="A52" s="24" t="s">
        <v>49</v>
      </c>
      <c r="B52">
        <v>0.74388799999999999</v>
      </c>
      <c r="C52">
        <v>1.0986399999999999E-3</v>
      </c>
      <c r="D52">
        <v>1.0986399999999999E-3</v>
      </c>
      <c r="E52">
        <v>0</v>
      </c>
      <c r="F52">
        <v>0</v>
      </c>
      <c r="G52">
        <v>0</v>
      </c>
      <c r="H52">
        <v>0</v>
      </c>
      <c r="I52">
        <v>0</v>
      </c>
      <c r="J52">
        <v>-15.193300000000001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-41.507800000000003</v>
      </c>
      <c r="AI52">
        <v>-3.13958</v>
      </c>
      <c r="AJ52">
        <v>-0.184034</v>
      </c>
      <c r="AK52">
        <v>4.3635399999999998E-2</v>
      </c>
      <c r="AL52">
        <v>-2.13148E-4</v>
      </c>
      <c r="AM52" s="11">
        <v>-3.03085E-6</v>
      </c>
      <c r="AN52" s="11">
        <v>6.2655799999999998E-9</v>
      </c>
      <c r="AO52" s="11">
        <v>5.0165199999999997E-8</v>
      </c>
      <c r="AP52" s="11">
        <v>-1008530</v>
      </c>
      <c r="AQ52">
        <v>-6026.36</v>
      </c>
      <c r="AR52">
        <v>-42.543500000000002</v>
      </c>
      <c r="AS52">
        <v>-41.5732</v>
      </c>
      <c r="AT52">
        <v>-5988.22</v>
      </c>
      <c r="AU52">
        <v>-8.3771500000000003</v>
      </c>
      <c r="AV52">
        <v>-3.2058800000000001</v>
      </c>
      <c r="AW52" s="11">
        <v>9267630</v>
      </c>
      <c r="AX52">
        <v>-0.25501299999999999</v>
      </c>
      <c r="AY52">
        <v>-0.249252</v>
      </c>
      <c r="AZ52">
        <v>-5.2484999999999997E-2</v>
      </c>
      <c r="BA52">
        <v>-2.1587800000000001E-2</v>
      </c>
    </row>
    <row r="53" spans="1:53" hidden="1" x14ac:dyDescent="0.25">
      <c r="A53" s="24" t="s">
        <v>50</v>
      </c>
      <c r="B53">
        <v>27.332799999999999</v>
      </c>
      <c r="C53">
        <v>1.07749E-4</v>
      </c>
      <c r="D53">
        <v>1.07749E-4</v>
      </c>
      <c r="E53">
        <v>0</v>
      </c>
      <c r="F53">
        <v>0</v>
      </c>
      <c r="G53">
        <v>0</v>
      </c>
      <c r="H53">
        <v>0</v>
      </c>
      <c r="I53">
        <v>0</v>
      </c>
      <c r="J53">
        <v>-4.9193800000000003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-2508.83</v>
      </c>
      <c r="AI53">
        <v>-189.76400000000001</v>
      </c>
      <c r="AJ53">
        <v>-11.1234</v>
      </c>
      <c r="AK53">
        <v>2.6374200000000001</v>
      </c>
      <c r="AL53">
        <v>-1.28831E-2</v>
      </c>
      <c r="AM53">
        <v>-1.83191E-4</v>
      </c>
      <c r="AN53" s="11">
        <v>3.7870599999999998E-7</v>
      </c>
      <c r="AO53" s="11">
        <v>3.0321000000000002E-6</v>
      </c>
      <c r="AP53" s="11">
        <v>-60958000</v>
      </c>
      <c r="AQ53">
        <v>-364247</v>
      </c>
      <c r="AR53">
        <v>-2571.4299999999998</v>
      </c>
      <c r="AS53">
        <v>-2512.7800000000002</v>
      </c>
      <c r="AT53">
        <v>-361942</v>
      </c>
      <c r="AU53">
        <v>-506.334</v>
      </c>
      <c r="AV53">
        <v>-193.77099999999999</v>
      </c>
      <c r="AW53">
        <v>-2198.6799999999998</v>
      </c>
      <c r="AX53">
        <v>1059.49</v>
      </c>
      <c r="AY53">
        <v>-15.0654</v>
      </c>
      <c r="AZ53">
        <v>-3.17231</v>
      </c>
      <c r="BA53">
        <v>-1.30481</v>
      </c>
    </row>
    <row r="54" spans="1:53" hidden="1" x14ac:dyDescent="0.25">
      <c r="A54" s="24" t="s">
        <v>51</v>
      </c>
      <c r="B54">
        <v>27.622199999999999</v>
      </c>
      <c r="C54">
        <v>1.06462E-4</v>
      </c>
      <c r="D54">
        <v>1.06462E-4</v>
      </c>
      <c r="E54">
        <v>0</v>
      </c>
      <c r="F54">
        <v>0</v>
      </c>
      <c r="G54">
        <v>0</v>
      </c>
      <c r="H54">
        <v>0</v>
      </c>
      <c r="I54">
        <v>0</v>
      </c>
      <c r="J54">
        <v>-4.8992300000000002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-2477.31</v>
      </c>
      <c r="AI54">
        <v>-187.38</v>
      </c>
      <c r="AJ54">
        <v>-10.983700000000001</v>
      </c>
      <c r="AK54">
        <v>2.6042900000000002</v>
      </c>
      <c r="AL54">
        <v>-1.27213E-2</v>
      </c>
      <c r="AM54">
        <v>-1.8089000000000001E-4</v>
      </c>
      <c r="AN54" s="11">
        <v>3.7394900000000001E-7</v>
      </c>
      <c r="AO54" s="11">
        <v>2.9940099999999999E-6</v>
      </c>
      <c r="AP54" s="11">
        <v>-60192300</v>
      </c>
      <c r="AQ54">
        <v>-359671</v>
      </c>
      <c r="AR54">
        <v>-2539.13</v>
      </c>
      <c r="AS54">
        <v>-2481.2199999999998</v>
      </c>
      <c r="AT54">
        <v>-357395</v>
      </c>
      <c r="AU54">
        <v>-499.97399999999999</v>
      </c>
      <c r="AV54">
        <v>-191.33699999999999</v>
      </c>
      <c r="AW54">
        <v>-2171.06</v>
      </c>
      <c r="AX54">
        <v>-15.219900000000001</v>
      </c>
      <c r="AY54">
        <v>1049.1099999999999</v>
      </c>
      <c r="AZ54">
        <v>-3.13246</v>
      </c>
      <c r="BA54">
        <v>-1.2884199999999999</v>
      </c>
    </row>
    <row r="55" spans="1:53" hidden="1" x14ac:dyDescent="0.25">
      <c r="A55" s="24" t="s">
        <v>52</v>
      </c>
      <c r="B55">
        <v>114.066</v>
      </c>
      <c r="C55">
        <v>1.01032E-4</v>
      </c>
      <c r="D55">
        <v>1.01032E-4</v>
      </c>
      <c r="E55">
        <v>0</v>
      </c>
      <c r="F55">
        <v>0</v>
      </c>
      <c r="G55">
        <v>0</v>
      </c>
      <c r="H55">
        <v>0</v>
      </c>
      <c r="I55">
        <v>0</v>
      </c>
      <c r="J55">
        <v>-10.158099999999999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-2130.4699999999998</v>
      </c>
      <c r="AI55">
        <v>-161.14599999999999</v>
      </c>
      <c r="AJ55">
        <v>-9.4459400000000002</v>
      </c>
      <c r="AK55">
        <v>2.2396799999999999</v>
      </c>
      <c r="AL55">
        <v>-1.09403E-2</v>
      </c>
      <c r="AM55">
        <v>-1.5556500000000001E-4</v>
      </c>
      <c r="AN55" s="11">
        <v>3.2159400000000001E-7</v>
      </c>
      <c r="AO55" s="11">
        <v>2.5748400000000002E-6</v>
      </c>
      <c r="AP55" s="11">
        <v>-51765000</v>
      </c>
      <c r="AQ55">
        <v>-309315</v>
      </c>
      <c r="AR55">
        <v>-2183.64</v>
      </c>
      <c r="AS55">
        <v>-2133.83</v>
      </c>
      <c r="AT55">
        <v>-307358</v>
      </c>
      <c r="AU55">
        <v>-429.97500000000002</v>
      </c>
      <c r="AV55">
        <v>-164.54900000000001</v>
      </c>
      <c r="AW55">
        <v>-1867.1</v>
      </c>
      <c r="AX55">
        <v>-13.0891</v>
      </c>
      <c r="AY55">
        <v>-12.7934</v>
      </c>
      <c r="AZ55">
        <v>257.82400000000001</v>
      </c>
      <c r="BA55">
        <v>-1.1080399999999999</v>
      </c>
    </row>
    <row r="56" spans="1:53" hidden="1" x14ac:dyDescent="0.25">
      <c r="A56" s="24" t="s">
        <v>53</v>
      </c>
      <c r="B56">
        <v>147.66</v>
      </c>
      <c r="C56" s="11">
        <v>6.2833499999999994E-5</v>
      </c>
      <c r="D56" s="11">
        <v>6.2833499999999994E-5</v>
      </c>
      <c r="E56">
        <v>0</v>
      </c>
      <c r="F56">
        <v>0</v>
      </c>
      <c r="G56">
        <v>0</v>
      </c>
      <c r="H56">
        <v>0</v>
      </c>
      <c r="I56">
        <v>0</v>
      </c>
      <c r="J56">
        <v>-11.1282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-1132.42</v>
      </c>
      <c r="AI56">
        <v>-85.6541</v>
      </c>
      <c r="AJ56">
        <v>-5.0208199999999996</v>
      </c>
      <c r="AK56">
        <v>1.1904600000000001</v>
      </c>
      <c r="AL56">
        <v>-5.8151000000000001E-3</v>
      </c>
      <c r="AM56" s="11">
        <v>-8.2687600000000004E-5</v>
      </c>
      <c r="AN56" s="11">
        <v>1.7093799999999999E-7</v>
      </c>
      <c r="AO56" s="11">
        <v>1.36861E-6</v>
      </c>
      <c r="AP56" s="11">
        <v>-27514800</v>
      </c>
      <c r="AQ56">
        <v>-164411</v>
      </c>
      <c r="AR56">
        <v>-1160.67</v>
      </c>
      <c r="AS56">
        <v>-1134.2</v>
      </c>
      <c r="AT56">
        <v>-163371</v>
      </c>
      <c r="AU56">
        <v>-228.54599999999999</v>
      </c>
      <c r="AV56">
        <v>-87.462800000000001</v>
      </c>
      <c r="AW56">
        <v>-992.42600000000004</v>
      </c>
      <c r="AX56">
        <v>-6.9572599999999998</v>
      </c>
      <c r="AY56">
        <v>-6.80009</v>
      </c>
      <c r="AZ56">
        <v>-1.4319</v>
      </c>
      <c r="BA56">
        <v>201.006</v>
      </c>
    </row>
    <row r="57" spans="1:53" x14ac:dyDescent="0.25">
      <c r="B57" t="s">
        <v>147</v>
      </c>
    </row>
    <row r="58" spans="1:53" x14ac:dyDescent="0.25">
      <c r="B58" t="s">
        <v>148</v>
      </c>
    </row>
    <row r="59" spans="1:53" x14ac:dyDescent="0.25">
      <c r="A59" s="24" t="s">
        <v>2</v>
      </c>
      <c r="B59">
        <v>187.09</v>
      </c>
      <c r="C59">
        <v>-4.6573300000000002E-4</v>
      </c>
      <c r="D59">
        <v>-3.23524E-4</v>
      </c>
      <c r="E59">
        <v>-1.12346E-4</v>
      </c>
      <c r="F59">
        <v>-1.62474E-3</v>
      </c>
      <c r="G59">
        <v>-2.2673499999999999E-4</v>
      </c>
      <c r="H59">
        <v>-1.6282899999999999E-3</v>
      </c>
      <c r="I59">
        <v>-4.1807799999999999E-2</v>
      </c>
      <c r="J59">
        <v>-145.119</v>
      </c>
      <c r="K59">
        <v>-78.548299999999998</v>
      </c>
      <c r="L59" s="11">
        <v>-3.08321E-8</v>
      </c>
      <c r="M59" s="11">
        <v>-5.8967799999999998E-8</v>
      </c>
      <c r="N59">
        <v>3678.91</v>
      </c>
      <c r="O59">
        <v>1403.1</v>
      </c>
      <c r="P59">
        <v>979.32600000000002</v>
      </c>
      <c r="Q59">
        <v>-189.398</v>
      </c>
      <c r="R59">
        <v>24.9438</v>
      </c>
      <c r="S59">
        <v>-9.0462699999999998</v>
      </c>
      <c r="T59">
        <v>-7.02529</v>
      </c>
      <c r="U59">
        <v>-6.8202999999999996</v>
      </c>
      <c r="V59" s="11">
        <v>3481620</v>
      </c>
      <c r="W59" s="11">
        <v>1526230</v>
      </c>
      <c r="X59">
        <v>47766.8</v>
      </c>
      <c r="Y59">
        <v>49626.1</v>
      </c>
      <c r="Z59" s="11">
        <v>1520910</v>
      </c>
      <c r="AA59">
        <v>41617.800000000003</v>
      </c>
      <c r="AB59">
        <v>116069</v>
      </c>
      <c r="AC59" s="11">
        <v>-5400230</v>
      </c>
      <c r="AD59">
        <v>-228893</v>
      </c>
      <c r="AE59">
        <v>-278758</v>
      </c>
      <c r="AF59">
        <v>-403903</v>
      </c>
      <c r="AG59">
        <v>-95665.8</v>
      </c>
      <c r="AH59">
        <v>31790</v>
      </c>
      <c r="AI59">
        <v>2632.22</v>
      </c>
      <c r="AJ59">
        <v>351.80599999999998</v>
      </c>
      <c r="AK59">
        <v>-40.833300000000001</v>
      </c>
      <c r="AL59">
        <v>1.6334599999999999</v>
      </c>
      <c r="AM59">
        <v>-13.019399999999999</v>
      </c>
      <c r="AN59">
        <v>-0.87599099999999996</v>
      </c>
      <c r="AO59">
        <v>-0.55182100000000001</v>
      </c>
      <c r="AP59" s="11">
        <v>1212730000</v>
      </c>
      <c r="AQ59" s="11">
        <v>23941600</v>
      </c>
      <c r="AR59">
        <v>189197</v>
      </c>
      <c r="AS59">
        <v>189983</v>
      </c>
      <c r="AT59" s="11">
        <v>23767600</v>
      </c>
      <c r="AU59">
        <v>20841.400000000001</v>
      </c>
      <c r="AV59">
        <v>14988.9</v>
      </c>
      <c r="AW59" s="11">
        <v>-71537100</v>
      </c>
      <c r="AX59">
        <v>1537.72</v>
      </c>
      <c r="AY59">
        <v>1550.67</v>
      </c>
      <c r="AZ59">
        <v>576.08199999999999</v>
      </c>
      <c r="BA59">
        <v>1042.52</v>
      </c>
    </row>
    <row r="60" spans="1:53" x14ac:dyDescent="0.25">
      <c r="A60" s="24" t="s">
        <v>3</v>
      </c>
      <c r="B60">
        <v>-123.90300000000001</v>
      </c>
      <c r="C60">
        <v>1.0366899999999999</v>
      </c>
      <c r="D60">
        <v>-4.2550299999999999E-3</v>
      </c>
      <c r="E60">
        <v>-7.8187199999999997E-4</v>
      </c>
      <c r="F60">
        <v>-7.8501500000000002E-3</v>
      </c>
      <c r="G60">
        <v>7.9169400000000008E-3</v>
      </c>
      <c r="H60">
        <v>-7.8666299999999995E-3</v>
      </c>
      <c r="I60">
        <v>8.6435999999999999E-2</v>
      </c>
      <c r="J60">
        <v>-734.98599999999999</v>
      </c>
      <c r="K60">
        <v>-397.67599999999999</v>
      </c>
      <c r="L60" s="11">
        <v>-1.5602299999999999E-7</v>
      </c>
      <c r="M60" s="11">
        <v>-2.7845400000000001E-7</v>
      </c>
      <c r="N60">
        <v>18632.8</v>
      </c>
      <c r="O60">
        <v>7104.94</v>
      </c>
      <c r="P60">
        <v>4962.7700000000004</v>
      </c>
      <c r="Q60">
        <v>-943.84799999999996</v>
      </c>
      <c r="R60">
        <v>126.337</v>
      </c>
      <c r="S60">
        <v>-45.869500000000002</v>
      </c>
      <c r="T60">
        <v>-35.630099999999999</v>
      </c>
      <c r="U60">
        <v>-34.591500000000003</v>
      </c>
      <c r="V60" s="11">
        <v>17632200</v>
      </c>
      <c r="W60" s="11">
        <v>7727540</v>
      </c>
      <c r="X60">
        <v>240685</v>
      </c>
      <c r="Y60">
        <v>250181</v>
      </c>
      <c r="Z60" s="11">
        <v>7700580</v>
      </c>
      <c r="AA60">
        <v>210210</v>
      </c>
      <c r="AB60">
        <v>591685</v>
      </c>
      <c r="AC60" s="11">
        <v>-27304200</v>
      </c>
      <c r="AD60" s="11">
        <v>-1178230</v>
      </c>
      <c r="AE60" s="11">
        <v>-1434350</v>
      </c>
      <c r="AF60" s="11">
        <v>-2078780</v>
      </c>
      <c r="AG60">
        <v>-494522</v>
      </c>
      <c r="AH60">
        <v>160999</v>
      </c>
      <c r="AI60">
        <v>13324</v>
      </c>
      <c r="AJ60">
        <v>1799.08</v>
      </c>
      <c r="AK60">
        <v>-152.81700000000001</v>
      </c>
      <c r="AL60">
        <v>8.2728300000000008</v>
      </c>
      <c r="AM60">
        <v>-65.942400000000006</v>
      </c>
      <c r="AN60">
        <v>-4.4371299999999998</v>
      </c>
      <c r="AO60">
        <v>-2.7952400000000002</v>
      </c>
      <c r="AP60" s="11">
        <v>6142240000</v>
      </c>
      <c r="AQ60" s="11">
        <v>121084000</v>
      </c>
      <c r="AR60">
        <v>958251</v>
      </c>
      <c r="AS60">
        <v>962232</v>
      </c>
      <c r="AT60" s="11">
        <v>120204000</v>
      </c>
      <c r="AU60">
        <v>105554</v>
      </c>
      <c r="AV60">
        <v>75956.5</v>
      </c>
      <c r="AW60" s="11">
        <v>-356671000</v>
      </c>
      <c r="AX60">
        <v>7865</v>
      </c>
      <c r="AY60">
        <v>7934.86</v>
      </c>
      <c r="AZ60">
        <v>2828.14</v>
      </c>
      <c r="BA60">
        <v>5523.06</v>
      </c>
    </row>
    <row r="61" spans="1:53" hidden="1" x14ac:dyDescent="0.25">
      <c r="A61" s="24" t="s">
        <v>4</v>
      </c>
      <c r="B61">
        <v>-200.51300000000001</v>
      </c>
      <c r="C61">
        <v>-7.6711599999999998E-3</v>
      </c>
      <c r="D61">
        <v>1.0337700000000001</v>
      </c>
      <c r="E61">
        <v>-1.2852E-3</v>
      </c>
      <c r="F61">
        <v>-1.2764599999999999E-2</v>
      </c>
      <c r="G61">
        <v>1.31784E-2</v>
      </c>
      <c r="H61">
        <v>-1.27914E-2</v>
      </c>
      <c r="I61">
        <v>0.12469</v>
      </c>
      <c r="J61">
        <v>-1197.06</v>
      </c>
      <c r="K61">
        <v>-647.67499999999995</v>
      </c>
      <c r="L61" s="11">
        <v>-2.5410500000000001E-7</v>
      </c>
      <c r="M61" s="11">
        <v>-4.5252700000000001E-7</v>
      </c>
      <c r="N61">
        <v>30346.7</v>
      </c>
      <c r="O61">
        <v>11572</v>
      </c>
      <c r="P61">
        <v>8081.91</v>
      </c>
      <c r="Q61">
        <v>-1541.8</v>
      </c>
      <c r="R61">
        <v>205.76300000000001</v>
      </c>
      <c r="S61">
        <v>-74.712599999999995</v>
      </c>
      <c r="T61">
        <v>-58.035400000000003</v>
      </c>
      <c r="U61">
        <v>-56.343800000000002</v>
      </c>
      <c r="V61" s="11">
        <v>28717800</v>
      </c>
      <c r="W61" s="11">
        <v>12587200</v>
      </c>
      <c r="X61">
        <v>391996</v>
      </c>
      <c r="Y61">
        <v>407462</v>
      </c>
      <c r="Z61" s="11">
        <v>12543300</v>
      </c>
      <c r="AA61">
        <v>342363</v>
      </c>
      <c r="AB61">
        <v>963673</v>
      </c>
      <c r="AC61" s="11">
        <v>-44501100</v>
      </c>
      <c r="AD61" s="11">
        <v>-1919000</v>
      </c>
      <c r="AE61" s="11">
        <v>-2336140</v>
      </c>
      <c r="AF61" s="11">
        <v>-3385740</v>
      </c>
      <c r="AG61">
        <v>-805442</v>
      </c>
      <c r="AH61">
        <v>262215</v>
      </c>
      <c r="AI61">
        <v>21700.2</v>
      </c>
      <c r="AJ61">
        <v>2930.96</v>
      </c>
      <c r="AK61">
        <v>-246.25299999999999</v>
      </c>
      <c r="AL61">
        <v>13.473800000000001</v>
      </c>
      <c r="AM61">
        <v>-107.399</v>
      </c>
      <c r="AN61">
        <v>-7.2266599999999999</v>
      </c>
      <c r="AO61">
        <v>-4.5525500000000001</v>
      </c>
      <c r="AP61" s="11">
        <v>10003800000</v>
      </c>
      <c r="AQ61" s="11">
        <v>197199000</v>
      </c>
      <c r="AR61" s="11">
        <v>1560680</v>
      </c>
      <c r="AS61" s="11">
        <v>1567170</v>
      </c>
      <c r="AT61" s="11">
        <v>195764000</v>
      </c>
      <c r="AU61">
        <v>171914</v>
      </c>
      <c r="AV61">
        <v>123709</v>
      </c>
      <c r="AW61" s="11">
        <v>-580616000</v>
      </c>
      <c r="AX61">
        <v>12809.6</v>
      </c>
      <c r="AY61">
        <v>12923.3</v>
      </c>
      <c r="AZ61">
        <v>4606.1400000000003</v>
      </c>
      <c r="BA61">
        <v>8995.27</v>
      </c>
    </row>
    <row r="62" spans="1:53" x14ac:dyDescent="0.25">
      <c r="A62" s="24" t="s">
        <v>5</v>
      </c>
      <c r="B62">
        <v>-166.227</v>
      </c>
      <c r="C62">
        <v>-3.9831900000000002E-3</v>
      </c>
      <c r="D62">
        <v>-3.1422300000000002E-3</v>
      </c>
      <c r="E62">
        <v>0.99983900000000003</v>
      </c>
      <c r="F62">
        <v>-1.17298E-2</v>
      </c>
      <c r="G62">
        <v>-2.6290599999999999E-3</v>
      </c>
      <c r="H62">
        <v>-1.17546E-2</v>
      </c>
      <c r="I62">
        <v>-0.58219900000000002</v>
      </c>
      <c r="J62">
        <v>-1010.59</v>
      </c>
      <c r="K62">
        <v>-546.87199999999996</v>
      </c>
      <c r="L62" s="11">
        <v>-2.1463000000000001E-7</v>
      </c>
      <c r="M62" s="11">
        <v>-3.8271099999999999E-7</v>
      </c>
      <c r="N62">
        <v>25619</v>
      </c>
      <c r="O62">
        <v>9770.86</v>
      </c>
      <c r="P62">
        <v>6819.76</v>
      </c>
      <c r="Q62">
        <v>-1318.99</v>
      </c>
      <c r="R62">
        <v>173.71199999999999</v>
      </c>
      <c r="S62">
        <v>-63.079799999999999</v>
      </c>
      <c r="T62">
        <v>-49.000100000000003</v>
      </c>
      <c r="U62">
        <v>-47.571899999999999</v>
      </c>
      <c r="V62" s="11">
        <v>24245300</v>
      </c>
      <c r="W62" s="11">
        <v>10628900</v>
      </c>
      <c r="X62">
        <v>330933</v>
      </c>
      <c r="Y62">
        <v>343989</v>
      </c>
      <c r="Z62" s="11">
        <v>10591900</v>
      </c>
      <c r="AA62">
        <v>289032</v>
      </c>
      <c r="AB62">
        <v>813566</v>
      </c>
      <c r="AC62" s="11">
        <v>-37618200</v>
      </c>
      <c r="AD62" s="11">
        <v>-1620100</v>
      </c>
      <c r="AE62" s="11">
        <v>-1972270</v>
      </c>
      <c r="AF62" s="11">
        <v>-2858380</v>
      </c>
      <c r="AG62">
        <v>-679991</v>
      </c>
      <c r="AH62">
        <v>221378</v>
      </c>
      <c r="AI62">
        <v>18330.099999999999</v>
      </c>
      <c r="AJ62">
        <v>2449.85</v>
      </c>
      <c r="AK62">
        <v>-284.48099999999999</v>
      </c>
      <c r="AL62">
        <v>11.375</v>
      </c>
      <c r="AM62">
        <v>-90.669600000000003</v>
      </c>
      <c r="AN62">
        <v>-6.1009900000000004</v>
      </c>
      <c r="AO62">
        <v>-3.8434200000000001</v>
      </c>
      <c r="AP62" s="11">
        <v>8445090000</v>
      </c>
      <c r="AQ62" s="11">
        <v>166734000</v>
      </c>
      <c r="AR62" s="11">
        <v>1317570</v>
      </c>
      <c r="AS62" s="11">
        <v>1323050</v>
      </c>
      <c r="AT62" s="11">
        <v>165522000</v>
      </c>
      <c r="AU62">
        <v>145135</v>
      </c>
      <c r="AV62">
        <v>104439</v>
      </c>
      <c r="AW62" s="11">
        <v>-498518000</v>
      </c>
      <c r="AX62">
        <v>10814.4</v>
      </c>
      <c r="AY62">
        <v>10910.4</v>
      </c>
      <c r="AZ62">
        <v>3888.42</v>
      </c>
      <c r="BA62">
        <v>7594.64</v>
      </c>
    </row>
    <row r="63" spans="1:53" hidden="1" x14ac:dyDescent="0.25">
      <c r="A63" s="24" t="s">
        <v>6</v>
      </c>
      <c r="B63">
        <v>-8.1129099999999994</v>
      </c>
      <c r="C63">
        <v>-1.9440399999999999E-4</v>
      </c>
      <c r="D63">
        <v>-1.5336000000000001E-4</v>
      </c>
      <c r="E63" s="11">
        <v>-5.4492800000000001E-5</v>
      </c>
      <c r="F63">
        <v>1.00038</v>
      </c>
      <c r="G63">
        <v>-1.2831400000000001E-4</v>
      </c>
      <c r="H63">
        <v>-5.7369400000000003E-4</v>
      </c>
      <c r="I63">
        <v>-2.84149E-2</v>
      </c>
      <c r="J63">
        <v>-49.322899999999997</v>
      </c>
      <c r="K63">
        <v>-26.703600000000002</v>
      </c>
      <c r="L63" s="11">
        <v>-1.0475299999999999E-8</v>
      </c>
      <c r="M63" s="11">
        <v>-1.8678699999999998E-8</v>
      </c>
      <c r="N63">
        <v>1250.3599999999999</v>
      </c>
      <c r="O63">
        <v>476.87799999999999</v>
      </c>
      <c r="P63">
        <v>332.846</v>
      </c>
      <c r="Q63">
        <v>-64.374600000000001</v>
      </c>
      <c r="R63">
        <v>8.4781999999999993</v>
      </c>
      <c r="S63">
        <v>-3.0786799999999999</v>
      </c>
      <c r="T63">
        <v>-2.3915000000000002</v>
      </c>
      <c r="U63">
        <v>-2.3218000000000001</v>
      </c>
      <c r="V63" s="11">
        <v>1183320</v>
      </c>
      <c r="W63">
        <v>518753</v>
      </c>
      <c r="X63">
        <v>16151.5</v>
      </c>
      <c r="Y63">
        <v>16788.8</v>
      </c>
      <c r="Z63">
        <v>516948</v>
      </c>
      <c r="AA63">
        <v>14106.5</v>
      </c>
      <c r="AB63">
        <v>39707</v>
      </c>
      <c r="AC63" s="11">
        <v>-1836000</v>
      </c>
      <c r="AD63">
        <v>-79070.7</v>
      </c>
      <c r="AE63">
        <v>-96258.9</v>
      </c>
      <c r="AF63">
        <v>-139507</v>
      </c>
      <c r="AG63">
        <v>-33187.699999999997</v>
      </c>
      <c r="AH63">
        <v>10804.6</v>
      </c>
      <c r="AI63">
        <v>894.62199999999996</v>
      </c>
      <c r="AJ63">
        <v>119.568</v>
      </c>
      <c r="AK63">
        <v>-13.884399999999999</v>
      </c>
      <c r="AL63">
        <v>0.55516799999999999</v>
      </c>
      <c r="AM63">
        <v>-4.42523</v>
      </c>
      <c r="AN63">
        <v>-0.29776599999999998</v>
      </c>
      <c r="AO63">
        <v>-0.187582</v>
      </c>
      <c r="AP63" s="11">
        <v>412172000</v>
      </c>
      <c r="AQ63" s="11">
        <v>8137620</v>
      </c>
      <c r="AR63">
        <v>64305.599999999999</v>
      </c>
      <c r="AS63">
        <v>64572.800000000003</v>
      </c>
      <c r="AT63" s="11">
        <v>8078490</v>
      </c>
      <c r="AU63">
        <v>7083.47</v>
      </c>
      <c r="AV63">
        <v>5097.24</v>
      </c>
      <c r="AW63" s="11">
        <v>-24330700</v>
      </c>
      <c r="AX63">
        <v>527.80700000000002</v>
      </c>
      <c r="AY63">
        <v>532.49599999999998</v>
      </c>
      <c r="AZ63">
        <v>189.779</v>
      </c>
      <c r="BA63">
        <v>370.66500000000002</v>
      </c>
    </row>
    <row r="64" spans="1:53" hidden="1" x14ac:dyDescent="0.25">
      <c r="A64" s="24" t="s">
        <v>7</v>
      </c>
      <c r="B64">
        <v>-141.428</v>
      </c>
      <c r="C64">
        <v>2.1989399999999999E-2</v>
      </c>
      <c r="D64">
        <v>2.24455E-2</v>
      </c>
      <c r="E64">
        <v>-1.3325699999999999E-3</v>
      </c>
      <c r="F64">
        <v>-1.03642E-2</v>
      </c>
      <c r="G64">
        <v>1.02515</v>
      </c>
      <c r="H64">
        <v>-1.03853E-2</v>
      </c>
      <c r="I64">
        <v>-0.73293600000000003</v>
      </c>
      <c r="J64">
        <v>-859.98699999999997</v>
      </c>
      <c r="K64">
        <v>-465.6</v>
      </c>
      <c r="L64" s="11">
        <v>-1.82359E-7</v>
      </c>
      <c r="M64" s="11">
        <v>-2.9488499999999998E-7</v>
      </c>
      <c r="N64">
        <v>21801.1</v>
      </c>
      <c r="O64">
        <v>8314.75</v>
      </c>
      <c r="P64">
        <v>5803.44</v>
      </c>
      <c r="Q64">
        <v>-1122.42</v>
      </c>
      <c r="R64">
        <v>147.82400000000001</v>
      </c>
      <c r="S64">
        <v>-53.679299999999998</v>
      </c>
      <c r="T64">
        <v>-41.697800000000001</v>
      </c>
      <c r="U64">
        <v>-40.482500000000002</v>
      </c>
      <c r="V64" s="11">
        <v>20632200</v>
      </c>
      <c r="W64" s="11">
        <v>9044890</v>
      </c>
      <c r="X64">
        <v>281615</v>
      </c>
      <c r="Y64">
        <v>292726</v>
      </c>
      <c r="Z64" s="11">
        <v>9013410</v>
      </c>
      <c r="AA64">
        <v>245959</v>
      </c>
      <c r="AB64">
        <v>692324</v>
      </c>
      <c r="AC64" s="11">
        <v>-32012100</v>
      </c>
      <c r="AD64" s="11">
        <v>-1378660</v>
      </c>
      <c r="AE64" s="11">
        <v>-1678350</v>
      </c>
      <c r="AF64" s="11">
        <v>-2432410</v>
      </c>
      <c r="AG64">
        <v>-578655</v>
      </c>
      <c r="AH64">
        <v>188387</v>
      </c>
      <c r="AI64">
        <v>15598.5</v>
      </c>
      <c r="AJ64">
        <v>2084.7600000000002</v>
      </c>
      <c r="AK64">
        <v>-242.08600000000001</v>
      </c>
      <c r="AL64">
        <v>9.6798000000000002</v>
      </c>
      <c r="AM64">
        <v>-77.157499999999999</v>
      </c>
      <c r="AN64">
        <v>-5.1917900000000001</v>
      </c>
      <c r="AO64">
        <v>-3.2706499999999998</v>
      </c>
      <c r="AP64" s="11">
        <v>7186560000</v>
      </c>
      <c r="AQ64" s="11">
        <v>141886000</v>
      </c>
      <c r="AR64" s="11">
        <v>1121220</v>
      </c>
      <c r="AS64" s="11">
        <v>1125880</v>
      </c>
      <c r="AT64" s="11">
        <v>140855000</v>
      </c>
      <c r="AU64">
        <v>123506</v>
      </c>
      <c r="AV64">
        <v>88874.5</v>
      </c>
      <c r="AW64" s="11">
        <v>-424226000</v>
      </c>
      <c r="AX64">
        <v>9202.75</v>
      </c>
      <c r="AY64">
        <v>9284.5</v>
      </c>
      <c r="AZ64">
        <v>3308.95</v>
      </c>
      <c r="BA64">
        <v>6462.84</v>
      </c>
    </row>
    <row r="65" spans="1:53" x14ac:dyDescent="0.25">
      <c r="A65" s="24" t="s">
        <v>8</v>
      </c>
      <c r="B65">
        <v>-8.0949500000000008</v>
      </c>
      <c r="C65">
        <v>-1.93974E-4</v>
      </c>
      <c r="D65">
        <v>-1.5302100000000001E-4</v>
      </c>
      <c r="E65" s="11">
        <v>-5.4372400000000001E-5</v>
      </c>
      <c r="F65">
        <v>-5.7122200000000003E-4</v>
      </c>
      <c r="G65">
        <v>-1.2803099999999999E-4</v>
      </c>
      <c r="H65">
        <v>1.00038</v>
      </c>
      <c r="I65">
        <v>-2.8352100000000002E-2</v>
      </c>
      <c r="J65">
        <v>-49.213900000000002</v>
      </c>
      <c r="K65">
        <v>-26.644600000000001</v>
      </c>
      <c r="L65" s="11">
        <v>-1.04521E-8</v>
      </c>
      <c r="M65" s="11">
        <v>-1.8637399999999999E-8</v>
      </c>
      <c r="N65">
        <v>1247.5999999999999</v>
      </c>
      <c r="O65">
        <v>475.82400000000001</v>
      </c>
      <c r="P65">
        <v>332.11099999999999</v>
      </c>
      <c r="Q65">
        <v>-64.232299999999995</v>
      </c>
      <c r="R65">
        <v>8.45946</v>
      </c>
      <c r="S65">
        <v>-3.0718800000000002</v>
      </c>
      <c r="T65">
        <v>-2.3862199999999998</v>
      </c>
      <c r="U65">
        <v>-2.3166699999999998</v>
      </c>
      <c r="V65" s="11">
        <v>1180700</v>
      </c>
      <c r="W65">
        <v>517607</v>
      </c>
      <c r="X65">
        <v>16115.8</v>
      </c>
      <c r="Y65">
        <v>16751.7</v>
      </c>
      <c r="Z65">
        <v>515805</v>
      </c>
      <c r="AA65">
        <v>14075.4</v>
      </c>
      <c r="AB65">
        <v>39619.199999999997</v>
      </c>
      <c r="AC65" s="11">
        <v>-1831940</v>
      </c>
      <c r="AD65">
        <v>-78895.899999999994</v>
      </c>
      <c r="AE65">
        <v>-96046.1</v>
      </c>
      <c r="AF65">
        <v>-139198</v>
      </c>
      <c r="AG65">
        <v>-33114.400000000001</v>
      </c>
      <c r="AH65">
        <v>10780.7</v>
      </c>
      <c r="AI65">
        <v>892.64400000000001</v>
      </c>
      <c r="AJ65">
        <v>119.303</v>
      </c>
      <c r="AK65">
        <v>-13.8537</v>
      </c>
      <c r="AL65">
        <v>0.55394100000000002</v>
      </c>
      <c r="AM65">
        <v>-4.4154499999999999</v>
      </c>
      <c r="AN65">
        <v>-0.29710799999999998</v>
      </c>
      <c r="AO65">
        <v>-0.187168</v>
      </c>
      <c r="AP65" s="11">
        <v>411261000</v>
      </c>
      <c r="AQ65" s="11">
        <v>8119640</v>
      </c>
      <c r="AR65">
        <v>64163.5</v>
      </c>
      <c r="AS65">
        <v>64430.1</v>
      </c>
      <c r="AT65" s="11">
        <v>8060640</v>
      </c>
      <c r="AU65">
        <v>7067.81</v>
      </c>
      <c r="AV65">
        <v>5085.97</v>
      </c>
      <c r="AW65" s="11">
        <v>-24276900</v>
      </c>
      <c r="AX65">
        <v>526.64099999999996</v>
      </c>
      <c r="AY65">
        <v>531.31899999999996</v>
      </c>
      <c r="AZ65">
        <v>189.35900000000001</v>
      </c>
      <c r="BA65">
        <v>369.846</v>
      </c>
    </row>
    <row r="66" spans="1:53" x14ac:dyDescent="0.25">
      <c r="A66" s="24" t="s">
        <v>9</v>
      </c>
      <c r="B66">
        <v>-4741.51</v>
      </c>
      <c r="C66">
        <v>-8.4344799999999998E-2</v>
      </c>
      <c r="D66">
        <v>-6.0441700000000001E-2</v>
      </c>
      <c r="E66">
        <v>-2.2577900000000001E-2</v>
      </c>
      <c r="F66">
        <v>-0.32565300000000003</v>
      </c>
      <c r="G66">
        <v>-4.9699E-2</v>
      </c>
      <c r="H66">
        <v>-0.32635900000000001</v>
      </c>
      <c r="I66">
        <v>672.70299999999997</v>
      </c>
      <c r="J66">
        <v>-28858.400000000001</v>
      </c>
      <c r="K66">
        <v>-15624.1</v>
      </c>
      <c r="L66" s="11">
        <v>-6.1311100000000003E-6</v>
      </c>
      <c r="M66" s="11">
        <v>-1.17001E-5</v>
      </c>
      <c r="N66">
        <v>731578</v>
      </c>
      <c r="O66">
        <v>279018</v>
      </c>
      <c r="P66">
        <v>194746</v>
      </c>
      <c r="Q66">
        <v>-37665.1</v>
      </c>
      <c r="R66">
        <v>4960.54</v>
      </c>
      <c r="S66">
        <v>-1801.31</v>
      </c>
      <c r="T66">
        <v>-1399.25</v>
      </c>
      <c r="U66">
        <v>-1358.47</v>
      </c>
      <c r="V66" s="11">
        <v>692352000</v>
      </c>
      <c r="W66" s="11">
        <v>303519000</v>
      </c>
      <c r="X66" s="11">
        <v>9450160</v>
      </c>
      <c r="Y66" s="11">
        <v>9823000</v>
      </c>
      <c r="Z66" s="11">
        <v>302463000</v>
      </c>
      <c r="AA66" s="11">
        <v>8253630</v>
      </c>
      <c r="AB66" s="11">
        <v>23232300</v>
      </c>
      <c r="AC66" s="11">
        <v>-1074230000</v>
      </c>
      <c r="AD66" s="11">
        <v>-46263700</v>
      </c>
      <c r="AE66" s="11">
        <v>-56320400</v>
      </c>
      <c r="AF66" s="11">
        <v>-81624300</v>
      </c>
      <c r="AG66" s="11">
        <v>-19417900</v>
      </c>
      <c r="AH66" s="11">
        <v>6321690</v>
      </c>
      <c r="AI66">
        <v>523437</v>
      </c>
      <c r="AJ66">
        <v>69958.2</v>
      </c>
      <c r="AK66">
        <v>-8123.67</v>
      </c>
      <c r="AL66">
        <v>324.82499999999999</v>
      </c>
      <c r="AM66">
        <v>-2589.17</v>
      </c>
      <c r="AN66">
        <v>-174.221</v>
      </c>
      <c r="AO66">
        <v>-109.753</v>
      </c>
      <c r="AP66" s="11">
        <v>241159000000</v>
      </c>
      <c r="AQ66" s="11">
        <v>4761270000</v>
      </c>
      <c r="AR66" s="11">
        <v>37624800</v>
      </c>
      <c r="AS66" s="11">
        <v>37781100</v>
      </c>
      <c r="AT66" s="11">
        <v>4726670000</v>
      </c>
      <c r="AU66" s="11">
        <v>4144490</v>
      </c>
      <c r="AV66" s="11">
        <v>2982360</v>
      </c>
      <c r="AW66" s="11">
        <v>-14235700000</v>
      </c>
      <c r="AX66">
        <v>308816</v>
      </c>
      <c r="AY66">
        <v>311560</v>
      </c>
      <c r="AZ66">
        <v>111038</v>
      </c>
      <c r="BA66">
        <v>216873</v>
      </c>
    </row>
    <row r="67" spans="1:53" x14ac:dyDescent="0.25">
      <c r="A67" s="24" t="s">
        <v>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hidden="1" x14ac:dyDescent="0.25">
      <c r="A68" s="24" t="s">
        <v>11</v>
      </c>
      <c r="B68">
        <v>1.8259999999999999E-3</v>
      </c>
      <c r="C68" s="11">
        <v>8.6112899999999995E-7</v>
      </c>
      <c r="D68" s="11">
        <v>8.8426900000000004E-7</v>
      </c>
      <c r="E68" s="11">
        <v>2.4177799999999998E-7</v>
      </c>
      <c r="F68" s="11">
        <v>-3.1347800000000002E-7</v>
      </c>
      <c r="G68" s="11">
        <v>-4.7055199999999998E-8</v>
      </c>
      <c r="H68" s="11">
        <v>-3.14158E-7</v>
      </c>
      <c r="I68" s="11">
        <v>-1.0264299999999999E-5</v>
      </c>
      <c r="J68">
        <v>-2.7806600000000001E-2</v>
      </c>
      <c r="K68">
        <v>1.9415500000000001</v>
      </c>
      <c r="L68" s="11">
        <v>-5.9077100000000001E-12</v>
      </c>
      <c r="M68" s="11">
        <v>-1.1298900000000001E-11</v>
      </c>
      <c r="N68">
        <v>0.70491300000000001</v>
      </c>
      <c r="O68">
        <v>0.26884799999999998</v>
      </c>
      <c r="P68">
        <v>0.18764800000000001</v>
      </c>
      <c r="Q68">
        <v>-3.62923E-2</v>
      </c>
      <c r="R68">
        <v>4.7797300000000003E-3</v>
      </c>
      <c r="S68">
        <v>-1.73566E-3</v>
      </c>
      <c r="T68">
        <v>-1.3482500000000001E-3</v>
      </c>
      <c r="U68">
        <v>-1.3089499999999999E-3</v>
      </c>
      <c r="V68">
        <v>667.11699999999996</v>
      </c>
      <c r="W68">
        <v>292.45600000000002</v>
      </c>
      <c r="X68">
        <v>9.1057100000000002</v>
      </c>
      <c r="Y68">
        <v>9.4649599999999996</v>
      </c>
      <c r="Z68">
        <v>291.43799999999999</v>
      </c>
      <c r="AA68">
        <v>7.9527999999999999</v>
      </c>
      <c r="AB68">
        <v>22.3855</v>
      </c>
      <c r="AC68">
        <v>-1035.07</v>
      </c>
      <c r="AD68">
        <v>-44.577399999999997</v>
      </c>
      <c r="AE68">
        <v>-54.267499999999998</v>
      </c>
      <c r="AF68">
        <v>-78.649100000000004</v>
      </c>
      <c r="AG68">
        <v>-18.710100000000001</v>
      </c>
      <c r="AH68">
        <v>6.0912699999999997</v>
      </c>
      <c r="AI68">
        <v>0.50435799999999997</v>
      </c>
      <c r="AJ68">
        <v>6.7408200000000001E-2</v>
      </c>
      <c r="AK68">
        <v>-7.8275700000000007E-3</v>
      </c>
      <c r="AL68">
        <v>3.12985E-4</v>
      </c>
      <c r="AM68">
        <v>-2.4948000000000001E-3</v>
      </c>
      <c r="AN68">
        <v>-1.6787E-4</v>
      </c>
      <c r="AO68">
        <v>-1.05753E-4</v>
      </c>
      <c r="AP68">
        <v>232369</v>
      </c>
      <c r="AQ68">
        <v>4587.72</v>
      </c>
      <c r="AR68">
        <v>36.253399999999999</v>
      </c>
      <c r="AS68">
        <v>36.404000000000003</v>
      </c>
      <c r="AT68">
        <v>4554.38</v>
      </c>
      <c r="AU68">
        <v>3.99342</v>
      </c>
      <c r="AV68">
        <v>2.87365</v>
      </c>
      <c r="AW68">
        <v>-13716.8</v>
      </c>
      <c r="AX68">
        <v>0.29755999999999999</v>
      </c>
      <c r="AY68">
        <v>0.30020400000000003</v>
      </c>
      <c r="AZ68">
        <v>0.106991</v>
      </c>
      <c r="BA68">
        <v>0.20896899999999999</v>
      </c>
    </row>
    <row r="69" spans="1:53" x14ac:dyDescent="0.25">
      <c r="A69" s="24" t="s">
        <v>12</v>
      </c>
      <c r="B69">
        <v>0.56811800000000001</v>
      </c>
      <c r="C69" s="11">
        <v>6.5255100000000003E-6</v>
      </c>
      <c r="D69" s="11">
        <v>3.6512899999999998E-6</v>
      </c>
      <c r="E69" s="11">
        <v>1.28481E-6</v>
      </c>
      <c r="F69" s="11">
        <v>3.7558699999999997E-5</v>
      </c>
      <c r="G69" s="11">
        <v>2.0393000000000001E-6</v>
      </c>
      <c r="H69" s="11">
        <v>3.7643199999999999E-5</v>
      </c>
      <c r="I69">
        <v>1.70582E-3</v>
      </c>
      <c r="J69">
        <v>3.45356</v>
      </c>
      <c r="K69">
        <v>1.86999</v>
      </c>
      <c r="L69" s="11">
        <v>2.2874299999999998E-9</v>
      </c>
      <c r="M69" s="11">
        <v>1.40348E-9</v>
      </c>
      <c r="N69">
        <v>-87.559799999999996</v>
      </c>
      <c r="O69">
        <v>-33.394500000000001</v>
      </c>
      <c r="P69">
        <v>-23.308399999999999</v>
      </c>
      <c r="Q69">
        <v>4.5079900000000004</v>
      </c>
      <c r="R69">
        <v>-0.59370699999999998</v>
      </c>
      <c r="S69">
        <v>0.21559200000000001</v>
      </c>
      <c r="T69">
        <v>0.16747100000000001</v>
      </c>
      <c r="U69">
        <v>0.16259000000000001</v>
      </c>
      <c r="V69">
        <v>-82865</v>
      </c>
      <c r="W69">
        <v>-36327</v>
      </c>
      <c r="X69">
        <v>-1131.05</v>
      </c>
      <c r="Y69">
        <v>-1175.68</v>
      </c>
      <c r="Z69">
        <v>-36200.6</v>
      </c>
      <c r="AA69">
        <v>-987.84500000000003</v>
      </c>
      <c r="AB69">
        <v>-2780.58</v>
      </c>
      <c r="AC69">
        <v>128570</v>
      </c>
      <c r="AD69">
        <v>5537.12</v>
      </c>
      <c r="AE69">
        <v>6740.77</v>
      </c>
      <c r="AF69">
        <v>9769.2900000000009</v>
      </c>
      <c r="AG69">
        <v>2324.0500000000002</v>
      </c>
      <c r="AH69">
        <v>-756.61800000000005</v>
      </c>
      <c r="AI69">
        <v>-62.648099999999999</v>
      </c>
      <c r="AJ69">
        <v>-8.3730200000000004</v>
      </c>
      <c r="AK69">
        <v>0.97228999999999999</v>
      </c>
      <c r="AL69">
        <v>-3.8877000000000002E-2</v>
      </c>
      <c r="AM69">
        <v>0.309888</v>
      </c>
      <c r="AN69">
        <v>2.08518E-2</v>
      </c>
      <c r="AO69">
        <v>1.3135900000000001E-2</v>
      </c>
      <c r="AP69" s="11">
        <v>-28863400</v>
      </c>
      <c r="AQ69">
        <v>-569857</v>
      </c>
      <c r="AR69">
        <v>-4503.16</v>
      </c>
      <c r="AS69">
        <v>-4521.87</v>
      </c>
      <c r="AT69">
        <v>-565717</v>
      </c>
      <c r="AU69">
        <v>-496.03800000000001</v>
      </c>
      <c r="AV69">
        <v>-356.947</v>
      </c>
      <c r="AW69" s="11">
        <v>1703820</v>
      </c>
      <c r="AX69">
        <v>-36.960999999999999</v>
      </c>
      <c r="AY69">
        <v>-37.289400000000001</v>
      </c>
      <c r="AZ69">
        <v>-13.2897</v>
      </c>
      <c r="BA69">
        <v>-25.956700000000001</v>
      </c>
    </row>
    <row r="70" spans="1:53" x14ac:dyDescent="0.25">
      <c r="A70" s="24" t="s">
        <v>13</v>
      </c>
      <c r="B70">
        <v>5.98705</v>
      </c>
      <c r="C70" s="11">
        <v>-6.7973300000000002E-5</v>
      </c>
      <c r="D70" s="11">
        <v>-9.82579E-5</v>
      </c>
      <c r="E70" s="11">
        <v>1.34476E-5</v>
      </c>
      <c r="F70">
        <v>3.9570300000000002E-4</v>
      </c>
      <c r="G70">
        <v>2.8917E-4</v>
      </c>
      <c r="H70">
        <v>3.9659299999999999E-4</v>
      </c>
      <c r="I70">
        <v>7.4525400000000006E-2</v>
      </c>
      <c r="J70">
        <v>36.377000000000002</v>
      </c>
      <c r="K70">
        <v>19.706</v>
      </c>
      <c r="L70" s="11">
        <v>7.7329900000000006E-9</v>
      </c>
      <c r="M70" s="11">
        <v>2.8901200000000002E-7</v>
      </c>
      <c r="N70">
        <v>-922.70699999999999</v>
      </c>
      <c r="O70">
        <v>-351.91199999999998</v>
      </c>
      <c r="P70">
        <v>-245.624</v>
      </c>
      <c r="Q70">
        <v>47.505299999999998</v>
      </c>
      <c r="R70">
        <v>-6.2565</v>
      </c>
      <c r="S70">
        <v>2.2719200000000002</v>
      </c>
      <c r="T70">
        <v>1.76481</v>
      </c>
      <c r="U70">
        <v>1.7133700000000001</v>
      </c>
      <c r="V70">
        <v>-873233</v>
      </c>
      <c r="W70">
        <v>-382815</v>
      </c>
      <c r="X70">
        <v>-11919.1</v>
      </c>
      <c r="Y70">
        <v>-12389.3</v>
      </c>
      <c r="Z70">
        <v>-381482</v>
      </c>
      <c r="AA70">
        <v>-10409.9</v>
      </c>
      <c r="AB70">
        <v>-29301.8</v>
      </c>
      <c r="AC70" s="11">
        <v>1354880</v>
      </c>
      <c r="AD70">
        <v>58350.3</v>
      </c>
      <c r="AE70">
        <v>71034.3</v>
      </c>
      <c r="AF70">
        <v>102949</v>
      </c>
      <c r="AG70">
        <v>24490.9</v>
      </c>
      <c r="AH70">
        <v>-7973.26</v>
      </c>
      <c r="AI70">
        <v>-660.18700000000001</v>
      </c>
      <c r="AJ70">
        <v>-88.234999999999999</v>
      </c>
      <c r="AK70">
        <v>10.246</v>
      </c>
      <c r="AL70">
        <v>-0.40968700000000002</v>
      </c>
      <c r="AM70">
        <v>3.2656000000000001</v>
      </c>
      <c r="AN70">
        <v>0.21973699999999999</v>
      </c>
      <c r="AO70">
        <v>0.13842699999999999</v>
      </c>
      <c r="AP70" s="11">
        <v>-304163000</v>
      </c>
      <c r="AQ70" s="11">
        <v>-6005170</v>
      </c>
      <c r="AR70">
        <v>-47454.400000000001</v>
      </c>
      <c r="AS70">
        <v>-47651.6</v>
      </c>
      <c r="AT70" s="11">
        <v>-5961530</v>
      </c>
      <c r="AU70">
        <v>-5227.25</v>
      </c>
      <c r="AV70">
        <v>-3761.51</v>
      </c>
      <c r="AW70" s="11">
        <v>17954900</v>
      </c>
      <c r="AX70">
        <v>-389.49599999999998</v>
      </c>
      <c r="AY70">
        <v>-392.95600000000002</v>
      </c>
      <c r="AZ70">
        <v>-140.048</v>
      </c>
      <c r="BA70">
        <v>-273.53300000000002</v>
      </c>
    </row>
    <row r="71" spans="1:53" x14ac:dyDescent="0.25">
      <c r="A71" s="24" t="s">
        <v>14</v>
      </c>
      <c r="B71">
        <v>-6.4832200000000006E-2</v>
      </c>
      <c r="C71" s="11">
        <v>-1.3424199999999999E-5</v>
      </c>
      <c r="D71" s="11">
        <v>-4.5632499999999999E-6</v>
      </c>
      <c r="E71" s="11">
        <v>-4.1531299999999997E-6</v>
      </c>
      <c r="F71" s="11">
        <v>-6.3137400000000003E-7</v>
      </c>
      <c r="G71" s="11">
        <v>-1.0435799999999999E-6</v>
      </c>
      <c r="H71" s="11">
        <v>-6.4104999999999999E-7</v>
      </c>
      <c r="I71">
        <v>-1.3071E-4</v>
      </c>
      <c r="J71">
        <v>-0.39486100000000002</v>
      </c>
      <c r="K71">
        <v>-0.214171</v>
      </c>
      <c r="L71" s="11">
        <v>-8.4044800000000006E-11</v>
      </c>
      <c r="M71" s="11">
        <v>-1.6074099999999999E-10</v>
      </c>
      <c r="N71">
        <v>47.217700000000001</v>
      </c>
      <c r="O71">
        <v>3.8247100000000001</v>
      </c>
      <c r="P71">
        <v>2.66953</v>
      </c>
      <c r="Q71">
        <v>-0.51630399999999999</v>
      </c>
      <c r="R71">
        <v>6.7997799999999997E-2</v>
      </c>
      <c r="S71">
        <v>-2.4691999999999999E-2</v>
      </c>
      <c r="T71">
        <v>-1.9180599999999999E-2</v>
      </c>
      <c r="U71">
        <v>-1.8621499999999999E-2</v>
      </c>
      <c r="V71">
        <v>9490.6</v>
      </c>
      <c r="W71">
        <v>4160.5600000000004</v>
      </c>
      <c r="X71">
        <v>129.54</v>
      </c>
      <c r="Y71">
        <v>134.65100000000001</v>
      </c>
      <c r="Z71">
        <v>4146.08</v>
      </c>
      <c r="AA71">
        <v>113.139</v>
      </c>
      <c r="AB71">
        <v>318.46199999999999</v>
      </c>
      <c r="AC71">
        <v>-14725.3</v>
      </c>
      <c r="AD71">
        <v>-634.17200000000003</v>
      </c>
      <c r="AE71">
        <v>-772.02599999999995</v>
      </c>
      <c r="AF71">
        <v>-1118.8900000000001</v>
      </c>
      <c r="AG71">
        <v>-266.17599999999999</v>
      </c>
      <c r="AH71">
        <v>86.656199999999998</v>
      </c>
      <c r="AI71">
        <v>7.1751399999999999</v>
      </c>
      <c r="AJ71">
        <v>0.95896899999999996</v>
      </c>
      <c r="AK71">
        <v>-0.111357</v>
      </c>
      <c r="AL71">
        <v>4.45262E-3</v>
      </c>
      <c r="AM71">
        <v>-3.5491700000000001E-2</v>
      </c>
      <c r="AN71">
        <v>-2.3881699999999998E-3</v>
      </c>
      <c r="AO71">
        <v>-1.5044699999999999E-3</v>
      </c>
      <c r="AP71" s="11">
        <v>3305750</v>
      </c>
      <c r="AQ71">
        <v>65266.3</v>
      </c>
      <c r="AR71">
        <v>515.75099999999998</v>
      </c>
      <c r="AS71">
        <v>517.89400000000001</v>
      </c>
      <c r="AT71">
        <v>64792</v>
      </c>
      <c r="AU71">
        <v>56.811599999999999</v>
      </c>
      <c r="AV71">
        <v>40.881399999999999</v>
      </c>
      <c r="AW71">
        <v>-195140</v>
      </c>
      <c r="AX71">
        <v>4.2331799999999999</v>
      </c>
      <c r="AY71">
        <v>4.2707800000000002</v>
      </c>
      <c r="AZ71">
        <v>1.5220899999999999</v>
      </c>
      <c r="BA71">
        <v>2.9728500000000002</v>
      </c>
    </row>
    <row r="72" spans="1:53" x14ac:dyDescent="0.25">
      <c r="A72" s="24" t="s">
        <v>15</v>
      </c>
      <c r="B72">
        <v>-5.5291E-2</v>
      </c>
      <c r="C72" s="11">
        <v>-4.8182400000000001E-6</v>
      </c>
      <c r="D72" s="11">
        <v>1.0159099999999999E-6</v>
      </c>
      <c r="E72" s="11">
        <v>2.7746300000000001E-6</v>
      </c>
      <c r="F72" s="11">
        <v>-8.0627800000000004E-7</v>
      </c>
      <c r="G72" s="11">
        <v>-8.5097599999999996E-7</v>
      </c>
      <c r="H72" s="11">
        <v>-8.1461799999999997E-7</v>
      </c>
      <c r="I72">
        <v>-1.13712E-4</v>
      </c>
      <c r="J72">
        <v>-0.34039599999999998</v>
      </c>
      <c r="K72">
        <v>-0.18460299999999999</v>
      </c>
      <c r="L72" s="11">
        <v>-7.2441499999999997E-11</v>
      </c>
      <c r="M72" s="11">
        <v>-1.3854899999999999E-10</v>
      </c>
      <c r="N72">
        <v>8.6437799999999996</v>
      </c>
      <c r="O72">
        <v>-20.410900000000002</v>
      </c>
      <c r="P72">
        <v>2.30097</v>
      </c>
      <c r="Q72">
        <v>-0.445023</v>
      </c>
      <c r="R72">
        <v>5.8609899999999999E-2</v>
      </c>
      <c r="S72">
        <v>-2.1283E-2</v>
      </c>
      <c r="T72">
        <v>-1.6532499999999999E-2</v>
      </c>
      <c r="U72">
        <v>-1.6050600000000002E-2</v>
      </c>
      <c r="V72">
        <v>8180.31</v>
      </c>
      <c r="W72">
        <v>3586.15</v>
      </c>
      <c r="X72">
        <v>111.65600000000001</v>
      </c>
      <c r="Y72">
        <v>116.06100000000001</v>
      </c>
      <c r="Z72">
        <v>3573.67</v>
      </c>
      <c r="AA72">
        <v>97.518699999999995</v>
      </c>
      <c r="AB72">
        <v>274.495</v>
      </c>
      <c r="AC72">
        <v>-12692.3</v>
      </c>
      <c r="AD72">
        <v>-546.61699999999996</v>
      </c>
      <c r="AE72">
        <v>-665.43899999999996</v>
      </c>
      <c r="AF72">
        <v>-964.41099999999994</v>
      </c>
      <c r="AG72">
        <v>-229.42699999999999</v>
      </c>
      <c r="AH72">
        <v>74.692300000000003</v>
      </c>
      <c r="AI72">
        <v>6.1845299999999996</v>
      </c>
      <c r="AJ72">
        <v>0.826573</v>
      </c>
      <c r="AK72">
        <v>-9.5983100000000002E-2</v>
      </c>
      <c r="AL72">
        <v>3.8378800000000001E-3</v>
      </c>
      <c r="AM72">
        <v>-3.0591699999999999E-2</v>
      </c>
      <c r="AN72">
        <v>-2.0584599999999998E-3</v>
      </c>
      <c r="AO72">
        <v>-1.2967600000000001E-3</v>
      </c>
      <c r="AP72" s="11">
        <v>2849350</v>
      </c>
      <c r="AQ72">
        <v>56255.5</v>
      </c>
      <c r="AR72">
        <v>444.54599999999999</v>
      </c>
      <c r="AS72">
        <v>446.39299999999997</v>
      </c>
      <c r="AT72">
        <v>55846.7</v>
      </c>
      <c r="AU72">
        <v>48.9681</v>
      </c>
      <c r="AV72">
        <v>35.237299999999998</v>
      </c>
      <c r="AW72">
        <v>-168199</v>
      </c>
      <c r="AX72">
        <v>3.6487400000000001</v>
      </c>
      <c r="AY72">
        <v>3.6811500000000001</v>
      </c>
      <c r="AZ72">
        <v>1.3119400000000001</v>
      </c>
      <c r="BA72">
        <v>2.5624099999999999</v>
      </c>
    </row>
    <row r="73" spans="1:53" hidden="1" x14ac:dyDescent="0.25">
      <c r="A73" s="24" t="s">
        <v>16</v>
      </c>
      <c r="B73">
        <v>-0.89803100000000002</v>
      </c>
      <c r="C73" s="11">
        <v>-2.1021699999999999E-5</v>
      </c>
      <c r="D73" s="11">
        <v>-7.4753500000000003E-6</v>
      </c>
      <c r="E73" s="11">
        <v>-1.0901500000000001E-6</v>
      </c>
      <c r="F73" s="11">
        <v>-5.8715699999999998E-5</v>
      </c>
      <c r="G73" s="11">
        <v>-8.6580299999999995E-6</v>
      </c>
      <c r="H73" s="11">
        <v>-5.88499E-5</v>
      </c>
      <c r="I73">
        <v>-2.01286E-3</v>
      </c>
      <c r="J73">
        <v>-5.4864300000000004</v>
      </c>
      <c r="K73">
        <v>-2.97071</v>
      </c>
      <c r="L73" s="11">
        <v>-1.1657599999999999E-9</v>
      </c>
      <c r="M73" s="11">
        <v>-2.2295899999999999E-9</v>
      </c>
      <c r="N73">
        <v>139.09899999999999</v>
      </c>
      <c r="O73">
        <v>53.051299999999998</v>
      </c>
      <c r="P73">
        <v>55.932899999999997</v>
      </c>
      <c r="Q73">
        <v>-7.1615000000000002</v>
      </c>
      <c r="R73">
        <v>0.94317600000000001</v>
      </c>
      <c r="S73">
        <v>-0.34249499999999999</v>
      </c>
      <c r="T73">
        <v>-0.26604800000000001</v>
      </c>
      <c r="U73">
        <v>-0.25829400000000002</v>
      </c>
      <c r="V73">
        <v>131641</v>
      </c>
      <c r="W73">
        <v>57709.9</v>
      </c>
      <c r="X73">
        <v>1796.82</v>
      </c>
      <c r="Y73">
        <v>1867.71</v>
      </c>
      <c r="Z73">
        <v>57509</v>
      </c>
      <c r="AA73">
        <v>1569.31</v>
      </c>
      <c r="AB73">
        <v>4417.29</v>
      </c>
      <c r="AC73">
        <v>-204250</v>
      </c>
      <c r="AD73">
        <v>-8796.4</v>
      </c>
      <c r="AE73">
        <v>-10708.5</v>
      </c>
      <c r="AF73">
        <v>-15519.7</v>
      </c>
      <c r="AG73">
        <v>-3692.04</v>
      </c>
      <c r="AH73">
        <v>1201.98</v>
      </c>
      <c r="AI73">
        <v>99.524199999999993</v>
      </c>
      <c r="AJ73">
        <v>13.301600000000001</v>
      </c>
      <c r="AK73">
        <v>-1.5446</v>
      </c>
      <c r="AL73">
        <v>6.1760900000000001E-2</v>
      </c>
      <c r="AM73">
        <v>-0.49229499999999998</v>
      </c>
      <c r="AN73">
        <v>-3.3125599999999998E-2</v>
      </c>
      <c r="AO73">
        <v>-2.0868000000000001E-2</v>
      </c>
      <c r="AP73" s="11">
        <v>45853000</v>
      </c>
      <c r="AQ73">
        <v>905288</v>
      </c>
      <c r="AR73">
        <v>7153.82</v>
      </c>
      <c r="AS73">
        <v>7183.55</v>
      </c>
      <c r="AT73">
        <v>898710</v>
      </c>
      <c r="AU73">
        <v>788.01599999999996</v>
      </c>
      <c r="AV73">
        <v>567.05399999999997</v>
      </c>
      <c r="AW73" s="11">
        <v>-2706720</v>
      </c>
      <c r="AX73">
        <v>58.717100000000002</v>
      </c>
      <c r="AY73">
        <v>59.238700000000001</v>
      </c>
      <c r="AZ73">
        <v>21.112400000000001</v>
      </c>
      <c r="BA73">
        <v>41.235399999999998</v>
      </c>
    </row>
    <row r="74" spans="1:53" hidden="1" x14ac:dyDescent="0.25">
      <c r="A74" s="24" t="s">
        <v>17</v>
      </c>
      <c r="B74">
        <v>-1.26729</v>
      </c>
      <c r="C74" s="11">
        <v>8.5200300000000005E-5</v>
      </c>
      <c r="D74" s="11">
        <v>4.2669800000000003E-5</v>
      </c>
      <c r="E74" s="11">
        <v>6.4861799999999999E-7</v>
      </c>
      <c r="F74" s="11">
        <v>-8.9448600000000003E-5</v>
      </c>
      <c r="G74" s="11">
        <v>-4.0038700000000003E-6</v>
      </c>
      <c r="H74" s="11">
        <v>-8.9638399999999999E-5</v>
      </c>
      <c r="I74">
        <v>-2.87126E-3</v>
      </c>
      <c r="J74">
        <v>-7.7571000000000003</v>
      </c>
      <c r="K74">
        <v>-4.1995300000000002</v>
      </c>
      <c r="L74" s="11">
        <v>-1.64797E-9</v>
      </c>
      <c r="M74" s="11">
        <v>-3.1518599999999999E-9</v>
      </c>
      <c r="N74">
        <v>196.63800000000001</v>
      </c>
      <c r="O74">
        <v>74.995900000000006</v>
      </c>
      <c r="P74">
        <v>52.344900000000003</v>
      </c>
      <c r="Q74">
        <v>43.150799999999997</v>
      </c>
      <c r="R74">
        <v>1.3333200000000001</v>
      </c>
      <c r="S74">
        <v>-0.48416700000000001</v>
      </c>
      <c r="T74">
        <v>-0.37609799999999999</v>
      </c>
      <c r="U74">
        <v>-0.36513699999999999</v>
      </c>
      <c r="V74">
        <v>186094</v>
      </c>
      <c r="W74">
        <v>81581.5</v>
      </c>
      <c r="X74">
        <v>2540.06</v>
      </c>
      <c r="Y74">
        <v>2640.28</v>
      </c>
      <c r="Z74">
        <v>81297.5</v>
      </c>
      <c r="AA74">
        <v>2218.46</v>
      </c>
      <c r="AB74">
        <v>6244.5</v>
      </c>
      <c r="AC74">
        <v>-288737</v>
      </c>
      <c r="AD74">
        <v>-12435</v>
      </c>
      <c r="AE74">
        <v>-15138.1</v>
      </c>
      <c r="AF74">
        <v>-21939.4</v>
      </c>
      <c r="AG74">
        <v>-5219.25</v>
      </c>
      <c r="AH74">
        <v>1699.18</v>
      </c>
      <c r="AI74">
        <v>140.69200000000001</v>
      </c>
      <c r="AJ74">
        <v>18.803699999999999</v>
      </c>
      <c r="AK74">
        <v>-2.1835200000000001</v>
      </c>
      <c r="AL74">
        <v>8.73081E-2</v>
      </c>
      <c r="AM74">
        <v>-0.695932</v>
      </c>
      <c r="AN74">
        <v>-4.6828000000000002E-2</v>
      </c>
      <c r="AO74">
        <v>-2.9499999999999998E-2</v>
      </c>
      <c r="AP74" s="11">
        <v>64820100</v>
      </c>
      <c r="AQ74" s="11">
        <v>1279760</v>
      </c>
      <c r="AR74">
        <v>10113</v>
      </c>
      <c r="AS74">
        <v>10155</v>
      </c>
      <c r="AT74" s="11">
        <v>1270460</v>
      </c>
      <c r="AU74">
        <v>1113.98</v>
      </c>
      <c r="AV74">
        <v>801.61500000000001</v>
      </c>
      <c r="AW74" s="11">
        <v>-3826360</v>
      </c>
      <c r="AX74">
        <v>83.005399999999995</v>
      </c>
      <c r="AY74">
        <v>83.742699999999999</v>
      </c>
      <c r="AZ74">
        <v>29.845500000000001</v>
      </c>
      <c r="BA74">
        <v>58.292400000000001</v>
      </c>
    </row>
    <row r="75" spans="1:53" hidden="1" x14ac:dyDescent="0.25">
      <c r="A75" s="24" t="s">
        <v>18</v>
      </c>
      <c r="B75">
        <v>4.6920099999999999E-2</v>
      </c>
      <c r="C75" s="11">
        <v>2.6183099999999998E-6</v>
      </c>
      <c r="D75" s="11">
        <v>2.7108400000000002E-6</v>
      </c>
      <c r="E75" s="11">
        <v>9.7508800000000006E-8</v>
      </c>
      <c r="F75" s="11">
        <v>-1.4279300000000001E-5</v>
      </c>
      <c r="G75" s="11">
        <v>2.2974300000000002E-6</v>
      </c>
      <c r="H75" s="11">
        <v>-1.43128E-5</v>
      </c>
      <c r="I75">
        <v>-5.0070500000000005E-4</v>
      </c>
      <c r="J75">
        <v>-1.3687199999999999</v>
      </c>
      <c r="K75">
        <v>-0.741151</v>
      </c>
      <c r="L75" s="11">
        <v>-2.9084100000000001E-10</v>
      </c>
      <c r="M75" s="11">
        <v>-5.5625300000000004E-10</v>
      </c>
      <c r="N75">
        <v>34.703400000000002</v>
      </c>
      <c r="O75">
        <v>13.2356</v>
      </c>
      <c r="P75">
        <v>9.2380399999999998</v>
      </c>
      <c r="Q75">
        <v>-1.7867</v>
      </c>
      <c r="R75">
        <v>0.118537</v>
      </c>
      <c r="S75">
        <v>-8.5447800000000004E-2</v>
      </c>
      <c r="T75">
        <v>-6.6375400000000001E-2</v>
      </c>
      <c r="U75">
        <v>-6.4440800000000006E-2</v>
      </c>
      <c r="V75">
        <v>32842.699999999997</v>
      </c>
      <c r="W75">
        <v>14397.8</v>
      </c>
      <c r="X75">
        <v>448.28100000000001</v>
      </c>
      <c r="Y75">
        <v>465.96699999999998</v>
      </c>
      <c r="Z75">
        <v>14347.7</v>
      </c>
      <c r="AA75">
        <v>391.52199999999999</v>
      </c>
      <c r="AB75">
        <v>1102.05</v>
      </c>
      <c r="AC75">
        <v>-50957.5</v>
      </c>
      <c r="AD75">
        <v>-2194.58</v>
      </c>
      <c r="AE75">
        <v>-2671.63</v>
      </c>
      <c r="AF75">
        <v>-3871.96</v>
      </c>
      <c r="AG75">
        <v>-921.11400000000003</v>
      </c>
      <c r="AH75">
        <v>299.87799999999999</v>
      </c>
      <c r="AI75">
        <v>24.829899999999999</v>
      </c>
      <c r="AJ75">
        <v>3.3185600000000002</v>
      </c>
      <c r="AK75">
        <v>-0.38535700000000001</v>
      </c>
      <c r="AL75">
        <v>1.54085E-2</v>
      </c>
      <c r="AM75">
        <v>-0.122821</v>
      </c>
      <c r="AN75">
        <v>-8.2643899999999999E-3</v>
      </c>
      <c r="AO75">
        <v>-5.2062899999999997E-3</v>
      </c>
      <c r="AP75" s="11">
        <v>11439700</v>
      </c>
      <c r="AQ75">
        <v>225857</v>
      </c>
      <c r="AR75">
        <v>1784.78</v>
      </c>
      <c r="AS75">
        <v>1792.2</v>
      </c>
      <c r="AT75">
        <v>224216</v>
      </c>
      <c r="AU75">
        <v>196.59899999999999</v>
      </c>
      <c r="AV75">
        <v>141.47200000000001</v>
      </c>
      <c r="AW75">
        <v>-675291</v>
      </c>
      <c r="AX75">
        <v>14.649100000000001</v>
      </c>
      <c r="AY75">
        <v>14.779299999999999</v>
      </c>
      <c r="AZ75">
        <v>5.2672499999999998</v>
      </c>
      <c r="BA75">
        <v>10.287699999999999</v>
      </c>
    </row>
    <row r="76" spans="1:53" x14ac:dyDescent="0.25">
      <c r="A76" s="24" t="s">
        <v>19</v>
      </c>
      <c r="B76">
        <v>0.959256</v>
      </c>
      <c r="C76" s="11">
        <v>1.00892E-5</v>
      </c>
      <c r="D76" s="11">
        <v>5.6583800000000002E-6</v>
      </c>
      <c r="E76" s="11">
        <v>1.939E-6</v>
      </c>
      <c r="F76" s="11">
        <v>4.0948999999999997E-5</v>
      </c>
      <c r="G76" s="11">
        <v>2.5804700000000001E-6</v>
      </c>
      <c r="H76" s="11">
        <v>4.10398E-5</v>
      </c>
      <c r="I76">
        <v>1.36743E-3</v>
      </c>
      <c r="J76">
        <v>3.7143000000000002</v>
      </c>
      <c r="K76">
        <v>2.0110399999999999</v>
      </c>
      <c r="L76" s="11">
        <v>7.8916799999999996E-10</v>
      </c>
      <c r="M76" s="11">
        <v>1.5093400000000001E-9</v>
      </c>
      <c r="N76">
        <v>-94.164199999999994</v>
      </c>
      <c r="O76">
        <v>-35.913400000000003</v>
      </c>
      <c r="P76">
        <v>-25.066500000000001</v>
      </c>
      <c r="Q76">
        <v>4.84802</v>
      </c>
      <c r="R76">
        <v>-0.63848899999999997</v>
      </c>
      <c r="S76">
        <v>1.02363</v>
      </c>
      <c r="T76">
        <v>0.18010300000000001</v>
      </c>
      <c r="U76">
        <v>0.17485400000000001</v>
      </c>
      <c r="V76">
        <v>-89115.3</v>
      </c>
      <c r="W76">
        <v>-39067.1</v>
      </c>
      <c r="X76">
        <v>-1216.3699999999999</v>
      </c>
      <c r="Y76">
        <v>-1264.3599999999999</v>
      </c>
      <c r="Z76">
        <v>-38931.1</v>
      </c>
      <c r="AA76">
        <v>-1062.3599999999999</v>
      </c>
      <c r="AB76">
        <v>-2990.32</v>
      </c>
      <c r="AC76">
        <v>138268</v>
      </c>
      <c r="AD76">
        <v>5954.78</v>
      </c>
      <c r="AE76">
        <v>7249.21</v>
      </c>
      <c r="AF76">
        <v>10506.2</v>
      </c>
      <c r="AG76">
        <v>2499.35</v>
      </c>
      <c r="AH76">
        <v>-813.68899999999996</v>
      </c>
      <c r="AI76">
        <v>-67.373500000000007</v>
      </c>
      <c r="AJ76">
        <v>-9.0045800000000007</v>
      </c>
      <c r="AK76">
        <v>1.0456300000000001</v>
      </c>
      <c r="AL76">
        <v>-4.1809399999999997E-2</v>
      </c>
      <c r="AM76">
        <v>0.333262</v>
      </c>
      <c r="AN76">
        <v>2.2424599999999999E-2</v>
      </c>
      <c r="AO76">
        <v>1.4126700000000001E-2</v>
      </c>
      <c r="AP76" s="11">
        <v>-31040500</v>
      </c>
      <c r="AQ76">
        <v>-612841</v>
      </c>
      <c r="AR76">
        <v>-4842.83</v>
      </c>
      <c r="AS76">
        <v>-4862.95</v>
      </c>
      <c r="AT76">
        <v>-608388</v>
      </c>
      <c r="AU76">
        <v>-533.45299999999997</v>
      </c>
      <c r="AV76">
        <v>-383.87099999999998</v>
      </c>
      <c r="AW76" s="11">
        <v>1832330</v>
      </c>
      <c r="AX76">
        <v>-39.748899999999999</v>
      </c>
      <c r="AY76">
        <v>-40.101999999999997</v>
      </c>
      <c r="AZ76">
        <v>-14.292199999999999</v>
      </c>
      <c r="BA76">
        <v>-27.9146</v>
      </c>
    </row>
    <row r="77" spans="1:53" hidden="1" x14ac:dyDescent="0.25">
      <c r="A77" s="24" t="s">
        <v>20</v>
      </c>
      <c r="B77">
        <v>1.2230300000000001</v>
      </c>
      <c r="C77" s="11">
        <v>1.30218E-5</v>
      </c>
      <c r="D77" s="11">
        <v>7.2651699999999999E-6</v>
      </c>
      <c r="E77" s="11">
        <v>2.6953799999999999E-6</v>
      </c>
      <c r="F77" s="11">
        <v>5.8090100000000001E-5</v>
      </c>
      <c r="G77" s="11">
        <v>3.4322400000000002E-6</v>
      </c>
      <c r="H77" s="11">
        <v>5.82191E-5</v>
      </c>
      <c r="I77">
        <v>1.9415299999999999E-3</v>
      </c>
      <c r="J77">
        <v>5.2743500000000001</v>
      </c>
      <c r="K77">
        <v>2.8557000000000001</v>
      </c>
      <c r="L77" s="11">
        <v>1.1206300000000001E-9</v>
      </c>
      <c r="M77" s="11">
        <v>2.1432800000000001E-9</v>
      </c>
      <c r="N77">
        <v>-133.715</v>
      </c>
      <c r="O77">
        <v>-50.997599999999998</v>
      </c>
      <c r="P77">
        <v>-35.594799999999999</v>
      </c>
      <c r="Q77">
        <v>6.8842600000000003</v>
      </c>
      <c r="R77">
        <v>-0.90666400000000003</v>
      </c>
      <c r="S77">
        <v>0.32923599999999997</v>
      </c>
      <c r="T77">
        <v>0.97468100000000002</v>
      </c>
      <c r="U77">
        <v>0.24829499999999999</v>
      </c>
      <c r="V77">
        <v>-126545</v>
      </c>
      <c r="W77">
        <v>-55475.8</v>
      </c>
      <c r="X77">
        <v>-1727.26</v>
      </c>
      <c r="Y77">
        <v>-1795.4</v>
      </c>
      <c r="Z77">
        <v>-55282.7</v>
      </c>
      <c r="AA77">
        <v>-1508.56</v>
      </c>
      <c r="AB77">
        <v>-4246.29</v>
      </c>
      <c r="AC77">
        <v>196343</v>
      </c>
      <c r="AD77">
        <v>8455.8700000000008</v>
      </c>
      <c r="AE77">
        <v>10294</v>
      </c>
      <c r="AF77">
        <v>14918.9</v>
      </c>
      <c r="AG77">
        <v>3549.11</v>
      </c>
      <c r="AH77">
        <v>-1155.45</v>
      </c>
      <c r="AI77">
        <v>-95.671400000000006</v>
      </c>
      <c r="AJ77">
        <v>-12.7866</v>
      </c>
      <c r="AK77">
        <v>1.48481</v>
      </c>
      <c r="AL77">
        <v>-5.9369900000000003E-2</v>
      </c>
      <c r="AM77">
        <v>0.47323700000000002</v>
      </c>
      <c r="AN77">
        <v>3.1843200000000002E-2</v>
      </c>
      <c r="AO77">
        <v>2.00602E-2</v>
      </c>
      <c r="AP77" s="11">
        <v>-44077900</v>
      </c>
      <c r="AQ77">
        <v>-870242</v>
      </c>
      <c r="AR77">
        <v>-6876.88</v>
      </c>
      <c r="AS77">
        <v>-6905.46</v>
      </c>
      <c r="AT77">
        <v>-863919</v>
      </c>
      <c r="AU77">
        <v>-757.51</v>
      </c>
      <c r="AV77">
        <v>-545.10199999999998</v>
      </c>
      <c r="AW77" s="11">
        <v>2601940</v>
      </c>
      <c r="AX77">
        <v>-56.444000000000003</v>
      </c>
      <c r="AY77">
        <v>-56.945399999999999</v>
      </c>
      <c r="AZ77">
        <v>-20.295100000000001</v>
      </c>
      <c r="BA77">
        <v>-39.639099999999999</v>
      </c>
    </row>
    <row r="78" spans="1:53" hidden="1" x14ac:dyDescent="0.25">
      <c r="A78" s="24" t="s">
        <v>21</v>
      </c>
      <c r="B78">
        <v>1.2664800000000001</v>
      </c>
      <c r="C78" s="11">
        <v>1.35389E-5</v>
      </c>
      <c r="D78" s="11">
        <v>7.56302E-6</v>
      </c>
      <c r="E78" s="11">
        <v>2.82983E-6</v>
      </c>
      <c r="F78" s="11">
        <v>6.0965499999999998E-5</v>
      </c>
      <c r="G78" s="11">
        <v>3.6063800000000002E-6</v>
      </c>
      <c r="H78" s="11">
        <v>6.1100900000000003E-5</v>
      </c>
      <c r="I78">
        <v>2.03761E-3</v>
      </c>
      <c r="J78">
        <v>5.5353300000000001</v>
      </c>
      <c r="K78">
        <v>2.99701</v>
      </c>
      <c r="L78" s="11">
        <v>1.1760799999999999E-9</v>
      </c>
      <c r="M78" s="11">
        <v>2.2493300000000001E-9</v>
      </c>
      <c r="N78">
        <v>-140.33099999999999</v>
      </c>
      <c r="O78">
        <v>-53.521000000000001</v>
      </c>
      <c r="P78">
        <v>-37.356000000000002</v>
      </c>
      <c r="Q78">
        <v>7.2248999999999999</v>
      </c>
      <c r="R78">
        <v>-0.95152599999999998</v>
      </c>
      <c r="S78">
        <v>0.34552699999999997</v>
      </c>
      <c r="T78">
        <v>0.268403</v>
      </c>
      <c r="U78">
        <v>0.97242899999999999</v>
      </c>
      <c r="V78">
        <v>-132807</v>
      </c>
      <c r="W78">
        <v>-58220.800000000003</v>
      </c>
      <c r="X78">
        <v>-1812.72</v>
      </c>
      <c r="Y78">
        <v>-1884.24</v>
      </c>
      <c r="Z78">
        <v>-58018.2</v>
      </c>
      <c r="AA78">
        <v>-1583.21</v>
      </c>
      <c r="AB78">
        <v>-4456.3999999999996</v>
      </c>
      <c r="AC78">
        <v>206058</v>
      </c>
      <c r="AD78">
        <v>8874.27</v>
      </c>
      <c r="AE78">
        <v>10803.3</v>
      </c>
      <c r="AF78">
        <v>15657.1</v>
      </c>
      <c r="AG78">
        <v>3724.73</v>
      </c>
      <c r="AH78">
        <v>-1212.6199999999999</v>
      </c>
      <c r="AI78">
        <v>-100.405</v>
      </c>
      <c r="AJ78">
        <v>-13.4193</v>
      </c>
      <c r="AK78">
        <v>1.5582800000000001</v>
      </c>
      <c r="AL78">
        <v>-6.2307599999999998E-2</v>
      </c>
      <c r="AM78">
        <v>0.49665300000000001</v>
      </c>
      <c r="AN78">
        <v>3.3418900000000001E-2</v>
      </c>
      <c r="AO78">
        <v>2.10528E-2</v>
      </c>
      <c r="AP78" s="11">
        <v>-46259000</v>
      </c>
      <c r="AQ78">
        <v>-913303</v>
      </c>
      <c r="AR78">
        <v>-7217.16</v>
      </c>
      <c r="AS78">
        <v>-7247.15</v>
      </c>
      <c r="AT78">
        <v>-906666</v>
      </c>
      <c r="AU78">
        <v>-794.99300000000005</v>
      </c>
      <c r="AV78">
        <v>-572.07399999999996</v>
      </c>
      <c r="AW78" s="11">
        <v>2730690</v>
      </c>
      <c r="AX78">
        <v>-59.237000000000002</v>
      </c>
      <c r="AY78">
        <v>-59.763199999999998</v>
      </c>
      <c r="AZ78">
        <v>-21.299299999999999</v>
      </c>
      <c r="BA78">
        <v>-41.600499999999997</v>
      </c>
    </row>
    <row r="79" spans="1:53" x14ac:dyDescent="0.25">
      <c r="A79" s="24" t="s">
        <v>22</v>
      </c>
      <c r="B79">
        <v>-0.118107</v>
      </c>
      <c r="C79" s="11">
        <v>-3.5824499999999999E-6</v>
      </c>
      <c r="D79" s="11">
        <v>-1.3770900000000001E-6</v>
      </c>
      <c r="E79" s="11">
        <v>5.0243400000000004E-7</v>
      </c>
      <c r="F79" s="11">
        <v>-7.3124999999999999E-6</v>
      </c>
      <c r="G79" s="11">
        <v>-4.9291300000000001E-7</v>
      </c>
      <c r="H79" s="11">
        <v>-7.3307E-6</v>
      </c>
      <c r="I79">
        <v>-2.70375E-4</v>
      </c>
      <c r="J79">
        <v>-0.74392499999999995</v>
      </c>
      <c r="K79">
        <v>-0.40287499999999998</v>
      </c>
      <c r="L79" s="11">
        <v>-1.5809599999999999E-10</v>
      </c>
      <c r="M79" s="11">
        <v>-3.0236799999999999E-10</v>
      </c>
      <c r="N79">
        <v>18.864100000000001</v>
      </c>
      <c r="O79">
        <v>7.1946000000000003</v>
      </c>
      <c r="P79">
        <v>5.0216200000000004</v>
      </c>
      <c r="Q79">
        <v>-0.97121299999999999</v>
      </c>
      <c r="R79">
        <v>0.12791</v>
      </c>
      <c r="S79">
        <v>-4.6447700000000001E-2</v>
      </c>
      <c r="T79">
        <v>-3.6080399999999999E-2</v>
      </c>
      <c r="U79">
        <v>-3.5028799999999999E-2</v>
      </c>
      <c r="V79">
        <v>-4668.72</v>
      </c>
      <c r="W79">
        <v>7826.38</v>
      </c>
      <c r="X79">
        <v>243.67699999999999</v>
      </c>
      <c r="Y79">
        <v>253.291</v>
      </c>
      <c r="Z79">
        <v>7799.14</v>
      </c>
      <c r="AA79">
        <v>212.82400000000001</v>
      </c>
      <c r="AB79">
        <v>599.05499999999995</v>
      </c>
      <c r="AC79">
        <v>-27699.5</v>
      </c>
      <c r="AD79">
        <v>-1192.93</v>
      </c>
      <c r="AE79">
        <v>-1452.25</v>
      </c>
      <c r="AF79">
        <v>-2104.7199999999998</v>
      </c>
      <c r="AG79">
        <v>-500.7</v>
      </c>
      <c r="AH79">
        <v>163.00800000000001</v>
      </c>
      <c r="AI79">
        <v>13.4971</v>
      </c>
      <c r="AJ79">
        <v>1.8039000000000001</v>
      </c>
      <c r="AK79">
        <v>-0.20947299999999999</v>
      </c>
      <c r="AL79">
        <v>8.3757599999999995E-3</v>
      </c>
      <c r="AM79">
        <v>-6.6763000000000003E-2</v>
      </c>
      <c r="AN79">
        <v>-4.4923599999999999E-3</v>
      </c>
      <c r="AO79">
        <v>-2.8300399999999998E-3</v>
      </c>
      <c r="AP79" s="11">
        <v>6218400</v>
      </c>
      <c r="AQ79">
        <v>122772</v>
      </c>
      <c r="AR79">
        <v>970.17200000000003</v>
      </c>
      <c r="AS79">
        <v>974.20399999999995</v>
      </c>
      <c r="AT79">
        <v>121879</v>
      </c>
      <c r="AU79">
        <v>106.86799999999999</v>
      </c>
      <c r="AV79">
        <v>76.901499999999999</v>
      </c>
      <c r="AW79">
        <v>-367075</v>
      </c>
      <c r="AX79">
        <v>7.9629799999999999</v>
      </c>
      <c r="AY79">
        <v>8.0337099999999992</v>
      </c>
      <c r="AZ79">
        <v>2.8631700000000002</v>
      </c>
      <c r="BA79">
        <v>5.5921799999999999</v>
      </c>
    </row>
    <row r="80" spans="1:53" hidden="1" x14ac:dyDescent="0.25">
      <c r="A80" s="24" t="s">
        <v>23</v>
      </c>
      <c r="B80">
        <v>-2.32114E-2</v>
      </c>
      <c r="C80" s="11">
        <v>-1.2032899999999999E-6</v>
      </c>
      <c r="D80" s="11">
        <v>-2.6458499999999998E-7</v>
      </c>
      <c r="E80" s="11">
        <v>4.13113E-7</v>
      </c>
      <c r="F80" s="11">
        <v>-4.5451800000000004E-6</v>
      </c>
      <c r="G80" s="11">
        <v>-5.4340399999999996E-7</v>
      </c>
      <c r="H80" s="11">
        <v>-4.5567300000000003E-6</v>
      </c>
      <c r="I80">
        <v>-1.7116599999999999E-4</v>
      </c>
      <c r="J80">
        <v>-0.47197600000000001</v>
      </c>
      <c r="K80">
        <v>-0.25561</v>
      </c>
      <c r="L80" s="11">
        <v>-1.00306E-10</v>
      </c>
      <c r="M80" s="11">
        <v>-1.91842E-10</v>
      </c>
      <c r="N80">
        <v>11.9686</v>
      </c>
      <c r="O80">
        <v>4.5647200000000003</v>
      </c>
      <c r="P80">
        <v>3.1860300000000001</v>
      </c>
      <c r="Q80">
        <v>-0.61619999999999997</v>
      </c>
      <c r="R80">
        <v>8.1154100000000007E-2</v>
      </c>
      <c r="S80">
        <v>-2.94694E-2</v>
      </c>
      <c r="T80">
        <v>-2.2891700000000001E-2</v>
      </c>
      <c r="U80">
        <v>-2.2224500000000001E-2</v>
      </c>
      <c r="V80">
        <v>11326.9</v>
      </c>
      <c r="W80">
        <v>-4098.0200000000004</v>
      </c>
      <c r="X80">
        <v>154.60400000000001</v>
      </c>
      <c r="Y80">
        <v>160.70400000000001</v>
      </c>
      <c r="Z80">
        <v>4948.2700000000004</v>
      </c>
      <c r="AA80">
        <v>135.029</v>
      </c>
      <c r="AB80">
        <v>380.07900000000001</v>
      </c>
      <c r="AC80">
        <v>-17574.3</v>
      </c>
      <c r="AD80">
        <v>-756.87199999999996</v>
      </c>
      <c r="AE80">
        <v>-921.399</v>
      </c>
      <c r="AF80">
        <v>-1335.37</v>
      </c>
      <c r="AG80">
        <v>-317.67599999999999</v>
      </c>
      <c r="AH80">
        <v>103.423</v>
      </c>
      <c r="AI80">
        <v>8.5633999999999997</v>
      </c>
      <c r="AJ80">
        <v>1.1445099999999999</v>
      </c>
      <c r="AK80">
        <v>-0.13290299999999999</v>
      </c>
      <c r="AL80">
        <v>5.3141200000000003E-3</v>
      </c>
      <c r="AM80">
        <v>-4.2358699999999999E-2</v>
      </c>
      <c r="AN80">
        <v>-2.85024E-3</v>
      </c>
      <c r="AO80">
        <v>-1.7955600000000001E-3</v>
      </c>
      <c r="AP80" s="11">
        <v>3945350</v>
      </c>
      <c r="AQ80">
        <v>77894.100000000006</v>
      </c>
      <c r="AR80">
        <v>615.53899999999999</v>
      </c>
      <c r="AS80">
        <v>618.09699999999998</v>
      </c>
      <c r="AT80">
        <v>77328.100000000006</v>
      </c>
      <c r="AU80">
        <v>67.803600000000003</v>
      </c>
      <c r="AV80">
        <v>48.7913</v>
      </c>
      <c r="AW80">
        <v>-232896</v>
      </c>
      <c r="AX80">
        <v>5.0522200000000002</v>
      </c>
      <c r="AY80">
        <v>5.0971000000000002</v>
      </c>
      <c r="AZ80">
        <v>1.8165800000000001</v>
      </c>
      <c r="BA80">
        <v>3.5480399999999999</v>
      </c>
    </row>
    <row r="81" spans="1:53" x14ac:dyDescent="0.25">
      <c r="A81" s="24" t="s">
        <v>24</v>
      </c>
      <c r="B81">
        <v>0.103925</v>
      </c>
      <c r="C81" s="11">
        <v>1.8850299999999999E-6</v>
      </c>
      <c r="D81" s="11">
        <v>1.9575700000000001E-6</v>
      </c>
      <c r="E81" s="11">
        <v>3.7553999999999999E-7</v>
      </c>
      <c r="F81" s="11">
        <v>3.4010200000000002E-5</v>
      </c>
      <c r="G81" s="11">
        <v>1.9768700000000001E-6</v>
      </c>
      <c r="H81" s="11">
        <v>3.4082999999999999E-5</v>
      </c>
      <c r="I81">
        <v>1.10137E-3</v>
      </c>
      <c r="J81">
        <v>2.9791500000000002</v>
      </c>
      <c r="K81">
        <v>1.6128800000000001</v>
      </c>
      <c r="L81" s="11">
        <v>6.3292499999999996E-10</v>
      </c>
      <c r="M81" s="11">
        <v>1.21051E-9</v>
      </c>
      <c r="N81">
        <v>-75.521100000000004</v>
      </c>
      <c r="O81">
        <v>-28.803100000000001</v>
      </c>
      <c r="P81">
        <v>-20.1037</v>
      </c>
      <c r="Q81">
        <v>3.8881899999999998</v>
      </c>
      <c r="R81">
        <v>-0.51207800000000003</v>
      </c>
      <c r="S81">
        <v>0.18595</v>
      </c>
      <c r="T81">
        <v>0.14444499999999999</v>
      </c>
      <c r="U81">
        <v>0.140235</v>
      </c>
      <c r="V81">
        <v>-71471.8</v>
      </c>
      <c r="W81">
        <v>-31332.400000000001</v>
      </c>
      <c r="X81">
        <v>-361.27800000000002</v>
      </c>
      <c r="Y81">
        <v>-1014.03</v>
      </c>
      <c r="Z81">
        <v>-31223.3</v>
      </c>
      <c r="AA81">
        <v>-852.02599999999995</v>
      </c>
      <c r="AB81">
        <v>-2398.2800000000002</v>
      </c>
      <c r="AC81">
        <v>110893</v>
      </c>
      <c r="AD81">
        <v>4775.82</v>
      </c>
      <c r="AE81">
        <v>5813.98</v>
      </c>
      <c r="AF81">
        <v>8426.11</v>
      </c>
      <c r="AG81">
        <v>2004.52</v>
      </c>
      <c r="AH81">
        <v>-652.59100000000001</v>
      </c>
      <c r="AI81">
        <v>-54.034599999999998</v>
      </c>
      <c r="AJ81">
        <v>-7.2218099999999996</v>
      </c>
      <c r="AK81">
        <v>0.83860999999999997</v>
      </c>
      <c r="AL81">
        <v>-3.35318E-2</v>
      </c>
      <c r="AM81">
        <v>0.26728099999999999</v>
      </c>
      <c r="AN81">
        <v>1.7984900000000002E-2</v>
      </c>
      <c r="AO81">
        <v>1.13299E-2</v>
      </c>
      <c r="AP81" s="11">
        <v>-24895000</v>
      </c>
      <c r="AQ81">
        <v>-491508</v>
      </c>
      <c r="AR81">
        <v>-3884.02</v>
      </c>
      <c r="AS81">
        <v>-3900.16</v>
      </c>
      <c r="AT81">
        <v>-487936</v>
      </c>
      <c r="AU81">
        <v>-427.83699999999999</v>
      </c>
      <c r="AV81">
        <v>-307.87</v>
      </c>
      <c r="AW81" s="11">
        <v>1469560</v>
      </c>
      <c r="AX81">
        <v>-31.879300000000001</v>
      </c>
      <c r="AY81">
        <v>-32.162399999999998</v>
      </c>
      <c r="AZ81">
        <v>-11.4625</v>
      </c>
      <c r="BA81">
        <v>-22.387899999999998</v>
      </c>
    </row>
    <row r="82" spans="1:53" hidden="1" x14ac:dyDescent="0.25">
      <c r="A82" s="24" t="s">
        <v>25</v>
      </c>
      <c r="B82">
        <v>0.12481399999999999</v>
      </c>
      <c r="C82" s="11">
        <v>1.80506E-6</v>
      </c>
      <c r="D82" s="11">
        <v>1.8773E-6</v>
      </c>
      <c r="E82" s="11">
        <v>3.5429900000000001E-7</v>
      </c>
      <c r="F82" s="11">
        <v>3.2707399999999998E-5</v>
      </c>
      <c r="G82" s="11">
        <v>1.89614E-6</v>
      </c>
      <c r="H82" s="11">
        <v>3.2777500000000003E-5</v>
      </c>
      <c r="I82">
        <v>1.05908E-3</v>
      </c>
      <c r="J82">
        <v>2.8647</v>
      </c>
      <c r="K82">
        <v>1.5509200000000001</v>
      </c>
      <c r="L82" s="11">
        <v>6.0861100000000004E-10</v>
      </c>
      <c r="M82" s="11">
        <v>1.16401E-9</v>
      </c>
      <c r="N82">
        <v>-72.619900000000001</v>
      </c>
      <c r="O82">
        <v>-27.6966</v>
      </c>
      <c r="P82">
        <v>-19.331399999999999</v>
      </c>
      <c r="Q82">
        <v>3.73882</v>
      </c>
      <c r="R82">
        <v>-0.49240600000000001</v>
      </c>
      <c r="S82">
        <v>0.17880699999999999</v>
      </c>
      <c r="T82">
        <v>0.13889599999999999</v>
      </c>
      <c r="U82">
        <v>0.134848</v>
      </c>
      <c r="V82">
        <v>-68726.2</v>
      </c>
      <c r="W82">
        <v>-30128.7</v>
      </c>
      <c r="X82">
        <v>-938.06700000000001</v>
      </c>
      <c r="Y82">
        <v>-407.68</v>
      </c>
      <c r="Z82">
        <v>-30023.9</v>
      </c>
      <c r="AA82">
        <v>-819.29499999999996</v>
      </c>
      <c r="AB82">
        <v>-2306.15</v>
      </c>
      <c r="AC82">
        <v>106633</v>
      </c>
      <c r="AD82">
        <v>4592.3599999999997</v>
      </c>
      <c r="AE82">
        <v>5590.63</v>
      </c>
      <c r="AF82">
        <v>8102.41</v>
      </c>
      <c r="AG82">
        <v>1927.51</v>
      </c>
      <c r="AH82">
        <v>-627.52099999999996</v>
      </c>
      <c r="AI82">
        <v>-51.958799999999997</v>
      </c>
      <c r="AJ82">
        <v>-6.9443799999999998</v>
      </c>
      <c r="AK82">
        <v>0.80639400000000006</v>
      </c>
      <c r="AL82">
        <v>-3.2243599999999997E-2</v>
      </c>
      <c r="AM82">
        <v>0.25701299999999999</v>
      </c>
      <c r="AN82">
        <v>1.7294E-2</v>
      </c>
      <c r="AO82">
        <v>1.0894600000000001E-2</v>
      </c>
      <c r="AP82" s="11">
        <v>-23938600</v>
      </c>
      <c r="AQ82">
        <v>-472626</v>
      </c>
      <c r="AR82">
        <v>-3734.81</v>
      </c>
      <c r="AS82">
        <v>-3750.33</v>
      </c>
      <c r="AT82">
        <v>-469192</v>
      </c>
      <c r="AU82">
        <v>-411.40100000000001</v>
      </c>
      <c r="AV82">
        <v>-296.04300000000001</v>
      </c>
      <c r="AW82" s="11">
        <v>1413110</v>
      </c>
      <c r="AX82">
        <v>-30.654599999999999</v>
      </c>
      <c r="AY82">
        <v>-30.9269</v>
      </c>
      <c r="AZ82">
        <v>-11.0222</v>
      </c>
      <c r="BA82">
        <v>-21.527899999999999</v>
      </c>
    </row>
    <row r="83" spans="1:53" hidden="1" x14ac:dyDescent="0.25">
      <c r="A83" s="24" t="s">
        <v>26</v>
      </c>
      <c r="B83">
        <v>-2.33797E-2</v>
      </c>
      <c r="C83" s="11">
        <v>-1.13669E-6</v>
      </c>
      <c r="D83" s="11">
        <v>-2.2444199999999999E-7</v>
      </c>
      <c r="E83" s="11">
        <v>4.07482E-7</v>
      </c>
      <c r="F83" s="11">
        <v>-4.5954500000000002E-6</v>
      </c>
      <c r="G83" s="11">
        <v>-5.4656499999999997E-7</v>
      </c>
      <c r="H83" s="11">
        <v>-4.6071000000000003E-6</v>
      </c>
      <c r="I83">
        <v>-1.7274400000000001E-4</v>
      </c>
      <c r="J83">
        <v>-0.47622599999999998</v>
      </c>
      <c r="K83">
        <v>-0.257911</v>
      </c>
      <c r="L83" s="11">
        <v>-1.01209E-10</v>
      </c>
      <c r="M83" s="11">
        <v>-1.93569E-10</v>
      </c>
      <c r="N83">
        <v>12.0763</v>
      </c>
      <c r="O83">
        <v>4.60581</v>
      </c>
      <c r="P83">
        <v>3.2147199999999998</v>
      </c>
      <c r="Q83">
        <v>-0.62174700000000005</v>
      </c>
      <c r="R83">
        <v>8.1884700000000005E-2</v>
      </c>
      <c r="S83">
        <v>-2.9734699999999999E-2</v>
      </c>
      <c r="T83">
        <v>-2.3097800000000002E-2</v>
      </c>
      <c r="U83">
        <v>-2.24245E-2</v>
      </c>
      <c r="V83">
        <v>11428.8</v>
      </c>
      <c r="W83">
        <v>5010.25</v>
      </c>
      <c r="X83">
        <v>155.99600000000001</v>
      </c>
      <c r="Y83">
        <v>162.15</v>
      </c>
      <c r="Z83">
        <v>-4201.91</v>
      </c>
      <c r="AA83">
        <v>136.245</v>
      </c>
      <c r="AB83">
        <v>383.5</v>
      </c>
      <c r="AC83">
        <v>-17732.5</v>
      </c>
      <c r="AD83">
        <v>-763.68499999999995</v>
      </c>
      <c r="AE83">
        <v>-929.69299999999998</v>
      </c>
      <c r="AF83">
        <v>-1347.39</v>
      </c>
      <c r="AG83">
        <v>-320.536</v>
      </c>
      <c r="AH83">
        <v>104.354</v>
      </c>
      <c r="AI83">
        <v>8.6404899999999998</v>
      </c>
      <c r="AJ83">
        <v>1.1548099999999999</v>
      </c>
      <c r="AK83">
        <v>-0.134099</v>
      </c>
      <c r="AL83">
        <v>5.3619499999999999E-3</v>
      </c>
      <c r="AM83">
        <v>-4.274E-2</v>
      </c>
      <c r="AN83">
        <v>-2.8758999999999998E-3</v>
      </c>
      <c r="AO83">
        <v>-1.81172E-3</v>
      </c>
      <c r="AP83" s="11">
        <v>3980870</v>
      </c>
      <c r="AQ83">
        <v>78595.3</v>
      </c>
      <c r="AR83">
        <v>621.08000000000004</v>
      </c>
      <c r="AS83">
        <v>623.66099999999994</v>
      </c>
      <c r="AT83">
        <v>78024.2</v>
      </c>
      <c r="AU83">
        <v>68.414000000000001</v>
      </c>
      <c r="AV83">
        <v>49.230499999999999</v>
      </c>
      <c r="AW83">
        <v>-234992</v>
      </c>
      <c r="AX83">
        <v>5.0976999999999997</v>
      </c>
      <c r="AY83">
        <v>5.1429900000000002</v>
      </c>
      <c r="AZ83">
        <v>1.8329299999999999</v>
      </c>
      <c r="BA83">
        <v>3.5799799999999999</v>
      </c>
    </row>
    <row r="84" spans="1:53" hidden="1" x14ac:dyDescent="0.25">
      <c r="A84" s="24" t="s">
        <v>27</v>
      </c>
      <c r="B84">
        <v>0.21878400000000001</v>
      </c>
      <c r="C84" s="11">
        <v>-3.1845799999999998E-6</v>
      </c>
      <c r="D84" s="11">
        <v>-1.50058E-6</v>
      </c>
      <c r="E84" s="11">
        <v>7.3872700000000002E-7</v>
      </c>
      <c r="F84" s="11">
        <v>2.75295E-6</v>
      </c>
      <c r="G84" s="11">
        <v>-5.9259500000000002E-7</v>
      </c>
      <c r="H84" s="11">
        <v>2.7576399999999999E-6</v>
      </c>
      <c r="I84" s="11">
        <v>7.3159399999999996E-5</v>
      </c>
      <c r="J84">
        <v>0.19190299999999999</v>
      </c>
      <c r="K84">
        <v>0.103837</v>
      </c>
      <c r="L84" s="11">
        <v>4.0747499999999999E-11</v>
      </c>
      <c r="M84" s="11">
        <v>7.7932399999999999E-11</v>
      </c>
      <c r="N84">
        <v>-4.8620299999999999</v>
      </c>
      <c r="O84">
        <v>-1.8543400000000001</v>
      </c>
      <c r="P84">
        <v>-1.29427</v>
      </c>
      <c r="Q84">
        <v>0.25031999999999999</v>
      </c>
      <c r="R84">
        <v>-3.2967400000000001E-2</v>
      </c>
      <c r="S84">
        <v>1.19714E-2</v>
      </c>
      <c r="T84">
        <v>9.2993399999999997E-3</v>
      </c>
      <c r="U84">
        <v>9.0282999999999995E-3</v>
      </c>
      <c r="V84">
        <v>-4601.33</v>
      </c>
      <c r="W84">
        <v>-2017.17</v>
      </c>
      <c r="X84">
        <v>-62.805199999999999</v>
      </c>
      <c r="Y84">
        <v>-65.283000000000001</v>
      </c>
      <c r="Z84">
        <v>-2010.15</v>
      </c>
      <c r="AA84">
        <v>115.31399999999999</v>
      </c>
      <c r="AB84">
        <v>-154.4</v>
      </c>
      <c r="AC84">
        <v>7139.26</v>
      </c>
      <c r="AD84">
        <v>307.46600000000001</v>
      </c>
      <c r="AE84">
        <v>374.30200000000002</v>
      </c>
      <c r="AF84">
        <v>542.47</v>
      </c>
      <c r="AG84">
        <v>129.05000000000001</v>
      </c>
      <c r="AH84">
        <v>-42.013599999999997</v>
      </c>
      <c r="AI84">
        <v>-3.4787300000000001</v>
      </c>
      <c r="AJ84">
        <v>-0.46493800000000002</v>
      </c>
      <c r="AK84">
        <v>5.39894E-2</v>
      </c>
      <c r="AL84">
        <v>-2.15877E-3</v>
      </c>
      <c r="AM84">
        <v>1.7207500000000001E-2</v>
      </c>
      <c r="AN84">
        <v>1.1578599999999999E-3</v>
      </c>
      <c r="AO84">
        <v>7.2941300000000004E-4</v>
      </c>
      <c r="AP84" s="11">
        <v>-1602730</v>
      </c>
      <c r="AQ84">
        <v>-31643.1</v>
      </c>
      <c r="AR84">
        <v>-250.05199999999999</v>
      </c>
      <c r="AS84">
        <v>-251.09100000000001</v>
      </c>
      <c r="AT84">
        <v>-31413.200000000001</v>
      </c>
      <c r="AU84">
        <v>-27.544</v>
      </c>
      <c r="AV84">
        <v>-19.820599999999999</v>
      </c>
      <c r="AW84">
        <v>94609.8</v>
      </c>
      <c r="AX84">
        <v>-2.0523799999999999</v>
      </c>
      <c r="AY84">
        <v>-2.0706099999999998</v>
      </c>
      <c r="AZ84">
        <v>-0.737954</v>
      </c>
      <c r="BA84">
        <v>-1.44133</v>
      </c>
    </row>
    <row r="85" spans="1:53" hidden="1" x14ac:dyDescent="0.25">
      <c r="A85" s="24" t="s">
        <v>28</v>
      </c>
      <c r="B85">
        <v>0.51903900000000003</v>
      </c>
      <c r="C85" s="11">
        <v>2.1291500000000002E-6</v>
      </c>
      <c r="D85" s="11">
        <v>1.57932E-6</v>
      </c>
      <c r="E85" s="11">
        <v>2.1038400000000001E-7</v>
      </c>
      <c r="F85" s="11">
        <v>-2.4487700000000002E-6</v>
      </c>
      <c r="G85" s="11">
        <v>1.1943299999999999E-6</v>
      </c>
      <c r="H85" s="11">
        <v>-2.45496E-6</v>
      </c>
      <c r="I85" s="11">
        <v>-9.1841600000000005E-5</v>
      </c>
      <c r="J85">
        <v>-0.25312400000000002</v>
      </c>
      <c r="K85">
        <v>-0.13708400000000001</v>
      </c>
      <c r="L85" s="11">
        <v>-5.3794400000000003E-11</v>
      </c>
      <c r="M85" s="11">
        <v>-1.02885E-10</v>
      </c>
      <c r="N85">
        <v>6.4187900000000004</v>
      </c>
      <c r="O85">
        <v>2.44807</v>
      </c>
      <c r="P85">
        <v>1.70868</v>
      </c>
      <c r="Q85">
        <v>-0.33046999999999999</v>
      </c>
      <c r="R85">
        <v>4.3523199999999998E-2</v>
      </c>
      <c r="S85">
        <v>-1.5804499999999999E-2</v>
      </c>
      <c r="T85">
        <v>-1.22769E-2</v>
      </c>
      <c r="U85">
        <v>-1.19191E-2</v>
      </c>
      <c r="V85">
        <v>6074.63</v>
      </c>
      <c r="W85">
        <v>2663.04</v>
      </c>
      <c r="X85">
        <v>82.914699999999996</v>
      </c>
      <c r="Y85">
        <v>86.185900000000004</v>
      </c>
      <c r="Z85">
        <v>2653.77</v>
      </c>
      <c r="AA85">
        <v>72.416499999999999</v>
      </c>
      <c r="AB85">
        <v>-854.50900000000001</v>
      </c>
      <c r="AC85">
        <v>-9425.17</v>
      </c>
      <c r="AD85">
        <v>-405.91300000000001</v>
      </c>
      <c r="AE85">
        <v>-494.149</v>
      </c>
      <c r="AF85">
        <v>-716.16300000000001</v>
      </c>
      <c r="AG85">
        <v>-170.37100000000001</v>
      </c>
      <c r="AH85">
        <v>55.465800000000002</v>
      </c>
      <c r="AI85">
        <v>4.5925799999999999</v>
      </c>
      <c r="AJ85">
        <v>0.61380500000000005</v>
      </c>
      <c r="AK85">
        <v>-7.1276199999999998E-2</v>
      </c>
      <c r="AL85">
        <v>2.8499799999999998E-3</v>
      </c>
      <c r="AM85">
        <v>-2.27171E-2</v>
      </c>
      <c r="AN85">
        <v>-1.52859E-3</v>
      </c>
      <c r="AO85">
        <v>-9.6296200000000004E-4</v>
      </c>
      <c r="AP85" s="11">
        <v>2115900</v>
      </c>
      <c r="AQ85">
        <v>41774.800000000003</v>
      </c>
      <c r="AR85">
        <v>330.11599999999999</v>
      </c>
      <c r="AS85">
        <v>331.48700000000002</v>
      </c>
      <c r="AT85">
        <v>41471.300000000003</v>
      </c>
      <c r="AU85">
        <v>36.363300000000002</v>
      </c>
      <c r="AV85">
        <v>26.166899999999998</v>
      </c>
      <c r="AW85">
        <v>-124903</v>
      </c>
      <c r="AX85">
        <v>2.7095199999999999</v>
      </c>
      <c r="AY85">
        <v>2.73359</v>
      </c>
      <c r="AZ85">
        <v>0.97423800000000005</v>
      </c>
      <c r="BA85">
        <v>1.90282</v>
      </c>
    </row>
    <row r="86" spans="1:53" hidden="1" x14ac:dyDescent="0.25">
      <c r="A86" s="24" t="s">
        <v>29</v>
      </c>
      <c r="B86">
        <v>-0.24376600000000001</v>
      </c>
      <c r="C86" s="11">
        <v>7.8470600000000004E-7</v>
      </c>
      <c r="D86" s="11">
        <v>7.23702E-7</v>
      </c>
      <c r="E86" s="11">
        <v>-1.50876E-6</v>
      </c>
      <c r="F86" s="11">
        <v>-2.7951400000000001E-5</v>
      </c>
      <c r="G86" s="11">
        <v>-2.5268699999999999E-6</v>
      </c>
      <c r="H86" s="11">
        <v>-2.8013000000000001E-5</v>
      </c>
      <c r="I86">
        <v>-9.2767700000000002E-4</v>
      </c>
      <c r="J86">
        <v>-2.5177499999999999</v>
      </c>
      <c r="K86">
        <v>-1.36317</v>
      </c>
      <c r="L86" s="11">
        <v>-5.3493200000000005E-10</v>
      </c>
      <c r="M86" s="11">
        <v>-1.02309E-9</v>
      </c>
      <c r="N86">
        <v>63.828499999999998</v>
      </c>
      <c r="O86">
        <v>24.343699999999998</v>
      </c>
      <c r="P86">
        <v>16.991099999999999</v>
      </c>
      <c r="Q86">
        <v>-3.2862</v>
      </c>
      <c r="R86">
        <v>0.43279499999999999</v>
      </c>
      <c r="S86">
        <v>-0.157161</v>
      </c>
      <c r="T86">
        <v>-0.122081</v>
      </c>
      <c r="U86">
        <v>-0.118523</v>
      </c>
      <c r="V86">
        <v>60406.2</v>
      </c>
      <c r="W86">
        <v>26481.3</v>
      </c>
      <c r="X86">
        <v>824.50400000000002</v>
      </c>
      <c r="Y86">
        <v>857.03399999999999</v>
      </c>
      <c r="Z86">
        <v>26389.200000000001</v>
      </c>
      <c r="AA86">
        <v>720.11099999999999</v>
      </c>
      <c r="AB86">
        <v>2026.96</v>
      </c>
      <c r="AC86">
        <v>25906.9</v>
      </c>
      <c r="AD86">
        <v>-4036.4</v>
      </c>
      <c r="AE86">
        <v>-4913.82</v>
      </c>
      <c r="AF86">
        <v>-7121.53</v>
      </c>
      <c r="AG86">
        <v>-1694.17</v>
      </c>
      <c r="AH86">
        <v>551.553</v>
      </c>
      <c r="AI86">
        <v>45.668700000000001</v>
      </c>
      <c r="AJ86">
        <v>6.1036900000000003</v>
      </c>
      <c r="AK86">
        <v>-0.70877100000000004</v>
      </c>
      <c r="AL86">
        <v>2.8340199999999999E-2</v>
      </c>
      <c r="AM86">
        <v>-0.22589899999999999</v>
      </c>
      <c r="AN86">
        <v>-1.52003E-2</v>
      </c>
      <c r="AO86">
        <v>-9.5757099999999994E-3</v>
      </c>
      <c r="AP86" s="11">
        <v>21040600</v>
      </c>
      <c r="AQ86">
        <v>415410</v>
      </c>
      <c r="AR86">
        <v>3282.67</v>
      </c>
      <c r="AS86">
        <v>3296.31</v>
      </c>
      <c r="AT86">
        <v>412391</v>
      </c>
      <c r="AU86">
        <v>361.59699999999998</v>
      </c>
      <c r="AV86">
        <v>260.20400000000001</v>
      </c>
      <c r="AW86" s="11">
        <v>-1242030</v>
      </c>
      <c r="AX86">
        <v>26.9435</v>
      </c>
      <c r="AY86">
        <v>27.1829</v>
      </c>
      <c r="AZ86">
        <v>9.6878399999999996</v>
      </c>
      <c r="BA86">
        <v>18.921700000000001</v>
      </c>
    </row>
    <row r="87" spans="1:53" hidden="1" x14ac:dyDescent="0.25">
      <c r="A87" s="24" t="s">
        <v>30</v>
      </c>
      <c r="B87">
        <v>-3.6500999999999999E-2</v>
      </c>
      <c r="C87" s="11">
        <v>-3.5803299999999998E-6</v>
      </c>
      <c r="D87" s="11">
        <v>-2.5468599999999999E-6</v>
      </c>
      <c r="E87" s="11">
        <v>-1.34525E-6</v>
      </c>
      <c r="F87" s="11">
        <v>-2.6348700000000001E-5</v>
      </c>
      <c r="G87" s="11">
        <v>-2.0637700000000001E-6</v>
      </c>
      <c r="H87" s="11">
        <v>-2.64069E-5</v>
      </c>
      <c r="I87">
        <v>-8.7686199999999995E-4</v>
      </c>
      <c r="J87">
        <v>-2.3807</v>
      </c>
      <c r="K87">
        <v>-1.28898</v>
      </c>
      <c r="L87" s="11">
        <v>-5.0581699999999999E-10</v>
      </c>
      <c r="M87" s="11">
        <v>-9.6741000000000007E-10</v>
      </c>
      <c r="N87">
        <v>60.354599999999998</v>
      </c>
      <c r="O87">
        <v>23.018699999999999</v>
      </c>
      <c r="P87">
        <v>16.066400000000002</v>
      </c>
      <c r="Q87">
        <v>-3.1073400000000002</v>
      </c>
      <c r="R87">
        <v>0.40923999999999999</v>
      </c>
      <c r="S87">
        <v>-0.14860699999999999</v>
      </c>
      <c r="T87">
        <v>-0.115437</v>
      </c>
      <c r="U87">
        <v>-0.112072</v>
      </c>
      <c r="V87">
        <v>57118.5</v>
      </c>
      <c r="W87">
        <v>25040</v>
      </c>
      <c r="X87">
        <v>779.63</v>
      </c>
      <c r="Y87">
        <v>810.38900000000001</v>
      </c>
      <c r="Z87">
        <v>24952.9</v>
      </c>
      <c r="AA87">
        <v>680.91800000000001</v>
      </c>
      <c r="AB87">
        <v>1916.64</v>
      </c>
      <c r="AC87">
        <v>-88623</v>
      </c>
      <c r="AD87">
        <v>382.245</v>
      </c>
      <c r="AE87">
        <v>-4646.38</v>
      </c>
      <c r="AF87">
        <v>-6733.93</v>
      </c>
      <c r="AG87">
        <v>-1601.96</v>
      </c>
      <c r="AH87">
        <v>521.53399999999999</v>
      </c>
      <c r="AI87">
        <v>43.183100000000003</v>
      </c>
      <c r="AJ87">
        <v>5.77149</v>
      </c>
      <c r="AK87">
        <v>-0.67019600000000001</v>
      </c>
      <c r="AL87">
        <v>2.67978E-2</v>
      </c>
      <c r="AM87">
        <v>-0.21360399999999999</v>
      </c>
      <c r="AN87">
        <v>-1.4373E-2</v>
      </c>
      <c r="AO87">
        <v>-9.0545399999999998E-3</v>
      </c>
      <c r="AP87" s="11">
        <v>19895400</v>
      </c>
      <c r="AQ87">
        <v>392800</v>
      </c>
      <c r="AR87">
        <v>3104.01</v>
      </c>
      <c r="AS87">
        <v>3116.91</v>
      </c>
      <c r="AT87">
        <v>389946</v>
      </c>
      <c r="AU87">
        <v>341.91699999999997</v>
      </c>
      <c r="AV87">
        <v>246.042</v>
      </c>
      <c r="AW87" s="11">
        <v>-1174430</v>
      </c>
      <c r="AX87">
        <v>25.4771</v>
      </c>
      <c r="AY87">
        <v>25.703399999999998</v>
      </c>
      <c r="AZ87">
        <v>9.1605600000000003</v>
      </c>
      <c r="BA87">
        <v>17.8919</v>
      </c>
    </row>
    <row r="88" spans="1:53" hidden="1" x14ac:dyDescent="0.25">
      <c r="A88" s="24" t="s">
        <v>31</v>
      </c>
      <c r="B88">
        <v>-6.9503599999999999E-2</v>
      </c>
      <c r="C88" s="11">
        <v>-3.8992099999999997E-6</v>
      </c>
      <c r="D88" s="11">
        <v>-2.75048E-6</v>
      </c>
      <c r="E88" s="11">
        <v>-1.4290899999999999E-6</v>
      </c>
      <c r="F88" s="11">
        <v>-2.79106E-5</v>
      </c>
      <c r="G88" s="11">
        <v>-2.2029999999999999E-6</v>
      </c>
      <c r="H88" s="11">
        <v>-2.79723E-5</v>
      </c>
      <c r="I88">
        <v>-9.2871499999999999E-4</v>
      </c>
      <c r="J88">
        <v>-2.5214400000000001</v>
      </c>
      <c r="K88">
        <v>-1.36517</v>
      </c>
      <c r="L88" s="11">
        <v>-5.3571899999999998E-10</v>
      </c>
      <c r="M88" s="11">
        <v>-1.0246E-9</v>
      </c>
      <c r="N88">
        <v>63.922499999999999</v>
      </c>
      <c r="O88">
        <v>24.3795</v>
      </c>
      <c r="P88">
        <v>17.016100000000002</v>
      </c>
      <c r="Q88">
        <v>-3.2910300000000001</v>
      </c>
      <c r="R88">
        <v>0.43343199999999998</v>
      </c>
      <c r="S88">
        <v>-0.157392</v>
      </c>
      <c r="T88">
        <v>-0.12226099999999999</v>
      </c>
      <c r="U88">
        <v>-0.118698</v>
      </c>
      <c r="V88">
        <v>60495.1</v>
      </c>
      <c r="W88">
        <v>26520.3</v>
      </c>
      <c r="X88">
        <v>825.71799999999996</v>
      </c>
      <c r="Y88">
        <v>858.29499999999996</v>
      </c>
      <c r="Z88">
        <v>26428</v>
      </c>
      <c r="AA88">
        <v>721.17</v>
      </c>
      <c r="AB88">
        <v>2029.95</v>
      </c>
      <c r="AC88">
        <v>-93862</v>
      </c>
      <c r="AD88">
        <v>-4042.34</v>
      </c>
      <c r="AE88">
        <v>58.908000000000001</v>
      </c>
      <c r="AF88">
        <v>-7132.01</v>
      </c>
      <c r="AG88">
        <v>-1696.66</v>
      </c>
      <c r="AH88">
        <v>552.36500000000001</v>
      </c>
      <c r="AI88">
        <v>45.735900000000001</v>
      </c>
      <c r="AJ88">
        <v>6.1126699999999996</v>
      </c>
      <c r="AK88">
        <v>-0.70981499999999997</v>
      </c>
      <c r="AL88">
        <v>2.8381900000000002E-2</v>
      </c>
      <c r="AM88">
        <v>-0.22623199999999999</v>
      </c>
      <c r="AN88">
        <v>-1.52227E-2</v>
      </c>
      <c r="AO88">
        <v>-9.5898000000000008E-3</v>
      </c>
      <c r="AP88" s="11">
        <v>21071500</v>
      </c>
      <c r="AQ88">
        <v>416021</v>
      </c>
      <c r="AR88">
        <v>3287.51</v>
      </c>
      <c r="AS88">
        <v>3301.17</v>
      </c>
      <c r="AT88">
        <v>412998</v>
      </c>
      <c r="AU88">
        <v>362.12900000000002</v>
      </c>
      <c r="AV88">
        <v>260.58699999999999</v>
      </c>
      <c r="AW88" s="11">
        <v>-1243860</v>
      </c>
      <c r="AX88">
        <v>26.9832</v>
      </c>
      <c r="AY88">
        <v>27.222899999999999</v>
      </c>
      <c r="AZ88">
        <v>9.7020900000000001</v>
      </c>
      <c r="BA88">
        <v>18.9496</v>
      </c>
    </row>
    <row r="89" spans="1:53" hidden="1" x14ac:dyDescent="0.25">
      <c r="A89" s="24" t="s">
        <v>32</v>
      </c>
      <c r="B89">
        <v>-0.22276199999999999</v>
      </c>
      <c r="C89" s="11">
        <v>-6.4199000000000001E-6</v>
      </c>
      <c r="D89" s="11">
        <v>-4.4486500000000002E-6</v>
      </c>
      <c r="E89" s="11">
        <v>-2.1077799999999998E-6</v>
      </c>
      <c r="F89" s="11">
        <v>-3.9682099999999997E-5</v>
      </c>
      <c r="G89" s="11">
        <v>-3.4460699999999999E-6</v>
      </c>
      <c r="H89" s="11">
        <v>-3.97697E-5</v>
      </c>
      <c r="I89">
        <v>-1.31806E-3</v>
      </c>
      <c r="J89">
        <v>-3.5776599999999998</v>
      </c>
      <c r="K89">
        <v>-1.93703</v>
      </c>
      <c r="L89" s="11">
        <v>-7.6012600000000001E-10</v>
      </c>
      <c r="M89" s="11">
        <v>-1.45379E-9</v>
      </c>
      <c r="N89">
        <v>90.698899999999995</v>
      </c>
      <c r="O89">
        <v>34.591799999999999</v>
      </c>
      <c r="P89">
        <v>24.143999999999998</v>
      </c>
      <c r="Q89">
        <v>-4.6696099999999996</v>
      </c>
      <c r="R89">
        <v>0.61499199999999998</v>
      </c>
      <c r="S89">
        <v>-0.22332199999999999</v>
      </c>
      <c r="T89">
        <v>-0.17347499999999999</v>
      </c>
      <c r="U89">
        <v>-0.16841900000000001</v>
      </c>
      <c r="V89">
        <v>85835.8</v>
      </c>
      <c r="W89">
        <v>37629.4</v>
      </c>
      <c r="X89">
        <v>1171.5999999999999</v>
      </c>
      <c r="Y89">
        <v>1217.83</v>
      </c>
      <c r="Z89">
        <v>37498.400000000001</v>
      </c>
      <c r="AA89">
        <v>1023.26</v>
      </c>
      <c r="AB89">
        <v>2880.27</v>
      </c>
      <c r="AC89">
        <v>-133180</v>
      </c>
      <c r="AD89">
        <v>-5735.64</v>
      </c>
      <c r="AE89">
        <v>-6982.43</v>
      </c>
      <c r="AF89">
        <v>-3205.16</v>
      </c>
      <c r="AG89">
        <v>-2407.37</v>
      </c>
      <c r="AH89">
        <v>783.74400000000003</v>
      </c>
      <c r="AI89">
        <v>64.894099999999995</v>
      </c>
      <c r="AJ89">
        <v>8.6731999999999996</v>
      </c>
      <c r="AK89">
        <v>-1.00715</v>
      </c>
      <c r="AL89">
        <v>4.0270800000000002E-2</v>
      </c>
      <c r="AM89">
        <v>-0.32099800000000001</v>
      </c>
      <c r="AN89">
        <v>-2.1599299999999998E-2</v>
      </c>
      <c r="AO89">
        <v>-1.36069E-2</v>
      </c>
      <c r="AP89" s="11">
        <v>29898200</v>
      </c>
      <c r="AQ89">
        <v>590288</v>
      </c>
      <c r="AR89">
        <v>4664.6099999999997</v>
      </c>
      <c r="AS89">
        <v>4683.99</v>
      </c>
      <c r="AT89">
        <v>585998</v>
      </c>
      <c r="AU89">
        <v>513.82100000000003</v>
      </c>
      <c r="AV89">
        <v>369.74400000000003</v>
      </c>
      <c r="AW89" s="11">
        <v>-1764900</v>
      </c>
      <c r="AX89">
        <v>38.286099999999998</v>
      </c>
      <c r="AY89">
        <v>38.626199999999997</v>
      </c>
      <c r="AZ89">
        <v>13.7662</v>
      </c>
      <c r="BA89">
        <v>26.8873</v>
      </c>
    </row>
    <row r="90" spans="1:53" hidden="1" x14ac:dyDescent="0.25">
      <c r="A90" s="24" t="s">
        <v>33</v>
      </c>
      <c r="B90">
        <v>-4.6559099999999999E-2</v>
      </c>
      <c r="C90" s="11">
        <v>-5.6985300000000001E-6</v>
      </c>
      <c r="D90" s="11">
        <v>-4.0721600000000003E-6</v>
      </c>
      <c r="E90" s="11">
        <v>-1.9209999999999999E-6</v>
      </c>
      <c r="F90" s="11">
        <v>-3.5239600000000001E-5</v>
      </c>
      <c r="G90" s="11">
        <v>-3.26357E-6</v>
      </c>
      <c r="H90" s="11">
        <v>-3.5317200000000001E-5</v>
      </c>
      <c r="I90">
        <v>-1.16898E-3</v>
      </c>
      <c r="J90">
        <v>-3.17245</v>
      </c>
      <c r="K90">
        <v>-1.7176400000000001</v>
      </c>
      <c r="L90" s="11">
        <v>-6.7403200000000001E-10</v>
      </c>
      <c r="M90" s="11">
        <v>-1.2891300000000001E-9</v>
      </c>
      <c r="N90">
        <v>80.426100000000005</v>
      </c>
      <c r="O90">
        <v>30.6738</v>
      </c>
      <c r="P90">
        <v>21.409400000000002</v>
      </c>
      <c r="Q90">
        <v>-4.14072</v>
      </c>
      <c r="R90">
        <v>0.54533699999999996</v>
      </c>
      <c r="S90">
        <v>-0.19802800000000001</v>
      </c>
      <c r="T90">
        <v>-0.15382699999999999</v>
      </c>
      <c r="U90">
        <v>-0.149343</v>
      </c>
      <c r="V90">
        <v>76113.8</v>
      </c>
      <c r="W90">
        <v>33367.4</v>
      </c>
      <c r="X90">
        <v>1038.9000000000001</v>
      </c>
      <c r="Y90">
        <v>1079.8900000000001</v>
      </c>
      <c r="Z90">
        <v>33251.199999999997</v>
      </c>
      <c r="AA90">
        <v>907.36400000000003</v>
      </c>
      <c r="AB90">
        <v>2554.04</v>
      </c>
      <c r="AC90">
        <v>-118096</v>
      </c>
      <c r="AD90">
        <v>-5086.01</v>
      </c>
      <c r="AE90">
        <v>-6191.59</v>
      </c>
      <c r="AF90">
        <v>-8973.3700000000008</v>
      </c>
      <c r="AG90">
        <v>-62.8217</v>
      </c>
      <c r="AH90">
        <v>694.976</v>
      </c>
      <c r="AI90">
        <v>57.5441</v>
      </c>
      <c r="AJ90">
        <v>7.6908599999999998</v>
      </c>
      <c r="AK90">
        <v>-0.89307599999999998</v>
      </c>
      <c r="AL90">
        <v>3.5709600000000001E-2</v>
      </c>
      <c r="AM90">
        <v>-0.28464099999999998</v>
      </c>
      <c r="AN90">
        <v>-1.9153E-2</v>
      </c>
      <c r="AO90">
        <v>-1.20657E-2</v>
      </c>
      <c r="AP90" s="11">
        <v>26511800</v>
      </c>
      <c r="AQ90">
        <v>523430</v>
      </c>
      <c r="AR90">
        <v>4136.28</v>
      </c>
      <c r="AS90">
        <v>4153.47</v>
      </c>
      <c r="AT90">
        <v>519627</v>
      </c>
      <c r="AU90">
        <v>455.625</v>
      </c>
      <c r="AV90">
        <v>327.86599999999999</v>
      </c>
      <c r="AW90" s="11">
        <v>-1565010</v>
      </c>
      <c r="AX90">
        <v>33.949800000000003</v>
      </c>
      <c r="AY90">
        <v>34.251300000000001</v>
      </c>
      <c r="AZ90">
        <v>12.207000000000001</v>
      </c>
      <c r="BA90">
        <v>23.841999999999999</v>
      </c>
    </row>
    <row r="91" spans="1:53" x14ac:dyDescent="0.25">
      <c r="A91" s="24" t="s">
        <v>34</v>
      </c>
      <c r="B91">
        <v>-13.571999999999999</v>
      </c>
      <c r="C91" s="11">
        <v>-8.4886599999999995E-6</v>
      </c>
      <c r="D91" s="11">
        <v>6.0176800000000003E-5</v>
      </c>
      <c r="E91" s="11">
        <v>-4.7063799999999998E-6</v>
      </c>
      <c r="F91">
        <v>-8.7128399999999995E-4</v>
      </c>
      <c r="G91" s="11">
        <v>-8.0731300000000004E-5</v>
      </c>
      <c r="H91">
        <v>-8.7330199999999995E-4</v>
      </c>
      <c r="I91">
        <v>-3.02229E-2</v>
      </c>
      <c r="J91">
        <v>-82.503200000000007</v>
      </c>
      <c r="K91">
        <v>-44.673699999999997</v>
      </c>
      <c r="L91" s="11">
        <v>-1.7530799999999999E-8</v>
      </c>
      <c r="M91" s="11">
        <v>-3.3528799999999998E-8</v>
      </c>
      <c r="N91">
        <v>2091.79</v>
      </c>
      <c r="O91">
        <v>797.79</v>
      </c>
      <c r="P91">
        <v>556.83299999999997</v>
      </c>
      <c r="Q91">
        <v>-107.69499999999999</v>
      </c>
      <c r="R91">
        <v>14.1836</v>
      </c>
      <c r="S91">
        <v>-5.1504599999999998</v>
      </c>
      <c r="T91">
        <v>-4.0008499999999998</v>
      </c>
      <c r="U91">
        <v>-3.8842400000000001</v>
      </c>
      <c r="V91" s="11">
        <v>1979630</v>
      </c>
      <c r="W91">
        <v>867846</v>
      </c>
      <c r="X91">
        <v>27020.7</v>
      </c>
      <c r="Y91">
        <v>28086.7</v>
      </c>
      <c r="Z91">
        <v>864825</v>
      </c>
      <c r="AA91">
        <v>23599.5</v>
      </c>
      <c r="AB91">
        <v>66427.600000000006</v>
      </c>
      <c r="AC91" s="11">
        <v>-3071520</v>
      </c>
      <c r="AD91">
        <v>-132281</v>
      </c>
      <c r="AE91">
        <v>-161036</v>
      </c>
      <c r="AF91">
        <v>-233387</v>
      </c>
      <c r="AG91">
        <v>-55521.2</v>
      </c>
      <c r="AH91">
        <v>7880.19</v>
      </c>
      <c r="AI91">
        <v>1496.65</v>
      </c>
      <c r="AJ91">
        <v>200.03</v>
      </c>
      <c r="AK91">
        <v>-23.227799999999998</v>
      </c>
      <c r="AL91">
        <v>0.92876499999999995</v>
      </c>
      <c r="AM91">
        <v>-7.4031700000000003</v>
      </c>
      <c r="AN91">
        <v>-0.49814599999999998</v>
      </c>
      <c r="AO91">
        <v>-0.31381500000000001</v>
      </c>
      <c r="AP91" s="11">
        <v>689542000</v>
      </c>
      <c r="AQ91" s="11">
        <v>13613800</v>
      </c>
      <c r="AR91">
        <v>107580</v>
      </c>
      <c r="AS91">
        <v>108027</v>
      </c>
      <c r="AT91" s="11">
        <v>13514900</v>
      </c>
      <c r="AU91">
        <v>11850.3</v>
      </c>
      <c r="AV91">
        <v>8527.4</v>
      </c>
      <c r="AW91" s="11">
        <v>-40703900</v>
      </c>
      <c r="AX91">
        <v>882.99300000000005</v>
      </c>
      <c r="AY91">
        <v>890.83699999999999</v>
      </c>
      <c r="AZ91">
        <v>317.49</v>
      </c>
      <c r="BA91">
        <v>620.10199999999998</v>
      </c>
    </row>
    <row r="92" spans="1:53" x14ac:dyDescent="0.25">
      <c r="A92" s="24" t="s">
        <v>35</v>
      </c>
      <c r="B92">
        <v>-13.228199999999999</v>
      </c>
      <c r="C92" s="11">
        <v>1.8840800000000001E-5</v>
      </c>
      <c r="D92" s="11">
        <v>8.5771000000000003E-5</v>
      </c>
      <c r="E92" s="11">
        <v>-5.1731700000000003E-6</v>
      </c>
      <c r="F92">
        <v>-8.4984999999999998E-4</v>
      </c>
      <c r="G92" s="11">
        <v>-7.8582600000000002E-5</v>
      </c>
      <c r="H92">
        <v>-8.5181700000000005E-4</v>
      </c>
      <c r="I92">
        <v>-2.9461399999999999E-2</v>
      </c>
      <c r="J92">
        <v>-80.418300000000002</v>
      </c>
      <c r="K92">
        <v>-43.544699999999999</v>
      </c>
      <c r="L92" s="11">
        <v>-1.7087700000000001E-8</v>
      </c>
      <c r="M92" s="11">
        <v>-3.2681500000000001E-8</v>
      </c>
      <c r="N92">
        <v>2038.92</v>
      </c>
      <c r="O92">
        <v>777.62800000000004</v>
      </c>
      <c r="P92">
        <v>542.76099999999997</v>
      </c>
      <c r="Q92">
        <v>-104.973</v>
      </c>
      <c r="R92">
        <v>13.825100000000001</v>
      </c>
      <c r="S92">
        <v>-5.0202999999999998</v>
      </c>
      <c r="T92">
        <v>-3.89974</v>
      </c>
      <c r="U92">
        <v>-3.7860800000000001</v>
      </c>
      <c r="V92" s="11">
        <v>1929600</v>
      </c>
      <c r="W92">
        <v>845913</v>
      </c>
      <c r="X92">
        <v>26337.8</v>
      </c>
      <c r="Y92">
        <v>27376.9</v>
      </c>
      <c r="Z92">
        <v>842969</v>
      </c>
      <c r="AA92">
        <v>23003</v>
      </c>
      <c r="AB92">
        <v>64748.800000000003</v>
      </c>
      <c r="AC92" s="11">
        <v>-2993900</v>
      </c>
      <c r="AD92">
        <v>-128938</v>
      </c>
      <c r="AE92">
        <v>-156966</v>
      </c>
      <c r="AF92">
        <v>-227489</v>
      </c>
      <c r="AG92">
        <v>-54118.1</v>
      </c>
      <c r="AH92">
        <v>17618.7</v>
      </c>
      <c r="AI92">
        <v>458.87799999999999</v>
      </c>
      <c r="AJ92">
        <v>194.97499999999999</v>
      </c>
      <c r="AK92">
        <v>-22.640799999999999</v>
      </c>
      <c r="AL92">
        <v>0.90529300000000001</v>
      </c>
      <c r="AM92">
        <v>-7.2160700000000002</v>
      </c>
      <c r="AN92">
        <v>-0.48555599999999999</v>
      </c>
      <c r="AO92">
        <v>-0.30588399999999999</v>
      </c>
      <c r="AP92" s="11">
        <v>672115000</v>
      </c>
      <c r="AQ92" s="11">
        <v>13269700</v>
      </c>
      <c r="AR92">
        <v>104861</v>
      </c>
      <c r="AS92">
        <v>105297</v>
      </c>
      <c r="AT92" s="11">
        <v>13173300</v>
      </c>
      <c r="AU92">
        <v>11550.8</v>
      </c>
      <c r="AV92">
        <v>8311.9</v>
      </c>
      <c r="AW92" s="11">
        <v>-39675300</v>
      </c>
      <c r="AX92">
        <v>860.678</v>
      </c>
      <c r="AY92">
        <v>868.32299999999998</v>
      </c>
      <c r="AZ92">
        <v>309.46600000000001</v>
      </c>
      <c r="BA92">
        <v>604.43100000000004</v>
      </c>
    </row>
    <row r="93" spans="1:53" hidden="1" x14ac:dyDescent="0.25">
      <c r="A93" s="24" t="s">
        <v>36</v>
      </c>
      <c r="B93">
        <v>-2.6019700000000001</v>
      </c>
      <c r="C93" s="11">
        <v>-1.0492800000000001E-5</v>
      </c>
      <c r="D93">
        <v>-1.6641900000000001E-4</v>
      </c>
      <c r="E93" s="11">
        <v>-9.1723299999999996E-5</v>
      </c>
      <c r="F93">
        <v>-1.32519E-4</v>
      </c>
      <c r="G93" s="11">
        <v>-7.3643699999999994E-5</v>
      </c>
      <c r="H93">
        <v>-1.3290900000000001E-4</v>
      </c>
      <c r="I93">
        <v>-5.6924999999999996E-3</v>
      </c>
      <c r="J93">
        <v>-15.922700000000001</v>
      </c>
      <c r="K93">
        <v>-8.6254399999999993</v>
      </c>
      <c r="L93" s="11">
        <v>-3.38478E-9</v>
      </c>
      <c r="M93" s="11">
        <v>-6.4736200000000002E-9</v>
      </c>
      <c r="N93">
        <v>403.875</v>
      </c>
      <c r="O93">
        <v>154.03399999999999</v>
      </c>
      <c r="P93">
        <v>107.511</v>
      </c>
      <c r="Q93">
        <v>-20.793399999999998</v>
      </c>
      <c r="R93">
        <v>2.7385100000000002</v>
      </c>
      <c r="S93">
        <v>-0.99443199999999998</v>
      </c>
      <c r="T93">
        <v>-0.77246999999999999</v>
      </c>
      <c r="U93">
        <v>-0.74995500000000004</v>
      </c>
      <c r="V93">
        <v>382220</v>
      </c>
      <c r="W93">
        <v>167560</v>
      </c>
      <c r="X93">
        <v>5217.05</v>
      </c>
      <c r="Y93">
        <v>5422.88</v>
      </c>
      <c r="Z93">
        <v>166977</v>
      </c>
      <c r="AA93">
        <v>4556.5</v>
      </c>
      <c r="AB93">
        <v>12825.6</v>
      </c>
      <c r="AC93">
        <v>-593039</v>
      </c>
      <c r="AD93">
        <v>-25540.3</v>
      </c>
      <c r="AE93">
        <v>-31092.2</v>
      </c>
      <c r="AF93">
        <v>-45061.5</v>
      </c>
      <c r="AG93">
        <v>-10719.8</v>
      </c>
      <c r="AH93">
        <v>3489.95</v>
      </c>
      <c r="AI93">
        <v>288.96800000000002</v>
      </c>
      <c r="AJ93">
        <v>268.09199999999998</v>
      </c>
      <c r="AK93">
        <v>-4.48475</v>
      </c>
      <c r="AL93">
        <v>0.17932300000000001</v>
      </c>
      <c r="AM93">
        <v>-1.4293800000000001</v>
      </c>
      <c r="AN93">
        <v>-9.6180100000000004E-2</v>
      </c>
      <c r="AO93">
        <v>-6.0590199999999997E-2</v>
      </c>
      <c r="AP93" s="11">
        <v>133134000</v>
      </c>
      <c r="AQ93" s="11">
        <v>2628500</v>
      </c>
      <c r="AR93">
        <v>20771.099999999999</v>
      </c>
      <c r="AS93">
        <v>20857.400000000001</v>
      </c>
      <c r="AT93" s="11">
        <v>2609400</v>
      </c>
      <c r="AU93">
        <v>2288</v>
      </c>
      <c r="AV93">
        <v>1646.44</v>
      </c>
      <c r="AW93" s="11">
        <v>-7858970</v>
      </c>
      <c r="AX93">
        <v>170.48500000000001</v>
      </c>
      <c r="AY93">
        <v>171.999</v>
      </c>
      <c r="AZ93">
        <v>61.299700000000001</v>
      </c>
      <c r="BA93">
        <v>119.727</v>
      </c>
    </row>
    <row r="94" spans="1:53" hidden="1" x14ac:dyDescent="0.25">
      <c r="A94" s="24" t="s">
        <v>37</v>
      </c>
      <c r="B94">
        <v>-11.0975</v>
      </c>
      <c r="C94">
        <v>1.4584699999999999E-3</v>
      </c>
      <c r="D94">
        <v>8.9019100000000003E-4</v>
      </c>
      <c r="E94" s="11">
        <v>5.0210000000000002E-5</v>
      </c>
      <c r="F94">
        <v>1.5921799999999999E-3</v>
      </c>
      <c r="G94" s="11">
        <v>-3.7352100000000001E-6</v>
      </c>
      <c r="H94">
        <v>1.59577E-3</v>
      </c>
      <c r="I94">
        <v>-2.52281E-2</v>
      </c>
      <c r="J94">
        <v>-67.896900000000002</v>
      </c>
      <c r="K94">
        <v>-36.755499999999998</v>
      </c>
      <c r="L94" s="11">
        <v>-1.44235E-8</v>
      </c>
      <c r="M94" s="11">
        <v>-2.7586E-8</v>
      </c>
      <c r="N94">
        <v>1721.03</v>
      </c>
      <c r="O94">
        <v>656.38499999999999</v>
      </c>
      <c r="P94">
        <v>458.137</v>
      </c>
      <c r="Q94">
        <v>-88.6066</v>
      </c>
      <c r="R94">
        <v>11.669600000000001</v>
      </c>
      <c r="S94">
        <v>-4.2375600000000002</v>
      </c>
      <c r="T94">
        <v>-3.2917200000000002</v>
      </c>
      <c r="U94">
        <v>-3.1957800000000001</v>
      </c>
      <c r="V94" s="11">
        <v>1628750</v>
      </c>
      <c r="W94">
        <v>714023</v>
      </c>
      <c r="X94">
        <v>22231.3</v>
      </c>
      <c r="Y94">
        <v>23108.400000000001</v>
      </c>
      <c r="Z94">
        <v>711538</v>
      </c>
      <c r="AA94">
        <v>19416.5</v>
      </c>
      <c r="AB94">
        <v>54653.599999999999</v>
      </c>
      <c r="AC94" s="11">
        <v>-2527110</v>
      </c>
      <c r="AD94">
        <v>-108835</v>
      </c>
      <c r="AE94">
        <v>-132493</v>
      </c>
      <c r="AF94">
        <v>-192020</v>
      </c>
      <c r="AG94">
        <v>-45680.3</v>
      </c>
      <c r="AH94">
        <v>14871.7</v>
      </c>
      <c r="AI94">
        <v>1231.3800000000001</v>
      </c>
      <c r="AJ94">
        <v>164.57499999999999</v>
      </c>
      <c r="AK94">
        <v>170.249</v>
      </c>
      <c r="AL94">
        <v>0.76414499999999996</v>
      </c>
      <c r="AM94">
        <v>-6.0909800000000001</v>
      </c>
      <c r="AN94">
        <v>-0.40985100000000002</v>
      </c>
      <c r="AO94">
        <v>-0.25819199999999998</v>
      </c>
      <c r="AP94" s="11">
        <v>567323000</v>
      </c>
      <c r="AQ94" s="11">
        <v>11200800</v>
      </c>
      <c r="AR94">
        <v>88511.7</v>
      </c>
      <c r="AS94">
        <v>88879.5</v>
      </c>
      <c r="AT94" s="11">
        <v>11119400</v>
      </c>
      <c r="AU94">
        <v>9749.84</v>
      </c>
      <c r="AV94">
        <v>7015.95</v>
      </c>
      <c r="AW94" s="11">
        <v>-33489300</v>
      </c>
      <c r="AX94">
        <v>726.48599999999999</v>
      </c>
      <c r="AY94">
        <v>732.93899999999996</v>
      </c>
      <c r="AZ94">
        <v>261.21600000000001</v>
      </c>
      <c r="BA94">
        <v>510.19099999999997</v>
      </c>
    </row>
    <row r="95" spans="1:53" hidden="1" x14ac:dyDescent="0.25">
      <c r="A95" s="24" t="s">
        <v>38</v>
      </c>
      <c r="B95">
        <v>0.131798</v>
      </c>
      <c r="C95" s="11">
        <v>7.2662699999999998E-5</v>
      </c>
      <c r="D95" s="11">
        <v>7.2125099999999998E-5</v>
      </c>
      <c r="E95" s="11">
        <v>1.8164200000000001E-5</v>
      </c>
      <c r="F95" s="11">
        <v>2.4948700000000001E-5</v>
      </c>
      <c r="G95" s="11">
        <v>-2.2025999999999999E-5</v>
      </c>
      <c r="H95" s="11">
        <v>2.4964500000000001E-5</v>
      </c>
      <c r="I95">
        <v>3.0912600000000001E-4</v>
      </c>
      <c r="J95">
        <v>0.64934599999999998</v>
      </c>
      <c r="K95">
        <v>0.34975299999999998</v>
      </c>
      <c r="L95" s="11">
        <v>1.3724900000000001E-10</v>
      </c>
      <c r="M95" s="11">
        <v>2.6249900000000002E-10</v>
      </c>
      <c r="N95">
        <v>-16.3767</v>
      </c>
      <c r="O95">
        <v>-6.24594</v>
      </c>
      <c r="P95">
        <v>-4.3594799999999996</v>
      </c>
      <c r="Q95">
        <v>0.84315200000000001</v>
      </c>
      <c r="R95">
        <v>-0.111044</v>
      </c>
      <c r="S95">
        <v>4.0323299999999999E-2</v>
      </c>
      <c r="T95">
        <v>3.1322900000000001E-2</v>
      </c>
      <c r="U95">
        <v>3.041E-2</v>
      </c>
      <c r="V95">
        <v>-15498.6</v>
      </c>
      <c r="W95">
        <v>-6794.41</v>
      </c>
      <c r="X95">
        <v>-211.54599999999999</v>
      </c>
      <c r="Y95">
        <v>-219.892</v>
      </c>
      <c r="Z95">
        <v>-6770.77</v>
      </c>
      <c r="AA95">
        <v>-184.761</v>
      </c>
      <c r="AB95">
        <v>-520.06500000000005</v>
      </c>
      <c r="AC95">
        <v>24047.1</v>
      </c>
      <c r="AD95">
        <v>1035.6300000000001</v>
      </c>
      <c r="AE95">
        <v>1260.76</v>
      </c>
      <c r="AF95">
        <v>1827.2</v>
      </c>
      <c r="AG95">
        <v>434.67899999999997</v>
      </c>
      <c r="AH95">
        <v>-141.51400000000001</v>
      </c>
      <c r="AI95">
        <v>-11.7174</v>
      </c>
      <c r="AJ95">
        <v>-1.5660499999999999</v>
      </c>
      <c r="AK95">
        <v>0.18185200000000001</v>
      </c>
      <c r="AL95">
        <v>8.2919699999999999E-2</v>
      </c>
      <c r="AM95">
        <v>5.7959799999999999E-2</v>
      </c>
      <c r="AN95">
        <v>3.9000100000000002E-3</v>
      </c>
      <c r="AO95">
        <v>2.4568699999999999E-3</v>
      </c>
      <c r="AP95" s="11">
        <v>-5398460</v>
      </c>
      <c r="AQ95">
        <v>-106583</v>
      </c>
      <c r="AR95">
        <v>-842.24800000000005</v>
      </c>
      <c r="AS95">
        <v>-845.74800000000005</v>
      </c>
      <c r="AT95">
        <v>-105809</v>
      </c>
      <c r="AU95">
        <v>-92.776300000000006</v>
      </c>
      <c r="AV95">
        <v>-66.761499999999998</v>
      </c>
      <c r="AW95">
        <v>318673</v>
      </c>
      <c r="AX95">
        <v>-6.9130000000000003</v>
      </c>
      <c r="AY95">
        <v>-6.9744099999999998</v>
      </c>
      <c r="AZ95">
        <v>-2.4856400000000001</v>
      </c>
      <c r="BA95">
        <v>-4.8548099999999996</v>
      </c>
    </row>
    <row r="96" spans="1:53" x14ac:dyDescent="0.25">
      <c r="A96" s="24" t="s">
        <v>39</v>
      </c>
      <c r="B96">
        <v>-9.8241899999999998</v>
      </c>
      <c r="C96">
        <v>-1.21718E-4</v>
      </c>
      <c r="D96" s="11">
        <v>-7.1784699999999997E-5</v>
      </c>
      <c r="E96" s="11">
        <v>-3.1884000000000002E-5</v>
      </c>
      <c r="F96">
        <v>-6.62059E-4</v>
      </c>
      <c r="G96" s="11">
        <v>-4.3929800000000001E-5</v>
      </c>
      <c r="H96">
        <v>-6.6352700000000002E-4</v>
      </c>
      <c r="I96">
        <v>-2.2091900000000001E-2</v>
      </c>
      <c r="J96">
        <v>-60.0017</v>
      </c>
      <c r="K96">
        <v>-32.486699999999999</v>
      </c>
      <c r="L96" s="11">
        <v>-1.27484E-8</v>
      </c>
      <c r="M96" s="11">
        <v>-2.43822E-8</v>
      </c>
      <c r="N96">
        <v>1521.15</v>
      </c>
      <c r="O96">
        <v>580.15300000000002</v>
      </c>
      <c r="P96">
        <v>404.92899999999997</v>
      </c>
      <c r="Q96">
        <v>-78.316000000000003</v>
      </c>
      <c r="R96">
        <v>10.314299999999999</v>
      </c>
      <c r="S96">
        <v>-3.7454200000000002</v>
      </c>
      <c r="T96">
        <v>-2.9094199999999999</v>
      </c>
      <c r="U96">
        <v>-2.8246199999999999</v>
      </c>
      <c r="V96" s="11">
        <v>1439590</v>
      </c>
      <c r="W96">
        <v>631098</v>
      </c>
      <c r="X96">
        <v>19649.400000000001</v>
      </c>
      <c r="Y96">
        <v>20424.7</v>
      </c>
      <c r="Z96">
        <v>628901</v>
      </c>
      <c r="AA96">
        <v>17161.5</v>
      </c>
      <c r="AB96">
        <v>48306.2</v>
      </c>
      <c r="AC96" s="11">
        <v>-2233610</v>
      </c>
      <c r="AD96">
        <v>-96194.8</v>
      </c>
      <c r="AE96">
        <v>-117105</v>
      </c>
      <c r="AF96">
        <v>-169719</v>
      </c>
      <c r="AG96">
        <v>-40375.1</v>
      </c>
      <c r="AH96">
        <v>13144.5</v>
      </c>
      <c r="AI96">
        <v>1088.3699999999999</v>
      </c>
      <c r="AJ96">
        <v>145.46199999999999</v>
      </c>
      <c r="AK96">
        <v>-16.891300000000001</v>
      </c>
      <c r="AL96">
        <v>0.67539800000000005</v>
      </c>
      <c r="AM96">
        <v>1.3596299999999999</v>
      </c>
      <c r="AN96">
        <v>-0.36225200000000002</v>
      </c>
      <c r="AO96">
        <v>-0.22820599999999999</v>
      </c>
      <c r="AP96" s="11">
        <v>501435000</v>
      </c>
      <c r="AQ96" s="11">
        <v>9899960</v>
      </c>
      <c r="AR96">
        <v>78232.100000000006</v>
      </c>
      <c r="AS96">
        <v>78557.100000000006</v>
      </c>
      <c r="AT96" s="11">
        <v>9828020</v>
      </c>
      <c r="AU96">
        <v>8617.51</v>
      </c>
      <c r="AV96">
        <v>6201.13</v>
      </c>
      <c r="AW96" s="11">
        <v>-29599900</v>
      </c>
      <c r="AX96">
        <v>642.11300000000006</v>
      </c>
      <c r="AY96">
        <v>647.81700000000001</v>
      </c>
      <c r="AZ96">
        <v>230.87899999999999</v>
      </c>
      <c r="BA96">
        <v>450.93799999999999</v>
      </c>
    </row>
    <row r="97" spans="1:53" hidden="1" x14ac:dyDescent="0.25">
      <c r="A97" s="24" t="s">
        <v>40</v>
      </c>
      <c r="B97">
        <v>2.6444999999999999</v>
      </c>
      <c r="C97" s="11">
        <v>3.2661299999999998E-5</v>
      </c>
      <c r="D97" s="11">
        <v>1.9514899999999998E-5</v>
      </c>
      <c r="E97" s="11">
        <v>8.5100199999999995E-6</v>
      </c>
      <c r="F97">
        <v>1.7442099999999999E-4</v>
      </c>
      <c r="G97" s="11">
        <v>1.20284E-5</v>
      </c>
      <c r="H97">
        <v>1.7480800000000001E-4</v>
      </c>
      <c r="I97">
        <v>5.8167799999999997E-3</v>
      </c>
      <c r="J97">
        <v>15.7972</v>
      </c>
      <c r="K97">
        <v>8.5530399999999993</v>
      </c>
      <c r="L97" s="11">
        <v>3.3563700000000001E-9</v>
      </c>
      <c r="M97" s="11">
        <v>6.4192900000000001E-9</v>
      </c>
      <c r="N97">
        <v>-400.48500000000001</v>
      </c>
      <c r="O97">
        <v>-152.74199999999999</v>
      </c>
      <c r="P97">
        <v>-106.60899999999999</v>
      </c>
      <c r="Q97">
        <v>20.6189</v>
      </c>
      <c r="R97">
        <v>-2.7155300000000002</v>
      </c>
      <c r="S97">
        <v>0.98608600000000002</v>
      </c>
      <c r="T97">
        <v>0.76598699999999997</v>
      </c>
      <c r="U97">
        <v>0.74366100000000002</v>
      </c>
      <c r="V97">
        <v>-379012</v>
      </c>
      <c r="W97">
        <v>-166154</v>
      </c>
      <c r="X97">
        <v>-5173.26</v>
      </c>
      <c r="Y97">
        <v>-5377.36</v>
      </c>
      <c r="Z97">
        <v>-165576</v>
      </c>
      <c r="AA97">
        <v>-4518.25</v>
      </c>
      <c r="AB97">
        <v>-12718</v>
      </c>
      <c r="AC97">
        <v>588061</v>
      </c>
      <c r="AD97">
        <v>25326</v>
      </c>
      <c r="AE97">
        <v>30831.200000000001</v>
      </c>
      <c r="AF97">
        <v>44683.199999999997</v>
      </c>
      <c r="AG97">
        <v>10629.9</v>
      </c>
      <c r="AH97">
        <v>-3460.66</v>
      </c>
      <c r="AI97">
        <v>-286.54300000000001</v>
      </c>
      <c r="AJ97">
        <v>-38.296900000000001</v>
      </c>
      <c r="AK97">
        <v>4.4471100000000003</v>
      </c>
      <c r="AL97">
        <v>-0.177817</v>
      </c>
      <c r="AM97">
        <v>1.4173800000000001</v>
      </c>
      <c r="AN97">
        <v>1.0002200000000001</v>
      </c>
      <c r="AO97">
        <v>6.0081700000000002E-2</v>
      </c>
      <c r="AP97" s="11">
        <v>-132017000</v>
      </c>
      <c r="AQ97" s="11">
        <v>-2606440</v>
      </c>
      <c r="AR97">
        <v>-20596.8</v>
      </c>
      <c r="AS97">
        <v>-20682.400000000001</v>
      </c>
      <c r="AT97" s="11">
        <v>-2587500</v>
      </c>
      <c r="AU97">
        <v>-2268.8000000000002</v>
      </c>
      <c r="AV97">
        <v>-1632.62</v>
      </c>
      <c r="AW97" s="11">
        <v>7793000</v>
      </c>
      <c r="AX97">
        <v>-169.054</v>
      </c>
      <c r="AY97">
        <v>-170.55600000000001</v>
      </c>
      <c r="AZ97">
        <v>-60.785200000000003</v>
      </c>
      <c r="BA97">
        <v>-118.72199999999999</v>
      </c>
    </row>
    <row r="98" spans="1:53" hidden="1" x14ac:dyDescent="0.25">
      <c r="A98" s="24" t="s">
        <v>41</v>
      </c>
      <c r="B98">
        <v>10.894399999999999</v>
      </c>
      <c r="C98">
        <v>1.3598399999999999E-4</v>
      </c>
      <c r="D98" s="11">
        <v>8.1098699999999997E-5</v>
      </c>
      <c r="E98" s="11">
        <v>3.5531300000000003E-5</v>
      </c>
      <c r="F98">
        <v>7.2819300000000003E-4</v>
      </c>
      <c r="G98" s="11">
        <v>5.0228600000000002E-5</v>
      </c>
      <c r="H98">
        <v>7.2980699999999996E-4</v>
      </c>
      <c r="I98">
        <v>2.4284500000000001E-2</v>
      </c>
      <c r="J98">
        <v>65.951499999999996</v>
      </c>
      <c r="K98">
        <v>35.708100000000002</v>
      </c>
      <c r="L98" s="11">
        <v>1.4012500000000001E-8</v>
      </c>
      <c r="M98" s="11">
        <v>2.67999E-8</v>
      </c>
      <c r="N98">
        <v>-1671.98</v>
      </c>
      <c r="O98">
        <v>-637.67999999999995</v>
      </c>
      <c r="P98">
        <v>-445.08100000000002</v>
      </c>
      <c r="Q98">
        <v>86.081599999999995</v>
      </c>
      <c r="R98">
        <v>-11.337</v>
      </c>
      <c r="S98">
        <v>4.1168100000000001</v>
      </c>
      <c r="T98">
        <v>3.1979099999999998</v>
      </c>
      <c r="U98">
        <v>3.1047099999999999</v>
      </c>
      <c r="V98" s="11">
        <v>-1582330</v>
      </c>
      <c r="W98">
        <v>-693676</v>
      </c>
      <c r="X98">
        <v>-21597.8</v>
      </c>
      <c r="Y98">
        <v>-22449.9</v>
      </c>
      <c r="Z98">
        <v>-691262</v>
      </c>
      <c r="AA98">
        <v>-18863.2</v>
      </c>
      <c r="AB98">
        <v>-53096.1</v>
      </c>
      <c r="AC98" s="11">
        <v>2455090</v>
      </c>
      <c r="AD98">
        <v>105733</v>
      </c>
      <c r="AE98">
        <v>128717</v>
      </c>
      <c r="AF98">
        <v>186548</v>
      </c>
      <c r="AG98">
        <v>44378.6</v>
      </c>
      <c r="AH98">
        <v>-14447.9</v>
      </c>
      <c r="AI98">
        <v>-1196.29</v>
      </c>
      <c r="AJ98">
        <v>-159.886</v>
      </c>
      <c r="AK98">
        <v>18.566199999999998</v>
      </c>
      <c r="AL98">
        <v>-0.74236899999999995</v>
      </c>
      <c r="AM98">
        <v>5.9174100000000003</v>
      </c>
      <c r="AN98">
        <v>0.39817200000000003</v>
      </c>
      <c r="AO98">
        <v>0.99989099999999997</v>
      </c>
      <c r="AP98" s="11">
        <v>-551156000</v>
      </c>
      <c r="AQ98" s="11">
        <v>-10881600</v>
      </c>
      <c r="AR98">
        <v>-85989.4</v>
      </c>
      <c r="AS98">
        <v>-86346.7</v>
      </c>
      <c r="AT98" s="11">
        <v>-10802500</v>
      </c>
      <c r="AU98">
        <v>-9472</v>
      </c>
      <c r="AV98">
        <v>-6816.02</v>
      </c>
      <c r="AW98" s="11">
        <v>32535000</v>
      </c>
      <c r="AX98">
        <v>-705.78300000000002</v>
      </c>
      <c r="AY98">
        <v>-712.053</v>
      </c>
      <c r="AZ98">
        <v>-253.77199999999999</v>
      </c>
      <c r="BA98">
        <v>-495.65300000000002</v>
      </c>
    </row>
    <row r="99" spans="1:53" x14ac:dyDescent="0.25">
      <c r="A99" s="24" t="s">
        <v>42</v>
      </c>
      <c r="B99">
        <v>2.4420799999999998</v>
      </c>
      <c r="C99" s="11">
        <v>-1.5342800000000002E-5</v>
      </c>
      <c r="D99" s="11">
        <v>1.8034299999999999E-6</v>
      </c>
      <c r="E99" s="11">
        <v>-4.4903500000000001E-6</v>
      </c>
      <c r="F99">
        <v>-2.20881E-4</v>
      </c>
      <c r="G99" s="11">
        <v>1.07475E-5</v>
      </c>
      <c r="H99">
        <v>-2.21385E-4</v>
      </c>
      <c r="I99">
        <v>5.5174600000000001E-3</v>
      </c>
      <c r="J99">
        <v>14.8431</v>
      </c>
      <c r="K99">
        <v>8.0351099999999995</v>
      </c>
      <c r="L99" s="11">
        <v>3.15312E-9</v>
      </c>
      <c r="M99" s="11">
        <v>6.0305699999999998E-9</v>
      </c>
      <c r="N99">
        <v>-376.23399999999998</v>
      </c>
      <c r="O99">
        <v>-143.49199999999999</v>
      </c>
      <c r="P99">
        <v>-100.15300000000001</v>
      </c>
      <c r="Q99">
        <v>19.3703</v>
      </c>
      <c r="R99">
        <v>-2.5510899999999999</v>
      </c>
      <c r="S99">
        <v>0.926373</v>
      </c>
      <c r="T99">
        <v>0.71960199999999996</v>
      </c>
      <c r="U99">
        <v>0.69862800000000003</v>
      </c>
      <c r="V99">
        <v>-356061</v>
      </c>
      <c r="W99">
        <v>-156093</v>
      </c>
      <c r="X99">
        <v>-4859.99</v>
      </c>
      <c r="Y99">
        <v>-5051.74</v>
      </c>
      <c r="Z99">
        <v>-155549</v>
      </c>
      <c r="AA99">
        <v>-4244.6499999999996</v>
      </c>
      <c r="AB99">
        <v>-11947.8</v>
      </c>
      <c r="AC99">
        <v>552451</v>
      </c>
      <c r="AD99">
        <v>23792.3</v>
      </c>
      <c r="AE99">
        <v>28964.2</v>
      </c>
      <c r="AF99">
        <v>41977.4</v>
      </c>
      <c r="AG99">
        <v>9986.17</v>
      </c>
      <c r="AH99">
        <v>-3251.1</v>
      </c>
      <c r="AI99">
        <v>-269.19099999999997</v>
      </c>
      <c r="AJ99">
        <v>-35.977800000000002</v>
      </c>
      <c r="AK99">
        <v>4.17781</v>
      </c>
      <c r="AL99">
        <v>-0.16705</v>
      </c>
      <c r="AM99">
        <v>1.33155</v>
      </c>
      <c r="AN99">
        <v>8.9597599999999999E-2</v>
      </c>
      <c r="AO99">
        <v>5.6443399999999998E-2</v>
      </c>
      <c r="AP99" s="11">
        <v>18160200</v>
      </c>
      <c r="AQ99" s="11">
        <v>-2448610</v>
      </c>
      <c r="AR99">
        <v>-19349.5</v>
      </c>
      <c r="AS99">
        <v>-19429.900000000001</v>
      </c>
      <c r="AT99" s="11">
        <v>-2430810</v>
      </c>
      <c r="AU99">
        <v>-2131.41</v>
      </c>
      <c r="AV99">
        <v>-1533.76</v>
      </c>
      <c r="AW99" s="11">
        <v>7321100</v>
      </c>
      <c r="AX99">
        <v>-158.81700000000001</v>
      </c>
      <c r="AY99">
        <v>-160.22800000000001</v>
      </c>
      <c r="AZ99">
        <v>-57.104399999999998</v>
      </c>
      <c r="BA99">
        <v>-111.533</v>
      </c>
    </row>
    <row r="100" spans="1:53" hidden="1" x14ac:dyDescent="0.25">
      <c r="A100" s="24" t="s">
        <v>43</v>
      </c>
      <c r="B100">
        <v>-2.9604200000000001</v>
      </c>
      <c r="C100" s="11">
        <v>-8.8481200000000006E-6</v>
      </c>
      <c r="D100" s="11">
        <v>-2.59529E-5</v>
      </c>
      <c r="E100" s="11">
        <v>-3.38033E-6</v>
      </c>
      <c r="F100">
        <v>-1.9776799999999999E-4</v>
      </c>
      <c r="G100" s="11">
        <v>-1.7679000000000001E-5</v>
      </c>
      <c r="H100">
        <v>-1.98221E-4</v>
      </c>
      <c r="I100">
        <v>-6.7888100000000002E-3</v>
      </c>
      <c r="J100">
        <v>-18.507300000000001</v>
      </c>
      <c r="K100">
        <v>-10.021100000000001</v>
      </c>
      <c r="L100" s="11">
        <v>-3.9324499999999996E-9</v>
      </c>
      <c r="M100" s="11">
        <v>-7.5210900000000005E-9</v>
      </c>
      <c r="N100">
        <v>469.22399999999999</v>
      </c>
      <c r="O100">
        <v>178.958</v>
      </c>
      <c r="P100">
        <v>124.907</v>
      </c>
      <c r="Q100">
        <v>-24.157900000000001</v>
      </c>
      <c r="R100">
        <v>3.1816200000000001</v>
      </c>
      <c r="S100">
        <v>-1.15534</v>
      </c>
      <c r="T100">
        <v>-0.89746000000000004</v>
      </c>
      <c r="U100">
        <v>-0.87130200000000002</v>
      </c>
      <c r="V100">
        <v>444065</v>
      </c>
      <c r="W100">
        <v>194673</v>
      </c>
      <c r="X100">
        <v>6061.2</v>
      </c>
      <c r="Y100">
        <v>6300.33</v>
      </c>
      <c r="Z100">
        <v>193995</v>
      </c>
      <c r="AA100">
        <v>5293.76</v>
      </c>
      <c r="AB100">
        <v>14900.9</v>
      </c>
      <c r="AC100">
        <v>-688995</v>
      </c>
      <c r="AD100">
        <v>-29672.9</v>
      </c>
      <c r="AE100">
        <v>-36123.1</v>
      </c>
      <c r="AF100">
        <v>-52352.6</v>
      </c>
      <c r="AG100">
        <v>-12454.4</v>
      </c>
      <c r="AH100">
        <v>4054.64</v>
      </c>
      <c r="AI100">
        <v>335.72500000000002</v>
      </c>
      <c r="AJ100">
        <v>44.870199999999997</v>
      </c>
      <c r="AK100">
        <v>-5.2103999999999999</v>
      </c>
      <c r="AL100">
        <v>0.208338</v>
      </c>
      <c r="AM100">
        <v>-1.66066</v>
      </c>
      <c r="AN100">
        <v>-0.111743</v>
      </c>
      <c r="AO100">
        <v>-7.0394100000000001E-2</v>
      </c>
      <c r="AP100" s="11">
        <v>154676000</v>
      </c>
      <c r="AQ100" s="11">
        <v>1976010</v>
      </c>
      <c r="AR100">
        <v>24132</v>
      </c>
      <c r="AS100">
        <v>24232.3</v>
      </c>
      <c r="AT100" s="11">
        <v>3031620</v>
      </c>
      <c r="AU100">
        <v>2658.22</v>
      </c>
      <c r="AV100">
        <v>1912.84</v>
      </c>
      <c r="AW100" s="11">
        <v>-9130590</v>
      </c>
      <c r="AX100">
        <v>198.07</v>
      </c>
      <c r="AY100">
        <v>199.83</v>
      </c>
      <c r="AZ100">
        <v>71.218400000000003</v>
      </c>
      <c r="BA100">
        <v>139.1</v>
      </c>
    </row>
    <row r="101" spans="1:53" x14ac:dyDescent="0.25">
      <c r="A101" s="24" t="s">
        <v>44</v>
      </c>
      <c r="B101">
        <v>-2.2454200000000002</v>
      </c>
      <c r="C101" s="11">
        <v>-1.83296E-6</v>
      </c>
      <c r="D101" s="11">
        <v>9.7637999999999996E-6</v>
      </c>
      <c r="E101" s="11">
        <v>-7.9029199999999997E-7</v>
      </c>
      <c r="F101">
        <v>-1.47145E-4</v>
      </c>
      <c r="G101" s="11">
        <v>-1.36354E-5</v>
      </c>
      <c r="H101">
        <v>-1.47486E-4</v>
      </c>
      <c r="I101">
        <v>-5.1042600000000002E-3</v>
      </c>
      <c r="J101">
        <v>-13.9338</v>
      </c>
      <c r="K101">
        <v>-7.5448500000000003</v>
      </c>
      <c r="L101" s="11">
        <v>-2.9607399999999998E-9</v>
      </c>
      <c r="M101" s="11">
        <v>-5.6626099999999997E-9</v>
      </c>
      <c r="N101">
        <v>353.27800000000002</v>
      </c>
      <c r="O101">
        <v>134.73699999999999</v>
      </c>
      <c r="P101">
        <v>94.042400000000001</v>
      </c>
      <c r="Q101">
        <v>-18.188400000000001</v>
      </c>
      <c r="R101">
        <v>2.3954300000000002</v>
      </c>
      <c r="S101">
        <v>-0.86985100000000004</v>
      </c>
      <c r="T101">
        <v>-0.67569599999999996</v>
      </c>
      <c r="U101">
        <v>-0.65600199999999997</v>
      </c>
      <c r="V101">
        <v>334336</v>
      </c>
      <c r="W101">
        <v>146569</v>
      </c>
      <c r="X101">
        <v>4563.46</v>
      </c>
      <c r="Y101">
        <v>4743.5</v>
      </c>
      <c r="Z101">
        <v>146059</v>
      </c>
      <c r="AA101">
        <v>3985.66</v>
      </c>
      <c r="AB101">
        <v>11218.8</v>
      </c>
      <c r="AC101">
        <v>-518743</v>
      </c>
      <c r="AD101">
        <v>-22340.6</v>
      </c>
      <c r="AE101">
        <v>-27197</v>
      </c>
      <c r="AF101">
        <v>-39416.199999999997</v>
      </c>
      <c r="AG101">
        <v>-9376.86</v>
      </c>
      <c r="AH101">
        <v>3052.73</v>
      </c>
      <c r="AI101">
        <v>252.767</v>
      </c>
      <c r="AJ101">
        <v>33.782600000000002</v>
      </c>
      <c r="AK101">
        <v>-3.9228999999999998</v>
      </c>
      <c r="AL101">
        <v>0.156857</v>
      </c>
      <c r="AM101">
        <v>-1.25031</v>
      </c>
      <c r="AN101">
        <v>-8.4130800000000006E-2</v>
      </c>
      <c r="AO101">
        <v>-5.2999499999999998E-2</v>
      </c>
      <c r="AP101" s="11">
        <v>116455000</v>
      </c>
      <c r="AQ101" s="11">
        <v>2299210</v>
      </c>
      <c r="AR101">
        <v>8732.94</v>
      </c>
      <c r="AS101">
        <v>18244.400000000001</v>
      </c>
      <c r="AT101" s="11">
        <v>2282500</v>
      </c>
      <c r="AU101">
        <v>2001.36</v>
      </c>
      <c r="AV101">
        <v>1440.18</v>
      </c>
      <c r="AW101" s="11">
        <v>-6874400</v>
      </c>
      <c r="AX101">
        <v>149.12700000000001</v>
      </c>
      <c r="AY101">
        <v>150.452</v>
      </c>
      <c r="AZ101">
        <v>53.620199999999997</v>
      </c>
      <c r="BA101">
        <v>104.72799999999999</v>
      </c>
    </row>
    <row r="102" spans="1:53" hidden="1" x14ac:dyDescent="0.25">
      <c r="A102" s="24" t="s">
        <v>45</v>
      </c>
      <c r="B102">
        <v>-2.21875</v>
      </c>
      <c r="C102" s="11">
        <v>-1.81246E-6</v>
      </c>
      <c r="D102" s="11">
        <v>9.65212E-6</v>
      </c>
      <c r="E102" s="11">
        <v>-7.8141100000000003E-7</v>
      </c>
      <c r="F102">
        <v>-1.45468E-4</v>
      </c>
      <c r="G102" s="11">
        <v>-1.3479899999999999E-5</v>
      </c>
      <c r="H102">
        <v>-1.4580499999999999E-4</v>
      </c>
      <c r="I102">
        <v>-5.0460799999999997E-3</v>
      </c>
      <c r="J102">
        <v>-13.775</v>
      </c>
      <c r="K102">
        <v>-7.45885</v>
      </c>
      <c r="L102" s="11">
        <v>-2.92699E-9</v>
      </c>
      <c r="M102" s="11">
        <v>-5.5980699999999999E-9</v>
      </c>
      <c r="N102">
        <v>349.25099999999998</v>
      </c>
      <c r="O102">
        <v>133.20099999999999</v>
      </c>
      <c r="P102">
        <v>92.970500000000001</v>
      </c>
      <c r="Q102">
        <v>-17.981100000000001</v>
      </c>
      <c r="R102">
        <v>2.3681299999999998</v>
      </c>
      <c r="S102">
        <v>-0.85993600000000003</v>
      </c>
      <c r="T102">
        <v>-0.66799399999999998</v>
      </c>
      <c r="U102">
        <v>-0.64852399999999999</v>
      </c>
      <c r="V102">
        <v>330525</v>
      </c>
      <c r="W102">
        <v>144898</v>
      </c>
      <c r="X102">
        <v>4511.45</v>
      </c>
      <c r="Y102">
        <v>4689.4399999999996</v>
      </c>
      <c r="Z102">
        <v>144394</v>
      </c>
      <c r="AA102">
        <v>3940.23</v>
      </c>
      <c r="AB102">
        <v>11090.9</v>
      </c>
      <c r="AC102">
        <v>-512830</v>
      </c>
      <c r="AD102">
        <v>-22086</v>
      </c>
      <c r="AE102">
        <v>-26887</v>
      </c>
      <c r="AF102">
        <v>-38966.9</v>
      </c>
      <c r="AG102">
        <v>-9269.98</v>
      </c>
      <c r="AH102">
        <v>3017.94</v>
      </c>
      <c r="AI102">
        <v>249.88499999999999</v>
      </c>
      <c r="AJ102">
        <v>33.397599999999997</v>
      </c>
      <c r="AK102">
        <v>-3.87819</v>
      </c>
      <c r="AL102">
        <v>0.15506900000000001</v>
      </c>
      <c r="AM102">
        <v>-1.2360500000000001</v>
      </c>
      <c r="AN102">
        <v>-8.3171800000000004E-2</v>
      </c>
      <c r="AO102">
        <v>-5.2395499999999998E-2</v>
      </c>
      <c r="AP102" s="11">
        <v>115128000</v>
      </c>
      <c r="AQ102" s="11">
        <v>2273000</v>
      </c>
      <c r="AR102">
        <v>17961.8</v>
      </c>
      <c r="AS102">
        <v>7996.7</v>
      </c>
      <c r="AT102" s="11">
        <v>2256480</v>
      </c>
      <c r="AU102">
        <v>1978.55</v>
      </c>
      <c r="AV102">
        <v>1423.76</v>
      </c>
      <c r="AW102" s="11">
        <v>-6796050</v>
      </c>
      <c r="AX102">
        <v>147.42699999999999</v>
      </c>
      <c r="AY102">
        <v>148.73699999999999</v>
      </c>
      <c r="AZ102">
        <v>53.009</v>
      </c>
      <c r="BA102">
        <v>103.53400000000001</v>
      </c>
    </row>
    <row r="103" spans="1:53" hidden="1" x14ac:dyDescent="0.25">
      <c r="A103" s="24" t="s">
        <v>46</v>
      </c>
      <c r="B103">
        <v>-2.96549</v>
      </c>
      <c r="C103" s="11">
        <v>-8.49758E-6</v>
      </c>
      <c r="D103" s="11">
        <v>-2.5788299999999998E-5</v>
      </c>
      <c r="E103" s="11">
        <v>-3.3992800000000001E-6</v>
      </c>
      <c r="F103">
        <v>-1.98149E-4</v>
      </c>
      <c r="G103" s="11">
        <v>-1.7709600000000001E-5</v>
      </c>
      <c r="H103">
        <v>-1.98603E-4</v>
      </c>
      <c r="I103">
        <v>-6.8014900000000003E-3</v>
      </c>
      <c r="J103">
        <v>-18.541799999999999</v>
      </c>
      <c r="K103">
        <v>-10.0397</v>
      </c>
      <c r="L103" s="11">
        <v>-3.9397700000000003E-9</v>
      </c>
      <c r="M103" s="11">
        <v>-7.5350899999999999E-9</v>
      </c>
      <c r="N103">
        <v>470.09699999999998</v>
      </c>
      <c r="O103">
        <v>179.291</v>
      </c>
      <c r="P103">
        <v>125.14</v>
      </c>
      <c r="Q103">
        <v>-24.2028</v>
      </c>
      <c r="R103">
        <v>3.1875399999999998</v>
      </c>
      <c r="S103">
        <v>-1.1574899999999999</v>
      </c>
      <c r="T103">
        <v>-0.89912999999999998</v>
      </c>
      <c r="U103">
        <v>-0.87292400000000003</v>
      </c>
      <c r="V103">
        <v>444891</v>
      </c>
      <c r="W103">
        <v>195035</v>
      </c>
      <c r="X103">
        <v>6072.48</v>
      </c>
      <c r="Y103">
        <v>6312.05</v>
      </c>
      <c r="Z103">
        <v>194356</v>
      </c>
      <c r="AA103">
        <v>5303.62</v>
      </c>
      <c r="AB103">
        <v>14928.6</v>
      </c>
      <c r="AC103">
        <v>-690278</v>
      </c>
      <c r="AD103">
        <v>-29728.1</v>
      </c>
      <c r="AE103">
        <v>-36190.300000000003</v>
      </c>
      <c r="AF103">
        <v>-52450.1</v>
      </c>
      <c r="AG103">
        <v>-12477.5</v>
      </c>
      <c r="AH103">
        <v>4062.19</v>
      </c>
      <c r="AI103">
        <v>336.35</v>
      </c>
      <c r="AJ103">
        <v>44.953699999999998</v>
      </c>
      <c r="AK103">
        <v>-5.2201000000000004</v>
      </c>
      <c r="AL103">
        <v>0.20872599999999999</v>
      </c>
      <c r="AM103">
        <v>-1.6637500000000001</v>
      </c>
      <c r="AN103">
        <v>-0.11195099999999999</v>
      </c>
      <c r="AO103">
        <v>-7.0525099999999993E-2</v>
      </c>
      <c r="AP103" s="11">
        <v>154964000</v>
      </c>
      <c r="AQ103" s="11">
        <v>3059490</v>
      </c>
      <c r="AR103">
        <v>24176.9</v>
      </c>
      <c r="AS103">
        <v>24277.4</v>
      </c>
      <c r="AT103" s="11">
        <v>1968620</v>
      </c>
      <c r="AU103">
        <v>2663.16</v>
      </c>
      <c r="AV103">
        <v>1916.4</v>
      </c>
      <c r="AW103" s="11">
        <v>-9147580</v>
      </c>
      <c r="AX103">
        <v>198.43899999999999</v>
      </c>
      <c r="AY103">
        <v>200.202</v>
      </c>
      <c r="AZ103">
        <v>71.350899999999996</v>
      </c>
      <c r="BA103">
        <v>139.358</v>
      </c>
    </row>
    <row r="104" spans="1:53" hidden="1" x14ac:dyDescent="0.25">
      <c r="A104" s="24" t="s">
        <v>47</v>
      </c>
      <c r="B104">
        <v>2.0879300000000001</v>
      </c>
      <c r="C104" s="11">
        <v>6.0183599999999998E-5</v>
      </c>
      <c r="D104" s="11">
        <v>7.2269599999999998E-7</v>
      </c>
      <c r="E104" s="11">
        <v>1.52896E-5</v>
      </c>
      <c r="F104">
        <v>1.2703200000000001E-4</v>
      </c>
      <c r="G104" s="11">
        <v>7.6912599999999993E-6</v>
      </c>
      <c r="H104">
        <v>1.2729199999999999E-4</v>
      </c>
      <c r="I104">
        <v>3.9558600000000003E-3</v>
      </c>
      <c r="J104">
        <v>10.641299999999999</v>
      </c>
      <c r="K104">
        <v>5.7605199999999996</v>
      </c>
      <c r="L104" s="11">
        <v>2.2605299999999998E-9</v>
      </c>
      <c r="M104" s="11">
        <v>4.3234199999999999E-9</v>
      </c>
      <c r="N104">
        <v>-269.72899999999998</v>
      </c>
      <c r="O104">
        <v>-102.872</v>
      </c>
      <c r="P104">
        <v>-71.801699999999997</v>
      </c>
      <c r="Q104">
        <v>13.886900000000001</v>
      </c>
      <c r="R104">
        <v>-1.8289200000000001</v>
      </c>
      <c r="S104">
        <v>0.664134</v>
      </c>
      <c r="T104">
        <v>0.51589600000000002</v>
      </c>
      <c r="U104">
        <v>0.50085900000000005</v>
      </c>
      <c r="V104">
        <v>-255266</v>
      </c>
      <c r="W104">
        <v>-111906</v>
      </c>
      <c r="X104">
        <v>-3484.22</v>
      </c>
      <c r="Y104">
        <v>-3621.68</v>
      </c>
      <c r="Z104">
        <v>-111516</v>
      </c>
      <c r="AA104">
        <v>-3043.07</v>
      </c>
      <c r="AB104">
        <v>-8565.61</v>
      </c>
      <c r="AC104">
        <v>396062</v>
      </c>
      <c r="AD104">
        <v>17057.2</v>
      </c>
      <c r="AE104">
        <v>20765</v>
      </c>
      <c r="AF104">
        <v>30094.400000000001</v>
      </c>
      <c r="AG104">
        <v>7159.26</v>
      </c>
      <c r="AH104">
        <v>-2330.77</v>
      </c>
      <c r="AI104">
        <v>-192.988</v>
      </c>
      <c r="AJ104">
        <v>-25.793199999999999</v>
      </c>
      <c r="AK104">
        <v>2.9951500000000002</v>
      </c>
      <c r="AL104">
        <v>-0.11976100000000001</v>
      </c>
      <c r="AM104">
        <v>0.95461200000000002</v>
      </c>
      <c r="AN104">
        <v>6.4234100000000002E-2</v>
      </c>
      <c r="AO104">
        <v>4.0465300000000003E-2</v>
      </c>
      <c r="AP104" s="11">
        <v>-88914000</v>
      </c>
      <c r="AQ104" s="11">
        <v>-1755450</v>
      </c>
      <c r="AR104">
        <v>-13872</v>
      </c>
      <c r="AS104">
        <v>-13929.7</v>
      </c>
      <c r="AT104" s="11">
        <v>-1742700</v>
      </c>
      <c r="AU104">
        <v>-1552.69</v>
      </c>
      <c r="AV104">
        <v>-1099.58</v>
      </c>
      <c r="AW104" s="11">
        <v>5248630</v>
      </c>
      <c r="AX104">
        <v>-113.85899999999999</v>
      </c>
      <c r="AY104">
        <v>-114.87</v>
      </c>
      <c r="AZ104">
        <v>-40.9392</v>
      </c>
      <c r="BA104">
        <v>-79.959999999999994</v>
      </c>
    </row>
    <row r="105" spans="1:53" hidden="1" x14ac:dyDescent="0.25">
      <c r="A105" s="24" t="s">
        <v>48</v>
      </c>
      <c r="B105">
        <v>-1.65012</v>
      </c>
      <c r="C105" s="11">
        <v>-1.9502399999999998E-6</v>
      </c>
      <c r="D105" s="11">
        <v>9.4726300000000001E-6</v>
      </c>
      <c r="E105" s="11">
        <v>-8.2936500000000004E-7</v>
      </c>
      <c r="F105">
        <v>-1.4498899999999999E-4</v>
      </c>
      <c r="G105" s="11">
        <v>-1.34215E-5</v>
      </c>
      <c r="H105">
        <v>-1.45325E-4</v>
      </c>
      <c r="I105">
        <v>-5.02792E-3</v>
      </c>
      <c r="J105">
        <v>-13.7249</v>
      </c>
      <c r="K105">
        <v>-7.4317099999999998</v>
      </c>
      <c r="L105" s="11">
        <v>-2.9163399999999999E-9</v>
      </c>
      <c r="M105" s="11">
        <v>-5.5776999999999999E-9</v>
      </c>
      <c r="N105">
        <v>347.98</v>
      </c>
      <c r="O105">
        <v>132.71700000000001</v>
      </c>
      <c r="P105">
        <v>92.632199999999997</v>
      </c>
      <c r="Q105">
        <v>-17.915700000000001</v>
      </c>
      <c r="R105">
        <v>2.3595100000000002</v>
      </c>
      <c r="S105">
        <v>-0.85680699999999999</v>
      </c>
      <c r="T105">
        <v>-0.66556300000000002</v>
      </c>
      <c r="U105">
        <v>-0.64616499999999999</v>
      </c>
      <c r="V105">
        <v>329322</v>
      </c>
      <c r="W105">
        <v>144371</v>
      </c>
      <c r="X105">
        <v>4495.03</v>
      </c>
      <c r="Y105">
        <v>4672.37</v>
      </c>
      <c r="Z105">
        <v>143868</v>
      </c>
      <c r="AA105">
        <v>3925.9</v>
      </c>
      <c r="AB105">
        <v>11050.6</v>
      </c>
      <c r="AC105">
        <v>-510964</v>
      </c>
      <c r="AD105">
        <v>-22005.599999999999</v>
      </c>
      <c r="AE105">
        <v>-26789.200000000001</v>
      </c>
      <c r="AF105">
        <v>-38825.1</v>
      </c>
      <c r="AG105">
        <v>-9236.25</v>
      </c>
      <c r="AH105">
        <v>3006.95</v>
      </c>
      <c r="AI105">
        <v>248.976</v>
      </c>
      <c r="AJ105">
        <v>33.2761</v>
      </c>
      <c r="AK105">
        <v>-3.86408</v>
      </c>
      <c r="AL105">
        <v>0.154505</v>
      </c>
      <c r="AM105">
        <v>-1.23156</v>
      </c>
      <c r="AN105">
        <v>-8.2869200000000004E-2</v>
      </c>
      <c r="AO105">
        <v>-5.2204800000000003E-2</v>
      </c>
      <c r="AP105" s="11">
        <v>114709000</v>
      </c>
      <c r="AQ105" s="11">
        <v>2264730</v>
      </c>
      <c r="AR105">
        <v>17896.5</v>
      </c>
      <c r="AS105">
        <v>17970.8</v>
      </c>
      <c r="AT105" s="11">
        <v>2248270</v>
      </c>
      <c r="AU105">
        <v>1971.35</v>
      </c>
      <c r="AV105">
        <v>585.678</v>
      </c>
      <c r="AW105" s="11">
        <v>-6771320</v>
      </c>
      <c r="AX105">
        <v>146.89099999999999</v>
      </c>
      <c r="AY105">
        <v>148.19499999999999</v>
      </c>
      <c r="AZ105">
        <v>52.816099999999999</v>
      </c>
      <c r="BA105">
        <v>103.157</v>
      </c>
    </row>
    <row r="106" spans="1:53" hidden="1" x14ac:dyDescent="0.25">
      <c r="A106" s="24" t="s">
        <v>49</v>
      </c>
      <c r="B106">
        <v>-6.2572900000000002</v>
      </c>
      <c r="C106" s="11">
        <v>2.9991599999999999E-5</v>
      </c>
      <c r="D106" s="11">
        <v>2.9179699999999999E-6</v>
      </c>
      <c r="E106" s="11">
        <v>-2.48432E-5</v>
      </c>
      <c r="F106">
        <v>-4.48324E-4</v>
      </c>
      <c r="G106" s="11">
        <v>-4.3189000000000003E-5</v>
      </c>
      <c r="H106">
        <v>-4.4931000000000002E-4</v>
      </c>
      <c r="I106">
        <v>-1.4859499999999999E-2</v>
      </c>
      <c r="J106">
        <v>-40.322099999999999</v>
      </c>
      <c r="K106">
        <v>-21.831199999999999</v>
      </c>
      <c r="L106" s="11">
        <v>-8.5669800000000001E-9</v>
      </c>
      <c r="M106" s="11">
        <v>-1.6384899999999999E-8</v>
      </c>
      <c r="N106">
        <v>1022.22</v>
      </c>
      <c r="O106">
        <v>389.86599999999999</v>
      </c>
      <c r="P106">
        <v>272.11399999999998</v>
      </c>
      <c r="Q106">
        <v>-52.628700000000002</v>
      </c>
      <c r="R106">
        <v>6.9312500000000004</v>
      </c>
      <c r="S106">
        <v>-2.51694</v>
      </c>
      <c r="T106">
        <v>-1.9551400000000001</v>
      </c>
      <c r="U106">
        <v>-1.8981600000000001</v>
      </c>
      <c r="V106">
        <v>967409</v>
      </c>
      <c r="W106">
        <v>424101</v>
      </c>
      <c r="X106">
        <v>13204.5</v>
      </c>
      <c r="Y106">
        <v>13725.5</v>
      </c>
      <c r="Z106">
        <v>422625</v>
      </c>
      <c r="AA106">
        <v>11532.6</v>
      </c>
      <c r="AB106">
        <v>32462</v>
      </c>
      <c r="AC106" s="11">
        <v>-1501000</v>
      </c>
      <c r="AD106">
        <v>-64643.3</v>
      </c>
      <c r="AE106">
        <v>-78695.3</v>
      </c>
      <c r="AF106">
        <v>-114052</v>
      </c>
      <c r="AG106">
        <v>-27132.2</v>
      </c>
      <c r="AH106">
        <v>8833.16</v>
      </c>
      <c r="AI106">
        <v>731.38699999999994</v>
      </c>
      <c r="AJ106">
        <v>97.751099999999994</v>
      </c>
      <c r="AK106">
        <v>-11.351000000000001</v>
      </c>
      <c r="AL106">
        <v>0.45387100000000002</v>
      </c>
      <c r="AM106">
        <v>-3.6177899999999998</v>
      </c>
      <c r="AN106">
        <v>-0.24343500000000001</v>
      </c>
      <c r="AO106">
        <v>-0.15335599999999999</v>
      </c>
      <c r="AP106" s="11">
        <v>336967000</v>
      </c>
      <c r="AQ106" s="11">
        <v>6652820</v>
      </c>
      <c r="AR106">
        <v>52572.3</v>
      </c>
      <c r="AS106">
        <v>52790.7</v>
      </c>
      <c r="AT106" s="11">
        <v>6604470</v>
      </c>
      <c r="AU106">
        <v>5791.01</v>
      </c>
      <c r="AV106">
        <v>4167.1899999999996</v>
      </c>
      <c r="AW106" s="11">
        <v>-3945790</v>
      </c>
      <c r="AX106">
        <v>431.50299999999999</v>
      </c>
      <c r="AY106">
        <v>435.33600000000001</v>
      </c>
      <c r="AZ106">
        <v>155.15100000000001</v>
      </c>
      <c r="BA106">
        <v>303.03300000000002</v>
      </c>
    </row>
    <row r="107" spans="1:53" hidden="1" x14ac:dyDescent="0.25">
      <c r="A107" s="24" t="s">
        <v>50</v>
      </c>
      <c r="B107">
        <v>-1.80277</v>
      </c>
      <c r="C107" s="11">
        <v>-3.4968000000000001E-6</v>
      </c>
      <c r="D107" s="11">
        <v>7.5391999999999997E-6</v>
      </c>
      <c r="E107" s="11">
        <v>-1.37085E-6</v>
      </c>
      <c r="F107">
        <v>-1.40648E-4</v>
      </c>
      <c r="G107" s="11">
        <v>1.29948E-5</v>
      </c>
      <c r="H107">
        <v>-1.4097299999999999E-4</v>
      </c>
      <c r="I107">
        <v>-4.8599200000000002E-3</v>
      </c>
      <c r="J107">
        <v>-13.2601</v>
      </c>
      <c r="K107">
        <v>-7.1800199999999998</v>
      </c>
      <c r="L107" s="11">
        <v>-2.8175699999999998E-9</v>
      </c>
      <c r="M107" s="11">
        <v>-5.3887900000000004E-9</v>
      </c>
      <c r="N107">
        <v>336.19499999999999</v>
      </c>
      <c r="O107">
        <v>128.22200000000001</v>
      </c>
      <c r="P107">
        <v>89.495000000000005</v>
      </c>
      <c r="Q107">
        <v>-17.308900000000001</v>
      </c>
      <c r="R107">
        <v>2.2795999999999998</v>
      </c>
      <c r="S107">
        <v>-0.827789</v>
      </c>
      <c r="T107">
        <v>-0.64302199999999998</v>
      </c>
      <c r="U107">
        <v>-0.62428099999999997</v>
      </c>
      <c r="V107">
        <v>318169</v>
      </c>
      <c r="W107">
        <v>139481</v>
      </c>
      <c r="X107">
        <v>4342.79</v>
      </c>
      <c r="Y107">
        <v>4514.13</v>
      </c>
      <c r="Z107">
        <v>138996</v>
      </c>
      <c r="AA107">
        <v>3792.94</v>
      </c>
      <c r="AB107">
        <v>10676.3</v>
      </c>
      <c r="AC107">
        <v>-493659</v>
      </c>
      <c r="AD107">
        <v>-21260.400000000001</v>
      </c>
      <c r="AE107">
        <v>-25881.9</v>
      </c>
      <c r="AF107">
        <v>-37510.199999999997</v>
      </c>
      <c r="AG107">
        <v>-8923.44</v>
      </c>
      <c r="AH107">
        <v>2905.12</v>
      </c>
      <c r="AI107">
        <v>240.54400000000001</v>
      </c>
      <c r="AJ107">
        <v>32.149099999999997</v>
      </c>
      <c r="AK107">
        <v>-3.7332100000000001</v>
      </c>
      <c r="AL107">
        <v>0.14927199999999999</v>
      </c>
      <c r="AM107">
        <v>-1.1898500000000001</v>
      </c>
      <c r="AN107">
        <v>-8.0062599999999998E-2</v>
      </c>
      <c r="AO107">
        <v>-5.0436700000000001E-2</v>
      </c>
      <c r="AP107" s="11">
        <v>110824000</v>
      </c>
      <c r="AQ107" s="11">
        <v>2188030</v>
      </c>
      <c r="AR107">
        <v>17290.400000000001</v>
      </c>
      <c r="AS107">
        <v>17362.2</v>
      </c>
      <c r="AT107" s="11">
        <v>2172130</v>
      </c>
      <c r="AU107">
        <v>1904.59</v>
      </c>
      <c r="AV107">
        <v>1370.54</v>
      </c>
      <c r="AW107" s="11">
        <v>-6541990</v>
      </c>
      <c r="AX107">
        <v>11.6953</v>
      </c>
      <c r="AY107">
        <v>143.17599999999999</v>
      </c>
      <c r="AZ107">
        <v>51.0274</v>
      </c>
      <c r="BA107">
        <v>99.663600000000002</v>
      </c>
    </row>
    <row r="108" spans="1:53" hidden="1" x14ac:dyDescent="0.25">
      <c r="A108" s="24" t="s">
        <v>51</v>
      </c>
      <c r="B108">
        <v>-1.70377</v>
      </c>
      <c r="C108" s="11">
        <v>-3.5069799999999999E-6</v>
      </c>
      <c r="D108" s="11">
        <v>7.4115899999999996E-6</v>
      </c>
      <c r="E108" s="11">
        <v>-1.37191E-6</v>
      </c>
      <c r="F108">
        <v>-1.3916699999999999E-4</v>
      </c>
      <c r="G108" s="11">
        <v>1.27939E-5</v>
      </c>
      <c r="H108">
        <v>-1.39488E-4</v>
      </c>
      <c r="I108">
        <v>-4.8082699999999999E-3</v>
      </c>
      <c r="J108">
        <v>-13.119</v>
      </c>
      <c r="K108">
        <v>-7.1036099999999998</v>
      </c>
      <c r="L108" s="11">
        <v>-2.7875899999999999E-9</v>
      </c>
      <c r="M108" s="11">
        <v>-5.3314500000000002E-9</v>
      </c>
      <c r="N108">
        <v>332.61700000000002</v>
      </c>
      <c r="O108">
        <v>126.857</v>
      </c>
      <c r="P108">
        <v>88.542699999999996</v>
      </c>
      <c r="Q108">
        <v>-17.124700000000001</v>
      </c>
      <c r="R108">
        <v>2.2553399999999999</v>
      </c>
      <c r="S108">
        <v>-0.81898000000000004</v>
      </c>
      <c r="T108">
        <v>-0.63617999999999997</v>
      </c>
      <c r="U108">
        <v>-0.61763800000000002</v>
      </c>
      <c r="V108">
        <v>314783</v>
      </c>
      <c r="W108">
        <v>137997</v>
      </c>
      <c r="X108">
        <v>4296.58</v>
      </c>
      <c r="Y108">
        <v>4466.1000000000004</v>
      </c>
      <c r="Z108">
        <v>137517</v>
      </c>
      <c r="AA108">
        <v>3752.57</v>
      </c>
      <c r="AB108">
        <v>10562.7</v>
      </c>
      <c r="AC108">
        <v>-488406</v>
      </c>
      <c r="AD108">
        <v>-21034.1</v>
      </c>
      <c r="AE108">
        <v>-25606.5</v>
      </c>
      <c r="AF108">
        <v>-37111.1</v>
      </c>
      <c r="AG108">
        <v>-8828.49</v>
      </c>
      <c r="AH108">
        <v>2874.2</v>
      </c>
      <c r="AI108">
        <v>237.98400000000001</v>
      </c>
      <c r="AJ108">
        <v>31.806999999999999</v>
      </c>
      <c r="AK108">
        <v>-3.6934800000000001</v>
      </c>
      <c r="AL108">
        <v>0.14768400000000001</v>
      </c>
      <c r="AM108">
        <v>-1.17719</v>
      </c>
      <c r="AN108">
        <v>-7.9210699999999995E-2</v>
      </c>
      <c r="AO108">
        <v>-4.99E-2</v>
      </c>
      <c r="AP108" s="11">
        <v>109645000</v>
      </c>
      <c r="AQ108" s="11">
        <v>2164740</v>
      </c>
      <c r="AR108">
        <v>17106.400000000001</v>
      </c>
      <c r="AS108">
        <v>17177.5</v>
      </c>
      <c r="AT108" s="11">
        <v>2149010</v>
      </c>
      <c r="AU108">
        <v>1884.32</v>
      </c>
      <c r="AV108">
        <v>1355.95</v>
      </c>
      <c r="AW108" s="11">
        <v>-6472380</v>
      </c>
      <c r="AX108">
        <v>140.40600000000001</v>
      </c>
      <c r="AY108">
        <v>5.6545199999999998</v>
      </c>
      <c r="AZ108">
        <v>50.484400000000001</v>
      </c>
      <c r="BA108">
        <v>98.603099999999998</v>
      </c>
    </row>
    <row r="109" spans="1:53" hidden="1" x14ac:dyDescent="0.25">
      <c r="A109" s="24" t="s">
        <v>52</v>
      </c>
      <c r="B109">
        <v>1.2341599999999999</v>
      </c>
      <c r="C109" s="11">
        <v>-9.1517900000000003E-6</v>
      </c>
      <c r="D109" s="11">
        <v>2.62261E-6</v>
      </c>
      <c r="E109" s="11">
        <v>-3.3740499999999999E-6</v>
      </c>
      <c r="F109">
        <v>1.73461E-4</v>
      </c>
      <c r="G109" s="11">
        <v>6.2183000000000002E-6</v>
      </c>
      <c r="H109">
        <v>1.73826E-4</v>
      </c>
      <c r="I109">
        <v>5.5351799999999998E-3</v>
      </c>
      <c r="J109">
        <v>14.941599999999999</v>
      </c>
      <c r="K109">
        <v>8.0889500000000005</v>
      </c>
      <c r="L109" s="11">
        <v>3.1742499999999999E-9</v>
      </c>
      <c r="M109" s="11">
        <v>6.0709699999999998E-9</v>
      </c>
      <c r="N109">
        <v>-378.75400000000002</v>
      </c>
      <c r="O109">
        <v>-144.45400000000001</v>
      </c>
      <c r="P109">
        <v>-100.824</v>
      </c>
      <c r="Q109">
        <v>19.5001</v>
      </c>
      <c r="R109">
        <v>-2.5681799999999999</v>
      </c>
      <c r="S109">
        <v>0.93257999999999996</v>
      </c>
      <c r="T109">
        <v>0.72442399999999996</v>
      </c>
      <c r="U109">
        <v>0.70330999999999999</v>
      </c>
      <c r="V109">
        <v>-358446</v>
      </c>
      <c r="W109">
        <v>-157139</v>
      </c>
      <c r="X109">
        <v>-4892.5600000000004</v>
      </c>
      <c r="Y109">
        <v>-5085.58</v>
      </c>
      <c r="Z109">
        <v>-156592</v>
      </c>
      <c r="AA109">
        <v>-4273.09</v>
      </c>
      <c r="AB109">
        <v>-12027.9</v>
      </c>
      <c r="AC109">
        <v>556153</v>
      </c>
      <c r="AD109">
        <v>23951.8</v>
      </c>
      <c r="AE109">
        <v>29158.3</v>
      </c>
      <c r="AF109">
        <v>42258.7</v>
      </c>
      <c r="AG109">
        <v>10053.1</v>
      </c>
      <c r="AH109">
        <v>-3272.88</v>
      </c>
      <c r="AI109">
        <v>-270.995</v>
      </c>
      <c r="AJ109">
        <v>-36.218899999999998</v>
      </c>
      <c r="AK109">
        <v>4.2058</v>
      </c>
      <c r="AL109">
        <v>-0.16816900000000001</v>
      </c>
      <c r="AM109">
        <v>1.3404700000000001</v>
      </c>
      <c r="AN109">
        <v>9.0197899999999998E-2</v>
      </c>
      <c r="AO109">
        <v>5.68216E-2</v>
      </c>
      <c r="AP109" s="11">
        <v>-124853000</v>
      </c>
      <c r="AQ109" s="11">
        <v>-2465010</v>
      </c>
      <c r="AR109">
        <v>-19479.2</v>
      </c>
      <c r="AS109">
        <v>-19560.099999999999</v>
      </c>
      <c r="AT109" s="11">
        <v>-2447100</v>
      </c>
      <c r="AU109">
        <v>-2145.69</v>
      </c>
      <c r="AV109">
        <v>-1544.03</v>
      </c>
      <c r="AW109" s="11">
        <v>7370150</v>
      </c>
      <c r="AX109">
        <v>-159.881</v>
      </c>
      <c r="AY109">
        <v>-161.30099999999999</v>
      </c>
      <c r="AZ109">
        <v>-20.826799999999999</v>
      </c>
      <c r="BA109">
        <v>-112.28</v>
      </c>
    </row>
    <row r="110" spans="1:53" hidden="1" x14ac:dyDescent="0.25">
      <c r="A110" s="24" t="s">
        <v>53</v>
      </c>
      <c r="B110">
        <v>2.4244500000000002</v>
      </c>
      <c r="C110" s="11">
        <v>2.29196E-6</v>
      </c>
      <c r="D110" s="11">
        <v>9.7739199999999994E-6</v>
      </c>
      <c r="E110" s="11">
        <v>-1.5794099999999999E-6</v>
      </c>
      <c r="F110" s="11">
        <v>-9.6003900000000004E-5</v>
      </c>
      <c r="G110" s="11">
        <v>6.2097900000000004E-6</v>
      </c>
      <c r="H110" s="11">
        <v>-9.6223800000000005E-5</v>
      </c>
      <c r="I110">
        <v>-3.2974300000000001E-3</v>
      </c>
      <c r="J110">
        <v>-8.98996</v>
      </c>
      <c r="K110">
        <v>-4.8677599999999996</v>
      </c>
      <c r="L110" s="11">
        <v>-1.9101999999999999E-9</v>
      </c>
      <c r="M110" s="11">
        <v>-3.6533800000000001E-9</v>
      </c>
      <c r="N110">
        <v>227.92699999999999</v>
      </c>
      <c r="O110">
        <v>86.929199999999994</v>
      </c>
      <c r="P110">
        <v>60.673999999999999</v>
      </c>
      <c r="Q110">
        <v>-11.7347</v>
      </c>
      <c r="R110">
        <v>1.54548</v>
      </c>
      <c r="S110">
        <v>-0.56120700000000001</v>
      </c>
      <c r="T110">
        <v>-0.43594300000000002</v>
      </c>
      <c r="U110">
        <v>-0.42323699999999997</v>
      </c>
      <c r="V110">
        <v>215705</v>
      </c>
      <c r="W110">
        <v>94562.7</v>
      </c>
      <c r="X110">
        <v>2944.24</v>
      </c>
      <c r="Y110">
        <v>3060.4</v>
      </c>
      <c r="Z110">
        <v>94233.600000000006</v>
      </c>
      <c r="AA110">
        <v>2571.46</v>
      </c>
      <c r="AB110">
        <v>7238.12</v>
      </c>
      <c r="AC110">
        <v>-334681</v>
      </c>
      <c r="AD110">
        <v>-14413.7</v>
      </c>
      <c r="AE110">
        <v>-17546.900000000001</v>
      </c>
      <c r="AF110">
        <v>-25430.400000000001</v>
      </c>
      <c r="AG110">
        <v>-6049.73</v>
      </c>
      <c r="AH110">
        <v>1969.55</v>
      </c>
      <c r="AI110">
        <v>163.07900000000001</v>
      </c>
      <c r="AJ110">
        <v>21.7958</v>
      </c>
      <c r="AK110">
        <v>-2.5309699999999999</v>
      </c>
      <c r="AL110">
        <v>0.101201</v>
      </c>
      <c r="AM110">
        <v>-0.80666800000000005</v>
      </c>
      <c r="AN110">
        <v>-5.42792E-2</v>
      </c>
      <c r="AO110">
        <v>-3.4194099999999998E-2</v>
      </c>
      <c r="AP110" s="11">
        <v>75134200</v>
      </c>
      <c r="AQ110" s="11">
        <v>1483390</v>
      </c>
      <c r="AR110">
        <v>11722.2</v>
      </c>
      <c r="AS110">
        <v>11770.9</v>
      </c>
      <c r="AT110" s="11">
        <v>1472610</v>
      </c>
      <c r="AU110">
        <v>1291.23</v>
      </c>
      <c r="AV110">
        <v>929.16700000000003</v>
      </c>
      <c r="AW110" s="11">
        <v>-4435200</v>
      </c>
      <c r="AX110">
        <v>96.213099999999997</v>
      </c>
      <c r="AY110">
        <v>97.067800000000005</v>
      </c>
      <c r="AZ110">
        <v>34.594499999999996</v>
      </c>
      <c r="BA110">
        <v>-9.4901400000000002</v>
      </c>
    </row>
    <row r="111" spans="1:53" x14ac:dyDescent="0.25">
      <c r="B111" t="s">
        <v>147</v>
      </c>
    </row>
    <row r="112" spans="1:53" x14ac:dyDescent="0.25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</row>
    <row r="113" spans="1:53" x14ac:dyDescent="0.25">
      <c r="B113" t="s">
        <v>148</v>
      </c>
      <c r="E113" t="s">
        <v>149</v>
      </c>
    </row>
    <row r="114" spans="1:53" x14ac:dyDescent="0.25">
      <c r="A114" s="24" t="s">
        <v>2</v>
      </c>
      <c r="B114">
        <v>184.27600000000001</v>
      </c>
      <c r="C114">
        <v>-5.0098999999999999E-4</v>
      </c>
      <c r="D114">
        <v>-3.4454199999999998E-4</v>
      </c>
      <c r="E114">
        <v>-1.2156599999999999E-4</v>
      </c>
      <c r="F114">
        <v>-1.8136599999999999E-3</v>
      </c>
      <c r="G114">
        <v>-2.39774E-4</v>
      </c>
      <c r="H114">
        <v>-1.81762E-3</v>
      </c>
      <c r="I114">
        <v>-4.8107999999999998E-2</v>
      </c>
      <c r="J114">
        <v>-162.25</v>
      </c>
      <c r="K114">
        <v>-87.811999999999998</v>
      </c>
      <c r="L114" s="13">
        <v>-1.1532200000000001E-9</v>
      </c>
      <c r="M114" s="13">
        <v>1.35485E-10</v>
      </c>
      <c r="N114">
        <v>4112.67</v>
      </c>
      <c r="O114">
        <v>1568.54</v>
      </c>
      <c r="P114">
        <v>1094.79</v>
      </c>
      <c r="Q114">
        <v>-211.73</v>
      </c>
      <c r="R114">
        <v>27.885000000000002</v>
      </c>
      <c r="S114">
        <v>-10.1143</v>
      </c>
      <c r="T114">
        <v>-7.8549199999999999</v>
      </c>
      <c r="U114">
        <v>-7.62575</v>
      </c>
      <c r="V114" s="11">
        <v>3892120</v>
      </c>
      <c r="W114" s="11">
        <v>1706190</v>
      </c>
      <c r="X114">
        <v>53369.9</v>
      </c>
      <c r="Y114">
        <v>55450.2</v>
      </c>
      <c r="Z114" s="11">
        <v>1700250</v>
      </c>
      <c r="AA114">
        <v>46511.5</v>
      </c>
      <c r="AB114">
        <v>129844</v>
      </c>
      <c r="AC114" s="11">
        <v>-6037150</v>
      </c>
      <c r="AD114">
        <v>-256323</v>
      </c>
      <c r="AE114">
        <v>-312151</v>
      </c>
      <c r="AF114">
        <v>-452299</v>
      </c>
      <c r="AG114">
        <v>-107179</v>
      </c>
      <c r="AH114">
        <v>35537.4</v>
      </c>
      <c r="AI114">
        <v>2942.5</v>
      </c>
      <c r="AJ114">
        <v>393.28</v>
      </c>
      <c r="AK114">
        <v>-45.650500000000001</v>
      </c>
      <c r="AL114">
        <v>1.8260400000000001</v>
      </c>
      <c r="AM114">
        <v>-14.554500000000001</v>
      </c>
      <c r="AN114">
        <v>-0.97928800000000005</v>
      </c>
      <c r="AO114">
        <v>-0.61689499999999997</v>
      </c>
      <c r="AP114" s="11">
        <v>1355700000</v>
      </c>
      <c r="AQ114" s="11">
        <v>26764500</v>
      </c>
      <c r="AR114">
        <v>211505</v>
      </c>
      <c r="AS114">
        <v>212383</v>
      </c>
      <c r="AT114" s="11">
        <v>26570000</v>
      </c>
      <c r="AU114">
        <v>23298.5</v>
      </c>
      <c r="AV114">
        <v>16757.099999999999</v>
      </c>
      <c r="AW114" s="11">
        <v>-79977600</v>
      </c>
      <c r="AX114">
        <v>1720.81</v>
      </c>
      <c r="AY114">
        <v>1735.39</v>
      </c>
      <c r="AZ114">
        <v>641.91600000000005</v>
      </c>
      <c r="BA114">
        <v>1171.0999999999999</v>
      </c>
    </row>
    <row r="115" spans="1:53" x14ac:dyDescent="0.25">
      <c r="A115" s="24" t="s">
        <v>3</v>
      </c>
      <c r="B115">
        <v>-92075.5</v>
      </c>
      <c r="C115">
        <v>-0.11522499999999999</v>
      </c>
      <c r="D115">
        <v>-0.690971</v>
      </c>
      <c r="E115">
        <v>-0.30201</v>
      </c>
      <c r="F115">
        <v>-6.1801700000000004</v>
      </c>
      <c r="G115">
        <v>-0.41809299999999999</v>
      </c>
      <c r="H115">
        <v>-6.1938599999999999</v>
      </c>
      <c r="I115">
        <v>-205.75700000000001</v>
      </c>
      <c r="J115">
        <v>-560441</v>
      </c>
      <c r="K115">
        <v>-303063</v>
      </c>
      <c r="L115" s="11">
        <v>-3.97914E-6</v>
      </c>
      <c r="M115" s="11">
        <v>4.6748400000000001E-7</v>
      </c>
      <c r="N115" s="11">
        <v>14190300</v>
      </c>
      <c r="O115" s="11">
        <v>5412090</v>
      </c>
      <c r="P115" s="11">
        <v>3777510</v>
      </c>
      <c r="Q115">
        <v>-730587</v>
      </c>
      <c r="R115">
        <v>96220.2</v>
      </c>
      <c r="S115">
        <v>-34940.400000000001</v>
      </c>
      <c r="T115">
        <v>-27141.5</v>
      </c>
      <c r="U115">
        <v>-26350.5</v>
      </c>
      <c r="V115" s="11">
        <v>13429600000</v>
      </c>
      <c r="W115" s="11">
        <v>5887390000</v>
      </c>
      <c r="X115" s="11">
        <v>183306000</v>
      </c>
      <c r="Y115" s="11">
        <v>190538000</v>
      </c>
      <c r="Z115" s="11">
        <v>5866900000</v>
      </c>
      <c r="AA115" s="11">
        <v>160097000</v>
      </c>
      <c r="AB115" s="11">
        <v>450640000</v>
      </c>
      <c r="AC115" s="11">
        <v>-20837000000</v>
      </c>
      <c r="AD115" s="11">
        <v>-897385000</v>
      </c>
      <c r="AE115" s="11">
        <v>-1092460000</v>
      </c>
      <c r="AF115" s="11">
        <v>-1583280000</v>
      </c>
      <c r="AG115" s="11">
        <v>-376652000</v>
      </c>
      <c r="AH115" s="11">
        <v>122595000</v>
      </c>
      <c r="AI115" s="11">
        <v>10151000</v>
      </c>
      <c r="AJ115" s="11">
        <v>1356820</v>
      </c>
      <c r="AK115">
        <v>-157541</v>
      </c>
      <c r="AL115">
        <v>6300.36</v>
      </c>
      <c r="AM115">
        <v>-50222.6</v>
      </c>
      <c r="AN115">
        <v>-3379.39</v>
      </c>
      <c r="AO115">
        <v>-2128.9</v>
      </c>
      <c r="AP115" s="11">
        <v>4677450000000</v>
      </c>
      <c r="AQ115" s="11">
        <v>92351100000</v>
      </c>
      <c r="AR115" s="11">
        <v>729787000</v>
      </c>
      <c r="AS115" s="11">
        <v>732819000</v>
      </c>
      <c r="AT115" s="11">
        <v>91680000000</v>
      </c>
      <c r="AU115" s="11">
        <v>80387000</v>
      </c>
      <c r="AV115" s="11">
        <v>57847200</v>
      </c>
      <c r="AW115" s="11">
        <v>-276127000000</v>
      </c>
      <c r="AX115" s="11">
        <v>5989960</v>
      </c>
      <c r="AY115" s="11">
        <v>6043180</v>
      </c>
      <c r="AZ115" s="11">
        <v>2153770</v>
      </c>
      <c r="BA115" s="11">
        <v>4206670</v>
      </c>
    </row>
    <row r="116" spans="1:53" hidden="1" x14ac:dyDescent="0.25">
      <c r="A116" s="24" t="s">
        <v>4</v>
      </c>
      <c r="B116">
        <v>-154448</v>
      </c>
      <c r="C116">
        <v>-1.9400200000000001</v>
      </c>
      <c r="D116">
        <v>-0.11817900000000001</v>
      </c>
      <c r="E116">
        <v>-0.50659299999999996</v>
      </c>
      <c r="F116">
        <v>-10.3668</v>
      </c>
      <c r="G116">
        <v>-0.70144899999999999</v>
      </c>
      <c r="H116">
        <v>-10.389699999999999</v>
      </c>
      <c r="I116">
        <v>-345.17500000000001</v>
      </c>
      <c r="J116">
        <v>-940098</v>
      </c>
      <c r="K116">
        <v>-508366</v>
      </c>
      <c r="L116" s="11">
        <v>-6.6746999999999998E-6</v>
      </c>
      <c r="M116" s="11">
        <v>7.8416900000000004E-7</v>
      </c>
      <c r="N116" s="11">
        <v>23803200</v>
      </c>
      <c r="O116" s="11">
        <v>9078370</v>
      </c>
      <c r="P116" s="11">
        <v>6336480</v>
      </c>
      <c r="Q116" s="11">
        <v>-1225510</v>
      </c>
      <c r="R116">
        <v>161402</v>
      </c>
      <c r="S116">
        <v>-58609.9</v>
      </c>
      <c r="T116">
        <v>-45527.9</v>
      </c>
      <c r="U116">
        <v>-44200.9</v>
      </c>
      <c r="V116" s="11">
        <v>22527100000</v>
      </c>
      <c r="W116" s="11">
        <v>9875650000</v>
      </c>
      <c r="X116" s="11">
        <v>307482000</v>
      </c>
      <c r="Y116" s="11">
        <v>319613000</v>
      </c>
      <c r="Z116" s="11">
        <v>9841280000</v>
      </c>
      <c r="AA116" s="11">
        <v>268551000</v>
      </c>
      <c r="AB116" s="11">
        <v>755915000</v>
      </c>
      <c r="AC116" s="11">
        <v>-34952500000</v>
      </c>
      <c r="AD116" s="11">
        <v>-1505300000</v>
      </c>
      <c r="AE116" s="11">
        <v>-1832510000</v>
      </c>
      <c r="AF116" s="11">
        <v>-2655830000</v>
      </c>
      <c r="AG116" s="11">
        <v>-631806000</v>
      </c>
      <c r="AH116" s="11">
        <v>205644000</v>
      </c>
      <c r="AI116" s="11">
        <v>17027500</v>
      </c>
      <c r="AJ116" s="11">
        <v>2275970</v>
      </c>
      <c r="AK116">
        <v>-264264</v>
      </c>
      <c r="AL116">
        <v>10568.4</v>
      </c>
      <c r="AM116">
        <v>-84244.5</v>
      </c>
      <c r="AN116">
        <v>-5668.67</v>
      </c>
      <c r="AO116">
        <v>-3571.07</v>
      </c>
      <c r="AP116" s="11">
        <v>7846080000000</v>
      </c>
      <c r="AQ116" s="11">
        <v>154912000000</v>
      </c>
      <c r="AR116" s="11">
        <v>1224160000</v>
      </c>
      <c r="AS116" s="11">
        <v>1229250000</v>
      </c>
      <c r="AT116" s="11">
        <v>153786000000</v>
      </c>
      <c r="AU116" s="11">
        <v>134843000</v>
      </c>
      <c r="AV116" s="11">
        <v>97034300</v>
      </c>
      <c r="AW116" s="11">
        <v>-463182000000</v>
      </c>
      <c r="AX116" s="11">
        <v>10047700</v>
      </c>
      <c r="AY116" s="11">
        <v>10137000</v>
      </c>
      <c r="AZ116" s="11">
        <v>3612780</v>
      </c>
      <c r="BA116" s="11">
        <v>7056370</v>
      </c>
    </row>
    <row r="117" spans="1:53" x14ac:dyDescent="0.25">
      <c r="A117" s="24" t="s">
        <v>5</v>
      </c>
      <c r="B117">
        <v>-127442</v>
      </c>
      <c r="C117">
        <v>-1.5984400000000001</v>
      </c>
      <c r="D117">
        <v>-0.95366799999999996</v>
      </c>
      <c r="E117">
        <v>0.58289299999999999</v>
      </c>
      <c r="F117">
        <v>-8.5552100000000006</v>
      </c>
      <c r="G117">
        <v>-0.592302</v>
      </c>
      <c r="H117">
        <v>-8.5741599999999991</v>
      </c>
      <c r="I117">
        <v>-285.50200000000001</v>
      </c>
      <c r="J117">
        <v>-775702</v>
      </c>
      <c r="K117">
        <v>-419485</v>
      </c>
      <c r="L117" s="11">
        <v>-5.5077200000000004E-6</v>
      </c>
      <c r="M117" s="11">
        <v>6.4706699999999995E-7</v>
      </c>
      <c r="N117" s="11">
        <v>19641700</v>
      </c>
      <c r="O117" s="11">
        <v>7491190</v>
      </c>
      <c r="P117" s="11">
        <v>5228640</v>
      </c>
      <c r="Q117" s="11">
        <v>-1011260</v>
      </c>
      <c r="R117">
        <v>133183</v>
      </c>
      <c r="S117">
        <v>-48362.7</v>
      </c>
      <c r="T117">
        <v>-37567.9</v>
      </c>
      <c r="U117">
        <v>-36473</v>
      </c>
      <c r="V117" s="11">
        <v>18588600000</v>
      </c>
      <c r="W117" s="11">
        <v>8149040000</v>
      </c>
      <c r="X117" s="11">
        <v>253723000</v>
      </c>
      <c r="Y117" s="11">
        <v>263733000</v>
      </c>
      <c r="Z117" s="11">
        <v>8120680000</v>
      </c>
      <c r="AA117" s="11">
        <v>221598000</v>
      </c>
      <c r="AB117" s="11">
        <v>623754000</v>
      </c>
      <c r="AC117" s="11">
        <v>-28841500000</v>
      </c>
      <c r="AD117" s="11">
        <v>-1242120000</v>
      </c>
      <c r="AE117" s="11">
        <v>-1512120000</v>
      </c>
      <c r="AF117" s="11">
        <v>-2191500000</v>
      </c>
      <c r="AG117" s="11">
        <v>-521343000</v>
      </c>
      <c r="AH117" s="11">
        <v>169690000</v>
      </c>
      <c r="AI117" s="11">
        <v>14050500</v>
      </c>
      <c r="AJ117" s="11">
        <v>1878020</v>
      </c>
      <c r="AK117">
        <v>-218135</v>
      </c>
      <c r="AL117">
        <v>8720.64</v>
      </c>
      <c r="AM117">
        <v>-69515.5</v>
      </c>
      <c r="AN117">
        <v>-4677.58</v>
      </c>
      <c r="AO117">
        <v>-2946.72</v>
      </c>
      <c r="AP117" s="11">
        <v>6474300000000</v>
      </c>
      <c r="AQ117" s="11">
        <v>127828000000</v>
      </c>
      <c r="AR117" s="11">
        <v>1010130000</v>
      </c>
      <c r="AS117" s="11">
        <v>1014330000</v>
      </c>
      <c r="AT117" s="11">
        <v>126899000000</v>
      </c>
      <c r="AU117" s="11">
        <v>111268000</v>
      </c>
      <c r="AV117" s="11">
        <v>80069100</v>
      </c>
      <c r="AW117" s="11">
        <v>-382209000000</v>
      </c>
      <c r="AX117" s="11">
        <v>8291000</v>
      </c>
      <c r="AY117" s="11">
        <v>8364660</v>
      </c>
      <c r="AZ117" s="11">
        <v>2981140</v>
      </c>
      <c r="BA117" s="11">
        <v>5822660</v>
      </c>
    </row>
    <row r="118" spans="1:53" hidden="1" x14ac:dyDescent="0.25">
      <c r="A118" s="24" t="s">
        <v>6</v>
      </c>
      <c r="B118">
        <v>-6219.97</v>
      </c>
      <c r="C118">
        <v>-7.8013700000000005E-2</v>
      </c>
      <c r="D118">
        <v>-4.6545000000000003E-2</v>
      </c>
      <c r="E118">
        <v>-2.04043E-2</v>
      </c>
      <c r="F118">
        <v>0.58341200000000004</v>
      </c>
      <c r="G118">
        <v>-2.8908099999999999E-2</v>
      </c>
      <c r="H118">
        <v>-0.41847299999999998</v>
      </c>
      <c r="I118">
        <v>-13.9343</v>
      </c>
      <c r="J118">
        <v>-37859.1</v>
      </c>
      <c r="K118">
        <v>-20473.5</v>
      </c>
      <c r="L118" s="11">
        <v>-2.6881100000000001E-7</v>
      </c>
      <c r="M118" s="11">
        <v>3.1580899999999998E-8</v>
      </c>
      <c r="N118">
        <v>958639</v>
      </c>
      <c r="O118">
        <v>365617</v>
      </c>
      <c r="P118">
        <v>255191</v>
      </c>
      <c r="Q118">
        <v>-49355.8</v>
      </c>
      <c r="R118">
        <v>6500.18</v>
      </c>
      <c r="S118">
        <v>-2360.41</v>
      </c>
      <c r="T118">
        <v>-1833.55</v>
      </c>
      <c r="U118">
        <v>-1780.11</v>
      </c>
      <c r="V118" s="11">
        <v>907242000</v>
      </c>
      <c r="W118" s="11">
        <v>397724000</v>
      </c>
      <c r="X118" s="11">
        <v>12383300</v>
      </c>
      <c r="Y118" s="11">
        <v>12871800</v>
      </c>
      <c r="Z118" s="11">
        <v>396340000</v>
      </c>
      <c r="AA118" s="11">
        <v>10815400</v>
      </c>
      <c r="AB118" s="11">
        <v>30443100</v>
      </c>
      <c r="AC118" s="11">
        <v>-1407650000</v>
      </c>
      <c r="AD118" s="11">
        <v>-60623000</v>
      </c>
      <c r="AE118" s="11">
        <v>-73801100</v>
      </c>
      <c r="AF118" s="11">
        <v>-106959000</v>
      </c>
      <c r="AG118" s="11">
        <v>-25444800</v>
      </c>
      <c r="AH118" s="11">
        <v>8281940</v>
      </c>
      <c r="AI118">
        <v>685751</v>
      </c>
      <c r="AJ118">
        <v>91659.4</v>
      </c>
      <c r="AK118">
        <v>-10646.4</v>
      </c>
      <c r="AL118">
        <v>425.62200000000001</v>
      </c>
      <c r="AM118">
        <v>-3392.79</v>
      </c>
      <c r="AN118">
        <v>-228.29499999999999</v>
      </c>
      <c r="AO118">
        <v>-143.81800000000001</v>
      </c>
      <c r="AP118" s="11">
        <v>315986000000</v>
      </c>
      <c r="AQ118" s="11">
        <v>6238810000</v>
      </c>
      <c r="AR118" s="11">
        <v>49300800</v>
      </c>
      <c r="AS118" s="11">
        <v>49505700</v>
      </c>
      <c r="AT118" s="11">
        <v>6193470000</v>
      </c>
      <c r="AU118" s="11">
        <v>5430560</v>
      </c>
      <c r="AV118" s="11">
        <v>3907880</v>
      </c>
      <c r="AW118" s="11">
        <v>-18654200000</v>
      </c>
      <c r="AX118">
        <v>404653</v>
      </c>
      <c r="AY118">
        <v>408248</v>
      </c>
      <c r="AZ118">
        <v>145498</v>
      </c>
      <c r="BA118">
        <v>284182</v>
      </c>
    </row>
    <row r="119" spans="1:53" hidden="1" x14ac:dyDescent="0.25">
      <c r="A119" s="24" t="s">
        <v>7</v>
      </c>
      <c r="B119">
        <v>-248519</v>
      </c>
      <c r="C119">
        <v>-3.0895700000000001</v>
      </c>
      <c r="D119">
        <v>-1.83249</v>
      </c>
      <c r="E119">
        <v>-0.81500399999999995</v>
      </c>
      <c r="F119">
        <v>-16.6829</v>
      </c>
      <c r="G119">
        <v>-0.12556200000000001</v>
      </c>
      <c r="H119">
        <v>-16.719799999999999</v>
      </c>
      <c r="I119">
        <v>-556.75099999999998</v>
      </c>
      <c r="J119" s="11">
        <v>-1512720</v>
      </c>
      <c r="K119">
        <v>-818019</v>
      </c>
      <c r="L119" s="11">
        <v>-1.07404E-5</v>
      </c>
      <c r="M119" s="11">
        <v>1.2618200000000001E-6</v>
      </c>
      <c r="N119" s="11">
        <v>38302100</v>
      </c>
      <c r="O119" s="11">
        <v>14608100</v>
      </c>
      <c r="P119" s="11">
        <v>10196100</v>
      </c>
      <c r="Q119" s="11">
        <v>-1972020</v>
      </c>
      <c r="R119">
        <v>259714</v>
      </c>
      <c r="S119">
        <v>-94310</v>
      </c>
      <c r="T119">
        <v>-73259.5</v>
      </c>
      <c r="U119">
        <v>-71124.3</v>
      </c>
      <c r="V119" s="11">
        <v>36248700000</v>
      </c>
      <c r="W119" s="11">
        <v>15891000000</v>
      </c>
      <c r="X119" s="11">
        <v>494773000</v>
      </c>
      <c r="Y119" s="11">
        <v>514294000</v>
      </c>
      <c r="Z119" s="11">
        <v>15835700000</v>
      </c>
      <c r="AA119" s="11">
        <v>432128000</v>
      </c>
      <c r="AB119" s="11">
        <v>1216350000</v>
      </c>
      <c r="AC119" s="11">
        <v>-56242600000</v>
      </c>
      <c r="AD119" s="11">
        <v>-2422190000</v>
      </c>
      <c r="AE119" s="11">
        <v>-2948720000</v>
      </c>
      <c r="AF119" s="11">
        <v>-4273540000</v>
      </c>
      <c r="AG119" s="11">
        <v>-1016650000</v>
      </c>
      <c r="AH119" s="11">
        <v>330905000</v>
      </c>
      <c r="AI119" s="11">
        <v>27399200</v>
      </c>
      <c r="AJ119" s="11">
        <v>3662250</v>
      </c>
      <c r="AK119">
        <v>-425376</v>
      </c>
      <c r="AL119">
        <v>17005.7</v>
      </c>
      <c r="AM119">
        <v>-135559</v>
      </c>
      <c r="AN119">
        <v>-9121.5300000000007</v>
      </c>
      <c r="AO119">
        <v>-5746.26</v>
      </c>
      <c r="AP119" s="11">
        <v>12625200000000</v>
      </c>
      <c r="AQ119" s="11">
        <v>249271000000</v>
      </c>
      <c r="AR119" s="11">
        <v>1969810000</v>
      </c>
      <c r="AS119" s="11">
        <v>1978000000</v>
      </c>
      <c r="AT119" s="11">
        <v>247460000000</v>
      </c>
      <c r="AU119" s="11">
        <v>216978000</v>
      </c>
      <c r="AV119" s="11">
        <v>156139000</v>
      </c>
      <c r="AW119" s="11">
        <v>-745328000000</v>
      </c>
      <c r="AX119" s="11">
        <v>16167900</v>
      </c>
      <c r="AY119" s="11">
        <v>16311500</v>
      </c>
      <c r="AZ119" s="11">
        <v>5813380</v>
      </c>
      <c r="BA119" s="11">
        <v>11354500</v>
      </c>
    </row>
    <row r="120" spans="1:53" x14ac:dyDescent="0.25">
      <c r="A120" s="24" t="s">
        <v>8</v>
      </c>
      <c r="B120">
        <v>-6206.22</v>
      </c>
      <c r="C120">
        <v>-7.7841199999999999E-2</v>
      </c>
      <c r="D120">
        <v>-4.64421E-2</v>
      </c>
      <c r="E120">
        <v>-2.0359200000000001E-2</v>
      </c>
      <c r="F120">
        <v>-0.41662500000000002</v>
      </c>
      <c r="G120">
        <v>-2.88442E-2</v>
      </c>
      <c r="H120">
        <v>0.58341200000000004</v>
      </c>
      <c r="I120">
        <v>-13.903499999999999</v>
      </c>
      <c r="J120">
        <v>-37775.4</v>
      </c>
      <c r="K120">
        <v>-20428.3</v>
      </c>
      <c r="L120" s="11">
        <v>-2.6821700000000003E-7</v>
      </c>
      <c r="M120" s="11">
        <v>3.1511100000000002E-8</v>
      </c>
      <c r="N120">
        <v>956520</v>
      </c>
      <c r="O120">
        <v>364809</v>
      </c>
      <c r="P120">
        <v>254627</v>
      </c>
      <c r="Q120">
        <v>-49246.7</v>
      </c>
      <c r="R120">
        <v>6485.81</v>
      </c>
      <c r="S120">
        <v>-2355.19</v>
      </c>
      <c r="T120">
        <v>-1829.5</v>
      </c>
      <c r="U120">
        <v>-1776.17</v>
      </c>
      <c r="V120" s="11">
        <v>905236000</v>
      </c>
      <c r="W120" s="11">
        <v>396845000</v>
      </c>
      <c r="X120" s="11">
        <v>12355900</v>
      </c>
      <c r="Y120" s="11">
        <v>12843400</v>
      </c>
      <c r="Z120" s="11">
        <v>395464000</v>
      </c>
      <c r="AA120" s="11">
        <v>10791500</v>
      </c>
      <c r="AB120" s="11">
        <v>30375800</v>
      </c>
      <c r="AC120" s="11">
        <v>-1404540000</v>
      </c>
      <c r="AD120" s="11">
        <v>-60489000</v>
      </c>
      <c r="AE120" s="11">
        <v>-73637900</v>
      </c>
      <c r="AF120" s="11">
        <v>-106722000</v>
      </c>
      <c r="AG120" s="11">
        <v>-25388600</v>
      </c>
      <c r="AH120" s="11">
        <v>8263630</v>
      </c>
      <c r="AI120">
        <v>684235</v>
      </c>
      <c r="AJ120">
        <v>91456.8</v>
      </c>
      <c r="AK120">
        <v>-10622.8</v>
      </c>
      <c r="AL120">
        <v>424.68099999999998</v>
      </c>
      <c r="AM120">
        <v>-3385.29</v>
      </c>
      <c r="AN120">
        <v>-227.791</v>
      </c>
      <c r="AO120">
        <v>-143.5</v>
      </c>
      <c r="AP120" s="11">
        <v>315288000000</v>
      </c>
      <c r="AQ120" s="11">
        <v>6225020000</v>
      </c>
      <c r="AR120" s="11">
        <v>49191900</v>
      </c>
      <c r="AS120" s="11">
        <v>49396300</v>
      </c>
      <c r="AT120" s="11">
        <v>6179780000</v>
      </c>
      <c r="AU120" s="11">
        <v>5418550</v>
      </c>
      <c r="AV120" s="11">
        <v>3899240</v>
      </c>
      <c r="AW120" s="11">
        <v>-18613000000</v>
      </c>
      <c r="AX120">
        <v>403759</v>
      </c>
      <c r="AY120">
        <v>407345</v>
      </c>
      <c r="AZ120">
        <v>145177</v>
      </c>
      <c r="BA120">
        <v>283554</v>
      </c>
    </row>
    <row r="121" spans="1:53" x14ac:dyDescent="0.25">
      <c r="A121" s="24" t="s">
        <v>9</v>
      </c>
      <c r="B121">
        <v>-124361</v>
      </c>
      <c r="C121">
        <v>-1.5828800000000001</v>
      </c>
      <c r="D121">
        <v>-0.953789</v>
      </c>
      <c r="E121">
        <v>-0.41444700000000001</v>
      </c>
      <c r="F121">
        <v>-8.3552099999999996</v>
      </c>
      <c r="G121">
        <v>-0.60390100000000002</v>
      </c>
      <c r="H121">
        <v>-8.3736999999999995</v>
      </c>
      <c r="I121">
        <v>404.92500000000001</v>
      </c>
      <c r="J121">
        <v>-756949</v>
      </c>
      <c r="K121">
        <v>-409361</v>
      </c>
      <c r="L121" s="11">
        <v>-5.3747999999999998E-6</v>
      </c>
      <c r="M121" s="11">
        <v>6.3145100000000003E-7</v>
      </c>
      <c r="N121" s="11">
        <v>19167700</v>
      </c>
      <c r="O121" s="11">
        <v>7310400</v>
      </c>
      <c r="P121" s="11">
        <v>5102460</v>
      </c>
      <c r="Q121">
        <v>-986853</v>
      </c>
      <c r="R121">
        <v>129969</v>
      </c>
      <c r="S121">
        <v>-47195.6</v>
      </c>
      <c r="T121">
        <v>-36661.300000000003</v>
      </c>
      <c r="U121">
        <v>-35592.699999999997</v>
      </c>
      <c r="V121" s="11">
        <v>18140000000</v>
      </c>
      <c r="W121" s="11">
        <v>7952380000</v>
      </c>
      <c r="X121" s="11">
        <v>247600000</v>
      </c>
      <c r="Y121" s="11">
        <v>257368000</v>
      </c>
      <c r="Z121" s="11">
        <v>7924700000</v>
      </c>
      <c r="AA121" s="11">
        <v>216250000</v>
      </c>
      <c r="AB121" s="11">
        <v>608700000</v>
      </c>
      <c r="AC121" s="11">
        <v>-28145500000</v>
      </c>
      <c r="AD121" s="11">
        <v>-1212140000</v>
      </c>
      <c r="AE121" s="11">
        <v>-1475630000</v>
      </c>
      <c r="AF121" s="11">
        <v>-2138610000</v>
      </c>
      <c r="AG121" s="11">
        <v>-508761000</v>
      </c>
      <c r="AH121" s="11">
        <v>165596000</v>
      </c>
      <c r="AI121" s="11">
        <v>13711500</v>
      </c>
      <c r="AJ121" s="11">
        <v>1832710</v>
      </c>
      <c r="AK121">
        <v>-212870</v>
      </c>
      <c r="AL121">
        <v>8510.2000000000007</v>
      </c>
      <c r="AM121">
        <v>-67837.8</v>
      </c>
      <c r="AN121">
        <v>-4564.6899999999996</v>
      </c>
      <c r="AO121">
        <v>-2875.6</v>
      </c>
      <c r="AP121" s="11">
        <v>6318060000000</v>
      </c>
      <c r="AQ121" s="11">
        <v>124743000000</v>
      </c>
      <c r="AR121" s="11">
        <v>985756000</v>
      </c>
      <c r="AS121" s="11">
        <v>989853000</v>
      </c>
      <c r="AT121" s="11">
        <v>123837000000</v>
      </c>
      <c r="AU121" s="11">
        <v>108583000</v>
      </c>
      <c r="AV121" s="11">
        <v>78136900</v>
      </c>
      <c r="AW121" s="11">
        <v>-372985000000</v>
      </c>
      <c r="AX121" s="11">
        <v>8090920</v>
      </c>
      <c r="AY121" s="11">
        <v>8162800</v>
      </c>
      <c r="AZ121" s="11">
        <v>2909190</v>
      </c>
      <c r="BA121" s="11">
        <v>5682140</v>
      </c>
    </row>
    <row r="122" spans="1:53" x14ac:dyDescent="0.25">
      <c r="A122" s="24" t="s">
        <v>10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hidden="1" x14ac:dyDescent="0.25">
      <c r="A123" s="24" t="s">
        <v>11</v>
      </c>
      <c r="B123">
        <v>1.8259999999999999E-3</v>
      </c>
      <c r="C123" s="11">
        <v>8.6112899999999995E-7</v>
      </c>
      <c r="D123" s="11">
        <v>8.8426900000000004E-7</v>
      </c>
      <c r="E123" s="11">
        <v>2.4177799999999998E-7</v>
      </c>
      <c r="F123" s="11">
        <v>-3.1347800000000002E-7</v>
      </c>
      <c r="G123" s="11">
        <v>-4.7055199999999998E-8</v>
      </c>
      <c r="H123" s="11">
        <v>-3.14158E-7</v>
      </c>
      <c r="I123" s="11">
        <v>-1.0264299999999999E-5</v>
      </c>
      <c r="J123">
        <v>-2.7806600000000001E-2</v>
      </c>
      <c r="K123">
        <v>1.9415500000000001</v>
      </c>
      <c r="L123" s="11">
        <v>-1.97663E-13</v>
      </c>
      <c r="M123" s="11">
        <v>2.3222199999999999E-14</v>
      </c>
      <c r="N123">
        <v>0.70491300000000001</v>
      </c>
      <c r="O123">
        <v>0.26884799999999998</v>
      </c>
      <c r="P123">
        <v>0.18764800000000001</v>
      </c>
      <c r="Q123">
        <v>-3.62923E-2</v>
      </c>
      <c r="R123">
        <v>4.7797300000000003E-3</v>
      </c>
      <c r="S123">
        <v>-1.73566E-3</v>
      </c>
      <c r="T123">
        <v>-1.3482500000000001E-3</v>
      </c>
      <c r="U123">
        <v>-1.3089499999999999E-3</v>
      </c>
      <c r="V123">
        <v>667.11699999999996</v>
      </c>
      <c r="W123">
        <v>292.45600000000002</v>
      </c>
      <c r="X123">
        <v>9.1057100000000002</v>
      </c>
      <c r="Y123">
        <v>9.4649599999999996</v>
      </c>
      <c r="Z123">
        <v>291.43799999999999</v>
      </c>
      <c r="AA123">
        <v>7.9527999999999999</v>
      </c>
      <c r="AB123">
        <v>22.3855</v>
      </c>
      <c r="AC123">
        <v>-1035.07</v>
      </c>
      <c r="AD123">
        <v>-44.577399999999997</v>
      </c>
      <c r="AE123">
        <v>-54.267499999999998</v>
      </c>
      <c r="AF123">
        <v>-78.649100000000004</v>
      </c>
      <c r="AG123">
        <v>-18.710100000000001</v>
      </c>
      <c r="AH123">
        <v>6.0912699999999997</v>
      </c>
      <c r="AI123">
        <v>0.50435799999999997</v>
      </c>
      <c r="AJ123">
        <v>6.7408200000000001E-2</v>
      </c>
      <c r="AK123">
        <v>-7.8275700000000007E-3</v>
      </c>
      <c r="AL123">
        <v>3.12985E-4</v>
      </c>
      <c r="AM123">
        <v>-2.4948000000000001E-3</v>
      </c>
      <c r="AN123">
        <v>-1.6787E-4</v>
      </c>
      <c r="AO123">
        <v>-1.05753E-4</v>
      </c>
      <c r="AP123">
        <v>232369</v>
      </c>
      <c r="AQ123">
        <v>4587.72</v>
      </c>
      <c r="AR123">
        <v>36.253399999999999</v>
      </c>
      <c r="AS123">
        <v>36.404000000000003</v>
      </c>
      <c r="AT123">
        <v>4554.38</v>
      </c>
      <c r="AU123">
        <v>3.99342</v>
      </c>
      <c r="AV123">
        <v>2.87365</v>
      </c>
      <c r="AW123">
        <v>-13716.8</v>
      </c>
      <c r="AX123">
        <v>0.29755999999999999</v>
      </c>
      <c r="AY123">
        <v>0.30020400000000003</v>
      </c>
      <c r="AZ123">
        <v>0.106991</v>
      </c>
      <c r="BA123">
        <v>0.20896899999999999</v>
      </c>
    </row>
    <row r="124" spans="1:53" x14ac:dyDescent="0.25">
      <c r="A124" s="24" t="s">
        <v>12</v>
      </c>
      <c r="B124">
        <v>-0.98096300000000003</v>
      </c>
      <c r="C124" s="11">
        <v>-1.2316100000000001E-5</v>
      </c>
      <c r="D124" s="11">
        <v>-7.37354E-6</v>
      </c>
      <c r="E124" s="11">
        <v>-3.2818399999999999E-6</v>
      </c>
      <c r="F124" s="11">
        <v>-6.5903199999999996E-5</v>
      </c>
      <c r="G124" s="11">
        <v>-4.66444E-6</v>
      </c>
      <c r="H124" s="11">
        <v>-6.6049099999999998E-5</v>
      </c>
      <c r="I124">
        <v>-2.1561100000000001E-3</v>
      </c>
      <c r="J124">
        <v>-5.6245099999999999</v>
      </c>
      <c r="K124">
        <v>-3.2282500000000001</v>
      </c>
      <c r="L124" s="11">
        <v>-2.5791000000000001E-11</v>
      </c>
      <c r="M124" s="11">
        <v>4.9796700000000003E-12</v>
      </c>
      <c r="N124">
        <v>153.11600000000001</v>
      </c>
      <c r="O124">
        <v>58.253999999999998</v>
      </c>
      <c r="P124">
        <v>40.3994</v>
      </c>
      <c r="Q124">
        <v>-7.7430199999999996</v>
      </c>
      <c r="R124">
        <v>1.0264500000000001</v>
      </c>
      <c r="S124">
        <v>-0.37216100000000002</v>
      </c>
      <c r="T124">
        <v>-0.289051</v>
      </c>
      <c r="U124">
        <v>-0.28062300000000001</v>
      </c>
      <c r="V124">
        <v>143952</v>
      </c>
      <c r="W124">
        <v>62878.7</v>
      </c>
      <c r="X124">
        <v>1956.79</v>
      </c>
      <c r="Y124">
        <v>2033.86</v>
      </c>
      <c r="Z124">
        <v>62659.3</v>
      </c>
      <c r="AA124">
        <v>1707.87</v>
      </c>
      <c r="AB124">
        <v>4805.07</v>
      </c>
      <c r="AC124">
        <v>-222017</v>
      </c>
      <c r="AD124">
        <v>-9562.82</v>
      </c>
      <c r="AE124">
        <v>-11641.4</v>
      </c>
      <c r="AF124">
        <v>-16869.099999999999</v>
      </c>
      <c r="AG124">
        <v>-4012.84</v>
      </c>
      <c r="AH124">
        <v>1306.19</v>
      </c>
      <c r="AI124">
        <v>108.152</v>
      </c>
      <c r="AJ124">
        <v>14.454800000000001</v>
      </c>
      <c r="AK124">
        <v>-1.6785099999999999</v>
      </c>
      <c r="AL124">
        <v>6.7115300000000003E-2</v>
      </c>
      <c r="AM124">
        <v>-0.53497399999999995</v>
      </c>
      <c r="AN124">
        <v>-3.5997500000000002E-2</v>
      </c>
      <c r="AO124">
        <v>-2.2677200000000002E-2</v>
      </c>
      <c r="AP124" s="11">
        <v>49828300</v>
      </c>
      <c r="AQ124">
        <v>983773</v>
      </c>
      <c r="AR124">
        <v>7774.03</v>
      </c>
      <c r="AS124">
        <v>7806.33</v>
      </c>
      <c r="AT124">
        <v>976624</v>
      </c>
      <c r="AU124">
        <v>856.33399999999995</v>
      </c>
      <c r="AV124">
        <v>616.21500000000003</v>
      </c>
      <c r="AW124" s="11">
        <v>-2941380</v>
      </c>
      <c r="AX124">
        <v>63.807600000000001</v>
      </c>
      <c r="AY124">
        <v>64.374499999999998</v>
      </c>
      <c r="AZ124">
        <v>22.942699999999999</v>
      </c>
      <c r="BA124">
        <v>44.810400000000001</v>
      </c>
    </row>
    <row r="125" spans="1:53" x14ac:dyDescent="0.25">
      <c r="A125" s="24" t="s">
        <v>13</v>
      </c>
      <c r="B125">
        <v>112.21</v>
      </c>
      <c r="C125">
        <v>1.4055700000000001E-3</v>
      </c>
      <c r="D125">
        <v>8.3787499999999997E-4</v>
      </c>
      <c r="E125">
        <v>3.6760299999999998E-4</v>
      </c>
      <c r="F125">
        <v>7.5321399999999997E-3</v>
      </c>
      <c r="G125">
        <v>5.1979100000000002E-4</v>
      </c>
      <c r="H125">
        <v>7.5488300000000003E-3</v>
      </c>
      <c r="I125">
        <v>0.25123699999999999</v>
      </c>
      <c r="J125">
        <v>682.39200000000005</v>
      </c>
      <c r="K125">
        <v>369.346</v>
      </c>
      <c r="L125" s="11">
        <v>4.8494000000000002E-9</v>
      </c>
      <c r="M125" s="11">
        <v>-5.7098000000000003E-10</v>
      </c>
      <c r="N125">
        <v>-17294.099999999999</v>
      </c>
      <c r="O125">
        <v>-6595.83</v>
      </c>
      <c r="P125">
        <v>-4603.6899999999996</v>
      </c>
      <c r="Q125">
        <v>890.38400000000001</v>
      </c>
      <c r="R125">
        <v>-117.264</v>
      </c>
      <c r="S125">
        <v>42.582099999999997</v>
      </c>
      <c r="T125">
        <v>33.077599999999997</v>
      </c>
      <c r="U125">
        <v>32.113500000000002</v>
      </c>
      <c r="V125" s="11">
        <v>-16366800</v>
      </c>
      <c r="W125" s="11">
        <v>-7175030</v>
      </c>
      <c r="X125">
        <v>-223397</v>
      </c>
      <c r="Y125">
        <v>-232210</v>
      </c>
      <c r="Z125" s="11">
        <v>-7150060</v>
      </c>
      <c r="AA125">
        <v>-195112</v>
      </c>
      <c r="AB125">
        <v>-549199</v>
      </c>
      <c r="AC125" s="11">
        <v>25394200</v>
      </c>
      <c r="AD125" s="11">
        <v>1093650</v>
      </c>
      <c r="AE125" s="11">
        <v>1331380</v>
      </c>
      <c r="AF125" s="11">
        <v>1929560</v>
      </c>
      <c r="AG125">
        <v>459029</v>
      </c>
      <c r="AH125">
        <v>-149432</v>
      </c>
      <c r="AI125">
        <v>-12373</v>
      </c>
      <c r="AJ125">
        <v>-1653.71</v>
      </c>
      <c r="AK125">
        <v>192.04599999999999</v>
      </c>
      <c r="AL125">
        <v>-7.6785800000000002</v>
      </c>
      <c r="AM125">
        <v>61.206600000000002</v>
      </c>
      <c r="AN125">
        <v>4.1184799999999999</v>
      </c>
      <c r="AO125">
        <v>2.5945100000000001</v>
      </c>
      <c r="AP125" s="11">
        <v>-5700750000</v>
      </c>
      <c r="AQ125" s="11">
        <v>-112553000</v>
      </c>
      <c r="AR125">
        <v>-889420</v>
      </c>
      <c r="AS125">
        <v>-893116</v>
      </c>
      <c r="AT125" s="11">
        <v>-111735000</v>
      </c>
      <c r="AU125">
        <v>-97972</v>
      </c>
      <c r="AV125">
        <v>-70500.7</v>
      </c>
      <c r="AW125" s="11">
        <v>336525000</v>
      </c>
      <c r="AX125">
        <v>-7300.19</v>
      </c>
      <c r="AY125">
        <v>-7365.04</v>
      </c>
      <c r="AZ125">
        <v>-2624.87</v>
      </c>
      <c r="BA125">
        <v>-5126.75</v>
      </c>
    </row>
    <row r="126" spans="1:53" x14ac:dyDescent="0.25">
      <c r="A126" s="24" t="s">
        <v>14</v>
      </c>
      <c r="B126">
        <v>-6.4832200000000006E-2</v>
      </c>
      <c r="C126" s="11">
        <v>-1.3424199999999999E-5</v>
      </c>
      <c r="D126" s="11">
        <v>-4.5632499999999999E-6</v>
      </c>
      <c r="E126" s="11">
        <v>-4.1531299999999997E-6</v>
      </c>
      <c r="F126" s="11">
        <v>-6.3137400000000003E-7</v>
      </c>
      <c r="G126" s="11">
        <v>-1.0435799999999999E-6</v>
      </c>
      <c r="H126" s="11">
        <v>-6.4104999999999999E-7</v>
      </c>
      <c r="I126">
        <v>-1.3071E-4</v>
      </c>
      <c r="J126">
        <v>-0.39486100000000002</v>
      </c>
      <c r="K126">
        <v>-0.214171</v>
      </c>
      <c r="L126" s="11">
        <v>-2.8120099999999998E-12</v>
      </c>
      <c r="M126" s="11">
        <v>3.3036499999999998E-13</v>
      </c>
      <c r="N126">
        <v>47.217700000000001</v>
      </c>
      <c r="O126">
        <v>3.8247100000000001</v>
      </c>
      <c r="P126">
        <v>2.66953</v>
      </c>
      <c r="Q126">
        <v>-0.51630399999999999</v>
      </c>
      <c r="R126">
        <v>6.7997799999999997E-2</v>
      </c>
      <c r="S126">
        <v>-2.4691999999999999E-2</v>
      </c>
      <c r="T126">
        <v>-1.9180599999999999E-2</v>
      </c>
      <c r="U126">
        <v>-1.8621499999999999E-2</v>
      </c>
      <c r="V126">
        <v>9490.6</v>
      </c>
      <c r="W126">
        <v>4160.5600000000004</v>
      </c>
      <c r="X126">
        <v>129.54</v>
      </c>
      <c r="Y126">
        <v>134.65100000000001</v>
      </c>
      <c r="Z126">
        <v>4146.08</v>
      </c>
      <c r="AA126">
        <v>113.139</v>
      </c>
      <c r="AB126">
        <v>318.46199999999999</v>
      </c>
      <c r="AC126">
        <v>-14725.3</v>
      </c>
      <c r="AD126">
        <v>-634.17200000000003</v>
      </c>
      <c r="AE126">
        <v>-772.02599999999995</v>
      </c>
      <c r="AF126">
        <v>-1118.8900000000001</v>
      </c>
      <c r="AG126">
        <v>-266.17599999999999</v>
      </c>
      <c r="AH126">
        <v>86.656199999999998</v>
      </c>
      <c r="AI126">
        <v>7.1751399999999999</v>
      </c>
      <c r="AJ126">
        <v>0.95896899999999996</v>
      </c>
      <c r="AK126">
        <v>-0.111357</v>
      </c>
      <c r="AL126">
        <v>4.45262E-3</v>
      </c>
      <c r="AM126">
        <v>-3.5491700000000001E-2</v>
      </c>
      <c r="AN126">
        <v>-2.3881699999999998E-3</v>
      </c>
      <c r="AO126">
        <v>-1.5044699999999999E-3</v>
      </c>
      <c r="AP126" s="11">
        <v>3305750</v>
      </c>
      <c r="AQ126">
        <v>65266.3</v>
      </c>
      <c r="AR126">
        <v>515.75099999999998</v>
      </c>
      <c r="AS126">
        <v>517.89400000000001</v>
      </c>
      <c r="AT126">
        <v>64792</v>
      </c>
      <c r="AU126">
        <v>56.811599999999999</v>
      </c>
      <c r="AV126">
        <v>40.881399999999999</v>
      </c>
      <c r="AW126">
        <v>-195140</v>
      </c>
      <c r="AX126">
        <v>4.2331799999999999</v>
      </c>
      <c r="AY126">
        <v>4.2707800000000002</v>
      </c>
      <c r="AZ126">
        <v>1.5220899999999999</v>
      </c>
      <c r="BA126">
        <v>2.9728500000000002</v>
      </c>
    </row>
    <row r="127" spans="1:53" x14ac:dyDescent="0.25">
      <c r="A127" s="24" t="s">
        <v>15</v>
      </c>
      <c r="B127">
        <v>-5.5291E-2</v>
      </c>
      <c r="C127" s="11">
        <v>-4.8182400000000001E-6</v>
      </c>
      <c r="D127" s="11">
        <v>1.0159099999999999E-6</v>
      </c>
      <c r="E127" s="11">
        <v>2.7746300000000001E-6</v>
      </c>
      <c r="F127" s="11">
        <v>-8.0627800000000004E-7</v>
      </c>
      <c r="G127" s="11">
        <v>-8.5097599999999996E-7</v>
      </c>
      <c r="H127" s="11">
        <v>-8.1461799999999997E-7</v>
      </c>
      <c r="I127">
        <v>-1.13712E-4</v>
      </c>
      <c r="J127">
        <v>-0.34039599999999998</v>
      </c>
      <c r="K127">
        <v>-0.18460299999999999</v>
      </c>
      <c r="L127" s="11">
        <v>-2.42378E-12</v>
      </c>
      <c r="M127" s="11">
        <v>2.8475499999999998E-13</v>
      </c>
      <c r="N127">
        <v>8.6437799999999996</v>
      </c>
      <c r="O127">
        <v>-20.410900000000002</v>
      </c>
      <c r="P127">
        <v>2.30097</v>
      </c>
      <c r="Q127">
        <v>-0.445023</v>
      </c>
      <c r="R127">
        <v>5.8609899999999999E-2</v>
      </c>
      <c r="S127">
        <v>-2.1283E-2</v>
      </c>
      <c r="T127">
        <v>-1.6532499999999999E-2</v>
      </c>
      <c r="U127">
        <v>-1.6050600000000002E-2</v>
      </c>
      <c r="V127">
        <v>8180.31</v>
      </c>
      <c r="W127">
        <v>3586.15</v>
      </c>
      <c r="X127">
        <v>111.65600000000001</v>
      </c>
      <c r="Y127">
        <v>116.06100000000001</v>
      </c>
      <c r="Z127">
        <v>3573.67</v>
      </c>
      <c r="AA127">
        <v>97.518699999999995</v>
      </c>
      <c r="AB127">
        <v>274.495</v>
      </c>
      <c r="AC127">
        <v>-12692.3</v>
      </c>
      <c r="AD127">
        <v>-546.61699999999996</v>
      </c>
      <c r="AE127">
        <v>-665.43899999999996</v>
      </c>
      <c r="AF127">
        <v>-964.41099999999994</v>
      </c>
      <c r="AG127">
        <v>-229.42699999999999</v>
      </c>
      <c r="AH127">
        <v>74.692300000000003</v>
      </c>
      <c r="AI127">
        <v>6.1845299999999996</v>
      </c>
      <c r="AJ127">
        <v>0.826573</v>
      </c>
      <c r="AK127">
        <v>-9.5983100000000002E-2</v>
      </c>
      <c r="AL127">
        <v>3.8378800000000001E-3</v>
      </c>
      <c r="AM127">
        <v>-3.0591699999999999E-2</v>
      </c>
      <c r="AN127">
        <v>-2.0584599999999998E-3</v>
      </c>
      <c r="AO127">
        <v>-1.2967600000000001E-3</v>
      </c>
      <c r="AP127" s="11">
        <v>2849350</v>
      </c>
      <c r="AQ127">
        <v>56255.5</v>
      </c>
      <c r="AR127">
        <v>444.54599999999999</v>
      </c>
      <c r="AS127">
        <v>446.39299999999997</v>
      </c>
      <c r="AT127">
        <v>55846.7</v>
      </c>
      <c r="AU127">
        <v>48.9681</v>
      </c>
      <c r="AV127">
        <v>35.237299999999998</v>
      </c>
      <c r="AW127">
        <v>-168199</v>
      </c>
      <c r="AX127">
        <v>3.6487400000000001</v>
      </c>
      <c r="AY127">
        <v>3.6811500000000001</v>
      </c>
      <c r="AZ127">
        <v>1.3119400000000001</v>
      </c>
      <c r="BA127">
        <v>2.5624099999999999</v>
      </c>
    </row>
    <row r="128" spans="1:53" hidden="1" x14ac:dyDescent="0.25">
      <c r="A128" s="24" t="s">
        <v>16</v>
      </c>
      <c r="B128">
        <v>-0.89803100000000002</v>
      </c>
      <c r="C128" s="11">
        <v>-2.1021699999999999E-5</v>
      </c>
      <c r="D128" s="11">
        <v>-7.4753500000000003E-6</v>
      </c>
      <c r="E128" s="11">
        <v>-1.0901500000000001E-6</v>
      </c>
      <c r="F128" s="11">
        <v>-5.8715699999999998E-5</v>
      </c>
      <c r="G128" s="11">
        <v>-8.6580299999999995E-6</v>
      </c>
      <c r="H128" s="11">
        <v>-5.88499E-5</v>
      </c>
      <c r="I128">
        <v>-2.01286E-3</v>
      </c>
      <c r="J128">
        <v>-5.4864300000000004</v>
      </c>
      <c r="K128">
        <v>-2.97071</v>
      </c>
      <c r="L128" s="11">
        <v>-3.9004500000000001E-11</v>
      </c>
      <c r="M128" s="11">
        <v>4.5823900000000002E-12</v>
      </c>
      <c r="N128">
        <v>139.09899999999999</v>
      </c>
      <c r="O128">
        <v>53.051299999999998</v>
      </c>
      <c r="P128">
        <v>55.932899999999997</v>
      </c>
      <c r="Q128">
        <v>-7.1615000000000002</v>
      </c>
      <c r="R128">
        <v>0.94317600000000001</v>
      </c>
      <c r="S128">
        <v>-0.34249499999999999</v>
      </c>
      <c r="T128">
        <v>-0.26604800000000001</v>
      </c>
      <c r="U128">
        <v>-0.25829400000000002</v>
      </c>
      <c r="V128">
        <v>131641</v>
      </c>
      <c r="W128">
        <v>57709.9</v>
      </c>
      <c r="X128">
        <v>1796.82</v>
      </c>
      <c r="Y128">
        <v>1867.71</v>
      </c>
      <c r="Z128">
        <v>57509</v>
      </c>
      <c r="AA128">
        <v>1569.31</v>
      </c>
      <c r="AB128">
        <v>4417.29</v>
      </c>
      <c r="AC128">
        <v>-204250</v>
      </c>
      <c r="AD128">
        <v>-8796.4</v>
      </c>
      <c r="AE128">
        <v>-10708.5</v>
      </c>
      <c r="AF128">
        <v>-15519.7</v>
      </c>
      <c r="AG128">
        <v>-3692.04</v>
      </c>
      <c r="AH128">
        <v>1201.98</v>
      </c>
      <c r="AI128">
        <v>99.524199999999993</v>
      </c>
      <c r="AJ128">
        <v>13.301600000000001</v>
      </c>
      <c r="AK128">
        <v>-1.5446</v>
      </c>
      <c r="AL128">
        <v>6.1760900000000001E-2</v>
      </c>
      <c r="AM128">
        <v>-0.49229499999999998</v>
      </c>
      <c r="AN128">
        <v>-3.3125599999999998E-2</v>
      </c>
      <c r="AO128">
        <v>-2.0868000000000001E-2</v>
      </c>
      <c r="AP128" s="11">
        <v>45853000</v>
      </c>
      <c r="AQ128">
        <v>905288</v>
      </c>
      <c r="AR128">
        <v>7153.82</v>
      </c>
      <c r="AS128">
        <v>7183.55</v>
      </c>
      <c r="AT128">
        <v>898710</v>
      </c>
      <c r="AU128">
        <v>788.01599999999996</v>
      </c>
      <c r="AV128">
        <v>567.05399999999997</v>
      </c>
      <c r="AW128" s="11">
        <v>-2706720</v>
      </c>
      <c r="AX128">
        <v>58.717100000000002</v>
      </c>
      <c r="AY128">
        <v>59.238700000000001</v>
      </c>
      <c r="AZ128">
        <v>21.112400000000001</v>
      </c>
      <c r="BA128">
        <v>41.235399999999998</v>
      </c>
    </row>
    <row r="129" spans="1:53" hidden="1" x14ac:dyDescent="0.25">
      <c r="A129" s="24" t="s">
        <v>17</v>
      </c>
      <c r="B129">
        <v>-1.26729</v>
      </c>
      <c r="C129" s="11">
        <v>8.5200300000000005E-5</v>
      </c>
      <c r="D129" s="11">
        <v>4.2669800000000003E-5</v>
      </c>
      <c r="E129" s="11">
        <v>6.4861799999999999E-7</v>
      </c>
      <c r="F129" s="11">
        <v>-8.9448600000000003E-5</v>
      </c>
      <c r="G129" s="11">
        <v>-4.0038700000000003E-6</v>
      </c>
      <c r="H129" s="11">
        <v>-8.9638399999999999E-5</v>
      </c>
      <c r="I129">
        <v>-2.87126E-3</v>
      </c>
      <c r="J129">
        <v>-7.7571000000000003</v>
      </c>
      <c r="K129">
        <v>-4.1995300000000002</v>
      </c>
      <c r="L129" s="11">
        <v>-5.5138700000000002E-11</v>
      </c>
      <c r="M129" s="11">
        <v>6.47789E-12</v>
      </c>
      <c r="N129">
        <v>196.63800000000001</v>
      </c>
      <c r="O129">
        <v>74.995900000000006</v>
      </c>
      <c r="P129">
        <v>52.344900000000003</v>
      </c>
      <c r="Q129">
        <v>43.150799999999997</v>
      </c>
      <c r="R129">
        <v>1.3333200000000001</v>
      </c>
      <c r="S129">
        <v>-0.48416700000000001</v>
      </c>
      <c r="T129">
        <v>-0.37609799999999999</v>
      </c>
      <c r="U129">
        <v>-0.36513699999999999</v>
      </c>
      <c r="V129">
        <v>186094</v>
      </c>
      <c r="W129">
        <v>81581.5</v>
      </c>
      <c r="X129">
        <v>2540.06</v>
      </c>
      <c r="Y129">
        <v>2640.28</v>
      </c>
      <c r="Z129">
        <v>81297.5</v>
      </c>
      <c r="AA129">
        <v>2218.46</v>
      </c>
      <c r="AB129">
        <v>6244.5</v>
      </c>
      <c r="AC129">
        <v>-288737</v>
      </c>
      <c r="AD129">
        <v>-12435</v>
      </c>
      <c r="AE129">
        <v>-15138.1</v>
      </c>
      <c r="AF129">
        <v>-21939.4</v>
      </c>
      <c r="AG129">
        <v>-5219.25</v>
      </c>
      <c r="AH129">
        <v>1699.18</v>
      </c>
      <c r="AI129">
        <v>140.69200000000001</v>
      </c>
      <c r="AJ129">
        <v>18.803699999999999</v>
      </c>
      <c r="AK129">
        <v>-2.1835200000000001</v>
      </c>
      <c r="AL129">
        <v>8.73081E-2</v>
      </c>
      <c r="AM129">
        <v>-0.695932</v>
      </c>
      <c r="AN129">
        <v>-4.6828000000000002E-2</v>
      </c>
      <c r="AO129">
        <v>-2.9499999999999998E-2</v>
      </c>
      <c r="AP129" s="11">
        <v>64820100</v>
      </c>
      <c r="AQ129" s="11">
        <v>1279760</v>
      </c>
      <c r="AR129">
        <v>10113</v>
      </c>
      <c r="AS129">
        <v>10155</v>
      </c>
      <c r="AT129" s="11">
        <v>1270460</v>
      </c>
      <c r="AU129">
        <v>1113.98</v>
      </c>
      <c r="AV129">
        <v>801.61500000000001</v>
      </c>
      <c r="AW129" s="11">
        <v>-3826360</v>
      </c>
      <c r="AX129">
        <v>83.005399999999995</v>
      </c>
      <c r="AY129">
        <v>83.742699999999999</v>
      </c>
      <c r="AZ129">
        <v>29.845500000000001</v>
      </c>
      <c r="BA129">
        <v>58.292400000000001</v>
      </c>
    </row>
    <row r="130" spans="1:53" hidden="1" x14ac:dyDescent="0.25">
      <c r="A130" s="24" t="s">
        <v>18</v>
      </c>
      <c r="B130">
        <v>4.6920099999999999E-2</v>
      </c>
      <c r="C130" s="11">
        <v>2.6183099999999998E-6</v>
      </c>
      <c r="D130" s="11">
        <v>2.7108400000000002E-6</v>
      </c>
      <c r="E130" s="11">
        <v>9.7508800000000006E-8</v>
      </c>
      <c r="F130" s="11">
        <v>-1.4279300000000001E-5</v>
      </c>
      <c r="G130" s="11">
        <v>2.2974300000000002E-6</v>
      </c>
      <c r="H130" s="11">
        <v>-1.43128E-5</v>
      </c>
      <c r="I130">
        <v>-5.0070500000000005E-4</v>
      </c>
      <c r="J130">
        <v>-1.3687199999999999</v>
      </c>
      <c r="K130">
        <v>-0.741151</v>
      </c>
      <c r="L130" s="11">
        <v>-9.7311E-12</v>
      </c>
      <c r="M130" s="11">
        <v>1.1432400000000001E-12</v>
      </c>
      <c r="N130">
        <v>34.703400000000002</v>
      </c>
      <c r="O130">
        <v>13.2356</v>
      </c>
      <c r="P130">
        <v>9.2380399999999998</v>
      </c>
      <c r="Q130">
        <v>-1.7867</v>
      </c>
      <c r="R130">
        <v>0.118537</v>
      </c>
      <c r="S130">
        <v>-8.5447800000000004E-2</v>
      </c>
      <c r="T130">
        <v>-6.6375400000000001E-2</v>
      </c>
      <c r="U130">
        <v>-6.4440800000000006E-2</v>
      </c>
      <c r="V130">
        <v>32842.699999999997</v>
      </c>
      <c r="W130">
        <v>14397.8</v>
      </c>
      <c r="X130">
        <v>448.28100000000001</v>
      </c>
      <c r="Y130">
        <v>465.96699999999998</v>
      </c>
      <c r="Z130">
        <v>14347.7</v>
      </c>
      <c r="AA130">
        <v>391.52199999999999</v>
      </c>
      <c r="AB130">
        <v>1102.05</v>
      </c>
      <c r="AC130">
        <v>-50957.5</v>
      </c>
      <c r="AD130">
        <v>-2194.58</v>
      </c>
      <c r="AE130">
        <v>-2671.63</v>
      </c>
      <c r="AF130">
        <v>-3871.96</v>
      </c>
      <c r="AG130">
        <v>-921.11400000000003</v>
      </c>
      <c r="AH130">
        <v>299.87799999999999</v>
      </c>
      <c r="AI130">
        <v>24.829899999999999</v>
      </c>
      <c r="AJ130">
        <v>3.3185600000000002</v>
      </c>
      <c r="AK130">
        <v>-0.38535700000000001</v>
      </c>
      <c r="AL130">
        <v>1.54085E-2</v>
      </c>
      <c r="AM130">
        <v>-0.122821</v>
      </c>
      <c r="AN130">
        <v>-8.2643899999999999E-3</v>
      </c>
      <c r="AO130">
        <v>-5.2062899999999997E-3</v>
      </c>
      <c r="AP130" s="11">
        <v>11439700</v>
      </c>
      <c r="AQ130">
        <v>225857</v>
      </c>
      <c r="AR130">
        <v>1784.78</v>
      </c>
      <c r="AS130">
        <v>1792.2</v>
      </c>
      <c r="AT130">
        <v>224216</v>
      </c>
      <c r="AU130">
        <v>196.59899999999999</v>
      </c>
      <c r="AV130">
        <v>141.47200000000001</v>
      </c>
      <c r="AW130">
        <v>-675291</v>
      </c>
      <c r="AX130">
        <v>14.649100000000001</v>
      </c>
      <c r="AY130">
        <v>14.779299999999999</v>
      </c>
      <c r="AZ130">
        <v>5.2672499999999998</v>
      </c>
      <c r="BA130">
        <v>10.287699999999999</v>
      </c>
    </row>
    <row r="131" spans="1:53" x14ac:dyDescent="0.25">
      <c r="A131" s="24" t="s">
        <v>19</v>
      </c>
      <c r="B131">
        <v>0.959256</v>
      </c>
      <c r="C131" s="11">
        <v>1.00892E-5</v>
      </c>
      <c r="D131" s="11">
        <v>5.6583800000000002E-6</v>
      </c>
      <c r="E131" s="11">
        <v>1.939E-6</v>
      </c>
      <c r="F131" s="11">
        <v>4.0948999999999997E-5</v>
      </c>
      <c r="G131" s="11">
        <v>2.5804700000000001E-6</v>
      </c>
      <c r="H131" s="11">
        <v>4.10398E-5</v>
      </c>
      <c r="I131">
        <v>1.36743E-3</v>
      </c>
      <c r="J131">
        <v>3.7143000000000002</v>
      </c>
      <c r="K131">
        <v>2.0110399999999999</v>
      </c>
      <c r="L131" s="11">
        <v>2.6404400000000001E-11</v>
      </c>
      <c r="M131" s="11">
        <v>-3.10208E-12</v>
      </c>
      <c r="N131">
        <v>-94.164199999999994</v>
      </c>
      <c r="O131">
        <v>-35.913400000000003</v>
      </c>
      <c r="P131">
        <v>-25.066500000000001</v>
      </c>
      <c r="Q131">
        <v>4.84802</v>
      </c>
      <c r="R131">
        <v>-0.63848899999999997</v>
      </c>
      <c r="S131">
        <v>1.02363</v>
      </c>
      <c r="T131">
        <v>0.18010300000000001</v>
      </c>
      <c r="U131">
        <v>0.17485400000000001</v>
      </c>
      <c r="V131">
        <v>-89115.3</v>
      </c>
      <c r="W131">
        <v>-39067.1</v>
      </c>
      <c r="X131">
        <v>-1216.3699999999999</v>
      </c>
      <c r="Y131">
        <v>-1264.3599999999999</v>
      </c>
      <c r="Z131">
        <v>-38931.1</v>
      </c>
      <c r="AA131">
        <v>-1062.3599999999999</v>
      </c>
      <c r="AB131">
        <v>-2990.32</v>
      </c>
      <c r="AC131">
        <v>138268</v>
      </c>
      <c r="AD131">
        <v>5954.78</v>
      </c>
      <c r="AE131">
        <v>7249.21</v>
      </c>
      <c r="AF131">
        <v>10506.2</v>
      </c>
      <c r="AG131">
        <v>2499.35</v>
      </c>
      <c r="AH131">
        <v>-813.68899999999996</v>
      </c>
      <c r="AI131">
        <v>-67.373500000000007</v>
      </c>
      <c r="AJ131">
        <v>-9.0045800000000007</v>
      </c>
      <c r="AK131">
        <v>1.0456300000000001</v>
      </c>
      <c r="AL131">
        <v>-4.1809399999999997E-2</v>
      </c>
      <c r="AM131">
        <v>0.333262</v>
      </c>
      <c r="AN131">
        <v>2.2424599999999999E-2</v>
      </c>
      <c r="AO131">
        <v>1.4126700000000001E-2</v>
      </c>
      <c r="AP131" s="11">
        <v>-31040500</v>
      </c>
      <c r="AQ131">
        <v>-612841</v>
      </c>
      <c r="AR131">
        <v>-4842.83</v>
      </c>
      <c r="AS131">
        <v>-4862.95</v>
      </c>
      <c r="AT131">
        <v>-608388</v>
      </c>
      <c r="AU131">
        <v>-533.45299999999997</v>
      </c>
      <c r="AV131">
        <v>-383.87099999999998</v>
      </c>
      <c r="AW131" s="11">
        <v>1832330</v>
      </c>
      <c r="AX131">
        <v>-39.748899999999999</v>
      </c>
      <c r="AY131">
        <v>-40.101999999999997</v>
      </c>
      <c r="AZ131">
        <v>-14.292199999999999</v>
      </c>
      <c r="BA131">
        <v>-27.9146</v>
      </c>
    </row>
    <row r="132" spans="1:53" hidden="1" x14ac:dyDescent="0.25">
      <c r="A132" s="24" t="s">
        <v>20</v>
      </c>
      <c r="B132">
        <v>1.2230300000000001</v>
      </c>
      <c r="C132" s="11">
        <v>1.30218E-5</v>
      </c>
      <c r="D132" s="11">
        <v>7.2651699999999999E-6</v>
      </c>
      <c r="E132" s="11">
        <v>2.6953799999999999E-6</v>
      </c>
      <c r="F132" s="11">
        <v>5.8090100000000001E-5</v>
      </c>
      <c r="G132" s="11">
        <v>3.4322400000000002E-6</v>
      </c>
      <c r="H132" s="11">
        <v>5.82191E-5</v>
      </c>
      <c r="I132">
        <v>1.9415299999999999E-3</v>
      </c>
      <c r="J132">
        <v>5.2743500000000001</v>
      </c>
      <c r="K132">
        <v>2.8557000000000001</v>
      </c>
      <c r="L132" s="11">
        <v>3.7494599999999997E-11</v>
      </c>
      <c r="M132" s="11">
        <v>-4.4049999999999999E-12</v>
      </c>
      <c r="N132">
        <v>-133.715</v>
      </c>
      <c r="O132">
        <v>-50.997599999999998</v>
      </c>
      <c r="P132">
        <v>-35.594799999999999</v>
      </c>
      <c r="Q132">
        <v>6.8842600000000003</v>
      </c>
      <c r="R132">
        <v>-0.90666400000000003</v>
      </c>
      <c r="S132">
        <v>0.32923599999999997</v>
      </c>
      <c r="T132">
        <v>0.97468100000000002</v>
      </c>
      <c r="U132">
        <v>0.24829499999999999</v>
      </c>
      <c r="V132">
        <v>-126545</v>
      </c>
      <c r="W132">
        <v>-55475.8</v>
      </c>
      <c r="X132">
        <v>-1727.26</v>
      </c>
      <c r="Y132">
        <v>-1795.4</v>
      </c>
      <c r="Z132">
        <v>-55282.7</v>
      </c>
      <c r="AA132">
        <v>-1508.56</v>
      </c>
      <c r="AB132">
        <v>-4246.29</v>
      </c>
      <c r="AC132">
        <v>196343</v>
      </c>
      <c r="AD132">
        <v>8455.8700000000008</v>
      </c>
      <c r="AE132">
        <v>10294</v>
      </c>
      <c r="AF132">
        <v>14918.9</v>
      </c>
      <c r="AG132">
        <v>3549.11</v>
      </c>
      <c r="AH132">
        <v>-1155.45</v>
      </c>
      <c r="AI132">
        <v>-95.671400000000006</v>
      </c>
      <c r="AJ132">
        <v>-12.7866</v>
      </c>
      <c r="AK132">
        <v>1.48481</v>
      </c>
      <c r="AL132">
        <v>-5.9369900000000003E-2</v>
      </c>
      <c r="AM132">
        <v>0.47323700000000002</v>
      </c>
      <c r="AN132">
        <v>3.1843200000000002E-2</v>
      </c>
      <c r="AO132">
        <v>2.00602E-2</v>
      </c>
      <c r="AP132" s="11">
        <v>-44077900</v>
      </c>
      <c r="AQ132">
        <v>-870242</v>
      </c>
      <c r="AR132">
        <v>-6876.88</v>
      </c>
      <c r="AS132">
        <v>-6905.46</v>
      </c>
      <c r="AT132">
        <v>-863919</v>
      </c>
      <c r="AU132">
        <v>-757.51</v>
      </c>
      <c r="AV132">
        <v>-545.10199999999998</v>
      </c>
      <c r="AW132" s="11">
        <v>2601940</v>
      </c>
      <c r="AX132">
        <v>-56.444000000000003</v>
      </c>
      <c r="AY132">
        <v>-56.945399999999999</v>
      </c>
      <c r="AZ132">
        <v>-20.295100000000001</v>
      </c>
      <c r="BA132">
        <v>-39.639099999999999</v>
      </c>
    </row>
    <row r="133" spans="1:53" hidden="1" x14ac:dyDescent="0.25">
      <c r="A133" s="24" t="s">
        <v>21</v>
      </c>
      <c r="B133">
        <v>1.2664800000000001</v>
      </c>
      <c r="C133" s="11">
        <v>1.35389E-5</v>
      </c>
      <c r="D133" s="11">
        <v>7.56302E-6</v>
      </c>
      <c r="E133" s="11">
        <v>2.82983E-6</v>
      </c>
      <c r="F133" s="11">
        <v>6.0965499999999998E-5</v>
      </c>
      <c r="G133" s="11">
        <v>3.6063800000000002E-6</v>
      </c>
      <c r="H133" s="11">
        <v>6.1100900000000003E-5</v>
      </c>
      <c r="I133">
        <v>2.03761E-3</v>
      </c>
      <c r="J133">
        <v>5.5353300000000001</v>
      </c>
      <c r="K133">
        <v>2.99701</v>
      </c>
      <c r="L133" s="11">
        <v>3.9349799999999999E-11</v>
      </c>
      <c r="M133" s="11">
        <v>-4.6229600000000003E-12</v>
      </c>
      <c r="N133">
        <v>-140.33099999999999</v>
      </c>
      <c r="O133">
        <v>-53.521000000000001</v>
      </c>
      <c r="P133">
        <v>-37.356000000000002</v>
      </c>
      <c r="Q133">
        <v>7.2248999999999999</v>
      </c>
      <c r="R133">
        <v>-0.95152599999999998</v>
      </c>
      <c r="S133">
        <v>0.34552699999999997</v>
      </c>
      <c r="T133">
        <v>0.268403</v>
      </c>
      <c r="U133">
        <v>0.97242899999999999</v>
      </c>
      <c r="V133">
        <v>-132807</v>
      </c>
      <c r="W133">
        <v>-58220.800000000003</v>
      </c>
      <c r="X133">
        <v>-1812.72</v>
      </c>
      <c r="Y133">
        <v>-1884.24</v>
      </c>
      <c r="Z133">
        <v>-58018.2</v>
      </c>
      <c r="AA133">
        <v>-1583.21</v>
      </c>
      <c r="AB133">
        <v>-4456.3999999999996</v>
      </c>
      <c r="AC133">
        <v>206058</v>
      </c>
      <c r="AD133">
        <v>8874.27</v>
      </c>
      <c r="AE133">
        <v>10803.3</v>
      </c>
      <c r="AF133">
        <v>15657.1</v>
      </c>
      <c r="AG133">
        <v>3724.73</v>
      </c>
      <c r="AH133">
        <v>-1212.6199999999999</v>
      </c>
      <c r="AI133">
        <v>-100.405</v>
      </c>
      <c r="AJ133">
        <v>-13.4193</v>
      </c>
      <c r="AK133">
        <v>1.5582800000000001</v>
      </c>
      <c r="AL133">
        <v>-6.2307599999999998E-2</v>
      </c>
      <c r="AM133">
        <v>0.49665300000000001</v>
      </c>
      <c r="AN133">
        <v>3.3418900000000001E-2</v>
      </c>
      <c r="AO133">
        <v>2.10528E-2</v>
      </c>
      <c r="AP133" s="11">
        <v>-46259000</v>
      </c>
      <c r="AQ133">
        <v>-913303</v>
      </c>
      <c r="AR133">
        <v>-7217.16</v>
      </c>
      <c r="AS133">
        <v>-7247.15</v>
      </c>
      <c r="AT133">
        <v>-906666</v>
      </c>
      <c r="AU133">
        <v>-794.99300000000005</v>
      </c>
      <c r="AV133">
        <v>-572.07399999999996</v>
      </c>
      <c r="AW133" s="11">
        <v>2730690</v>
      </c>
      <c r="AX133">
        <v>-59.237000000000002</v>
      </c>
      <c r="AY133">
        <v>-59.763199999999998</v>
      </c>
      <c r="AZ133">
        <v>-21.299299999999999</v>
      </c>
      <c r="BA133">
        <v>-41.600499999999997</v>
      </c>
    </row>
    <row r="134" spans="1:53" x14ac:dyDescent="0.25">
      <c r="A134" s="24" t="s">
        <v>22</v>
      </c>
      <c r="B134">
        <v>-0.118107</v>
      </c>
      <c r="C134" s="11">
        <v>-3.5824499999999999E-6</v>
      </c>
      <c r="D134" s="11">
        <v>-1.3770900000000001E-6</v>
      </c>
      <c r="E134" s="11">
        <v>5.0243400000000004E-7</v>
      </c>
      <c r="F134" s="11">
        <v>-7.3124999999999999E-6</v>
      </c>
      <c r="G134" s="11">
        <v>-4.9291300000000001E-7</v>
      </c>
      <c r="H134" s="11">
        <v>-7.3307E-6</v>
      </c>
      <c r="I134">
        <v>-2.70375E-4</v>
      </c>
      <c r="J134">
        <v>-0.74392499999999995</v>
      </c>
      <c r="K134">
        <v>-0.40287499999999998</v>
      </c>
      <c r="L134" s="11">
        <v>-5.2896299999999999E-12</v>
      </c>
      <c r="M134" s="11">
        <v>6.2144499999999998E-13</v>
      </c>
      <c r="N134">
        <v>18.864100000000001</v>
      </c>
      <c r="O134">
        <v>7.1946000000000003</v>
      </c>
      <c r="P134">
        <v>5.0216200000000004</v>
      </c>
      <c r="Q134">
        <v>-0.97121299999999999</v>
      </c>
      <c r="R134">
        <v>0.12791</v>
      </c>
      <c r="S134">
        <v>-4.6447700000000001E-2</v>
      </c>
      <c r="T134">
        <v>-3.6080399999999999E-2</v>
      </c>
      <c r="U134">
        <v>-3.5028799999999999E-2</v>
      </c>
      <c r="V134">
        <v>-4668.72</v>
      </c>
      <c r="W134">
        <v>7826.38</v>
      </c>
      <c r="X134">
        <v>243.67699999999999</v>
      </c>
      <c r="Y134">
        <v>253.291</v>
      </c>
      <c r="Z134">
        <v>7799.14</v>
      </c>
      <c r="AA134">
        <v>212.82400000000001</v>
      </c>
      <c r="AB134">
        <v>599.05499999999995</v>
      </c>
      <c r="AC134">
        <v>-27699.5</v>
      </c>
      <c r="AD134">
        <v>-1192.93</v>
      </c>
      <c r="AE134">
        <v>-1452.25</v>
      </c>
      <c r="AF134">
        <v>-2104.7199999999998</v>
      </c>
      <c r="AG134">
        <v>-500.7</v>
      </c>
      <c r="AH134">
        <v>163.00800000000001</v>
      </c>
      <c r="AI134">
        <v>13.4971</v>
      </c>
      <c r="AJ134">
        <v>1.8039000000000001</v>
      </c>
      <c r="AK134">
        <v>-0.20947299999999999</v>
      </c>
      <c r="AL134">
        <v>8.3757599999999995E-3</v>
      </c>
      <c r="AM134">
        <v>-6.6763000000000003E-2</v>
      </c>
      <c r="AN134">
        <v>-4.4923599999999999E-3</v>
      </c>
      <c r="AO134">
        <v>-2.8300399999999998E-3</v>
      </c>
      <c r="AP134" s="11">
        <v>6218400</v>
      </c>
      <c r="AQ134">
        <v>122772</v>
      </c>
      <c r="AR134">
        <v>970.17200000000003</v>
      </c>
      <c r="AS134">
        <v>974.20399999999995</v>
      </c>
      <c r="AT134">
        <v>121879</v>
      </c>
      <c r="AU134">
        <v>106.86799999999999</v>
      </c>
      <c r="AV134">
        <v>76.901499999999999</v>
      </c>
      <c r="AW134">
        <v>-367075</v>
      </c>
      <c r="AX134">
        <v>7.9629799999999999</v>
      </c>
      <c r="AY134">
        <v>8.0337099999999992</v>
      </c>
      <c r="AZ134">
        <v>2.8631700000000002</v>
      </c>
      <c r="BA134">
        <v>5.5921799999999999</v>
      </c>
    </row>
    <row r="135" spans="1:53" hidden="1" x14ac:dyDescent="0.25">
      <c r="A135" s="24" t="s">
        <v>23</v>
      </c>
      <c r="B135">
        <v>-2.32114E-2</v>
      </c>
      <c r="C135" s="11">
        <v>-1.2032899999999999E-6</v>
      </c>
      <c r="D135" s="11">
        <v>-2.6458499999999998E-7</v>
      </c>
      <c r="E135" s="11">
        <v>4.13113E-7</v>
      </c>
      <c r="F135" s="11">
        <v>-4.5451800000000004E-6</v>
      </c>
      <c r="G135" s="11">
        <v>-5.4340399999999996E-7</v>
      </c>
      <c r="H135" s="11">
        <v>-4.5567300000000003E-6</v>
      </c>
      <c r="I135">
        <v>-1.7116599999999999E-4</v>
      </c>
      <c r="J135">
        <v>-0.47197600000000001</v>
      </c>
      <c r="K135">
        <v>-0.25561</v>
      </c>
      <c r="L135" s="11">
        <v>-3.35608E-12</v>
      </c>
      <c r="M135" s="11">
        <v>3.9428500000000002E-13</v>
      </c>
      <c r="N135">
        <v>11.9686</v>
      </c>
      <c r="O135">
        <v>4.5647200000000003</v>
      </c>
      <c r="P135">
        <v>3.1860300000000001</v>
      </c>
      <c r="Q135">
        <v>-0.61619999999999997</v>
      </c>
      <c r="R135">
        <v>8.1154100000000007E-2</v>
      </c>
      <c r="S135">
        <v>-2.94694E-2</v>
      </c>
      <c r="T135">
        <v>-2.2891700000000001E-2</v>
      </c>
      <c r="U135">
        <v>-2.2224500000000001E-2</v>
      </c>
      <c r="V135">
        <v>11326.9</v>
      </c>
      <c r="W135">
        <v>-4098.0200000000004</v>
      </c>
      <c r="X135">
        <v>154.60400000000001</v>
      </c>
      <c r="Y135">
        <v>160.70400000000001</v>
      </c>
      <c r="Z135">
        <v>4948.2700000000004</v>
      </c>
      <c r="AA135">
        <v>135.029</v>
      </c>
      <c r="AB135">
        <v>380.07900000000001</v>
      </c>
      <c r="AC135">
        <v>-17574.3</v>
      </c>
      <c r="AD135">
        <v>-756.87199999999996</v>
      </c>
      <c r="AE135">
        <v>-921.399</v>
      </c>
      <c r="AF135">
        <v>-1335.37</v>
      </c>
      <c r="AG135">
        <v>-317.67599999999999</v>
      </c>
      <c r="AH135">
        <v>103.423</v>
      </c>
      <c r="AI135">
        <v>8.5633999999999997</v>
      </c>
      <c r="AJ135">
        <v>1.1445099999999999</v>
      </c>
      <c r="AK135">
        <v>-0.13290299999999999</v>
      </c>
      <c r="AL135">
        <v>5.3141200000000003E-3</v>
      </c>
      <c r="AM135">
        <v>-4.2358699999999999E-2</v>
      </c>
      <c r="AN135">
        <v>-2.85024E-3</v>
      </c>
      <c r="AO135">
        <v>-1.7955600000000001E-3</v>
      </c>
      <c r="AP135" s="11">
        <v>3945350</v>
      </c>
      <c r="AQ135">
        <v>77894.100000000006</v>
      </c>
      <c r="AR135">
        <v>615.53899999999999</v>
      </c>
      <c r="AS135">
        <v>618.09699999999998</v>
      </c>
      <c r="AT135">
        <v>77328.100000000006</v>
      </c>
      <c r="AU135">
        <v>67.803600000000003</v>
      </c>
      <c r="AV135">
        <v>48.7913</v>
      </c>
      <c r="AW135">
        <v>-232896</v>
      </c>
      <c r="AX135">
        <v>5.0522200000000002</v>
      </c>
      <c r="AY135">
        <v>5.0971000000000002</v>
      </c>
      <c r="AZ135">
        <v>1.8165800000000001</v>
      </c>
      <c r="BA135">
        <v>3.5480399999999999</v>
      </c>
    </row>
    <row r="136" spans="1:53" x14ac:dyDescent="0.25">
      <c r="A136" s="24" t="s">
        <v>24</v>
      </c>
      <c r="B136">
        <v>0.103925</v>
      </c>
      <c r="C136" s="11">
        <v>1.8850299999999999E-6</v>
      </c>
      <c r="D136" s="11">
        <v>1.9575700000000001E-6</v>
      </c>
      <c r="E136" s="11">
        <v>3.7553999999999999E-7</v>
      </c>
      <c r="F136" s="11">
        <v>3.4010200000000002E-5</v>
      </c>
      <c r="G136" s="11">
        <v>1.9768700000000001E-6</v>
      </c>
      <c r="H136" s="11">
        <v>3.4082999999999999E-5</v>
      </c>
      <c r="I136">
        <v>1.10137E-3</v>
      </c>
      <c r="J136">
        <v>2.9791500000000002</v>
      </c>
      <c r="K136">
        <v>1.6128800000000001</v>
      </c>
      <c r="L136" s="11">
        <v>2.11767E-11</v>
      </c>
      <c r="M136" s="11">
        <v>-2.4879200000000002E-12</v>
      </c>
      <c r="N136">
        <v>-75.521100000000004</v>
      </c>
      <c r="O136">
        <v>-28.803100000000001</v>
      </c>
      <c r="P136">
        <v>-20.1037</v>
      </c>
      <c r="Q136">
        <v>3.8881899999999998</v>
      </c>
      <c r="R136">
        <v>-0.51207800000000003</v>
      </c>
      <c r="S136">
        <v>0.18595</v>
      </c>
      <c r="T136">
        <v>0.14444499999999999</v>
      </c>
      <c r="U136">
        <v>0.140235</v>
      </c>
      <c r="V136">
        <v>-71471.8</v>
      </c>
      <c r="W136">
        <v>-31332.400000000001</v>
      </c>
      <c r="X136">
        <v>-361.27800000000002</v>
      </c>
      <c r="Y136">
        <v>-1014.03</v>
      </c>
      <c r="Z136">
        <v>-31223.3</v>
      </c>
      <c r="AA136">
        <v>-852.02599999999995</v>
      </c>
      <c r="AB136">
        <v>-2398.2800000000002</v>
      </c>
      <c r="AC136">
        <v>110893</v>
      </c>
      <c r="AD136">
        <v>4775.82</v>
      </c>
      <c r="AE136">
        <v>5813.98</v>
      </c>
      <c r="AF136">
        <v>8426.11</v>
      </c>
      <c r="AG136">
        <v>2004.52</v>
      </c>
      <c r="AH136">
        <v>-652.59100000000001</v>
      </c>
      <c r="AI136">
        <v>-54.034599999999998</v>
      </c>
      <c r="AJ136">
        <v>-7.2218099999999996</v>
      </c>
      <c r="AK136">
        <v>0.83860999999999997</v>
      </c>
      <c r="AL136">
        <v>-3.35318E-2</v>
      </c>
      <c r="AM136">
        <v>0.26728099999999999</v>
      </c>
      <c r="AN136">
        <v>1.7984900000000002E-2</v>
      </c>
      <c r="AO136">
        <v>1.13299E-2</v>
      </c>
      <c r="AP136" s="11">
        <v>-24895000</v>
      </c>
      <c r="AQ136">
        <v>-491508</v>
      </c>
      <c r="AR136">
        <v>-3884.02</v>
      </c>
      <c r="AS136">
        <v>-3900.16</v>
      </c>
      <c r="AT136">
        <v>-487936</v>
      </c>
      <c r="AU136">
        <v>-427.83699999999999</v>
      </c>
      <c r="AV136">
        <v>-307.87</v>
      </c>
      <c r="AW136" s="11">
        <v>1469560</v>
      </c>
      <c r="AX136">
        <v>-31.879300000000001</v>
      </c>
      <c r="AY136">
        <v>-32.162399999999998</v>
      </c>
      <c r="AZ136">
        <v>-11.4625</v>
      </c>
      <c r="BA136">
        <v>-22.387899999999998</v>
      </c>
    </row>
    <row r="137" spans="1:53" hidden="1" x14ac:dyDescent="0.25">
      <c r="A137" s="24" t="s">
        <v>25</v>
      </c>
      <c r="B137">
        <v>0.12481399999999999</v>
      </c>
      <c r="C137" s="11">
        <v>1.80506E-6</v>
      </c>
      <c r="D137" s="11">
        <v>1.8773E-6</v>
      </c>
      <c r="E137" s="11">
        <v>3.5429900000000001E-7</v>
      </c>
      <c r="F137" s="11">
        <v>3.2707399999999998E-5</v>
      </c>
      <c r="G137" s="11">
        <v>1.89614E-6</v>
      </c>
      <c r="H137" s="11">
        <v>3.2777500000000003E-5</v>
      </c>
      <c r="I137">
        <v>1.05908E-3</v>
      </c>
      <c r="J137">
        <v>2.8647</v>
      </c>
      <c r="K137">
        <v>1.5509200000000001</v>
      </c>
      <c r="L137" s="11">
        <v>2.03632E-11</v>
      </c>
      <c r="M137" s="11">
        <v>-2.3923399999999999E-12</v>
      </c>
      <c r="N137">
        <v>-72.619900000000001</v>
      </c>
      <c r="O137">
        <v>-27.6966</v>
      </c>
      <c r="P137">
        <v>-19.331399999999999</v>
      </c>
      <c r="Q137">
        <v>3.73882</v>
      </c>
      <c r="R137">
        <v>-0.49240600000000001</v>
      </c>
      <c r="S137">
        <v>0.17880699999999999</v>
      </c>
      <c r="T137">
        <v>0.13889599999999999</v>
      </c>
      <c r="U137">
        <v>0.134848</v>
      </c>
      <c r="V137">
        <v>-68726.2</v>
      </c>
      <c r="W137">
        <v>-30128.7</v>
      </c>
      <c r="X137">
        <v>-938.06700000000001</v>
      </c>
      <c r="Y137">
        <v>-407.68</v>
      </c>
      <c r="Z137">
        <v>-30023.9</v>
      </c>
      <c r="AA137">
        <v>-819.29499999999996</v>
      </c>
      <c r="AB137">
        <v>-2306.15</v>
      </c>
      <c r="AC137">
        <v>106633</v>
      </c>
      <c r="AD137">
        <v>4592.3599999999997</v>
      </c>
      <c r="AE137">
        <v>5590.63</v>
      </c>
      <c r="AF137">
        <v>8102.41</v>
      </c>
      <c r="AG137">
        <v>1927.51</v>
      </c>
      <c r="AH137">
        <v>-627.52099999999996</v>
      </c>
      <c r="AI137">
        <v>-51.958799999999997</v>
      </c>
      <c r="AJ137">
        <v>-6.9443799999999998</v>
      </c>
      <c r="AK137">
        <v>0.80639400000000006</v>
      </c>
      <c r="AL137">
        <v>-3.2243599999999997E-2</v>
      </c>
      <c r="AM137">
        <v>0.25701299999999999</v>
      </c>
      <c r="AN137">
        <v>1.7294E-2</v>
      </c>
      <c r="AO137">
        <v>1.0894600000000001E-2</v>
      </c>
      <c r="AP137" s="11">
        <v>-23938600</v>
      </c>
      <c r="AQ137">
        <v>-472626</v>
      </c>
      <c r="AR137">
        <v>-3734.81</v>
      </c>
      <c r="AS137">
        <v>-3750.33</v>
      </c>
      <c r="AT137">
        <v>-469192</v>
      </c>
      <c r="AU137">
        <v>-411.40100000000001</v>
      </c>
      <c r="AV137">
        <v>-296.04300000000001</v>
      </c>
      <c r="AW137" s="11">
        <v>1413110</v>
      </c>
      <c r="AX137">
        <v>-30.654599999999999</v>
      </c>
      <c r="AY137">
        <v>-30.9269</v>
      </c>
      <c r="AZ137">
        <v>-11.0222</v>
      </c>
      <c r="BA137">
        <v>-21.527899999999999</v>
      </c>
    </row>
    <row r="138" spans="1:53" hidden="1" x14ac:dyDescent="0.25">
      <c r="A138" s="24" t="s">
        <v>26</v>
      </c>
      <c r="B138">
        <v>-2.33797E-2</v>
      </c>
      <c r="C138" s="11">
        <v>-1.13669E-6</v>
      </c>
      <c r="D138" s="11">
        <v>-2.2444199999999999E-7</v>
      </c>
      <c r="E138" s="11">
        <v>4.07482E-7</v>
      </c>
      <c r="F138" s="11">
        <v>-4.5954500000000002E-6</v>
      </c>
      <c r="G138" s="11">
        <v>-5.4656499999999997E-7</v>
      </c>
      <c r="H138" s="11">
        <v>-4.6071000000000003E-6</v>
      </c>
      <c r="I138">
        <v>-1.7274400000000001E-4</v>
      </c>
      <c r="J138">
        <v>-0.47622599999999998</v>
      </c>
      <c r="K138">
        <v>-0.257911</v>
      </c>
      <c r="L138" s="11">
        <v>-3.3862900000000001E-12</v>
      </c>
      <c r="M138" s="11">
        <v>3.9783400000000002E-13</v>
      </c>
      <c r="N138">
        <v>12.0763</v>
      </c>
      <c r="O138">
        <v>4.60581</v>
      </c>
      <c r="P138">
        <v>3.2147199999999998</v>
      </c>
      <c r="Q138">
        <v>-0.62174700000000005</v>
      </c>
      <c r="R138">
        <v>8.1884700000000005E-2</v>
      </c>
      <c r="S138">
        <v>-2.9734699999999999E-2</v>
      </c>
      <c r="T138">
        <v>-2.3097800000000002E-2</v>
      </c>
      <c r="U138">
        <v>-2.24245E-2</v>
      </c>
      <c r="V138">
        <v>11428.8</v>
      </c>
      <c r="W138">
        <v>5010.25</v>
      </c>
      <c r="X138">
        <v>155.99600000000001</v>
      </c>
      <c r="Y138">
        <v>162.15</v>
      </c>
      <c r="Z138">
        <v>-4201.91</v>
      </c>
      <c r="AA138">
        <v>136.245</v>
      </c>
      <c r="AB138">
        <v>383.5</v>
      </c>
      <c r="AC138">
        <v>-17732.5</v>
      </c>
      <c r="AD138">
        <v>-763.68499999999995</v>
      </c>
      <c r="AE138">
        <v>-929.69299999999998</v>
      </c>
      <c r="AF138">
        <v>-1347.39</v>
      </c>
      <c r="AG138">
        <v>-320.536</v>
      </c>
      <c r="AH138">
        <v>104.354</v>
      </c>
      <c r="AI138">
        <v>8.6404899999999998</v>
      </c>
      <c r="AJ138">
        <v>1.1548099999999999</v>
      </c>
      <c r="AK138">
        <v>-0.134099</v>
      </c>
      <c r="AL138">
        <v>5.3619499999999999E-3</v>
      </c>
      <c r="AM138">
        <v>-4.274E-2</v>
      </c>
      <c r="AN138">
        <v>-2.8758999999999998E-3</v>
      </c>
      <c r="AO138">
        <v>-1.81172E-3</v>
      </c>
      <c r="AP138" s="11">
        <v>3980870</v>
      </c>
      <c r="AQ138">
        <v>78595.3</v>
      </c>
      <c r="AR138">
        <v>621.08000000000004</v>
      </c>
      <c r="AS138">
        <v>623.66099999999994</v>
      </c>
      <c r="AT138">
        <v>78024.2</v>
      </c>
      <c r="AU138">
        <v>68.414000000000001</v>
      </c>
      <c r="AV138">
        <v>49.230499999999999</v>
      </c>
      <c r="AW138">
        <v>-234992</v>
      </c>
      <c r="AX138">
        <v>5.0976999999999997</v>
      </c>
      <c r="AY138">
        <v>5.1429900000000002</v>
      </c>
      <c r="AZ138">
        <v>1.8329299999999999</v>
      </c>
      <c r="BA138">
        <v>3.5799799999999999</v>
      </c>
    </row>
    <row r="139" spans="1:53" hidden="1" x14ac:dyDescent="0.25">
      <c r="A139" s="24" t="s">
        <v>27</v>
      </c>
      <c r="B139">
        <v>0.21878400000000001</v>
      </c>
      <c r="C139" s="11">
        <v>-3.1845799999999998E-6</v>
      </c>
      <c r="D139" s="11">
        <v>-1.50058E-6</v>
      </c>
      <c r="E139" s="11">
        <v>7.3872700000000002E-7</v>
      </c>
      <c r="F139" s="11">
        <v>2.75295E-6</v>
      </c>
      <c r="G139" s="11">
        <v>-5.9259500000000002E-7</v>
      </c>
      <c r="H139" s="11">
        <v>2.7576399999999999E-6</v>
      </c>
      <c r="I139" s="11">
        <v>7.3159399999999996E-5</v>
      </c>
      <c r="J139">
        <v>0.19190299999999999</v>
      </c>
      <c r="K139">
        <v>0.103837</v>
      </c>
      <c r="L139" s="11">
        <v>1.36335E-12</v>
      </c>
      <c r="M139" s="11">
        <v>-1.6017100000000001E-13</v>
      </c>
      <c r="N139">
        <v>-4.8620299999999999</v>
      </c>
      <c r="O139">
        <v>-1.8543400000000001</v>
      </c>
      <c r="P139">
        <v>-1.29427</v>
      </c>
      <c r="Q139">
        <v>0.25031999999999999</v>
      </c>
      <c r="R139">
        <v>-3.2967400000000001E-2</v>
      </c>
      <c r="S139">
        <v>1.19714E-2</v>
      </c>
      <c r="T139">
        <v>9.2993399999999997E-3</v>
      </c>
      <c r="U139">
        <v>9.0282999999999995E-3</v>
      </c>
      <c r="V139">
        <v>-4601.33</v>
      </c>
      <c r="W139">
        <v>-2017.17</v>
      </c>
      <c r="X139">
        <v>-62.805199999999999</v>
      </c>
      <c r="Y139">
        <v>-65.283000000000001</v>
      </c>
      <c r="Z139">
        <v>-2010.15</v>
      </c>
      <c r="AA139">
        <v>115.31399999999999</v>
      </c>
      <c r="AB139">
        <v>-154.4</v>
      </c>
      <c r="AC139">
        <v>7139.26</v>
      </c>
      <c r="AD139">
        <v>307.46600000000001</v>
      </c>
      <c r="AE139">
        <v>374.30200000000002</v>
      </c>
      <c r="AF139">
        <v>542.47</v>
      </c>
      <c r="AG139">
        <v>129.05000000000001</v>
      </c>
      <c r="AH139">
        <v>-42.013599999999997</v>
      </c>
      <c r="AI139">
        <v>-3.4787300000000001</v>
      </c>
      <c r="AJ139">
        <v>-0.46493800000000002</v>
      </c>
      <c r="AK139">
        <v>5.39894E-2</v>
      </c>
      <c r="AL139">
        <v>-2.15877E-3</v>
      </c>
      <c r="AM139">
        <v>1.7207500000000001E-2</v>
      </c>
      <c r="AN139">
        <v>1.1578599999999999E-3</v>
      </c>
      <c r="AO139">
        <v>7.2941300000000004E-4</v>
      </c>
      <c r="AP139" s="11">
        <v>-1602730</v>
      </c>
      <c r="AQ139">
        <v>-31643.1</v>
      </c>
      <c r="AR139">
        <v>-250.05199999999999</v>
      </c>
      <c r="AS139">
        <v>-251.09100000000001</v>
      </c>
      <c r="AT139">
        <v>-31413.200000000001</v>
      </c>
      <c r="AU139">
        <v>-27.544</v>
      </c>
      <c r="AV139">
        <v>-19.820599999999999</v>
      </c>
      <c r="AW139">
        <v>94609.8</v>
      </c>
      <c r="AX139">
        <v>-2.0523799999999999</v>
      </c>
      <c r="AY139">
        <v>-2.0706099999999998</v>
      </c>
      <c r="AZ139">
        <v>-0.737954</v>
      </c>
      <c r="BA139">
        <v>-1.44133</v>
      </c>
    </row>
    <row r="140" spans="1:53" hidden="1" x14ac:dyDescent="0.25">
      <c r="A140" s="24" t="s">
        <v>28</v>
      </c>
      <c r="B140">
        <v>0.51903900000000003</v>
      </c>
      <c r="C140" s="11">
        <v>2.1291500000000002E-6</v>
      </c>
      <c r="D140" s="11">
        <v>1.57932E-6</v>
      </c>
      <c r="E140" s="11">
        <v>2.1038400000000001E-7</v>
      </c>
      <c r="F140" s="11">
        <v>-2.4487700000000002E-6</v>
      </c>
      <c r="G140" s="11">
        <v>1.1943299999999999E-6</v>
      </c>
      <c r="H140" s="11">
        <v>-2.45496E-6</v>
      </c>
      <c r="I140" s="11">
        <v>-9.1841600000000005E-5</v>
      </c>
      <c r="J140">
        <v>-0.25312400000000002</v>
      </c>
      <c r="K140">
        <v>-0.13708400000000001</v>
      </c>
      <c r="L140" s="11">
        <v>-1.79988E-12</v>
      </c>
      <c r="M140" s="11">
        <v>2.11456E-13</v>
      </c>
      <c r="N140">
        <v>6.4187900000000004</v>
      </c>
      <c r="O140">
        <v>2.44807</v>
      </c>
      <c r="P140">
        <v>1.70868</v>
      </c>
      <c r="Q140">
        <v>-0.33046999999999999</v>
      </c>
      <c r="R140">
        <v>4.3523199999999998E-2</v>
      </c>
      <c r="S140">
        <v>-1.5804499999999999E-2</v>
      </c>
      <c r="T140">
        <v>-1.22769E-2</v>
      </c>
      <c r="U140">
        <v>-1.19191E-2</v>
      </c>
      <c r="V140">
        <v>6074.63</v>
      </c>
      <c r="W140">
        <v>2663.04</v>
      </c>
      <c r="X140">
        <v>82.914699999999996</v>
      </c>
      <c r="Y140">
        <v>86.185900000000004</v>
      </c>
      <c r="Z140">
        <v>2653.77</v>
      </c>
      <c r="AA140">
        <v>72.416499999999999</v>
      </c>
      <c r="AB140">
        <v>-854.50900000000001</v>
      </c>
      <c r="AC140">
        <v>-9425.17</v>
      </c>
      <c r="AD140">
        <v>-405.91300000000001</v>
      </c>
      <c r="AE140">
        <v>-494.149</v>
      </c>
      <c r="AF140">
        <v>-716.16300000000001</v>
      </c>
      <c r="AG140">
        <v>-170.37100000000001</v>
      </c>
      <c r="AH140">
        <v>55.465800000000002</v>
      </c>
      <c r="AI140">
        <v>4.5925799999999999</v>
      </c>
      <c r="AJ140">
        <v>0.61380500000000005</v>
      </c>
      <c r="AK140">
        <v>-7.1276199999999998E-2</v>
      </c>
      <c r="AL140">
        <v>2.8499799999999998E-3</v>
      </c>
      <c r="AM140">
        <v>-2.27171E-2</v>
      </c>
      <c r="AN140">
        <v>-1.52859E-3</v>
      </c>
      <c r="AO140">
        <v>-9.6296200000000004E-4</v>
      </c>
      <c r="AP140" s="11">
        <v>2115900</v>
      </c>
      <c r="AQ140">
        <v>41774.800000000003</v>
      </c>
      <c r="AR140">
        <v>330.11599999999999</v>
      </c>
      <c r="AS140">
        <v>331.48700000000002</v>
      </c>
      <c r="AT140">
        <v>41471.300000000003</v>
      </c>
      <c r="AU140">
        <v>36.363300000000002</v>
      </c>
      <c r="AV140">
        <v>26.166899999999998</v>
      </c>
      <c r="AW140">
        <v>-124903</v>
      </c>
      <c r="AX140">
        <v>2.7095199999999999</v>
      </c>
      <c r="AY140">
        <v>2.73359</v>
      </c>
      <c r="AZ140">
        <v>0.97423800000000005</v>
      </c>
      <c r="BA140">
        <v>1.90282</v>
      </c>
    </row>
    <row r="141" spans="1:53" hidden="1" x14ac:dyDescent="0.25">
      <c r="A141" s="24" t="s">
        <v>29</v>
      </c>
      <c r="B141">
        <v>-0.24376600000000001</v>
      </c>
      <c r="C141" s="11">
        <v>7.8470600000000004E-7</v>
      </c>
      <c r="D141" s="11">
        <v>7.23702E-7</v>
      </c>
      <c r="E141" s="11">
        <v>-1.50876E-6</v>
      </c>
      <c r="F141" s="11">
        <v>-2.7951400000000001E-5</v>
      </c>
      <c r="G141" s="11">
        <v>-2.5268699999999999E-6</v>
      </c>
      <c r="H141" s="11">
        <v>-2.8013000000000001E-5</v>
      </c>
      <c r="I141">
        <v>-9.2767700000000002E-4</v>
      </c>
      <c r="J141">
        <v>-2.5177499999999999</v>
      </c>
      <c r="K141">
        <v>-1.36317</v>
      </c>
      <c r="L141" s="11">
        <v>-1.7898E-11</v>
      </c>
      <c r="M141" s="11">
        <v>2.1027200000000002E-12</v>
      </c>
      <c r="N141">
        <v>63.828499999999998</v>
      </c>
      <c r="O141">
        <v>24.343699999999998</v>
      </c>
      <c r="P141">
        <v>16.991099999999999</v>
      </c>
      <c r="Q141">
        <v>-3.2862</v>
      </c>
      <c r="R141">
        <v>0.43279499999999999</v>
      </c>
      <c r="S141">
        <v>-0.157161</v>
      </c>
      <c r="T141">
        <v>-0.122081</v>
      </c>
      <c r="U141">
        <v>-0.118523</v>
      </c>
      <c r="V141">
        <v>60406.2</v>
      </c>
      <c r="W141">
        <v>26481.3</v>
      </c>
      <c r="X141">
        <v>824.50400000000002</v>
      </c>
      <c r="Y141">
        <v>857.03399999999999</v>
      </c>
      <c r="Z141">
        <v>26389.200000000001</v>
      </c>
      <c r="AA141">
        <v>720.11099999999999</v>
      </c>
      <c r="AB141">
        <v>2026.96</v>
      </c>
      <c r="AC141">
        <v>25906.9</v>
      </c>
      <c r="AD141">
        <v>-4036.4</v>
      </c>
      <c r="AE141">
        <v>-4913.82</v>
      </c>
      <c r="AF141">
        <v>-7121.53</v>
      </c>
      <c r="AG141">
        <v>-1694.17</v>
      </c>
      <c r="AH141">
        <v>551.553</v>
      </c>
      <c r="AI141">
        <v>45.668700000000001</v>
      </c>
      <c r="AJ141">
        <v>6.1036900000000003</v>
      </c>
      <c r="AK141">
        <v>-0.70877100000000004</v>
      </c>
      <c r="AL141">
        <v>2.8340199999999999E-2</v>
      </c>
      <c r="AM141">
        <v>-0.22589899999999999</v>
      </c>
      <c r="AN141">
        <v>-1.52003E-2</v>
      </c>
      <c r="AO141">
        <v>-9.5757099999999994E-3</v>
      </c>
      <c r="AP141" s="11">
        <v>21040600</v>
      </c>
      <c r="AQ141">
        <v>415410</v>
      </c>
      <c r="AR141">
        <v>3282.67</v>
      </c>
      <c r="AS141">
        <v>3296.31</v>
      </c>
      <c r="AT141">
        <v>412391</v>
      </c>
      <c r="AU141">
        <v>361.59699999999998</v>
      </c>
      <c r="AV141">
        <v>260.20400000000001</v>
      </c>
      <c r="AW141" s="11">
        <v>-1242030</v>
      </c>
      <c r="AX141">
        <v>26.9435</v>
      </c>
      <c r="AY141">
        <v>27.1829</v>
      </c>
      <c r="AZ141">
        <v>9.6878399999999996</v>
      </c>
      <c r="BA141">
        <v>18.921700000000001</v>
      </c>
    </row>
    <row r="142" spans="1:53" hidden="1" x14ac:dyDescent="0.25">
      <c r="A142" s="24" t="s">
        <v>30</v>
      </c>
      <c r="B142">
        <v>-3.6500999999999999E-2</v>
      </c>
      <c r="C142" s="11">
        <v>-3.5803299999999998E-6</v>
      </c>
      <c r="D142" s="11">
        <v>-2.5468599999999999E-6</v>
      </c>
      <c r="E142" s="11">
        <v>-1.34525E-6</v>
      </c>
      <c r="F142" s="11">
        <v>-2.6348700000000001E-5</v>
      </c>
      <c r="G142" s="11">
        <v>-2.0637700000000001E-6</v>
      </c>
      <c r="H142" s="11">
        <v>-2.64069E-5</v>
      </c>
      <c r="I142">
        <v>-8.7686199999999995E-4</v>
      </c>
      <c r="J142">
        <v>-2.3807</v>
      </c>
      <c r="K142">
        <v>-1.28898</v>
      </c>
      <c r="L142" s="11">
        <v>-1.6923900000000001E-11</v>
      </c>
      <c r="M142" s="11">
        <v>1.9882800000000001E-12</v>
      </c>
      <c r="N142">
        <v>60.354599999999998</v>
      </c>
      <c r="O142">
        <v>23.018699999999999</v>
      </c>
      <c r="P142">
        <v>16.066400000000002</v>
      </c>
      <c r="Q142">
        <v>-3.1073400000000002</v>
      </c>
      <c r="R142">
        <v>0.40923999999999999</v>
      </c>
      <c r="S142">
        <v>-0.14860699999999999</v>
      </c>
      <c r="T142">
        <v>-0.115437</v>
      </c>
      <c r="U142">
        <v>-0.112072</v>
      </c>
      <c r="V142">
        <v>57118.5</v>
      </c>
      <c r="W142">
        <v>25040</v>
      </c>
      <c r="X142">
        <v>779.63</v>
      </c>
      <c r="Y142">
        <v>810.38900000000001</v>
      </c>
      <c r="Z142">
        <v>24952.9</v>
      </c>
      <c r="AA142">
        <v>680.91800000000001</v>
      </c>
      <c r="AB142">
        <v>1916.64</v>
      </c>
      <c r="AC142">
        <v>-88623</v>
      </c>
      <c r="AD142">
        <v>382.245</v>
      </c>
      <c r="AE142">
        <v>-4646.38</v>
      </c>
      <c r="AF142">
        <v>-6733.93</v>
      </c>
      <c r="AG142">
        <v>-1601.96</v>
      </c>
      <c r="AH142">
        <v>521.53399999999999</v>
      </c>
      <c r="AI142">
        <v>43.183100000000003</v>
      </c>
      <c r="AJ142">
        <v>5.77149</v>
      </c>
      <c r="AK142">
        <v>-0.67019600000000001</v>
      </c>
      <c r="AL142">
        <v>2.67978E-2</v>
      </c>
      <c r="AM142">
        <v>-0.21360399999999999</v>
      </c>
      <c r="AN142">
        <v>-1.4373E-2</v>
      </c>
      <c r="AO142">
        <v>-9.0545399999999998E-3</v>
      </c>
      <c r="AP142" s="11">
        <v>19895400</v>
      </c>
      <c r="AQ142">
        <v>392800</v>
      </c>
      <c r="AR142">
        <v>3104.01</v>
      </c>
      <c r="AS142">
        <v>3116.91</v>
      </c>
      <c r="AT142">
        <v>389946</v>
      </c>
      <c r="AU142">
        <v>341.91699999999997</v>
      </c>
      <c r="AV142">
        <v>246.042</v>
      </c>
      <c r="AW142" s="11">
        <v>-1174430</v>
      </c>
      <c r="AX142">
        <v>25.4771</v>
      </c>
      <c r="AY142">
        <v>25.703399999999998</v>
      </c>
      <c r="AZ142">
        <v>9.1605600000000003</v>
      </c>
      <c r="BA142">
        <v>17.8919</v>
      </c>
    </row>
    <row r="143" spans="1:53" hidden="1" x14ac:dyDescent="0.25">
      <c r="A143" s="24" t="s">
        <v>31</v>
      </c>
      <c r="B143">
        <v>-6.9503599999999999E-2</v>
      </c>
      <c r="C143" s="11">
        <v>-3.8992099999999997E-6</v>
      </c>
      <c r="D143" s="11">
        <v>-2.75048E-6</v>
      </c>
      <c r="E143" s="11">
        <v>-1.4290899999999999E-6</v>
      </c>
      <c r="F143" s="11">
        <v>-2.79106E-5</v>
      </c>
      <c r="G143" s="11">
        <v>-2.2029999999999999E-6</v>
      </c>
      <c r="H143" s="11">
        <v>-2.79723E-5</v>
      </c>
      <c r="I143">
        <v>-9.2871499999999999E-4</v>
      </c>
      <c r="J143">
        <v>-2.5214400000000001</v>
      </c>
      <c r="K143">
        <v>-1.36517</v>
      </c>
      <c r="L143" s="11">
        <v>-1.7924299999999999E-11</v>
      </c>
      <c r="M143" s="11">
        <v>2.10582E-12</v>
      </c>
      <c r="N143">
        <v>63.922499999999999</v>
      </c>
      <c r="O143">
        <v>24.3795</v>
      </c>
      <c r="P143">
        <v>17.016100000000002</v>
      </c>
      <c r="Q143">
        <v>-3.2910300000000001</v>
      </c>
      <c r="R143">
        <v>0.43343199999999998</v>
      </c>
      <c r="S143">
        <v>-0.157392</v>
      </c>
      <c r="T143">
        <v>-0.12226099999999999</v>
      </c>
      <c r="U143">
        <v>-0.118698</v>
      </c>
      <c r="V143">
        <v>60495.1</v>
      </c>
      <c r="W143">
        <v>26520.3</v>
      </c>
      <c r="X143">
        <v>825.71799999999996</v>
      </c>
      <c r="Y143">
        <v>858.29499999999996</v>
      </c>
      <c r="Z143">
        <v>26428</v>
      </c>
      <c r="AA143">
        <v>721.17</v>
      </c>
      <c r="AB143">
        <v>2029.95</v>
      </c>
      <c r="AC143">
        <v>-93862</v>
      </c>
      <c r="AD143">
        <v>-4042.34</v>
      </c>
      <c r="AE143">
        <v>58.908000000000001</v>
      </c>
      <c r="AF143">
        <v>-7132.01</v>
      </c>
      <c r="AG143">
        <v>-1696.66</v>
      </c>
      <c r="AH143">
        <v>552.36500000000001</v>
      </c>
      <c r="AI143">
        <v>45.735900000000001</v>
      </c>
      <c r="AJ143">
        <v>6.1126699999999996</v>
      </c>
      <c r="AK143">
        <v>-0.70981499999999997</v>
      </c>
      <c r="AL143">
        <v>2.8381900000000002E-2</v>
      </c>
      <c r="AM143">
        <v>-0.22623199999999999</v>
      </c>
      <c r="AN143">
        <v>-1.52227E-2</v>
      </c>
      <c r="AO143">
        <v>-9.5898000000000008E-3</v>
      </c>
      <c r="AP143" s="11">
        <v>21071500</v>
      </c>
      <c r="AQ143">
        <v>416021</v>
      </c>
      <c r="AR143">
        <v>3287.51</v>
      </c>
      <c r="AS143">
        <v>3301.17</v>
      </c>
      <c r="AT143">
        <v>412998</v>
      </c>
      <c r="AU143">
        <v>362.12900000000002</v>
      </c>
      <c r="AV143">
        <v>260.58699999999999</v>
      </c>
      <c r="AW143" s="11">
        <v>-1243860</v>
      </c>
      <c r="AX143">
        <v>26.9832</v>
      </c>
      <c r="AY143">
        <v>27.222899999999999</v>
      </c>
      <c r="AZ143">
        <v>9.7020900000000001</v>
      </c>
      <c r="BA143">
        <v>18.9496</v>
      </c>
    </row>
    <row r="144" spans="1:53" hidden="1" x14ac:dyDescent="0.25">
      <c r="A144" s="24" t="s">
        <v>32</v>
      </c>
      <c r="B144">
        <v>-0.22276199999999999</v>
      </c>
      <c r="C144" s="11">
        <v>-6.4199000000000001E-6</v>
      </c>
      <c r="D144" s="11">
        <v>-4.4486500000000002E-6</v>
      </c>
      <c r="E144" s="11">
        <v>-2.1077799999999998E-6</v>
      </c>
      <c r="F144" s="11">
        <v>-3.9682099999999997E-5</v>
      </c>
      <c r="G144" s="11">
        <v>-3.4460699999999999E-6</v>
      </c>
      <c r="H144" s="11">
        <v>-3.97697E-5</v>
      </c>
      <c r="I144">
        <v>-1.31806E-3</v>
      </c>
      <c r="J144">
        <v>-3.5776599999999998</v>
      </c>
      <c r="K144">
        <v>-1.93703</v>
      </c>
      <c r="L144" s="11">
        <v>-2.5432700000000001E-11</v>
      </c>
      <c r="M144" s="11">
        <v>2.9879200000000001E-12</v>
      </c>
      <c r="N144">
        <v>90.698899999999995</v>
      </c>
      <c r="O144">
        <v>34.591799999999999</v>
      </c>
      <c r="P144">
        <v>24.143999999999998</v>
      </c>
      <c r="Q144">
        <v>-4.6696099999999996</v>
      </c>
      <c r="R144">
        <v>0.61499199999999998</v>
      </c>
      <c r="S144">
        <v>-0.22332199999999999</v>
      </c>
      <c r="T144">
        <v>-0.17347499999999999</v>
      </c>
      <c r="U144">
        <v>-0.16841900000000001</v>
      </c>
      <c r="V144">
        <v>85835.8</v>
      </c>
      <c r="W144">
        <v>37629.4</v>
      </c>
      <c r="X144">
        <v>1171.5999999999999</v>
      </c>
      <c r="Y144">
        <v>1217.83</v>
      </c>
      <c r="Z144">
        <v>37498.400000000001</v>
      </c>
      <c r="AA144">
        <v>1023.26</v>
      </c>
      <c r="AB144">
        <v>2880.27</v>
      </c>
      <c r="AC144">
        <v>-133180</v>
      </c>
      <c r="AD144">
        <v>-5735.64</v>
      </c>
      <c r="AE144">
        <v>-6982.43</v>
      </c>
      <c r="AF144">
        <v>-3205.16</v>
      </c>
      <c r="AG144">
        <v>-2407.37</v>
      </c>
      <c r="AH144">
        <v>783.74400000000003</v>
      </c>
      <c r="AI144">
        <v>64.894099999999995</v>
      </c>
      <c r="AJ144">
        <v>8.6731999999999996</v>
      </c>
      <c r="AK144">
        <v>-1.00715</v>
      </c>
      <c r="AL144">
        <v>4.0270800000000002E-2</v>
      </c>
      <c r="AM144">
        <v>-0.32099800000000001</v>
      </c>
      <c r="AN144">
        <v>-2.1599299999999998E-2</v>
      </c>
      <c r="AO144">
        <v>-1.36069E-2</v>
      </c>
      <c r="AP144" s="11">
        <v>29898200</v>
      </c>
      <c r="AQ144">
        <v>590288</v>
      </c>
      <c r="AR144">
        <v>4664.6099999999997</v>
      </c>
      <c r="AS144">
        <v>4683.99</v>
      </c>
      <c r="AT144">
        <v>585998</v>
      </c>
      <c r="AU144">
        <v>513.82100000000003</v>
      </c>
      <c r="AV144">
        <v>369.74400000000003</v>
      </c>
      <c r="AW144" s="11">
        <v>-1764900</v>
      </c>
      <c r="AX144">
        <v>38.286099999999998</v>
      </c>
      <c r="AY144">
        <v>38.626199999999997</v>
      </c>
      <c r="AZ144">
        <v>13.7662</v>
      </c>
      <c r="BA144">
        <v>26.8873</v>
      </c>
    </row>
    <row r="145" spans="1:53" hidden="1" x14ac:dyDescent="0.25">
      <c r="A145" s="24" t="s">
        <v>33</v>
      </c>
      <c r="B145">
        <v>-4.6559099999999999E-2</v>
      </c>
      <c r="C145" s="11">
        <v>-5.6985300000000001E-6</v>
      </c>
      <c r="D145" s="11">
        <v>-4.0721600000000003E-6</v>
      </c>
      <c r="E145" s="11">
        <v>-1.9209999999999999E-6</v>
      </c>
      <c r="F145" s="11">
        <v>-3.5239600000000001E-5</v>
      </c>
      <c r="G145" s="11">
        <v>-3.26357E-6</v>
      </c>
      <c r="H145" s="11">
        <v>-3.5317200000000001E-5</v>
      </c>
      <c r="I145">
        <v>-1.16898E-3</v>
      </c>
      <c r="J145">
        <v>-3.17245</v>
      </c>
      <c r="K145">
        <v>-1.7176400000000001</v>
      </c>
      <c r="L145" s="11">
        <v>-2.25521E-11</v>
      </c>
      <c r="M145" s="11">
        <v>2.6495E-12</v>
      </c>
      <c r="N145">
        <v>80.426100000000005</v>
      </c>
      <c r="O145">
        <v>30.6738</v>
      </c>
      <c r="P145">
        <v>21.409400000000002</v>
      </c>
      <c r="Q145">
        <v>-4.14072</v>
      </c>
      <c r="R145">
        <v>0.54533699999999996</v>
      </c>
      <c r="S145">
        <v>-0.19802800000000001</v>
      </c>
      <c r="T145">
        <v>-0.15382699999999999</v>
      </c>
      <c r="U145">
        <v>-0.149343</v>
      </c>
      <c r="V145">
        <v>76113.8</v>
      </c>
      <c r="W145">
        <v>33367.4</v>
      </c>
      <c r="X145">
        <v>1038.9000000000001</v>
      </c>
      <c r="Y145">
        <v>1079.8900000000001</v>
      </c>
      <c r="Z145">
        <v>33251.199999999997</v>
      </c>
      <c r="AA145">
        <v>907.36400000000003</v>
      </c>
      <c r="AB145">
        <v>2554.04</v>
      </c>
      <c r="AC145">
        <v>-118096</v>
      </c>
      <c r="AD145">
        <v>-5086.01</v>
      </c>
      <c r="AE145">
        <v>-6191.59</v>
      </c>
      <c r="AF145">
        <v>-8973.3700000000008</v>
      </c>
      <c r="AG145">
        <v>-62.8217</v>
      </c>
      <c r="AH145">
        <v>694.976</v>
      </c>
      <c r="AI145">
        <v>57.5441</v>
      </c>
      <c r="AJ145">
        <v>7.6908599999999998</v>
      </c>
      <c r="AK145">
        <v>-0.89307599999999998</v>
      </c>
      <c r="AL145">
        <v>3.5709600000000001E-2</v>
      </c>
      <c r="AM145">
        <v>-0.28464099999999998</v>
      </c>
      <c r="AN145">
        <v>-1.9153E-2</v>
      </c>
      <c r="AO145">
        <v>-1.20657E-2</v>
      </c>
      <c r="AP145" s="11">
        <v>26511800</v>
      </c>
      <c r="AQ145">
        <v>523430</v>
      </c>
      <c r="AR145">
        <v>4136.28</v>
      </c>
      <c r="AS145">
        <v>4153.47</v>
      </c>
      <c r="AT145">
        <v>519627</v>
      </c>
      <c r="AU145">
        <v>455.625</v>
      </c>
      <c r="AV145">
        <v>327.86599999999999</v>
      </c>
      <c r="AW145" s="11">
        <v>-1565010</v>
      </c>
      <c r="AX145">
        <v>33.949800000000003</v>
      </c>
      <c r="AY145">
        <v>34.251300000000001</v>
      </c>
      <c r="AZ145">
        <v>12.207000000000001</v>
      </c>
      <c r="BA145">
        <v>23.841999999999999</v>
      </c>
    </row>
    <row r="146" spans="1:53" x14ac:dyDescent="0.25">
      <c r="A146" s="24" t="s">
        <v>34</v>
      </c>
      <c r="B146">
        <v>-13.571999999999999</v>
      </c>
      <c r="C146" s="11">
        <v>-8.4886599999999995E-6</v>
      </c>
      <c r="D146" s="11">
        <v>6.0176800000000003E-5</v>
      </c>
      <c r="E146" s="11">
        <v>-4.7063799999999998E-6</v>
      </c>
      <c r="F146">
        <v>-8.7128399999999995E-4</v>
      </c>
      <c r="G146" s="11">
        <v>-8.0731300000000004E-5</v>
      </c>
      <c r="H146">
        <v>-8.7330199999999995E-4</v>
      </c>
      <c r="I146">
        <v>-3.02229E-2</v>
      </c>
      <c r="J146">
        <v>-82.503200000000007</v>
      </c>
      <c r="K146">
        <v>-44.673699999999997</v>
      </c>
      <c r="L146" s="11">
        <v>-5.8655300000000003E-10</v>
      </c>
      <c r="M146" s="11">
        <v>6.8910399999999996E-11</v>
      </c>
      <c r="N146">
        <v>2091.79</v>
      </c>
      <c r="O146">
        <v>797.79</v>
      </c>
      <c r="P146">
        <v>556.83299999999997</v>
      </c>
      <c r="Q146">
        <v>-107.69499999999999</v>
      </c>
      <c r="R146">
        <v>14.1836</v>
      </c>
      <c r="S146">
        <v>-5.1504599999999998</v>
      </c>
      <c r="T146">
        <v>-4.0008499999999998</v>
      </c>
      <c r="U146">
        <v>-3.8842400000000001</v>
      </c>
      <c r="V146" s="11">
        <v>1979630</v>
      </c>
      <c r="W146">
        <v>867846</v>
      </c>
      <c r="X146">
        <v>27020.7</v>
      </c>
      <c r="Y146">
        <v>28086.7</v>
      </c>
      <c r="Z146">
        <v>864825</v>
      </c>
      <c r="AA146">
        <v>23599.5</v>
      </c>
      <c r="AB146">
        <v>66427.600000000006</v>
      </c>
      <c r="AC146" s="11">
        <v>-3071520</v>
      </c>
      <c r="AD146">
        <v>-132281</v>
      </c>
      <c r="AE146">
        <v>-161036</v>
      </c>
      <c r="AF146">
        <v>-233387</v>
      </c>
      <c r="AG146">
        <v>-55521.2</v>
      </c>
      <c r="AH146">
        <v>7880.19</v>
      </c>
      <c r="AI146">
        <v>1496.65</v>
      </c>
      <c r="AJ146">
        <v>200.03</v>
      </c>
      <c r="AK146">
        <v>-23.227799999999998</v>
      </c>
      <c r="AL146">
        <v>0.92876499999999995</v>
      </c>
      <c r="AM146">
        <v>-7.4031700000000003</v>
      </c>
      <c r="AN146">
        <v>-0.49814599999999998</v>
      </c>
      <c r="AO146">
        <v>-0.31381500000000001</v>
      </c>
      <c r="AP146" s="11">
        <v>689542000</v>
      </c>
      <c r="AQ146" s="11">
        <v>13613800</v>
      </c>
      <c r="AR146">
        <v>107580</v>
      </c>
      <c r="AS146">
        <v>108027</v>
      </c>
      <c r="AT146" s="11">
        <v>13514900</v>
      </c>
      <c r="AU146">
        <v>11850.3</v>
      </c>
      <c r="AV146">
        <v>8527.4</v>
      </c>
      <c r="AW146" s="11">
        <v>-40703900</v>
      </c>
      <c r="AX146">
        <v>882.99300000000005</v>
      </c>
      <c r="AY146">
        <v>890.83699999999999</v>
      </c>
      <c r="AZ146">
        <v>317.49</v>
      </c>
      <c r="BA146">
        <v>620.10199999999998</v>
      </c>
    </row>
    <row r="147" spans="1:53" x14ac:dyDescent="0.25">
      <c r="A147" s="24" t="s">
        <v>35</v>
      </c>
      <c r="B147">
        <v>-13.228199999999999</v>
      </c>
      <c r="C147" s="11">
        <v>1.8840800000000001E-5</v>
      </c>
      <c r="D147" s="11">
        <v>8.5771000000000003E-5</v>
      </c>
      <c r="E147" s="11">
        <v>-5.1731700000000003E-6</v>
      </c>
      <c r="F147">
        <v>-8.4984999999999998E-4</v>
      </c>
      <c r="G147" s="11">
        <v>-7.8582600000000002E-5</v>
      </c>
      <c r="H147">
        <v>-8.5181700000000005E-4</v>
      </c>
      <c r="I147">
        <v>-2.9461399999999999E-2</v>
      </c>
      <c r="J147">
        <v>-80.418300000000002</v>
      </c>
      <c r="K147">
        <v>-43.544699999999999</v>
      </c>
      <c r="L147" s="11">
        <v>-5.7173000000000005E-10</v>
      </c>
      <c r="M147" s="11">
        <v>6.7168899999999997E-11</v>
      </c>
      <c r="N147">
        <v>2038.92</v>
      </c>
      <c r="O147">
        <v>777.62800000000004</v>
      </c>
      <c r="P147">
        <v>542.76099999999997</v>
      </c>
      <c r="Q147">
        <v>-104.973</v>
      </c>
      <c r="R147">
        <v>13.825100000000001</v>
      </c>
      <c r="S147">
        <v>-5.0202999999999998</v>
      </c>
      <c r="T147">
        <v>-3.89974</v>
      </c>
      <c r="U147">
        <v>-3.7860800000000001</v>
      </c>
      <c r="V147" s="11">
        <v>1929600</v>
      </c>
      <c r="W147">
        <v>845913</v>
      </c>
      <c r="X147">
        <v>26337.8</v>
      </c>
      <c r="Y147">
        <v>27376.9</v>
      </c>
      <c r="Z147">
        <v>842969</v>
      </c>
      <c r="AA147">
        <v>23003</v>
      </c>
      <c r="AB147">
        <v>64748.800000000003</v>
      </c>
      <c r="AC147" s="11">
        <v>-2993900</v>
      </c>
      <c r="AD147">
        <v>-128938</v>
      </c>
      <c r="AE147">
        <v>-156966</v>
      </c>
      <c r="AF147">
        <v>-227489</v>
      </c>
      <c r="AG147">
        <v>-54118.1</v>
      </c>
      <c r="AH147">
        <v>17618.7</v>
      </c>
      <c r="AI147">
        <v>458.87799999999999</v>
      </c>
      <c r="AJ147">
        <v>194.97499999999999</v>
      </c>
      <c r="AK147">
        <v>-22.640799999999999</v>
      </c>
      <c r="AL147">
        <v>0.90529300000000001</v>
      </c>
      <c r="AM147">
        <v>-7.2160700000000002</v>
      </c>
      <c r="AN147">
        <v>-0.48555599999999999</v>
      </c>
      <c r="AO147">
        <v>-0.30588399999999999</v>
      </c>
      <c r="AP147" s="11">
        <v>672115000</v>
      </c>
      <c r="AQ147" s="11">
        <v>13269700</v>
      </c>
      <c r="AR147">
        <v>104861</v>
      </c>
      <c r="AS147">
        <v>105297</v>
      </c>
      <c r="AT147" s="11">
        <v>13173300</v>
      </c>
      <c r="AU147">
        <v>11550.8</v>
      </c>
      <c r="AV147">
        <v>8311.9</v>
      </c>
      <c r="AW147" s="11">
        <v>-39675300</v>
      </c>
      <c r="AX147">
        <v>860.678</v>
      </c>
      <c r="AY147">
        <v>868.32299999999998</v>
      </c>
      <c r="AZ147">
        <v>309.46600000000001</v>
      </c>
      <c r="BA147">
        <v>604.43100000000004</v>
      </c>
    </row>
    <row r="148" spans="1:53" hidden="1" x14ac:dyDescent="0.25">
      <c r="A148" s="24" t="s">
        <v>36</v>
      </c>
      <c r="B148">
        <v>-2.6019700000000001</v>
      </c>
      <c r="C148" s="11">
        <v>-1.0492800000000001E-5</v>
      </c>
      <c r="D148">
        <v>-1.6641900000000001E-4</v>
      </c>
      <c r="E148" s="11">
        <v>-9.1723299999999996E-5</v>
      </c>
      <c r="F148">
        <v>-1.32519E-4</v>
      </c>
      <c r="G148" s="11">
        <v>-7.3643699999999994E-5</v>
      </c>
      <c r="H148">
        <v>-1.3290900000000001E-4</v>
      </c>
      <c r="I148">
        <v>-5.6924999999999996E-3</v>
      </c>
      <c r="J148">
        <v>-15.922700000000001</v>
      </c>
      <c r="K148">
        <v>-8.6254399999999993</v>
      </c>
      <c r="L148" s="11">
        <v>-1.1325E-10</v>
      </c>
      <c r="M148" s="11">
        <v>1.3305E-11</v>
      </c>
      <c r="N148">
        <v>403.875</v>
      </c>
      <c r="O148">
        <v>154.03399999999999</v>
      </c>
      <c r="P148">
        <v>107.511</v>
      </c>
      <c r="Q148">
        <v>-20.793399999999998</v>
      </c>
      <c r="R148">
        <v>2.7385100000000002</v>
      </c>
      <c r="S148">
        <v>-0.99443199999999998</v>
      </c>
      <c r="T148">
        <v>-0.77246999999999999</v>
      </c>
      <c r="U148">
        <v>-0.74995500000000004</v>
      </c>
      <c r="V148">
        <v>382220</v>
      </c>
      <c r="W148">
        <v>167560</v>
      </c>
      <c r="X148">
        <v>5217.05</v>
      </c>
      <c r="Y148">
        <v>5422.88</v>
      </c>
      <c r="Z148">
        <v>166977</v>
      </c>
      <c r="AA148">
        <v>4556.5</v>
      </c>
      <c r="AB148">
        <v>12825.6</v>
      </c>
      <c r="AC148">
        <v>-593039</v>
      </c>
      <c r="AD148">
        <v>-25540.3</v>
      </c>
      <c r="AE148">
        <v>-31092.2</v>
      </c>
      <c r="AF148">
        <v>-45061.5</v>
      </c>
      <c r="AG148">
        <v>-10719.8</v>
      </c>
      <c r="AH148">
        <v>3489.95</v>
      </c>
      <c r="AI148">
        <v>288.96800000000002</v>
      </c>
      <c r="AJ148">
        <v>268.09199999999998</v>
      </c>
      <c r="AK148">
        <v>-4.48475</v>
      </c>
      <c r="AL148">
        <v>0.17932300000000001</v>
      </c>
      <c r="AM148">
        <v>-1.4293800000000001</v>
      </c>
      <c r="AN148">
        <v>-9.6180100000000004E-2</v>
      </c>
      <c r="AO148">
        <v>-6.0590199999999997E-2</v>
      </c>
      <c r="AP148" s="11">
        <v>133134000</v>
      </c>
      <c r="AQ148" s="11">
        <v>2628500</v>
      </c>
      <c r="AR148">
        <v>20771.099999999999</v>
      </c>
      <c r="AS148">
        <v>20857.400000000001</v>
      </c>
      <c r="AT148" s="11">
        <v>2609400</v>
      </c>
      <c r="AU148">
        <v>2288</v>
      </c>
      <c r="AV148">
        <v>1646.44</v>
      </c>
      <c r="AW148" s="11">
        <v>-7858970</v>
      </c>
      <c r="AX148">
        <v>170.48500000000001</v>
      </c>
      <c r="AY148">
        <v>171.999</v>
      </c>
      <c r="AZ148">
        <v>61.299700000000001</v>
      </c>
      <c r="BA148">
        <v>119.727</v>
      </c>
    </row>
    <row r="149" spans="1:53" hidden="1" x14ac:dyDescent="0.25">
      <c r="A149" s="24" t="s">
        <v>37</v>
      </c>
      <c r="B149">
        <v>-11.0975</v>
      </c>
      <c r="C149">
        <v>1.4584699999999999E-3</v>
      </c>
      <c r="D149">
        <v>8.9019100000000003E-4</v>
      </c>
      <c r="E149" s="11">
        <v>5.0210000000000002E-5</v>
      </c>
      <c r="F149">
        <v>1.5921799999999999E-3</v>
      </c>
      <c r="G149" s="11">
        <v>-3.7352100000000001E-6</v>
      </c>
      <c r="H149">
        <v>1.59577E-3</v>
      </c>
      <c r="I149">
        <v>-2.52281E-2</v>
      </c>
      <c r="J149">
        <v>-67.896900000000002</v>
      </c>
      <c r="K149">
        <v>-36.755499999999998</v>
      </c>
      <c r="L149" s="11">
        <v>-4.8258899999999998E-10</v>
      </c>
      <c r="M149" s="11">
        <v>5.6696299999999999E-11</v>
      </c>
      <c r="N149">
        <v>1721.03</v>
      </c>
      <c r="O149">
        <v>656.38499999999999</v>
      </c>
      <c r="P149">
        <v>458.137</v>
      </c>
      <c r="Q149">
        <v>-88.6066</v>
      </c>
      <c r="R149">
        <v>11.669600000000001</v>
      </c>
      <c r="S149">
        <v>-4.2375600000000002</v>
      </c>
      <c r="T149">
        <v>-3.2917200000000002</v>
      </c>
      <c r="U149">
        <v>-3.1957800000000001</v>
      </c>
      <c r="V149" s="11">
        <v>1628750</v>
      </c>
      <c r="W149">
        <v>714023</v>
      </c>
      <c r="X149">
        <v>22231.3</v>
      </c>
      <c r="Y149">
        <v>23108.400000000001</v>
      </c>
      <c r="Z149">
        <v>711538</v>
      </c>
      <c r="AA149">
        <v>19416.5</v>
      </c>
      <c r="AB149">
        <v>54653.599999999999</v>
      </c>
      <c r="AC149" s="11">
        <v>-2527110</v>
      </c>
      <c r="AD149">
        <v>-108835</v>
      </c>
      <c r="AE149">
        <v>-132493</v>
      </c>
      <c r="AF149">
        <v>-192020</v>
      </c>
      <c r="AG149">
        <v>-45680.3</v>
      </c>
      <c r="AH149">
        <v>14871.7</v>
      </c>
      <c r="AI149">
        <v>1231.3800000000001</v>
      </c>
      <c r="AJ149">
        <v>164.57499999999999</v>
      </c>
      <c r="AK149">
        <v>170.249</v>
      </c>
      <c r="AL149">
        <v>0.76414499999999996</v>
      </c>
      <c r="AM149">
        <v>-6.0909800000000001</v>
      </c>
      <c r="AN149">
        <v>-0.40985100000000002</v>
      </c>
      <c r="AO149">
        <v>-0.25819199999999998</v>
      </c>
      <c r="AP149" s="11">
        <v>567323000</v>
      </c>
      <c r="AQ149" s="11">
        <v>11200800</v>
      </c>
      <c r="AR149">
        <v>88511.7</v>
      </c>
      <c r="AS149">
        <v>88879.5</v>
      </c>
      <c r="AT149" s="11">
        <v>11119400</v>
      </c>
      <c r="AU149">
        <v>9749.84</v>
      </c>
      <c r="AV149">
        <v>7015.95</v>
      </c>
      <c r="AW149" s="11">
        <v>-33489300</v>
      </c>
      <c r="AX149">
        <v>726.48599999999999</v>
      </c>
      <c r="AY149">
        <v>732.93899999999996</v>
      </c>
      <c r="AZ149">
        <v>261.21600000000001</v>
      </c>
      <c r="BA149">
        <v>510.19099999999997</v>
      </c>
    </row>
    <row r="150" spans="1:53" hidden="1" x14ac:dyDescent="0.25">
      <c r="A150" s="24" t="s">
        <v>38</v>
      </c>
      <c r="B150">
        <v>0.131798</v>
      </c>
      <c r="C150" s="11">
        <v>7.2662699999999998E-5</v>
      </c>
      <c r="D150" s="11">
        <v>7.2125099999999998E-5</v>
      </c>
      <c r="E150" s="11">
        <v>1.8164200000000001E-5</v>
      </c>
      <c r="F150" s="11">
        <v>2.4948700000000001E-5</v>
      </c>
      <c r="G150" s="11">
        <v>-2.2025999999999999E-5</v>
      </c>
      <c r="H150" s="11">
        <v>2.4964500000000001E-5</v>
      </c>
      <c r="I150">
        <v>3.0912600000000001E-4</v>
      </c>
      <c r="J150">
        <v>0.64934599999999998</v>
      </c>
      <c r="K150">
        <v>0.34975299999999998</v>
      </c>
      <c r="L150" s="11">
        <v>4.5921600000000001E-12</v>
      </c>
      <c r="M150" s="11">
        <v>-5.3950299999999999E-13</v>
      </c>
      <c r="N150">
        <v>-16.3767</v>
      </c>
      <c r="O150">
        <v>-6.24594</v>
      </c>
      <c r="P150">
        <v>-4.3594799999999996</v>
      </c>
      <c r="Q150">
        <v>0.84315200000000001</v>
      </c>
      <c r="R150">
        <v>-0.111044</v>
      </c>
      <c r="S150">
        <v>4.0323299999999999E-2</v>
      </c>
      <c r="T150">
        <v>3.1322900000000001E-2</v>
      </c>
      <c r="U150">
        <v>3.041E-2</v>
      </c>
      <c r="V150">
        <v>-15498.6</v>
      </c>
      <c r="W150">
        <v>-6794.41</v>
      </c>
      <c r="X150">
        <v>-211.54599999999999</v>
      </c>
      <c r="Y150">
        <v>-219.892</v>
      </c>
      <c r="Z150">
        <v>-6770.77</v>
      </c>
      <c r="AA150">
        <v>-184.761</v>
      </c>
      <c r="AB150">
        <v>-520.06500000000005</v>
      </c>
      <c r="AC150">
        <v>24047.1</v>
      </c>
      <c r="AD150">
        <v>1035.6300000000001</v>
      </c>
      <c r="AE150">
        <v>1260.76</v>
      </c>
      <c r="AF150">
        <v>1827.2</v>
      </c>
      <c r="AG150">
        <v>434.67899999999997</v>
      </c>
      <c r="AH150">
        <v>-141.51400000000001</v>
      </c>
      <c r="AI150">
        <v>-11.7174</v>
      </c>
      <c r="AJ150">
        <v>-1.5660499999999999</v>
      </c>
      <c r="AK150">
        <v>0.18185200000000001</v>
      </c>
      <c r="AL150">
        <v>8.2919699999999999E-2</v>
      </c>
      <c r="AM150">
        <v>5.7959799999999999E-2</v>
      </c>
      <c r="AN150">
        <v>3.9000100000000002E-3</v>
      </c>
      <c r="AO150">
        <v>2.4568699999999999E-3</v>
      </c>
      <c r="AP150" s="11">
        <v>-5398460</v>
      </c>
      <c r="AQ150">
        <v>-106583</v>
      </c>
      <c r="AR150">
        <v>-842.24800000000005</v>
      </c>
      <c r="AS150">
        <v>-845.74800000000005</v>
      </c>
      <c r="AT150">
        <v>-105809</v>
      </c>
      <c r="AU150">
        <v>-92.776300000000006</v>
      </c>
      <c r="AV150">
        <v>-66.761499999999998</v>
      </c>
      <c r="AW150">
        <v>318673</v>
      </c>
      <c r="AX150">
        <v>-6.9130000000000003</v>
      </c>
      <c r="AY150">
        <v>-6.9744099999999998</v>
      </c>
      <c r="AZ150">
        <v>-2.4856400000000001</v>
      </c>
      <c r="BA150">
        <v>-4.8548099999999996</v>
      </c>
    </row>
    <row r="151" spans="1:53" x14ac:dyDescent="0.25">
      <c r="A151" s="24" t="s">
        <v>39</v>
      </c>
      <c r="B151">
        <v>-9.8241899999999998</v>
      </c>
      <c r="C151">
        <v>-1.21718E-4</v>
      </c>
      <c r="D151" s="11">
        <v>-7.1784699999999997E-5</v>
      </c>
      <c r="E151" s="11">
        <v>-3.1884000000000002E-5</v>
      </c>
      <c r="F151">
        <v>-6.62059E-4</v>
      </c>
      <c r="G151" s="11">
        <v>-4.3929800000000001E-5</v>
      </c>
      <c r="H151">
        <v>-6.6352700000000002E-4</v>
      </c>
      <c r="I151">
        <v>-2.2091900000000001E-2</v>
      </c>
      <c r="J151">
        <v>-60.0017</v>
      </c>
      <c r="K151">
        <v>-32.486699999999999</v>
      </c>
      <c r="L151" s="11">
        <v>-4.2654200000000002E-10</v>
      </c>
      <c r="M151" s="11">
        <v>5.0111700000000001E-11</v>
      </c>
      <c r="N151">
        <v>1521.15</v>
      </c>
      <c r="O151">
        <v>580.15300000000002</v>
      </c>
      <c r="P151">
        <v>404.92899999999997</v>
      </c>
      <c r="Q151">
        <v>-78.316000000000003</v>
      </c>
      <c r="R151">
        <v>10.314299999999999</v>
      </c>
      <c r="S151">
        <v>-3.7454200000000002</v>
      </c>
      <c r="T151">
        <v>-2.9094199999999999</v>
      </c>
      <c r="U151">
        <v>-2.8246199999999999</v>
      </c>
      <c r="V151" s="11">
        <v>1439590</v>
      </c>
      <c r="W151">
        <v>631098</v>
      </c>
      <c r="X151">
        <v>19649.400000000001</v>
      </c>
      <c r="Y151">
        <v>20424.7</v>
      </c>
      <c r="Z151">
        <v>628901</v>
      </c>
      <c r="AA151">
        <v>17161.5</v>
      </c>
      <c r="AB151">
        <v>48306.2</v>
      </c>
      <c r="AC151" s="11">
        <v>-2233610</v>
      </c>
      <c r="AD151">
        <v>-96194.8</v>
      </c>
      <c r="AE151">
        <v>-117105</v>
      </c>
      <c r="AF151">
        <v>-169719</v>
      </c>
      <c r="AG151">
        <v>-40375.1</v>
      </c>
      <c r="AH151">
        <v>13144.5</v>
      </c>
      <c r="AI151">
        <v>1088.3699999999999</v>
      </c>
      <c r="AJ151">
        <v>145.46199999999999</v>
      </c>
      <c r="AK151">
        <v>-16.891300000000001</v>
      </c>
      <c r="AL151">
        <v>0.67539800000000005</v>
      </c>
      <c r="AM151">
        <v>1.3596299999999999</v>
      </c>
      <c r="AN151">
        <v>-0.36225200000000002</v>
      </c>
      <c r="AO151">
        <v>-0.22820599999999999</v>
      </c>
      <c r="AP151" s="11">
        <v>501435000</v>
      </c>
      <c r="AQ151" s="11">
        <v>9899960</v>
      </c>
      <c r="AR151">
        <v>78232.100000000006</v>
      </c>
      <c r="AS151">
        <v>78557.100000000006</v>
      </c>
      <c r="AT151" s="11">
        <v>9828020</v>
      </c>
      <c r="AU151">
        <v>8617.51</v>
      </c>
      <c r="AV151">
        <v>6201.13</v>
      </c>
      <c r="AW151" s="11">
        <v>-29599900</v>
      </c>
      <c r="AX151">
        <v>642.11300000000006</v>
      </c>
      <c r="AY151">
        <v>647.81700000000001</v>
      </c>
      <c r="AZ151">
        <v>230.87899999999999</v>
      </c>
      <c r="BA151">
        <v>450.93799999999999</v>
      </c>
    </row>
    <row r="152" spans="1:53" hidden="1" x14ac:dyDescent="0.25">
      <c r="A152" s="24" t="s">
        <v>40</v>
      </c>
      <c r="B152">
        <v>2.6444999999999999</v>
      </c>
      <c r="C152" s="11">
        <v>3.2661299999999998E-5</v>
      </c>
      <c r="D152" s="11">
        <v>1.9514899999999998E-5</v>
      </c>
      <c r="E152" s="11">
        <v>8.5100199999999995E-6</v>
      </c>
      <c r="F152">
        <v>1.7442099999999999E-4</v>
      </c>
      <c r="G152" s="11">
        <v>1.20284E-5</v>
      </c>
      <c r="H152">
        <v>1.7480800000000001E-4</v>
      </c>
      <c r="I152">
        <v>5.8167799999999997E-3</v>
      </c>
      <c r="J152">
        <v>15.7972</v>
      </c>
      <c r="K152">
        <v>8.5530399999999993</v>
      </c>
      <c r="L152" s="11">
        <v>1.1229899999999999E-10</v>
      </c>
      <c r="M152" s="11">
        <v>-1.31933E-11</v>
      </c>
      <c r="N152">
        <v>-400.48500000000001</v>
      </c>
      <c r="O152">
        <v>-152.74199999999999</v>
      </c>
      <c r="P152">
        <v>-106.60899999999999</v>
      </c>
      <c r="Q152">
        <v>20.6189</v>
      </c>
      <c r="R152">
        <v>-2.7155300000000002</v>
      </c>
      <c r="S152">
        <v>0.98608600000000002</v>
      </c>
      <c r="T152">
        <v>0.76598699999999997</v>
      </c>
      <c r="U152">
        <v>0.74366100000000002</v>
      </c>
      <c r="V152">
        <v>-379012</v>
      </c>
      <c r="W152">
        <v>-166154</v>
      </c>
      <c r="X152">
        <v>-5173.26</v>
      </c>
      <c r="Y152">
        <v>-5377.36</v>
      </c>
      <c r="Z152">
        <v>-165576</v>
      </c>
      <c r="AA152">
        <v>-4518.25</v>
      </c>
      <c r="AB152">
        <v>-12718</v>
      </c>
      <c r="AC152">
        <v>588061</v>
      </c>
      <c r="AD152">
        <v>25326</v>
      </c>
      <c r="AE152">
        <v>30831.200000000001</v>
      </c>
      <c r="AF152">
        <v>44683.199999999997</v>
      </c>
      <c r="AG152">
        <v>10629.9</v>
      </c>
      <c r="AH152">
        <v>-3460.66</v>
      </c>
      <c r="AI152">
        <v>-286.54300000000001</v>
      </c>
      <c r="AJ152">
        <v>-38.296900000000001</v>
      </c>
      <c r="AK152">
        <v>4.4471100000000003</v>
      </c>
      <c r="AL152">
        <v>-0.177817</v>
      </c>
      <c r="AM152">
        <v>1.4173800000000001</v>
      </c>
      <c r="AN152">
        <v>1.0002200000000001</v>
      </c>
      <c r="AO152">
        <v>6.0081700000000002E-2</v>
      </c>
      <c r="AP152" s="11">
        <v>-132017000</v>
      </c>
      <c r="AQ152" s="11">
        <v>-2606440</v>
      </c>
      <c r="AR152">
        <v>-20596.8</v>
      </c>
      <c r="AS152">
        <v>-20682.400000000001</v>
      </c>
      <c r="AT152" s="11">
        <v>-2587500</v>
      </c>
      <c r="AU152">
        <v>-2268.8000000000002</v>
      </c>
      <c r="AV152">
        <v>-1632.62</v>
      </c>
      <c r="AW152" s="11">
        <v>7793000</v>
      </c>
      <c r="AX152">
        <v>-169.054</v>
      </c>
      <c r="AY152">
        <v>-170.55600000000001</v>
      </c>
      <c r="AZ152">
        <v>-60.785200000000003</v>
      </c>
      <c r="BA152">
        <v>-118.72199999999999</v>
      </c>
    </row>
    <row r="153" spans="1:53" hidden="1" x14ac:dyDescent="0.25">
      <c r="A153" s="24" t="s">
        <v>41</v>
      </c>
      <c r="B153">
        <v>10.894399999999999</v>
      </c>
      <c r="C153">
        <v>1.3598399999999999E-4</v>
      </c>
      <c r="D153" s="11">
        <v>8.1098699999999997E-5</v>
      </c>
      <c r="E153" s="11">
        <v>3.5531300000000003E-5</v>
      </c>
      <c r="F153">
        <v>7.2819300000000003E-4</v>
      </c>
      <c r="G153" s="11">
        <v>5.0228600000000002E-5</v>
      </c>
      <c r="H153">
        <v>7.2980699999999996E-4</v>
      </c>
      <c r="I153">
        <v>2.4284500000000001E-2</v>
      </c>
      <c r="J153">
        <v>65.951499999999996</v>
      </c>
      <c r="K153">
        <v>35.708100000000002</v>
      </c>
      <c r="L153" s="11">
        <v>4.6883699999999998E-10</v>
      </c>
      <c r="M153" s="11">
        <v>-5.5080600000000003E-11</v>
      </c>
      <c r="N153">
        <v>-1671.98</v>
      </c>
      <c r="O153">
        <v>-637.67999999999995</v>
      </c>
      <c r="P153">
        <v>-445.08100000000002</v>
      </c>
      <c r="Q153">
        <v>86.081599999999995</v>
      </c>
      <c r="R153">
        <v>-11.337</v>
      </c>
      <c r="S153">
        <v>4.1168100000000001</v>
      </c>
      <c r="T153">
        <v>3.1979099999999998</v>
      </c>
      <c r="U153">
        <v>3.1047099999999999</v>
      </c>
      <c r="V153" s="11">
        <v>-1582330</v>
      </c>
      <c r="W153">
        <v>-693676</v>
      </c>
      <c r="X153">
        <v>-21597.8</v>
      </c>
      <c r="Y153">
        <v>-22449.9</v>
      </c>
      <c r="Z153">
        <v>-691262</v>
      </c>
      <c r="AA153">
        <v>-18863.2</v>
      </c>
      <c r="AB153">
        <v>-53096.1</v>
      </c>
      <c r="AC153" s="11">
        <v>2455090</v>
      </c>
      <c r="AD153">
        <v>105733</v>
      </c>
      <c r="AE153">
        <v>128717</v>
      </c>
      <c r="AF153">
        <v>186548</v>
      </c>
      <c r="AG153">
        <v>44378.6</v>
      </c>
      <c r="AH153">
        <v>-14447.9</v>
      </c>
      <c r="AI153">
        <v>-1196.29</v>
      </c>
      <c r="AJ153">
        <v>-159.886</v>
      </c>
      <c r="AK153">
        <v>18.566199999999998</v>
      </c>
      <c r="AL153">
        <v>-0.74236899999999995</v>
      </c>
      <c r="AM153">
        <v>5.9174100000000003</v>
      </c>
      <c r="AN153">
        <v>0.39817200000000003</v>
      </c>
      <c r="AO153">
        <v>0.99989099999999997</v>
      </c>
      <c r="AP153" s="11">
        <v>-551156000</v>
      </c>
      <c r="AQ153" s="11">
        <v>-10881600</v>
      </c>
      <c r="AR153">
        <v>-85989.4</v>
      </c>
      <c r="AS153">
        <v>-86346.7</v>
      </c>
      <c r="AT153" s="11">
        <v>-10802500</v>
      </c>
      <c r="AU153">
        <v>-9472</v>
      </c>
      <c r="AV153">
        <v>-6816.02</v>
      </c>
      <c r="AW153" s="11">
        <v>32535000</v>
      </c>
      <c r="AX153">
        <v>-705.78300000000002</v>
      </c>
      <c r="AY153">
        <v>-712.053</v>
      </c>
      <c r="AZ153">
        <v>-253.77199999999999</v>
      </c>
      <c r="BA153">
        <v>-495.65300000000002</v>
      </c>
    </row>
    <row r="154" spans="1:53" x14ac:dyDescent="0.25">
      <c r="A154" s="24" t="s">
        <v>42</v>
      </c>
      <c r="B154">
        <v>2.4420799999999998</v>
      </c>
      <c r="C154" s="11">
        <v>-1.5342800000000002E-5</v>
      </c>
      <c r="D154" s="11">
        <v>1.8034299999999999E-6</v>
      </c>
      <c r="E154" s="11">
        <v>-4.4903500000000001E-6</v>
      </c>
      <c r="F154">
        <v>-2.20881E-4</v>
      </c>
      <c r="G154" s="11">
        <v>1.07475E-5</v>
      </c>
      <c r="H154">
        <v>-2.21385E-4</v>
      </c>
      <c r="I154">
        <v>5.5174600000000001E-3</v>
      </c>
      <c r="J154">
        <v>14.8431</v>
      </c>
      <c r="K154">
        <v>8.0351099999999995</v>
      </c>
      <c r="L154" s="11">
        <v>1.05499E-10</v>
      </c>
      <c r="M154" s="11">
        <v>-1.2394400000000001E-11</v>
      </c>
      <c r="N154">
        <v>-376.23399999999998</v>
      </c>
      <c r="O154">
        <v>-143.49199999999999</v>
      </c>
      <c r="P154">
        <v>-100.15300000000001</v>
      </c>
      <c r="Q154">
        <v>19.3703</v>
      </c>
      <c r="R154">
        <v>-2.5510899999999999</v>
      </c>
      <c r="S154">
        <v>0.926373</v>
      </c>
      <c r="T154">
        <v>0.71960199999999996</v>
      </c>
      <c r="U154">
        <v>0.69862800000000003</v>
      </c>
      <c r="V154">
        <v>-356061</v>
      </c>
      <c r="W154">
        <v>-156093</v>
      </c>
      <c r="X154">
        <v>-4859.99</v>
      </c>
      <c r="Y154">
        <v>-5051.74</v>
      </c>
      <c r="Z154">
        <v>-155549</v>
      </c>
      <c r="AA154">
        <v>-4244.6499999999996</v>
      </c>
      <c r="AB154">
        <v>-11947.8</v>
      </c>
      <c r="AC154">
        <v>552451</v>
      </c>
      <c r="AD154">
        <v>23792.3</v>
      </c>
      <c r="AE154">
        <v>28964.2</v>
      </c>
      <c r="AF154">
        <v>41977.4</v>
      </c>
      <c r="AG154">
        <v>9986.17</v>
      </c>
      <c r="AH154">
        <v>-3251.1</v>
      </c>
      <c r="AI154">
        <v>-269.19099999999997</v>
      </c>
      <c r="AJ154">
        <v>-35.977800000000002</v>
      </c>
      <c r="AK154">
        <v>4.17781</v>
      </c>
      <c r="AL154">
        <v>-0.16705</v>
      </c>
      <c r="AM154">
        <v>1.33155</v>
      </c>
      <c r="AN154">
        <v>8.9597599999999999E-2</v>
      </c>
      <c r="AO154">
        <v>5.6443399999999998E-2</v>
      </c>
      <c r="AP154" s="11">
        <v>18160200</v>
      </c>
      <c r="AQ154" s="11">
        <v>-2448610</v>
      </c>
      <c r="AR154">
        <v>-19349.5</v>
      </c>
      <c r="AS154">
        <v>-19429.900000000001</v>
      </c>
      <c r="AT154" s="11">
        <v>-2430810</v>
      </c>
      <c r="AU154">
        <v>-2131.41</v>
      </c>
      <c r="AV154">
        <v>-1533.76</v>
      </c>
      <c r="AW154" s="11">
        <v>7321100</v>
      </c>
      <c r="AX154">
        <v>-158.81700000000001</v>
      </c>
      <c r="AY154">
        <v>-160.22800000000001</v>
      </c>
      <c r="AZ154">
        <v>-57.104399999999998</v>
      </c>
      <c r="BA154">
        <v>-111.533</v>
      </c>
    </row>
    <row r="155" spans="1:53" hidden="1" x14ac:dyDescent="0.25">
      <c r="A155" s="24" t="s">
        <v>43</v>
      </c>
      <c r="B155">
        <v>-2.9604200000000001</v>
      </c>
      <c r="C155" s="11">
        <v>-8.8481200000000006E-6</v>
      </c>
      <c r="D155" s="11">
        <v>-2.59529E-5</v>
      </c>
      <c r="E155" s="11">
        <v>-3.38033E-6</v>
      </c>
      <c r="F155">
        <v>-1.9776799999999999E-4</v>
      </c>
      <c r="G155" s="11">
        <v>-1.7679000000000001E-5</v>
      </c>
      <c r="H155">
        <v>-1.98221E-4</v>
      </c>
      <c r="I155">
        <v>-6.7888100000000002E-3</v>
      </c>
      <c r="J155">
        <v>-18.507300000000001</v>
      </c>
      <c r="K155">
        <v>-10.021100000000001</v>
      </c>
      <c r="L155" s="11">
        <v>-1.31574E-10</v>
      </c>
      <c r="M155" s="11">
        <v>1.5457800000000001E-11</v>
      </c>
      <c r="N155">
        <v>469.22399999999999</v>
      </c>
      <c r="O155">
        <v>178.958</v>
      </c>
      <c r="P155">
        <v>124.907</v>
      </c>
      <c r="Q155">
        <v>-24.157900000000001</v>
      </c>
      <c r="R155">
        <v>3.1816200000000001</v>
      </c>
      <c r="S155">
        <v>-1.15534</v>
      </c>
      <c r="T155">
        <v>-0.89746000000000004</v>
      </c>
      <c r="U155">
        <v>-0.87130200000000002</v>
      </c>
      <c r="V155">
        <v>444065</v>
      </c>
      <c r="W155">
        <v>194673</v>
      </c>
      <c r="X155">
        <v>6061.2</v>
      </c>
      <c r="Y155">
        <v>6300.33</v>
      </c>
      <c r="Z155">
        <v>193995</v>
      </c>
      <c r="AA155">
        <v>5293.76</v>
      </c>
      <c r="AB155">
        <v>14900.9</v>
      </c>
      <c r="AC155">
        <v>-688995</v>
      </c>
      <c r="AD155">
        <v>-29672.9</v>
      </c>
      <c r="AE155">
        <v>-36123.1</v>
      </c>
      <c r="AF155">
        <v>-52352.6</v>
      </c>
      <c r="AG155">
        <v>-12454.4</v>
      </c>
      <c r="AH155">
        <v>4054.64</v>
      </c>
      <c r="AI155">
        <v>335.72500000000002</v>
      </c>
      <c r="AJ155">
        <v>44.870199999999997</v>
      </c>
      <c r="AK155">
        <v>-5.2103999999999999</v>
      </c>
      <c r="AL155">
        <v>0.208338</v>
      </c>
      <c r="AM155">
        <v>-1.66066</v>
      </c>
      <c r="AN155">
        <v>-0.111743</v>
      </c>
      <c r="AO155">
        <v>-7.0394100000000001E-2</v>
      </c>
      <c r="AP155" s="11">
        <v>154676000</v>
      </c>
      <c r="AQ155" s="11">
        <v>1976010</v>
      </c>
      <c r="AR155">
        <v>24132</v>
      </c>
      <c r="AS155">
        <v>24232.3</v>
      </c>
      <c r="AT155" s="11">
        <v>3031620</v>
      </c>
      <c r="AU155">
        <v>2658.22</v>
      </c>
      <c r="AV155">
        <v>1912.84</v>
      </c>
      <c r="AW155" s="11">
        <v>-9130590</v>
      </c>
      <c r="AX155">
        <v>198.07</v>
      </c>
      <c r="AY155">
        <v>199.83</v>
      </c>
      <c r="AZ155">
        <v>71.218400000000003</v>
      </c>
      <c r="BA155">
        <v>139.1</v>
      </c>
    </row>
    <row r="156" spans="1:53" x14ac:dyDescent="0.25">
      <c r="A156" s="24" t="s">
        <v>44</v>
      </c>
      <c r="B156">
        <v>-2.2454200000000002</v>
      </c>
      <c r="C156" s="11">
        <v>-1.83296E-6</v>
      </c>
      <c r="D156" s="11">
        <v>9.7637999999999996E-6</v>
      </c>
      <c r="E156" s="11">
        <v>-7.9029199999999997E-7</v>
      </c>
      <c r="F156">
        <v>-1.47145E-4</v>
      </c>
      <c r="G156" s="11">
        <v>-1.36354E-5</v>
      </c>
      <c r="H156">
        <v>-1.47486E-4</v>
      </c>
      <c r="I156">
        <v>-5.1042600000000002E-3</v>
      </c>
      <c r="J156">
        <v>-13.9338</v>
      </c>
      <c r="K156">
        <v>-7.5448500000000003</v>
      </c>
      <c r="L156" s="11">
        <v>-9.9061700000000004E-11</v>
      </c>
      <c r="M156" s="11">
        <v>1.16381E-11</v>
      </c>
      <c r="N156">
        <v>353.27800000000002</v>
      </c>
      <c r="O156">
        <v>134.73699999999999</v>
      </c>
      <c r="P156">
        <v>94.042400000000001</v>
      </c>
      <c r="Q156">
        <v>-18.188400000000001</v>
      </c>
      <c r="R156">
        <v>2.3954300000000002</v>
      </c>
      <c r="S156">
        <v>-0.86985100000000004</v>
      </c>
      <c r="T156">
        <v>-0.67569599999999996</v>
      </c>
      <c r="U156">
        <v>-0.65600199999999997</v>
      </c>
      <c r="V156">
        <v>334336</v>
      </c>
      <c r="W156">
        <v>146569</v>
      </c>
      <c r="X156">
        <v>4563.46</v>
      </c>
      <c r="Y156">
        <v>4743.5</v>
      </c>
      <c r="Z156">
        <v>146059</v>
      </c>
      <c r="AA156">
        <v>3985.66</v>
      </c>
      <c r="AB156">
        <v>11218.8</v>
      </c>
      <c r="AC156">
        <v>-518743</v>
      </c>
      <c r="AD156">
        <v>-22340.6</v>
      </c>
      <c r="AE156">
        <v>-27197</v>
      </c>
      <c r="AF156">
        <v>-39416.199999999997</v>
      </c>
      <c r="AG156">
        <v>-9376.86</v>
      </c>
      <c r="AH156">
        <v>3052.73</v>
      </c>
      <c r="AI156">
        <v>252.767</v>
      </c>
      <c r="AJ156">
        <v>33.782600000000002</v>
      </c>
      <c r="AK156">
        <v>-3.9228999999999998</v>
      </c>
      <c r="AL156">
        <v>0.156857</v>
      </c>
      <c r="AM156">
        <v>-1.25031</v>
      </c>
      <c r="AN156">
        <v>-8.4130800000000006E-2</v>
      </c>
      <c r="AO156">
        <v>-5.2999499999999998E-2</v>
      </c>
      <c r="AP156" s="11">
        <v>116455000</v>
      </c>
      <c r="AQ156" s="11">
        <v>2299210</v>
      </c>
      <c r="AR156">
        <v>8732.94</v>
      </c>
      <c r="AS156">
        <v>18244.400000000001</v>
      </c>
      <c r="AT156" s="11">
        <v>2282500</v>
      </c>
      <c r="AU156">
        <v>2001.36</v>
      </c>
      <c r="AV156">
        <v>1440.18</v>
      </c>
      <c r="AW156" s="11">
        <v>-6874400</v>
      </c>
      <c r="AX156">
        <v>149.12700000000001</v>
      </c>
      <c r="AY156">
        <v>150.452</v>
      </c>
      <c r="AZ156">
        <v>53.620199999999997</v>
      </c>
      <c r="BA156">
        <v>104.72799999999999</v>
      </c>
    </row>
    <row r="157" spans="1:53" hidden="1" x14ac:dyDescent="0.25">
      <c r="A157" s="24" t="s">
        <v>45</v>
      </c>
      <c r="B157">
        <v>-2.21875</v>
      </c>
      <c r="C157" s="11">
        <v>-1.81246E-6</v>
      </c>
      <c r="D157" s="11">
        <v>9.65212E-6</v>
      </c>
      <c r="E157" s="11">
        <v>-7.8141100000000003E-7</v>
      </c>
      <c r="F157">
        <v>-1.45468E-4</v>
      </c>
      <c r="G157" s="11">
        <v>-1.3479899999999999E-5</v>
      </c>
      <c r="H157">
        <v>-1.4580499999999999E-4</v>
      </c>
      <c r="I157">
        <v>-5.0460799999999997E-3</v>
      </c>
      <c r="J157">
        <v>-13.775</v>
      </c>
      <c r="K157">
        <v>-7.45885</v>
      </c>
      <c r="L157" s="11">
        <v>-9.7932600000000006E-11</v>
      </c>
      <c r="M157" s="11">
        <v>1.1505499999999999E-11</v>
      </c>
      <c r="N157">
        <v>349.25099999999998</v>
      </c>
      <c r="O157">
        <v>133.20099999999999</v>
      </c>
      <c r="P157">
        <v>92.970500000000001</v>
      </c>
      <c r="Q157">
        <v>-17.981100000000001</v>
      </c>
      <c r="R157">
        <v>2.3681299999999998</v>
      </c>
      <c r="S157">
        <v>-0.85993600000000003</v>
      </c>
      <c r="T157">
        <v>-0.66799399999999998</v>
      </c>
      <c r="U157">
        <v>-0.64852399999999999</v>
      </c>
      <c r="V157">
        <v>330525</v>
      </c>
      <c r="W157">
        <v>144898</v>
      </c>
      <c r="X157">
        <v>4511.45</v>
      </c>
      <c r="Y157">
        <v>4689.4399999999996</v>
      </c>
      <c r="Z157">
        <v>144394</v>
      </c>
      <c r="AA157">
        <v>3940.23</v>
      </c>
      <c r="AB157">
        <v>11090.9</v>
      </c>
      <c r="AC157">
        <v>-512830</v>
      </c>
      <c r="AD157">
        <v>-22086</v>
      </c>
      <c r="AE157">
        <v>-26887</v>
      </c>
      <c r="AF157">
        <v>-38966.9</v>
      </c>
      <c r="AG157">
        <v>-9269.98</v>
      </c>
      <c r="AH157">
        <v>3017.94</v>
      </c>
      <c r="AI157">
        <v>249.88499999999999</v>
      </c>
      <c r="AJ157">
        <v>33.397599999999997</v>
      </c>
      <c r="AK157">
        <v>-3.87819</v>
      </c>
      <c r="AL157">
        <v>0.15506900000000001</v>
      </c>
      <c r="AM157">
        <v>-1.2360500000000001</v>
      </c>
      <c r="AN157">
        <v>-8.3171800000000004E-2</v>
      </c>
      <c r="AO157">
        <v>-5.2395499999999998E-2</v>
      </c>
      <c r="AP157" s="11">
        <v>115128000</v>
      </c>
      <c r="AQ157" s="11">
        <v>2273000</v>
      </c>
      <c r="AR157">
        <v>17961.8</v>
      </c>
      <c r="AS157">
        <v>7996.7</v>
      </c>
      <c r="AT157" s="11">
        <v>2256480</v>
      </c>
      <c r="AU157">
        <v>1978.55</v>
      </c>
      <c r="AV157">
        <v>1423.76</v>
      </c>
      <c r="AW157" s="11">
        <v>-6796050</v>
      </c>
      <c r="AX157">
        <v>147.42699999999999</v>
      </c>
      <c r="AY157">
        <v>148.73699999999999</v>
      </c>
      <c r="AZ157">
        <v>53.009</v>
      </c>
      <c r="BA157">
        <v>103.53400000000001</v>
      </c>
    </row>
    <row r="158" spans="1:53" hidden="1" x14ac:dyDescent="0.25">
      <c r="A158" s="24" t="s">
        <v>46</v>
      </c>
      <c r="B158">
        <v>-2.96549</v>
      </c>
      <c r="C158" s="11">
        <v>-8.49758E-6</v>
      </c>
      <c r="D158" s="11">
        <v>-2.5788299999999998E-5</v>
      </c>
      <c r="E158" s="11">
        <v>-3.3992800000000001E-6</v>
      </c>
      <c r="F158">
        <v>-1.98149E-4</v>
      </c>
      <c r="G158" s="11">
        <v>-1.7709600000000001E-5</v>
      </c>
      <c r="H158">
        <v>-1.98603E-4</v>
      </c>
      <c r="I158">
        <v>-6.8014900000000003E-3</v>
      </c>
      <c r="J158">
        <v>-18.541799999999999</v>
      </c>
      <c r="K158">
        <v>-10.0397</v>
      </c>
      <c r="L158" s="11">
        <v>-1.3181900000000001E-10</v>
      </c>
      <c r="M158" s="11">
        <v>1.5486600000000001E-11</v>
      </c>
      <c r="N158">
        <v>470.09699999999998</v>
      </c>
      <c r="O158">
        <v>179.291</v>
      </c>
      <c r="P158">
        <v>125.14</v>
      </c>
      <c r="Q158">
        <v>-24.2028</v>
      </c>
      <c r="R158">
        <v>3.1875399999999998</v>
      </c>
      <c r="S158">
        <v>-1.1574899999999999</v>
      </c>
      <c r="T158">
        <v>-0.89912999999999998</v>
      </c>
      <c r="U158">
        <v>-0.87292400000000003</v>
      </c>
      <c r="V158">
        <v>444891</v>
      </c>
      <c r="W158">
        <v>195035</v>
      </c>
      <c r="X158">
        <v>6072.48</v>
      </c>
      <c r="Y158">
        <v>6312.05</v>
      </c>
      <c r="Z158">
        <v>194356</v>
      </c>
      <c r="AA158">
        <v>5303.62</v>
      </c>
      <c r="AB158">
        <v>14928.6</v>
      </c>
      <c r="AC158">
        <v>-690278</v>
      </c>
      <c r="AD158">
        <v>-29728.1</v>
      </c>
      <c r="AE158">
        <v>-36190.300000000003</v>
      </c>
      <c r="AF158">
        <v>-52450.1</v>
      </c>
      <c r="AG158">
        <v>-12477.5</v>
      </c>
      <c r="AH158">
        <v>4062.19</v>
      </c>
      <c r="AI158">
        <v>336.35</v>
      </c>
      <c r="AJ158">
        <v>44.953699999999998</v>
      </c>
      <c r="AK158">
        <v>-5.2201000000000004</v>
      </c>
      <c r="AL158">
        <v>0.20872599999999999</v>
      </c>
      <c r="AM158">
        <v>-1.6637500000000001</v>
      </c>
      <c r="AN158">
        <v>-0.11195099999999999</v>
      </c>
      <c r="AO158">
        <v>-7.0525099999999993E-2</v>
      </c>
      <c r="AP158" s="11">
        <v>154964000</v>
      </c>
      <c r="AQ158" s="11">
        <v>3059490</v>
      </c>
      <c r="AR158">
        <v>24176.9</v>
      </c>
      <c r="AS158">
        <v>24277.4</v>
      </c>
      <c r="AT158" s="11">
        <v>1968620</v>
      </c>
      <c r="AU158">
        <v>2663.16</v>
      </c>
      <c r="AV158">
        <v>1916.4</v>
      </c>
      <c r="AW158" s="11">
        <v>-9147580</v>
      </c>
      <c r="AX158">
        <v>198.43899999999999</v>
      </c>
      <c r="AY158">
        <v>200.202</v>
      </c>
      <c r="AZ158">
        <v>71.350899999999996</v>
      </c>
      <c r="BA158">
        <v>139.358</v>
      </c>
    </row>
    <row r="159" spans="1:53" hidden="1" x14ac:dyDescent="0.25">
      <c r="A159" s="24" t="s">
        <v>47</v>
      </c>
      <c r="B159">
        <v>2.0879300000000001</v>
      </c>
      <c r="C159" s="11">
        <v>6.0183599999999998E-5</v>
      </c>
      <c r="D159" s="11">
        <v>7.2269599999999998E-7</v>
      </c>
      <c r="E159" s="11">
        <v>1.52896E-5</v>
      </c>
      <c r="F159">
        <v>1.2703200000000001E-4</v>
      </c>
      <c r="G159" s="11">
        <v>7.6912599999999993E-6</v>
      </c>
      <c r="H159">
        <v>1.2729199999999999E-4</v>
      </c>
      <c r="I159">
        <v>3.9558600000000003E-3</v>
      </c>
      <c r="J159">
        <v>10.641299999999999</v>
      </c>
      <c r="K159">
        <v>5.7605199999999996</v>
      </c>
      <c r="L159" s="11">
        <v>7.5633999999999997E-11</v>
      </c>
      <c r="M159" s="11">
        <v>-8.8857500000000002E-12</v>
      </c>
      <c r="N159">
        <v>-269.72899999999998</v>
      </c>
      <c r="O159">
        <v>-102.872</v>
      </c>
      <c r="P159">
        <v>-71.801699999999997</v>
      </c>
      <c r="Q159">
        <v>13.886900000000001</v>
      </c>
      <c r="R159">
        <v>-1.8289200000000001</v>
      </c>
      <c r="S159">
        <v>0.664134</v>
      </c>
      <c r="T159">
        <v>0.51589600000000002</v>
      </c>
      <c r="U159">
        <v>0.50085900000000005</v>
      </c>
      <c r="V159">
        <v>-255266</v>
      </c>
      <c r="W159">
        <v>-111906</v>
      </c>
      <c r="X159">
        <v>-3484.22</v>
      </c>
      <c r="Y159">
        <v>-3621.68</v>
      </c>
      <c r="Z159">
        <v>-111516</v>
      </c>
      <c r="AA159">
        <v>-3043.07</v>
      </c>
      <c r="AB159">
        <v>-8565.61</v>
      </c>
      <c r="AC159">
        <v>396062</v>
      </c>
      <c r="AD159">
        <v>17057.2</v>
      </c>
      <c r="AE159">
        <v>20765</v>
      </c>
      <c r="AF159">
        <v>30094.400000000001</v>
      </c>
      <c r="AG159">
        <v>7159.26</v>
      </c>
      <c r="AH159">
        <v>-2330.77</v>
      </c>
      <c r="AI159">
        <v>-192.988</v>
      </c>
      <c r="AJ159">
        <v>-25.793199999999999</v>
      </c>
      <c r="AK159">
        <v>2.9951500000000002</v>
      </c>
      <c r="AL159">
        <v>-0.11976100000000001</v>
      </c>
      <c r="AM159">
        <v>0.95461200000000002</v>
      </c>
      <c r="AN159">
        <v>6.4234100000000002E-2</v>
      </c>
      <c r="AO159">
        <v>4.0465300000000003E-2</v>
      </c>
      <c r="AP159" s="11">
        <v>-88914000</v>
      </c>
      <c r="AQ159" s="11">
        <v>-1755450</v>
      </c>
      <c r="AR159">
        <v>-13872</v>
      </c>
      <c r="AS159">
        <v>-13929.7</v>
      </c>
      <c r="AT159" s="11">
        <v>-1742700</v>
      </c>
      <c r="AU159">
        <v>-1552.69</v>
      </c>
      <c r="AV159">
        <v>-1099.58</v>
      </c>
      <c r="AW159" s="11">
        <v>5248630</v>
      </c>
      <c r="AX159">
        <v>-113.85899999999999</v>
      </c>
      <c r="AY159">
        <v>-114.87</v>
      </c>
      <c r="AZ159">
        <v>-40.9392</v>
      </c>
      <c r="BA159">
        <v>-79.959999999999994</v>
      </c>
    </row>
    <row r="160" spans="1:53" hidden="1" x14ac:dyDescent="0.25">
      <c r="A160" s="24" t="s">
        <v>48</v>
      </c>
      <c r="B160">
        <v>-1.65012</v>
      </c>
      <c r="C160" s="11">
        <v>-1.9502399999999998E-6</v>
      </c>
      <c r="D160" s="11">
        <v>9.4726300000000001E-6</v>
      </c>
      <c r="E160" s="11">
        <v>-8.2936500000000004E-7</v>
      </c>
      <c r="F160">
        <v>-1.4498899999999999E-4</v>
      </c>
      <c r="G160" s="11">
        <v>-1.34215E-5</v>
      </c>
      <c r="H160">
        <v>-1.45325E-4</v>
      </c>
      <c r="I160">
        <v>-5.02792E-3</v>
      </c>
      <c r="J160">
        <v>-13.7249</v>
      </c>
      <c r="K160">
        <v>-7.4317099999999998</v>
      </c>
      <c r="L160" s="11">
        <v>-9.7576200000000004E-11</v>
      </c>
      <c r="M160" s="11">
        <v>1.1463600000000001E-11</v>
      </c>
      <c r="N160">
        <v>347.98</v>
      </c>
      <c r="O160">
        <v>132.71700000000001</v>
      </c>
      <c r="P160">
        <v>92.632199999999997</v>
      </c>
      <c r="Q160">
        <v>-17.915700000000001</v>
      </c>
      <c r="R160">
        <v>2.3595100000000002</v>
      </c>
      <c r="S160">
        <v>-0.85680699999999999</v>
      </c>
      <c r="T160">
        <v>-0.66556300000000002</v>
      </c>
      <c r="U160">
        <v>-0.64616499999999999</v>
      </c>
      <c r="V160">
        <v>329322</v>
      </c>
      <c r="W160">
        <v>144371</v>
      </c>
      <c r="X160">
        <v>4495.03</v>
      </c>
      <c r="Y160">
        <v>4672.37</v>
      </c>
      <c r="Z160">
        <v>143868</v>
      </c>
      <c r="AA160">
        <v>3925.9</v>
      </c>
      <c r="AB160">
        <v>11050.6</v>
      </c>
      <c r="AC160">
        <v>-510964</v>
      </c>
      <c r="AD160">
        <v>-22005.599999999999</v>
      </c>
      <c r="AE160">
        <v>-26789.200000000001</v>
      </c>
      <c r="AF160">
        <v>-38825.1</v>
      </c>
      <c r="AG160">
        <v>-9236.25</v>
      </c>
      <c r="AH160">
        <v>3006.95</v>
      </c>
      <c r="AI160">
        <v>248.976</v>
      </c>
      <c r="AJ160">
        <v>33.2761</v>
      </c>
      <c r="AK160">
        <v>-3.86408</v>
      </c>
      <c r="AL160">
        <v>0.154505</v>
      </c>
      <c r="AM160">
        <v>-1.23156</v>
      </c>
      <c r="AN160">
        <v>-8.2869200000000004E-2</v>
      </c>
      <c r="AO160">
        <v>-5.2204800000000003E-2</v>
      </c>
      <c r="AP160" s="11">
        <v>114709000</v>
      </c>
      <c r="AQ160" s="11">
        <v>2264730</v>
      </c>
      <c r="AR160">
        <v>17896.5</v>
      </c>
      <c r="AS160">
        <v>17970.8</v>
      </c>
      <c r="AT160" s="11">
        <v>2248270</v>
      </c>
      <c r="AU160">
        <v>1971.35</v>
      </c>
      <c r="AV160">
        <v>585.678</v>
      </c>
      <c r="AW160" s="11">
        <v>-6771320</v>
      </c>
      <c r="AX160">
        <v>146.89099999999999</v>
      </c>
      <c r="AY160">
        <v>148.19499999999999</v>
      </c>
      <c r="AZ160">
        <v>52.816099999999999</v>
      </c>
      <c r="BA160">
        <v>103.157</v>
      </c>
    </row>
    <row r="161" spans="1:53" hidden="1" x14ac:dyDescent="0.25">
      <c r="A161" s="24" t="s">
        <v>49</v>
      </c>
      <c r="B161">
        <v>-6.2572900000000002</v>
      </c>
      <c r="C161" s="11">
        <v>2.9991599999999999E-5</v>
      </c>
      <c r="D161" s="11">
        <v>2.9179699999999999E-6</v>
      </c>
      <c r="E161" s="11">
        <v>-2.48432E-5</v>
      </c>
      <c r="F161">
        <v>-4.48324E-4</v>
      </c>
      <c r="G161" s="11">
        <v>-4.3189000000000003E-5</v>
      </c>
      <c r="H161">
        <v>-4.4931000000000002E-4</v>
      </c>
      <c r="I161">
        <v>-1.4859499999999999E-2</v>
      </c>
      <c r="J161">
        <v>-40.322099999999999</v>
      </c>
      <c r="K161">
        <v>-21.831199999999999</v>
      </c>
      <c r="L161" s="11">
        <v>-2.8663799999999999E-10</v>
      </c>
      <c r="M161" s="11">
        <v>3.3675300000000001E-11</v>
      </c>
      <c r="N161">
        <v>1022.22</v>
      </c>
      <c r="O161">
        <v>389.86599999999999</v>
      </c>
      <c r="P161">
        <v>272.11399999999998</v>
      </c>
      <c r="Q161">
        <v>-52.628700000000002</v>
      </c>
      <c r="R161">
        <v>6.9312500000000004</v>
      </c>
      <c r="S161">
        <v>-2.51694</v>
      </c>
      <c r="T161">
        <v>-1.9551400000000001</v>
      </c>
      <c r="U161">
        <v>-1.8981600000000001</v>
      </c>
      <c r="V161">
        <v>967409</v>
      </c>
      <c r="W161">
        <v>424101</v>
      </c>
      <c r="X161">
        <v>13204.5</v>
      </c>
      <c r="Y161">
        <v>13725.5</v>
      </c>
      <c r="Z161">
        <v>422625</v>
      </c>
      <c r="AA161">
        <v>11532.6</v>
      </c>
      <c r="AB161">
        <v>32462</v>
      </c>
      <c r="AC161" s="11">
        <v>-1501000</v>
      </c>
      <c r="AD161">
        <v>-64643.3</v>
      </c>
      <c r="AE161">
        <v>-78695.3</v>
      </c>
      <c r="AF161">
        <v>-114052</v>
      </c>
      <c r="AG161">
        <v>-27132.2</v>
      </c>
      <c r="AH161">
        <v>8833.16</v>
      </c>
      <c r="AI161">
        <v>731.38699999999994</v>
      </c>
      <c r="AJ161">
        <v>97.751099999999994</v>
      </c>
      <c r="AK161">
        <v>-11.351000000000001</v>
      </c>
      <c r="AL161">
        <v>0.45387100000000002</v>
      </c>
      <c r="AM161">
        <v>-3.6177899999999998</v>
      </c>
      <c r="AN161">
        <v>-0.24343500000000001</v>
      </c>
      <c r="AO161">
        <v>-0.15335599999999999</v>
      </c>
      <c r="AP161" s="11">
        <v>336967000</v>
      </c>
      <c r="AQ161" s="11">
        <v>6652820</v>
      </c>
      <c r="AR161">
        <v>52572.3</v>
      </c>
      <c r="AS161">
        <v>52790.7</v>
      </c>
      <c r="AT161" s="11">
        <v>6604470</v>
      </c>
      <c r="AU161">
        <v>5791.01</v>
      </c>
      <c r="AV161">
        <v>4167.1899999999996</v>
      </c>
      <c r="AW161" s="11">
        <v>-3945790</v>
      </c>
      <c r="AX161">
        <v>431.50299999999999</v>
      </c>
      <c r="AY161">
        <v>435.33600000000001</v>
      </c>
      <c r="AZ161">
        <v>155.15100000000001</v>
      </c>
      <c r="BA161">
        <v>303.03300000000002</v>
      </c>
    </row>
    <row r="162" spans="1:53" hidden="1" x14ac:dyDescent="0.25">
      <c r="A162" s="24" t="s">
        <v>50</v>
      </c>
      <c r="B162">
        <v>-1.80277</v>
      </c>
      <c r="C162" s="11">
        <v>-3.4968000000000001E-6</v>
      </c>
      <c r="D162" s="11">
        <v>7.5391999999999997E-6</v>
      </c>
      <c r="E162" s="11">
        <v>-1.37085E-6</v>
      </c>
      <c r="F162">
        <v>-1.40648E-4</v>
      </c>
      <c r="G162" s="11">
        <v>1.29948E-5</v>
      </c>
      <c r="H162">
        <v>-1.4097299999999999E-4</v>
      </c>
      <c r="I162">
        <v>-4.8599200000000002E-3</v>
      </c>
      <c r="J162">
        <v>-13.2601</v>
      </c>
      <c r="K162">
        <v>-7.1800199999999998</v>
      </c>
      <c r="L162" s="11">
        <v>-9.4271599999999994E-11</v>
      </c>
      <c r="M162" s="11">
        <v>1.1075399999999999E-11</v>
      </c>
      <c r="N162">
        <v>336.19499999999999</v>
      </c>
      <c r="O162">
        <v>128.22200000000001</v>
      </c>
      <c r="P162">
        <v>89.495000000000005</v>
      </c>
      <c r="Q162">
        <v>-17.308900000000001</v>
      </c>
      <c r="R162">
        <v>2.2795999999999998</v>
      </c>
      <c r="S162">
        <v>-0.827789</v>
      </c>
      <c r="T162">
        <v>-0.64302199999999998</v>
      </c>
      <c r="U162">
        <v>-0.62428099999999997</v>
      </c>
      <c r="V162">
        <v>318169</v>
      </c>
      <c r="W162">
        <v>139481</v>
      </c>
      <c r="X162">
        <v>4342.79</v>
      </c>
      <c r="Y162">
        <v>4514.13</v>
      </c>
      <c r="Z162">
        <v>138996</v>
      </c>
      <c r="AA162">
        <v>3792.94</v>
      </c>
      <c r="AB162">
        <v>10676.3</v>
      </c>
      <c r="AC162">
        <v>-493659</v>
      </c>
      <c r="AD162">
        <v>-21260.400000000001</v>
      </c>
      <c r="AE162">
        <v>-25881.9</v>
      </c>
      <c r="AF162">
        <v>-37510.199999999997</v>
      </c>
      <c r="AG162">
        <v>-8923.44</v>
      </c>
      <c r="AH162">
        <v>2905.12</v>
      </c>
      <c r="AI162">
        <v>240.54400000000001</v>
      </c>
      <c r="AJ162">
        <v>32.149099999999997</v>
      </c>
      <c r="AK162">
        <v>-3.7332100000000001</v>
      </c>
      <c r="AL162">
        <v>0.14927199999999999</v>
      </c>
      <c r="AM162">
        <v>-1.1898500000000001</v>
      </c>
      <c r="AN162">
        <v>-8.0062599999999998E-2</v>
      </c>
      <c r="AO162">
        <v>-5.0436700000000001E-2</v>
      </c>
      <c r="AP162" s="11">
        <v>110824000</v>
      </c>
      <c r="AQ162" s="11">
        <v>2188030</v>
      </c>
      <c r="AR162">
        <v>17290.400000000001</v>
      </c>
      <c r="AS162">
        <v>17362.2</v>
      </c>
      <c r="AT162" s="11">
        <v>2172130</v>
      </c>
      <c r="AU162">
        <v>1904.59</v>
      </c>
      <c r="AV162">
        <v>1370.54</v>
      </c>
      <c r="AW162" s="11">
        <v>-6541990</v>
      </c>
      <c r="AX162">
        <v>11.6953</v>
      </c>
      <c r="AY162">
        <v>143.17599999999999</v>
      </c>
      <c r="AZ162">
        <v>51.0274</v>
      </c>
      <c r="BA162">
        <v>99.663600000000002</v>
      </c>
    </row>
    <row r="163" spans="1:53" hidden="1" x14ac:dyDescent="0.25">
      <c r="A163" s="24" t="s">
        <v>51</v>
      </c>
      <c r="B163">
        <v>-1.70377</v>
      </c>
      <c r="C163" s="11">
        <v>-3.5069799999999999E-6</v>
      </c>
      <c r="D163" s="11">
        <v>7.4115899999999996E-6</v>
      </c>
      <c r="E163" s="11">
        <v>-1.37191E-6</v>
      </c>
      <c r="F163">
        <v>-1.3916699999999999E-4</v>
      </c>
      <c r="G163" s="11">
        <v>1.27939E-5</v>
      </c>
      <c r="H163">
        <v>-1.39488E-4</v>
      </c>
      <c r="I163">
        <v>-4.8082699999999999E-3</v>
      </c>
      <c r="J163">
        <v>-13.119</v>
      </c>
      <c r="K163">
        <v>-7.1036099999999998</v>
      </c>
      <c r="L163" s="11">
        <v>-9.3268399999999999E-11</v>
      </c>
      <c r="M163" s="11">
        <v>1.09575E-11</v>
      </c>
      <c r="N163">
        <v>332.61700000000002</v>
      </c>
      <c r="O163">
        <v>126.857</v>
      </c>
      <c r="P163">
        <v>88.542699999999996</v>
      </c>
      <c r="Q163">
        <v>-17.124700000000001</v>
      </c>
      <c r="R163">
        <v>2.2553399999999999</v>
      </c>
      <c r="S163">
        <v>-0.81898000000000004</v>
      </c>
      <c r="T163">
        <v>-0.63617999999999997</v>
      </c>
      <c r="U163">
        <v>-0.61763800000000002</v>
      </c>
      <c r="V163">
        <v>314783</v>
      </c>
      <c r="W163">
        <v>137997</v>
      </c>
      <c r="X163">
        <v>4296.58</v>
      </c>
      <c r="Y163">
        <v>4466.1000000000004</v>
      </c>
      <c r="Z163">
        <v>137517</v>
      </c>
      <c r="AA163">
        <v>3752.57</v>
      </c>
      <c r="AB163">
        <v>10562.7</v>
      </c>
      <c r="AC163">
        <v>-488406</v>
      </c>
      <c r="AD163">
        <v>-21034.1</v>
      </c>
      <c r="AE163">
        <v>-25606.5</v>
      </c>
      <c r="AF163">
        <v>-37111.1</v>
      </c>
      <c r="AG163">
        <v>-8828.49</v>
      </c>
      <c r="AH163">
        <v>2874.2</v>
      </c>
      <c r="AI163">
        <v>237.98400000000001</v>
      </c>
      <c r="AJ163">
        <v>31.806999999999999</v>
      </c>
      <c r="AK163">
        <v>-3.6934800000000001</v>
      </c>
      <c r="AL163">
        <v>0.14768400000000001</v>
      </c>
      <c r="AM163">
        <v>-1.17719</v>
      </c>
      <c r="AN163">
        <v>-7.9210699999999995E-2</v>
      </c>
      <c r="AO163">
        <v>-4.99E-2</v>
      </c>
      <c r="AP163" s="11">
        <v>109645000</v>
      </c>
      <c r="AQ163" s="11">
        <v>2164740</v>
      </c>
      <c r="AR163">
        <v>17106.400000000001</v>
      </c>
      <c r="AS163">
        <v>17177.5</v>
      </c>
      <c r="AT163" s="11">
        <v>2149010</v>
      </c>
      <c r="AU163">
        <v>1884.32</v>
      </c>
      <c r="AV163">
        <v>1355.95</v>
      </c>
      <c r="AW163" s="11">
        <v>-6472380</v>
      </c>
      <c r="AX163">
        <v>140.40600000000001</v>
      </c>
      <c r="AY163">
        <v>5.6545199999999998</v>
      </c>
      <c r="AZ163">
        <v>50.484400000000001</v>
      </c>
      <c r="BA163">
        <v>98.603099999999998</v>
      </c>
    </row>
    <row r="164" spans="1:53" hidden="1" x14ac:dyDescent="0.25">
      <c r="A164" s="24" t="s">
        <v>52</v>
      </c>
      <c r="B164">
        <v>1.2341599999999999</v>
      </c>
      <c r="C164" s="11">
        <v>-9.1517900000000003E-6</v>
      </c>
      <c r="D164" s="11">
        <v>2.62261E-6</v>
      </c>
      <c r="E164" s="11">
        <v>-3.3740499999999999E-6</v>
      </c>
      <c r="F164">
        <v>1.73461E-4</v>
      </c>
      <c r="G164" s="11">
        <v>6.2183000000000002E-6</v>
      </c>
      <c r="H164">
        <v>1.73826E-4</v>
      </c>
      <c r="I164">
        <v>5.5351799999999998E-3</v>
      </c>
      <c r="J164">
        <v>14.941599999999999</v>
      </c>
      <c r="K164">
        <v>8.0889500000000005</v>
      </c>
      <c r="L164" s="11">
        <v>1.0620600000000001E-10</v>
      </c>
      <c r="M164" s="11">
        <v>-1.24774E-11</v>
      </c>
      <c r="N164">
        <v>-378.75400000000002</v>
      </c>
      <c r="O164">
        <v>-144.45400000000001</v>
      </c>
      <c r="P164">
        <v>-100.824</v>
      </c>
      <c r="Q164">
        <v>19.5001</v>
      </c>
      <c r="R164">
        <v>-2.5681799999999999</v>
      </c>
      <c r="S164">
        <v>0.93257999999999996</v>
      </c>
      <c r="T164">
        <v>0.72442399999999996</v>
      </c>
      <c r="U164">
        <v>0.70330999999999999</v>
      </c>
      <c r="V164">
        <v>-358446</v>
      </c>
      <c r="W164">
        <v>-157139</v>
      </c>
      <c r="X164">
        <v>-4892.5600000000004</v>
      </c>
      <c r="Y164">
        <v>-5085.58</v>
      </c>
      <c r="Z164">
        <v>-156592</v>
      </c>
      <c r="AA164">
        <v>-4273.09</v>
      </c>
      <c r="AB164">
        <v>-12027.9</v>
      </c>
      <c r="AC164">
        <v>556153</v>
      </c>
      <c r="AD164">
        <v>23951.8</v>
      </c>
      <c r="AE164">
        <v>29158.3</v>
      </c>
      <c r="AF164">
        <v>42258.7</v>
      </c>
      <c r="AG164">
        <v>10053.1</v>
      </c>
      <c r="AH164">
        <v>-3272.88</v>
      </c>
      <c r="AI164">
        <v>-270.995</v>
      </c>
      <c r="AJ164">
        <v>-36.218899999999998</v>
      </c>
      <c r="AK164">
        <v>4.2058</v>
      </c>
      <c r="AL164">
        <v>-0.16816900000000001</v>
      </c>
      <c r="AM164">
        <v>1.3404700000000001</v>
      </c>
      <c r="AN164">
        <v>9.0197899999999998E-2</v>
      </c>
      <c r="AO164">
        <v>5.68216E-2</v>
      </c>
      <c r="AP164" s="11">
        <v>-124853000</v>
      </c>
      <c r="AQ164" s="11">
        <v>-2465010</v>
      </c>
      <c r="AR164">
        <v>-19479.2</v>
      </c>
      <c r="AS164">
        <v>-19560.099999999999</v>
      </c>
      <c r="AT164" s="11">
        <v>-2447100</v>
      </c>
      <c r="AU164">
        <v>-2145.69</v>
      </c>
      <c r="AV164">
        <v>-1544.03</v>
      </c>
      <c r="AW164" s="11">
        <v>7370150</v>
      </c>
      <c r="AX164">
        <v>-159.881</v>
      </c>
      <c r="AY164">
        <v>-161.30099999999999</v>
      </c>
      <c r="AZ164">
        <v>-20.826799999999999</v>
      </c>
      <c r="BA164">
        <v>-112.28</v>
      </c>
    </row>
    <row r="165" spans="1:53" hidden="1" x14ac:dyDescent="0.25">
      <c r="A165" s="24" t="s">
        <v>53</v>
      </c>
      <c r="B165">
        <v>2.4244500000000002</v>
      </c>
      <c r="C165" s="11">
        <v>2.29196E-6</v>
      </c>
      <c r="D165" s="11">
        <v>9.7739199999999994E-6</v>
      </c>
      <c r="E165" s="11">
        <v>-1.5794099999999999E-6</v>
      </c>
      <c r="F165" s="11">
        <v>-9.6003900000000004E-5</v>
      </c>
      <c r="G165" s="11">
        <v>6.2097900000000004E-6</v>
      </c>
      <c r="H165" s="11">
        <v>-9.6223800000000005E-5</v>
      </c>
      <c r="I165">
        <v>-3.2974300000000001E-3</v>
      </c>
      <c r="J165">
        <v>-8.98996</v>
      </c>
      <c r="K165">
        <v>-4.8677599999999996</v>
      </c>
      <c r="L165" s="11">
        <v>-6.3912299999999999E-11</v>
      </c>
      <c r="M165" s="11">
        <v>7.5086499999999995E-12</v>
      </c>
      <c r="N165">
        <v>227.92699999999999</v>
      </c>
      <c r="O165">
        <v>86.929199999999994</v>
      </c>
      <c r="P165">
        <v>60.673999999999999</v>
      </c>
      <c r="Q165">
        <v>-11.7347</v>
      </c>
      <c r="R165">
        <v>1.54548</v>
      </c>
      <c r="S165">
        <v>-0.56120700000000001</v>
      </c>
      <c r="T165">
        <v>-0.43594300000000002</v>
      </c>
      <c r="U165">
        <v>-0.42323699999999997</v>
      </c>
      <c r="V165">
        <v>215705</v>
      </c>
      <c r="W165">
        <v>94562.7</v>
      </c>
      <c r="X165">
        <v>2944.24</v>
      </c>
      <c r="Y165">
        <v>3060.4</v>
      </c>
      <c r="Z165">
        <v>94233.600000000006</v>
      </c>
      <c r="AA165">
        <v>2571.46</v>
      </c>
      <c r="AB165">
        <v>7238.12</v>
      </c>
      <c r="AC165">
        <v>-334681</v>
      </c>
      <c r="AD165">
        <v>-14413.7</v>
      </c>
      <c r="AE165">
        <v>-17546.900000000001</v>
      </c>
      <c r="AF165">
        <v>-25430.400000000001</v>
      </c>
      <c r="AG165">
        <v>-6049.73</v>
      </c>
      <c r="AH165">
        <v>1969.55</v>
      </c>
      <c r="AI165">
        <v>163.07900000000001</v>
      </c>
      <c r="AJ165">
        <v>21.7958</v>
      </c>
      <c r="AK165">
        <v>-2.5309699999999999</v>
      </c>
      <c r="AL165">
        <v>0.101201</v>
      </c>
      <c r="AM165">
        <v>-0.80666800000000005</v>
      </c>
      <c r="AN165">
        <v>-5.42792E-2</v>
      </c>
      <c r="AO165">
        <v>-3.4194099999999998E-2</v>
      </c>
      <c r="AP165" s="11">
        <v>75134200</v>
      </c>
      <c r="AQ165" s="11">
        <v>1483390</v>
      </c>
      <c r="AR165">
        <v>11722.2</v>
      </c>
      <c r="AS165">
        <v>11770.9</v>
      </c>
      <c r="AT165" s="11">
        <v>1472610</v>
      </c>
      <c r="AU165">
        <v>1291.23</v>
      </c>
      <c r="AV165">
        <v>929.16700000000003</v>
      </c>
      <c r="AW165" s="11">
        <v>-4435200</v>
      </c>
      <c r="AX165">
        <v>96.213099999999997</v>
      </c>
      <c r="AY165">
        <v>97.067800000000005</v>
      </c>
      <c r="AZ165">
        <v>34.594499999999996</v>
      </c>
      <c r="BA165">
        <v>-9.4901400000000002</v>
      </c>
    </row>
    <row r="166" spans="1:53" x14ac:dyDescent="0.25">
      <c r="B166" t="s">
        <v>147</v>
      </c>
    </row>
  </sheetData>
  <conditionalFormatting sqref="B3:BA3">
    <cfRule type="cellIs" dxfId="1" priority="2" operator="lessThan">
      <formula>0</formula>
    </cfRule>
  </conditionalFormatting>
  <conditionalFormatting sqref="B2:XFD2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54EA-5B6D-4321-B777-5E011511B82C}">
  <dimension ref="A1:V36"/>
  <sheetViews>
    <sheetView tabSelected="1" workbookViewId="0">
      <selection activeCell="P16" sqref="P16"/>
    </sheetView>
  </sheetViews>
  <sheetFormatPr defaultRowHeight="15" x14ac:dyDescent="0.25"/>
  <cols>
    <col min="2" max="2" width="26.7109375" bestFit="1" customWidth="1"/>
    <col min="3" max="9" width="9.28515625" bestFit="1" customWidth="1"/>
    <col min="10" max="10" width="10.28515625" bestFit="1" customWidth="1"/>
    <col min="11" max="11" width="9.28515625" bestFit="1" customWidth="1"/>
  </cols>
  <sheetData>
    <row r="1" spans="1:22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150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150</v>
      </c>
    </row>
    <row r="2" spans="1:22" x14ac:dyDescent="0.25">
      <c r="B2" t="s">
        <v>146</v>
      </c>
      <c r="M2" t="s">
        <v>146</v>
      </c>
    </row>
    <row r="3" spans="1:22" x14ac:dyDescent="0.25">
      <c r="A3" t="s">
        <v>2</v>
      </c>
      <c r="B3">
        <v>28.4664</v>
      </c>
      <c r="C3">
        <v>0</v>
      </c>
      <c r="D3">
        <v>0</v>
      </c>
      <c r="E3">
        <v>0</v>
      </c>
      <c r="F3">
        <v>0</v>
      </c>
      <c r="G3" s="11">
        <v>1.2646499999999999E-7</v>
      </c>
      <c r="H3" s="11">
        <v>1.76789E-9</v>
      </c>
      <c r="I3">
        <v>9.3147200000000003E-3</v>
      </c>
      <c r="J3">
        <v>0.33200800000000003</v>
      </c>
      <c r="K3">
        <v>1.9076099999999999E-3</v>
      </c>
      <c r="M3">
        <v>32.983800000000002</v>
      </c>
      <c r="N3">
        <v>0</v>
      </c>
      <c r="O3">
        <v>0</v>
      </c>
      <c r="P3">
        <v>0</v>
      </c>
      <c r="Q3">
        <v>0</v>
      </c>
      <c r="R3" s="11">
        <v>1.72378E-6</v>
      </c>
      <c r="S3" s="13">
        <v>2.4619200000000001E-8</v>
      </c>
      <c r="T3">
        <v>0.133135</v>
      </c>
      <c r="U3">
        <v>6.1256500000000003</v>
      </c>
      <c r="V3">
        <v>2.6444200000000001E-2</v>
      </c>
    </row>
    <row r="4" spans="1:22" x14ac:dyDescent="0.25">
      <c r="A4" t="s">
        <v>3</v>
      </c>
      <c r="B4">
        <v>0</v>
      </c>
      <c r="C4">
        <v>1.0963000000000001</v>
      </c>
      <c r="D4">
        <v>0</v>
      </c>
      <c r="E4">
        <v>0</v>
      </c>
      <c r="F4">
        <v>0</v>
      </c>
      <c r="G4">
        <v>3.1252099999999998E-2</v>
      </c>
      <c r="H4">
        <v>0</v>
      </c>
      <c r="I4">
        <v>1.4210700000000001</v>
      </c>
      <c r="J4">
        <v>72.303799999999995</v>
      </c>
      <c r="K4">
        <v>7.9499500000000001E-2</v>
      </c>
      <c r="M4">
        <v>0</v>
      </c>
      <c r="N4">
        <v>1.0994699999999999</v>
      </c>
      <c r="O4">
        <v>0</v>
      </c>
      <c r="P4">
        <v>0</v>
      </c>
      <c r="Q4">
        <v>0</v>
      </c>
      <c r="R4">
        <v>3.2026300000000001E-2</v>
      </c>
      <c r="S4">
        <v>0</v>
      </c>
      <c r="T4">
        <v>1.54253</v>
      </c>
      <c r="U4">
        <v>96.405500000000004</v>
      </c>
      <c r="V4">
        <v>8.3233399999999999E-2</v>
      </c>
    </row>
    <row r="5" spans="1:22" x14ac:dyDescent="0.25">
      <c r="A5" t="s">
        <v>4</v>
      </c>
      <c r="B5">
        <v>0</v>
      </c>
      <c r="C5">
        <v>0</v>
      </c>
      <c r="D5">
        <v>1.10971</v>
      </c>
      <c r="E5">
        <v>0</v>
      </c>
      <c r="F5">
        <v>0</v>
      </c>
      <c r="G5">
        <v>6.0275599999999999E-2</v>
      </c>
      <c r="H5">
        <v>0</v>
      </c>
      <c r="I5">
        <v>1.9839199999999999</v>
      </c>
      <c r="J5">
        <v>108.249</v>
      </c>
      <c r="K5">
        <v>0.13050500000000001</v>
      </c>
      <c r="M5">
        <v>0</v>
      </c>
      <c r="N5">
        <v>0</v>
      </c>
      <c r="O5">
        <v>1.1127</v>
      </c>
      <c r="P5">
        <v>0</v>
      </c>
      <c r="Q5">
        <v>0</v>
      </c>
      <c r="R5">
        <v>6.2330999999999998E-2</v>
      </c>
      <c r="S5">
        <v>0</v>
      </c>
      <c r="T5">
        <v>2.1818900000000001</v>
      </c>
      <c r="U5">
        <v>145.64599999999999</v>
      </c>
      <c r="V5">
        <v>0.137878</v>
      </c>
    </row>
    <row r="6" spans="1:22" x14ac:dyDescent="0.25">
      <c r="A6" t="s">
        <v>5</v>
      </c>
      <c r="B6">
        <v>0</v>
      </c>
      <c r="C6">
        <v>0</v>
      </c>
      <c r="D6">
        <v>0</v>
      </c>
      <c r="E6">
        <v>1.00034</v>
      </c>
      <c r="F6">
        <v>0</v>
      </c>
      <c r="G6">
        <v>0</v>
      </c>
      <c r="H6">
        <v>0</v>
      </c>
      <c r="I6">
        <v>0</v>
      </c>
      <c r="J6">
        <v>0</v>
      </c>
      <c r="K6">
        <v>0.10315000000000001</v>
      </c>
      <c r="M6">
        <v>0</v>
      </c>
      <c r="N6">
        <v>0</v>
      </c>
      <c r="O6">
        <v>0</v>
      </c>
      <c r="P6">
        <v>1.00037</v>
      </c>
      <c r="Q6">
        <v>0</v>
      </c>
      <c r="R6">
        <v>0</v>
      </c>
      <c r="S6">
        <v>0</v>
      </c>
      <c r="T6">
        <v>0</v>
      </c>
      <c r="U6">
        <v>0</v>
      </c>
      <c r="V6">
        <v>0.102572</v>
      </c>
    </row>
    <row r="7" spans="1:22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7</v>
      </c>
      <c r="B8">
        <v>9.7806100000000007E-2</v>
      </c>
      <c r="C8">
        <v>8.5185499999999997E-2</v>
      </c>
      <c r="D8">
        <v>0.10008400000000001</v>
      </c>
      <c r="E8">
        <v>0</v>
      </c>
      <c r="F8">
        <v>0</v>
      </c>
      <c r="G8">
        <v>1.0915299999999999</v>
      </c>
      <c r="H8">
        <v>0</v>
      </c>
      <c r="I8">
        <v>0</v>
      </c>
      <c r="J8">
        <v>0</v>
      </c>
      <c r="K8">
        <v>0</v>
      </c>
      <c r="M8" s="12">
        <v>9.8643599999999998E-2</v>
      </c>
      <c r="N8">
        <v>8.5915000000000005E-2</v>
      </c>
      <c r="O8">
        <v>0.100941</v>
      </c>
      <c r="P8">
        <v>0</v>
      </c>
      <c r="Q8">
        <v>0</v>
      </c>
      <c r="R8">
        <v>1.09436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8</v>
      </c>
      <c r="B9">
        <v>1.0558800000000001E-4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M9">
        <v>1.0335E-4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</row>
    <row r="10" spans="1:22" x14ac:dyDescent="0.25">
      <c r="A10" t="s">
        <v>9</v>
      </c>
      <c r="B10">
        <v>18.5486</v>
      </c>
      <c r="C10">
        <v>9.97346E-3</v>
      </c>
      <c r="D10">
        <v>8.4818800000000007E-3</v>
      </c>
      <c r="E10">
        <v>0</v>
      </c>
      <c r="F10">
        <v>0</v>
      </c>
      <c r="G10">
        <v>0</v>
      </c>
      <c r="H10">
        <v>0</v>
      </c>
      <c r="I10">
        <v>478.71100000000001</v>
      </c>
      <c r="J10">
        <v>31209.1</v>
      </c>
      <c r="K10">
        <v>0</v>
      </c>
      <c r="M10" s="12">
        <v>22.741700000000002</v>
      </c>
      <c r="N10">
        <v>1.23521E-2</v>
      </c>
      <c r="O10">
        <v>1.0547300000000001E-2</v>
      </c>
      <c r="P10">
        <v>0</v>
      </c>
      <c r="Q10">
        <v>0</v>
      </c>
      <c r="R10">
        <v>0</v>
      </c>
      <c r="S10">
        <v>0</v>
      </c>
      <c r="T10">
        <v>504.25900000000001</v>
      </c>
      <c r="U10">
        <v>39991.300000000003</v>
      </c>
      <c r="V10">
        <v>0</v>
      </c>
    </row>
    <row r="11" spans="1:22" x14ac:dyDescent="0.25">
      <c r="A11" t="s">
        <v>10</v>
      </c>
      <c r="B11">
        <v>10.617100000000001</v>
      </c>
      <c r="C11">
        <v>8.1490999999999994E-3</v>
      </c>
      <c r="D11">
        <v>7.4320699999999998E-3</v>
      </c>
      <c r="E11">
        <v>0</v>
      </c>
      <c r="F11">
        <v>0</v>
      </c>
      <c r="G11">
        <v>0</v>
      </c>
      <c r="H11">
        <v>0</v>
      </c>
      <c r="I11">
        <v>501.18599999999998</v>
      </c>
      <c r="J11">
        <v>34212</v>
      </c>
      <c r="K11">
        <v>4.9444500000000004E-4</v>
      </c>
      <c r="M11">
        <v>13.851100000000001</v>
      </c>
      <c r="N11">
        <v>1.0219000000000001E-2</v>
      </c>
      <c r="O11">
        <v>9.3198599999999993E-3</v>
      </c>
      <c r="P11">
        <v>0</v>
      </c>
      <c r="Q11">
        <v>0</v>
      </c>
      <c r="R11">
        <v>0</v>
      </c>
      <c r="S11">
        <v>0</v>
      </c>
      <c r="T11">
        <v>529.37699999999995</v>
      </c>
      <c r="U11">
        <v>44038.3</v>
      </c>
      <c r="V11">
        <v>-1.14897E-3</v>
      </c>
    </row>
    <row r="12" spans="1:22" x14ac:dyDescent="0.25">
      <c r="A12" t="s">
        <v>150</v>
      </c>
      <c r="B12">
        <v>7.7618600000000004</v>
      </c>
      <c r="C12">
        <v>1.14007E-3</v>
      </c>
      <c r="D12">
        <v>1.14007E-3</v>
      </c>
      <c r="E12">
        <v>3.42467E-4</v>
      </c>
      <c r="F12">
        <v>0</v>
      </c>
      <c r="G12">
        <v>0</v>
      </c>
      <c r="H12">
        <v>0</v>
      </c>
      <c r="I12">
        <v>0</v>
      </c>
      <c r="J12">
        <v>6.2912499999999996E-2</v>
      </c>
      <c r="K12">
        <v>0.41569600000000001</v>
      </c>
      <c r="M12">
        <v>8.1789299999999994</v>
      </c>
      <c r="N12">
        <v>1.20681E-3</v>
      </c>
      <c r="O12">
        <v>1.20681E-3</v>
      </c>
      <c r="P12">
        <v>3.6815799999999999E-4</v>
      </c>
      <c r="Q12">
        <v>0</v>
      </c>
      <c r="R12">
        <v>0</v>
      </c>
      <c r="S12">
        <v>0</v>
      </c>
      <c r="T12">
        <v>0</v>
      </c>
      <c r="U12">
        <v>-0.15715999999999999</v>
      </c>
      <c r="V12">
        <v>0.45080399999999998</v>
      </c>
    </row>
    <row r="13" spans="1:22" x14ac:dyDescent="0.25">
      <c r="B13" t="s">
        <v>147</v>
      </c>
      <c r="M13" t="s">
        <v>147</v>
      </c>
    </row>
    <row r="14" spans="1:22" x14ac:dyDescent="0.25">
      <c r="B14" t="s">
        <v>148</v>
      </c>
      <c r="M14" t="s">
        <v>148</v>
      </c>
    </row>
    <row r="15" spans="1:22" x14ac:dyDescent="0.25">
      <c r="A15" t="s">
        <v>2</v>
      </c>
      <c r="B15" s="63">
        <v>11759.6</v>
      </c>
      <c r="C15" s="14">
        <v>4.1342700000000003E-2</v>
      </c>
      <c r="D15" s="14">
        <v>2.51837E-2</v>
      </c>
      <c r="E15" s="14">
        <v>9.5715100000000001E-3</v>
      </c>
      <c r="F15" s="14">
        <v>0.19597999999999999</v>
      </c>
      <c r="G15" s="14">
        <v>1.5166000000000001E-2</v>
      </c>
      <c r="H15" s="14">
        <v>0.19641400000000001</v>
      </c>
      <c r="I15" s="14">
        <v>5.90055</v>
      </c>
      <c r="J15" s="14">
        <v>1.03094</v>
      </c>
      <c r="K15" s="14">
        <v>2.88497</v>
      </c>
      <c r="M15">
        <v>34.805199999999999</v>
      </c>
      <c r="N15" s="11">
        <v>4.5132600000000002E-5</v>
      </c>
      <c r="O15" s="11">
        <v>1.13261E-5</v>
      </c>
      <c r="P15" s="11">
        <v>1.10741E-5</v>
      </c>
      <c r="Q15">
        <v>4.2246500000000001E-4</v>
      </c>
      <c r="R15" s="11">
        <v>-6.64505E-6</v>
      </c>
      <c r="S15" s="12">
        <v>4.2344700000000003E-4</v>
      </c>
      <c r="T15">
        <v>0.14375599999999999</v>
      </c>
      <c r="U15">
        <v>-748.06899999999996</v>
      </c>
      <c r="V15">
        <v>3.2328500000000003E-2</v>
      </c>
    </row>
    <row r="16" spans="1:22" x14ac:dyDescent="0.25">
      <c r="A16" t="s">
        <v>3</v>
      </c>
      <c r="B16" s="63">
        <f>-53555500</f>
        <v>-53555500</v>
      </c>
      <c r="C16" s="14">
        <v>-187.66200000000001</v>
      </c>
      <c r="D16" s="14">
        <v>-114.985</v>
      </c>
      <c r="E16" s="14">
        <v>-43.700400000000002</v>
      </c>
      <c r="F16" s="14">
        <v>-894.71199999999999</v>
      </c>
      <c r="G16" s="14">
        <v>-69.220500000000001</v>
      </c>
      <c r="H16" s="14">
        <v>-896.69399999999996</v>
      </c>
      <c r="I16" s="14">
        <v>-26893</v>
      </c>
      <c r="J16" s="14">
        <v>-4701.84</v>
      </c>
      <c r="K16" s="14">
        <v>-13162.1</v>
      </c>
      <c r="M16">
        <v>139.87700000000001</v>
      </c>
      <c r="N16">
        <v>1.1029</v>
      </c>
      <c r="O16">
        <v>8.25875E-4</v>
      </c>
      <c r="P16">
        <v>8.4009000000000004E-4</v>
      </c>
      <c r="Q16">
        <v>3.2464300000000001E-2</v>
      </c>
      <c r="R16">
        <v>3.13376E-2</v>
      </c>
      <c r="S16">
        <v>3.2537900000000002E-2</v>
      </c>
      <c r="T16">
        <v>2.35839</v>
      </c>
      <c r="U16">
        <v>-17081.099999999999</v>
      </c>
      <c r="V16">
        <v>0.53549899999999995</v>
      </c>
    </row>
    <row r="17" spans="1:22" x14ac:dyDescent="0.25">
      <c r="A17" t="s">
        <v>4</v>
      </c>
      <c r="B17" s="63">
        <f>-105805000</f>
        <v>-105805000</v>
      </c>
      <c r="C17" s="14">
        <v>-372.91</v>
      </c>
      <c r="D17" s="14">
        <v>-226.06</v>
      </c>
      <c r="E17" s="14">
        <v>-86.335300000000004</v>
      </c>
      <c r="F17" s="14">
        <v>-1767.61</v>
      </c>
      <c r="G17" s="14">
        <v>-136.755</v>
      </c>
      <c r="H17" s="14">
        <v>-1771.53</v>
      </c>
      <c r="I17" s="14">
        <v>-53131.3</v>
      </c>
      <c r="J17" s="14">
        <v>-9289.15</v>
      </c>
      <c r="K17" s="14">
        <v>-26003.3</v>
      </c>
      <c r="M17">
        <v>262.50700000000001</v>
      </c>
      <c r="N17">
        <v>6.4227700000000004E-3</v>
      </c>
      <c r="O17">
        <v>1.1142399999999999</v>
      </c>
      <c r="P17">
        <v>1.5755400000000001E-3</v>
      </c>
      <c r="Q17">
        <v>6.0924499999999999E-2</v>
      </c>
      <c r="R17">
        <v>6.10343E-2</v>
      </c>
      <c r="S17">
        <v>6.1062699999999998E-2</v>
      </c>
      <c r="T17">
        <v>3.7129599999999998</v>
      </c>
      <c r="U17">
        <v>-28248.6</v>
      </c>
      <c r="V17">
        <v>0.98664200000000002</v>
      </c>
    </row>
    <row r="18" spans="1:22" x14ac:dyDescent="0.25">
      <c r="A18" t="s">
        <v>5</v>
      </c>
      <c r="B18" s="63">
        <v>-148957</v>
      </c>
      <c r="C18" s="14">
        <v>-0.52499499999999999</v>
      </c>
      <c r="D18" s="14">
        <v>-0.31981300000000001</v>
      </c>
      <c r="E18" s="14">
        <v>0.87879600000000002</v>
      </c>
      <c r="F18" s="14">
        <v>-2.4885100000000002</v>
      </c>
      <c r="G18" s="14">
        <v>-0.192609</v>
      </c>
      <c r="H18" s="14">
        <v>-2.4940199999999999</v>
      </c>
      <c r="I18" s="14">
        <v>-74.802999999999997</v>
      </c>
      <c r="J18" s="14">
        <v>-13.077999999999999</v>
      </c>
      <c r="K18" s="14">
        <v>-36.505800000000001</v>
      </c>
      <c r="M18">
        <v>0.29395900000000003</v>
      </c>
      <c r="N18" s="11">
        <v>7.1729399999999998E-6</v>
      </c>
      <c r="O18" s="11">
        <v>1.7114499999999999E-6</v>
      </c>
      <c r="P18">
        <v>1.00037</v>
      </c>
      <c r="Q18" s="11">
        <v>6.8219400000000006E-5</v>
      </c>
      <c r="R18" s="11">
        <v>-1.47035E-6</v>
      </c>
      <c r="S18" s="11">
        <v>6.83741E-5</v>
      </c>
      <c r="T18">
        <v>1.71433E-3</v>
      </c>
      <c r="U18">
        <v>-14.0303</v>
      </c>
      <c r="V18">
        <v>0.103524</v>
      </c>
    </row>
    <row r="19" spans="1:22" x14ac:dyDescent="0.25">
      <c r="A19" t="s">
        <v>6</v>
      </c>
      <c r="B19" s="14">
        <v>0</v>
      </c>
      <c r="C19" s="14">
        <v>0</v>
      </c>
      <c r="D19" s="14">
        <v>0</v>
      </c>
      <c r="E19" s="14">
        <v>0</v>
      </c>
      <c r="F19" s="14">
        <v>1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7</v>
      </c>
      <c r="B20" s="14">
        <f>-178394000</f>
        <v>-178394000</v>
      </c>
      <c r="C20" s="14">
        <v>-628.66300000000001</v>
      </c>
      <c r="D20" s="14">
        <v>-382.91699999999997</v>
      </c>
      <c r="E20" s="14">
        <v>-145.566</v>
      </c>
      <c r="F20" s="14">
        <v>-2980.29</v>
      </c>
      <c r="G20" s="14">
        <v>-229.584</v>
      </c>
      <c r="H20" s="14">
        <v>-2986.89</v>
      </c>
      <c r="I20" s="14">
        <v>-89585.8</v>
      </c>
      <c r="J20" s="14">
        <v>-15662.5</v>
      </c>
      <c r="K20" s="14">
        <v>-43843.3</v>
      </c>
      <c r="M20" s="12">
        <v>356.90300000000002</v>
      </c>
      <c r="N20">
        <v>9.4624200000000006E-2</v>
      </c>
      <c r="O20">
        <v>0.10302</v>
      </c>
      <c r="P20">
        <v>2.1355900000000001E-3</v>
      </c>
      <c r="Q20">
        <v>8.28039E-2</v>
      </c>
      <c r="R20">
        <v>1.09257</v>
      </c>
      <c r="S20">
        <v>8.2991700000000002E-2</v>
      </c>
      <c r="T20">
        <v>2.0808300000000002</v>
      </c>
      <c r="U20">
        <v>-17029.900000000001</v>
      </c>
      <c r="V20">
        <v>1.1536500000000001</v>
      </c>
    </row>
    <row r="21" spans="1:22" x14ac:dyDescent="0.25">
      <c r="A21" t="s">
        <v>8</v>
      </c>
      <c r="B21" s="14">
        <v>-0.133795</v>
      </c>
      <c r="C21" s="14">
        <v>-4.7192299999999998E-7</v>
      </c>
      <c r="D21" s="14">
        <v>-2.8748399999999998E-7</v>
      </c>
      <c r="E21" s="14">
        <v>-1.09259E-7</v>
      </c>
      <c r="F21" s="14">
        <v>-2.2369499999999998E-6</v>
      </c>
      <c r="G21" s="14">
        <v>-1.7314E-7</v>
      </c>
      <c r="H21" s="14">
        <v>0.99999800000000005</v>
      </c>
      <c r="I21" s="14">
        <v>-6.7241499999999996E-5</v>
      </c>
      <c r="J21" s="14">
        <v>-1.1756000000000001E-5</v>
      </c>
      <c r="K21" s="14">
        <v>-3.2908199999999998E-5</v>
      </c>
      <c r="M21">
        <v>1.0676800000000001E-4</v>
      </c>
      <c r="N21" s="11">
        <v>8.3332999999999998E-11</v>
      </c>
      <c r="O21" s="11">
        <v>1.9888000000000001E-11</v>
      </c>
      <c r="P21" s="11">
        <v>2.0431899999999999E-11</v>
      </c>
      <c r="Q21" s="11">
        <v>7.9242399999999997E-10</v>
      </c>
      <c r="R21" s="11">
        <v>-1.7076300000000001E-11</v>
      </c>
      <c r="S21">
        <v>1</v>
      </c>
      <c r="T21" s="11">
        <v>1.9915200000000001E-8</v>
      </c>
      <c r="U21">
        <v>-1.6297300000000001E-4</v>
      </c>
      <c r="V21" s="11">
        <v>1.10418E-8</v>
      </c>
    </row>
    <row r="22" spans="1:22" x14ac:dyDescent="0.25">
      <c r="A22" t="s">
        <v>9</v>
      </c>
      <c r="B22" s="14">
        <v>5280720000</v>
      </c>
      <c r="C22" s="14">
        <v>18611.5</v>
      </c>
      <c r="D22" s="14">
        <v>11337.5</v>
      </c>
      <c r="E22" s="14">
        <v>4308.8900000000003</v>
      </c>
      <c r="F22" s="14">
        <v>88221</v>
      </c>
      <c r="G22" s="14">
        <v>6827.99</v>
      </c>
      <c r="H22" s="14">
        <v>88416.4</v>
      </c>
      <c r="I22" s="14">
        <v>2652380</v>
      </c>
      <c r="J22" s="14">
        <v>463727</v>
      </c>
      <c r="K22" s="14">
        <v>1297830</v>
      </c>
      <c r="M22" s="12">
        <v>3181.89</v>
      </c>
      <c r="N22">
        <v>9.4220100000000001E-2</v>
      </c>
      <c r="O22">
        <v>3.3721300000000003E-2</v>
      </c>
      <c r="P22">
        <v>2.0104E-2</v>
      </c>
      <c r="Q22">
        <v>0.73433999999999999</v>
      </c>
      <c r="R22">
        <v>-1.10201E-2</v>
      </c>
      <c r="S22">
        <v>0.73600399999999999</v>
      </c>
      <c r="T22">
        <v>522.70600000000002</v>
      </c>
      <c r="U22" s="11">
        <v>-4467100</v>
      </c>
      <c r="V22">
        <v>10.214399999999999</v>
      </c>
    </row>
    <row r="23" spans="1:22" x14ac:dyDescent="0.25">
      <c r="A23" t="s">
        <v>10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150</v>
      </c>
      <c r="B24" s="14">
        <f>-1229600</f>
        <v>-1229600</v>
      </c>
      <c r="C24" s="14">
        <v>-4.3326099999999999</v>
      </c>
      <c r="D24" s="14">
        <v>-2.6388699999999998</v>
      </c>
      <c r="E24" s="14">
        <v>-1.0029999999999999</v>
      </c>
      <c r="F24" s="14">
        <v>-20.542200000000001</v>
      </c>
      <c r="G24" s="14">
        <v>-1.58996</v>
      </c>
      <c r="H24" s="14">
        <v>-20.587700000000002</v>
      </c>
      <c r="I24" s="14">
        <v>-617.48500000000001</v>
      </c>
      <c r="J24" s="14">
        <v>-107.95699999999999</v>
      </c>
      <c r="K24" s="14">
        <v>-301.78399999999999</v>
      </c>
      <c r="M24">
        <v>10.998699999999999</v>
      </c>
      <c r="N24">
        <v>1.2756099999999999E-3</v>
      </c>
      <c r="O24">
        <v>1.22321E-3</v>
      </c>
      <c r="P24">
        <v>3.8503099999999998E-4</v>
      </c>
      <c r="Q24">
        <v>6.5431699999999996E-4</v>
      </c>
      <c r="R24" s="11">
        <v>-1.41212E-5</v>
      </c>
      <c r="S24">
        <v>6.5580100000000002E-4</v>
      </c>
      <c r="T24">
        <v>1.64428E-2</v>
      </c>
      <c r="U24">
        <v>-117.637</v>
      </c>
      <c r="V24">
        <v>0.45992899999999998</v>
      </c>
    </row>
    <row r="25" spans="1:22" x14ac:dyDescent="0.25">
      <c r="B25" t="s">
        <v>147</v>
      </c>
      <c r="M25" t="s">
        <v>147</v>
      </c>
    </row>
    <row r="26" spans="1:22" x14ac:dyDescent="0.25">
      <c r="M26" t="s">
        <v>2</v>
      </c>
      <c r="N26" t="s">
        <v>3</v>
      </c>
      <c r="O26" t="s">
        <v>4</v>
      </c>
      <c r="P26" t="s">
        <v>5</v>
      </c>
      <c r="Q26" t="s">
        <v>6</v>
      </c>
      <c r="R26" t="s">
        <v>7</v>
      </c>
      <c r="S26" t="s">
        <v>8</v>
      </c>
      <c r="T26" t="s">
        <v>9</v>
      </c>
      <c r="U26" t="s">
        <v>10</v>
      </c>
      <c r="V26" t="s">
        <v>150</v>
      </c>
    </row>
    <row r="27" spans="1:22" x14ac:dyDescent="0.25">
      <c r="L27" t="s">
        <v>2</v>
      </c>
      <c r="M27">
        <f>IFERROR(M15/M3,0)</f>
        <v>1.055221047908367</v>
      </c>
      <c r="N27">
        <f>IFERROR(N15/N3,0)</f>
        <v>0</v>
      </c>
      <c r="O27">
        <f>IFERROR(O15/O3,0)</f>
        <v>0</v>
      </c>
      <c r="P27">
        <f>IFERROR(P15/P3,0)</f>
        <v>0</v>
      </c>
      <c r="Q27">
        <f>IFERROR(Q15/Q3,0)</f>
        <v>0</v>
      </c>
      <c r="R27">
        <f>IFERROR(R15/R3,0)</f>
        <v>-3.8549292833192172</v>
      </c>
      <c r="S27" s="12">
        <f>IFERROR(S15/S3,0)</f>
        <v>17199.868395398713</v>
      </c>
      <c r="T27">
        <f>IFERROR(T15/T3,0)</f>
        <v>1.0797761670484844</v>
      </c>
      <c r="U27">
        <f>IFERROR(U15/U3,0)</f>
        <v>-122.12075453217209</v>
      </c>
      <c r="V27">
        <f>IFERROR(V15/V3,0)</f>
        <v>1.2225176031038942</v>
      </c>
    </row>
    <row r="28" spans="1:22" x14ac:dyDescent="0.25">
      <c r="L28" t="s">
        <v>3</v>
      </c>
      <c r="M28">
        <f>IFERROR(M16/M4,0)</f>
        <v>0</v>
      </c>
      <c r="N28">
        <f>IFERROR(N16/N4,0)</f>
        <v>1.0031196849391071</v>
      </c>
      <c r="O28">
        <f>IFERROR(O16/O4,0)</f>
        <v>0</v>
      </c>
      <c r="P28">
        <f>IFERROR(P16/P4,0)</f>
        <v>0</v>
      </c>
      <c r="Q28">
        <f>IFERROR(Q16/Q4,0)</f>
        <v>0</v>
      </c>
      <c r="R28">
        <f>IFERROR(R16/R4,0)</f>
        <v>0.97849579876538972</v>
      </c>
      <c r="S28">
        <f>IFERROR(S16/S4,0)</f>
        <v>0</v>
      </c>
      <c r="T28">
        <f>IFERROR(T16/T4,0)</f>
        <v>1.5289102967203232</v>
      </c>
      <c r="U28">
        <f>IFERROR(U16/U4,0)</f>
        <v>-177.17972522314597</v>
      </c>
      <c r="V28">
        <f>IFERROR(V16/V4,0)</f>
        <v>6.4337032969937544</v>
      </c>
    </row>
    <row r="29" spans="1:22" x14ac:dyDescent="0.25">
      <c r="L29" t="s">
        <v>4</v>
      </c>
      <c r="M29">
        <f>IFERROR(M17/M5,0)</f>
        <v>0</v>
      </c>
      <c r="N29">
        <f>IFERROR(N17/N5,0)</f>
        <v>0</v>
      </c>
      <c r="O29">
        <f>IFERROR(O17/O5,0)</f>
        <v>1.0013840208501841</v>
      </c>
      <c r="P29">
        <f>IFERROR(P17/P5,0)</f>
        <v>0</v>
      </c>
      <c r="Q29">
        <f>IFERROR(Q17/Q5,0)</f>
        <v>0</v>
      </c>
      <c r="R29">
        <f>IFERROR(R17/R5,0)</f>
        <v>0.97919654746434359</v>
      </c>
      <c r="S29">
        <f>IFERROR(S17/S5,0)</f>
        <v>0</v>
      </c>
      <c r="T29">
        <f>IFERROR(T17/T5,0)</f>
        <v>1.7017173184716001</v>
      </c>
      <c r="U29">
        <f>IFERROR(U17/U5,0)</f>
        <v>-193.95383326696236</v>
      </c>
      <c r="V29">
        <f>IFERROR(V17/V5,0)</f>
        <v>7.1559059458361745</v>
      </c>
    </row>
    <row r="30" spans="1:22" x14ac:dyDescent="0.25">
      <c r="L30" t="s">
        <v>5</v>
      </c>
      <c r="M30">
        <f>IFERROR(M18/M6,0)</f>
        <v>0</v>
      </c>
      <c r="N30">
        <f>IFERROR(N18/N6,0)</f>
        <v>0</v>
      </c>
      <c r="O30">
        <f>IFERROR(O18/O6,0)</f>
        <v>0</v>
      </c>
      <c r="P30">
        <f>IFERROR(P18/P6,0)</f>
        <v>1</v>
      </c>
      <c r="Q30">
        <f>IFERROR(Q18/Q6,0)</f>
        <v>0</v>
      </c>
      <c r="R30">
        <f>IFERROR(R18/R6,0)</f>
        <v>0</v>
      </c>
      <c r="S30">
        <f>IFERROR(S18/S6,0)</f>
        <v>0</v>
      </c>
      <c r="T30">
        <f>IFERROR(T18/T6,0)</f>
        <v>0</v>
      </c>
      <c r="U30">
        <f>IFERROR(U18/U6,0)</f>
        <v>0</v>
      </c>
      <c r="V30">
        <f>IFERROR(V18/V6,0)</f>
        <v>1.0092812853410289</v>
      </c>
    </row>
    <row r="31" spans="1:22" x14ac:dyDescent="0.25">
      <c r="L31" t="s">
        <v>6</v>
      </c>
      <c r="M31">
        <f>IFERROR(M19/M7,0)</f>
        <v>0</v>
      </c>
      <c r="N31">
        <f>IFERROR(N19/N7,0)</f>
        <v>0</v>
      </c>
      <c r="O31">
        <f>IFERROR(O19/O7,0)</f>
        <v>0</v>
      </c>
      <c r="P31">
        <f>IFERROR(P19/P7,0)</f>
        <v>0</v>
      </c>
      <c r="Q31">
        <f>IFERROR(Q19/Q7,0)</f>
        <v>1</v>
      </c>
      <c r="R31">
        <f>IFERROR(R19/R7,0)</f>
        <v>0</v>
      </c>
      <c r="S31">
        <f>IFERROR(S19/S7,0)</f>
        <v>0</v>
      </c>
      <c r="T31">
        <f>IFERROR(T19/T7,0)</f>
        <v>0</v>
      </c>
      <c r="U31">
        <f>IFERROR(U19/U7,0)</f>
        <v>0</v>
      </c>
      <c r="V31">
        <f>IFERROR(V19/V7,0)</f>
        <v>0</v>
      </c>
    </row>
    <row r="32" spans="1:22" x14ac:dyDescent="0.25">
      <c r="L32" t="s">
        <v>7</v>
      </c>
      <c r="M32" s="12">
        <f>IFERROR(M20/M8,0)</f>
        <v>3618.1059896435249</v>
      </c>
      <c r="N32">
        <f>IFERROR(N20/N8,0)</f>
        <v>1.1013699586800907</v>
      </c>
      <c r="O32">
        <f>IFERROR(O20/O8,0)</f>
        <v>1.0205961898534788</v>
      </c>
      <c r="P32">
        <f>IFERROR(P20/P8,0)</f>
        <v>0</v>
      </c>
      <c r="Q32">
        <f>IFERROR(Q20/Q8,0)</f>
        <v>0</v>
      </c>
      <c r="R32">
        <f>IFERROR(R20/R8,0)</f>
        <v>0.99836434080192993</v>
      </c>
      <c r="S32">
        <f>IFERROR(S20/S8,0)</f>
        <v>0</v>
      </c>
      <c r="T32">
        <f>IFERROR(T20/T8,0)</f>
        <v>0</v>
      </c>
      <c r="U32">
        <f>IFERROR(U20/U8,0)</f>
        <v>0</v>
      </c>
      <c r="V32">
        <f>IFERROR(V20/V8,0)</f>
        <v>0</v>
      </c>
    </row>
    <row r="33" spans="12:22" x14ac:dyDescent="0.25">
      <c r="L33" t="s">
        <v>8</v>
      </c>
      <c r="M33">
        <f>IFERROR(M21/M9,0)</f>
        <v>1.0330720851475568</v>
      </c>
      <c r="N33">
        <f>IFERROR(N21/N9,0)</f>
        <v>0</v>
      </c>
      <c r="O33">
        <f>IFERROR(O21/O9,0)</f>
        <v>0</v>
      </c>
      <c r="P33">
        <f>IFERROR(P21/P9,0)</f>
        <v>0</v>
      </c>
      <c r="Q33">
        <f>IFERROR(Q21/Q9,0)</f>
        <v>0</v>
      </c>
      <c r="R33">
        <f>IFERROR(R21/R9,0)</f>
        <v>0</v>
      </c>
      <c r="S33">
        <f>IFERROR(S21/S9,0)</f>
        <v>1</v>
      </c>
      <c r="T33">
        <f>IFERROR(T21/T9,0)</f>
        <v>0</v>
      </c>
      <c r="U33">
        <f>IFERROR(U21/U9,0)</f>
        <v>0</v>
      </c>
      <c r="V33">
        <f>IFERROR(V21/V9,0)</f>
        <v>0</v>
      </c>
    </row>
    <row r="34" spans="12:22" x14ac:dyDescent="0.25">
      <c r="L34" t="s">
        <v>9</v>
      </c>
      <c r="M34" s="12">
        <f>IFERROR(M22/M10,0)</f>
        <v>139.91434237546005</v>
      </c>
      <c r="N34">
        <f>IFERROR(N22/N10,0)</f>
        <v>7.6278608495721381</v>
      </c>
      <c r="O34">
        <f>IFERROR(O22/O10,0)</f>
        <v>3.1971499815118563</v>
      </c>
      <c r="P34">
        <f>IFERROR(P22/P10,0)</f>
        <v>0</v>
      </c>
      <c r="Q34">
        <f>IFERROR(Q22/Q10,0)</f>
        <v>0</v>
      </c>
      <c r="R34">
        <f>IFERROR(R22/R10,0)</f>
        <v>0</v>
      </c>
      <c r="S34">
        <f>IFERROR(S22/S10,0)</f>
        <v>0</v>
      </c>
      <c r="T34">
        <f>IFERROR(T22/T10,0)</f>
        <v>1.0365823911918279</v>
      </c>
      <c r="U34">
        <f>IFERROR(U22/U10,0)</f>
        <v>-111.70179514044304</v>
      </c>
      <c r="V34">
        <f>IFERROR(V22/V10,0)</f>
        <v>0</v>
      </c>
    </row>
    <row r="35" spans="12:22" x14ac:dyDescent="0.25">
      <c r="L35" t="s">
        <v>10</v>
      </c>
      <c r="M35">
        <f>IFERROR(M23/M11,0)</f>
        <v>0</v>
      </c>
      <c r="N35">
        <f>IFERROR(N23/N11,0)</f>
        <v>0</v>
      </c>
      <c r="O35">
        <f>IFERROR(O23/O11,0)</f>
        <v>0</v>
      </c>
      <c r="P35">
        <f>IFERROR(P23/P11,0)</f>
        <v>0</v>
      </c>
      <c r="Q35">
        <f>IFERROR(Q23/Q11,0)</f>
        <v>0</v>
      </c>
      <c r="R35">
        <f>IFERROR(R23/R11,0)</f>
        <v>0</v>
      </c>
      <c r="S35">
        <f>IFERROR(S23/S11,0)</f>
        <v>0</v>
      </c>
      <c r="T35">
        <f>IFERROR(T23/T11,0)</f>
        <v>0</v>
      </c>
      <c r="U35">
        <f>IFERROR(U23/U11,0)</f>
        <v>0</v>
      </c>
      <c r="V35">
        <f>IFERROR(V23/V11,0)</f>
        <v>0</v>
      </c>
    </row>
    <row r="36" spans="12:22" x14ac:dyDescent="0.25">
      <c r="L36" t="s">
        <v>150</v>
      </c>
      <c r="M36">
        <f>IFERROR(M24/M12,0)</f>
        <v>1.3447602559258975</v>
      </c>
      <c r="N36">
        <f>IFERROR(N24/N12,0)</f>
        <v>1.0570098027029937</v>
      </c>
      <c r="O36">
        <f>IFERROR(O24/O12,0)</f>
        <v>1.0135895459931554</v>
      </c>
      <c r="P36">
        <f>IFERROR(P24/P12,0)</f>
        <v>1.0458308660955351</v>
      </c>
      <c r="Q36">
        <f>IFERROR(Q24/Q12,0)</f>
        <v>0</v>
      </c>
      <c r="R36">
        <f>IFERROR(R24/R12,0)</f>
        <v>0</v>
      </c>
      <c r="S36">
        <f>IFERROR(S24/S12,0)</f>
        <v>0</v>
      </c>
      <c r="T36">
        <f>IFERROR(T24/T12,0)</f>
        <v>0</v>
      </c>
      <c r="U36">
        <f>IFERROR(U24/U12,0)</f>
        <v>748.51743446169507</v>
      </c>
      <c r="V36">
        <f>IFERROR(V24/V12,0)</f>
        <v>1.0202416127629745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 (2)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2024-03-19T18:01:05Z</dcterms:created>
  <dcterms:modified xsi:type="dcterms:W3CDTF">2024-04-09T20:39:37Z</dcterms:modified>
</cp:coreProperties>
</file>