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CE614975-798F-42B9-95CE-A68961EDF66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ull_organic.det" sheetId="1" r:id="rId1"/>
    <sheet name="Sheet1" sheetId="2" r:id="rId2"/>
    <sheet name="First iter" sheetId="3" r:id="rId3"/>
    <sheet name="Final I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2" i="4" l="1"/>
  <c r="K83" i="4"/>
  <c r="K84" i="4"/>
  <c r="K85" i="4"/>
  <c r="K86" i="4"/>
  <c r="K87" i="4"/>
  <c r="K88" i="4"/>
  <c r="K89" i="4"/>
  <c r="K90" i="4"/>
  <c r="K91" i="4"/>
  <c r="K92" i="4"/>
  <c r="K93" i="4"/>
  <c r="K134" i="4"/>
  <c r="K135" i="4"/>
  <c r="M135" i="4" s="1"/>
  <c r="K136" i="4"/>
  <c r="K137" i="4"/>
  <c r="M137" i="4" s="1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M157" i="4" s="1"/>
  <c r="K158" i="4"/>
  <c r="K159" i="4"/>
  <c r="M159" i="4" s="1"/>
  <c r="K160" i="4"/>
  <c r="M160" i="4" s="1"/>
  <c r="K161" i="4"/>
  <c r="K162" i="4"/>
  <c r="K163" i="4"/>
  <c r="K164" i="4"/>
  <c r="K165" i="4"/>
  <c r="M165" i="4" s="1"/>
  <c r="K166" i="4"/>
  <c r="K167" i="4"/>
  <c r="M167" i="4" s="1"/>
  <c r="K168" i="4"/>
  <c r="M168" i="4" s="1"/>
  <c r="K169" i="4"/>
  <c r="M169" i="4" s="1"/>
  <c r="K170" i="4"/>
  <c r="K171" i="4"/>
  <c r="K172" i="4"/>
  <c r="K173" i="4"/>
  <c r="M173" i="4" s="1"/>
  <c r="K174" i="4"/>
  <c r="K175" i="4"/>
  <c r="M175" i="4" s="1"/>
  <c r="K176" i="4"/>
  <c r="M176" i="4" s="1"/>
  <c r="K177" i="4"/>
  <c r="M177" i="4" s="1"/>
  <c r="K178" i="4"/>
  <c r="K179" i="4"/>
  <c r="K180" i="4"/>
  <c r="K181" i="4"/>
  <c r="M181" i="4" s="1"/>
  <c r="K182" i="4"/>
  <c r="K183" i="4"/>
  <c r="M183" i="4" s="1"/>
  <c r="K184" i="4"/>
  <c r="K185" i="4"/>
  <c r="M185" i="4" s="1"/>
  <c r="K186" i="4"/>
  <c r="K187" i="4"/>
  <c r="K188" i="4"/>
  <c r="K189" i="4"/>
  <c r="M189" i="4" s="1"/>
  <c r="M182" i="4"/>
  <c r="M174" i="4"/>
  <c r="M166" i="4"/>
  <c r="M158" i="4"/>
  <c r="M134" i="4"/>
  <c r="H10" i="4"/>
  <c r="AC31" i="4" a="1"/>
  <c r="AC31" i="4" s="1"/>
  <c r="V31" i="4" a="1"/>
  <c r="V31" i="4" s="1"/>
  <c r="Z56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J197" i="4"/>
  <c r="E197" i="4"/>
  <c r="J196" i="4"/>
  <c r="E196" i="4"/>
  <c r="J195" i="4"/>
  <c r="E195" i="4"/>
  <c r="J194" i="4"/>
  <c r="E194" i="4"/>
  <c r="J193" i="4"/>
  <c r="E193" i="4"/>
  <c r="J192" i="4"/>
  <c r="E192" i="4"/>
  <c r="J191" i="4"/>
  <c r="E191" i="4"/>
  <c r="J190" i="4"/>
  <c r="E190" i="4"/>
  <c r="E189" i="4"/>
  <c r="M188" i="4"/>
  <c r="E188" i="4"/>
  <c r="M187" i="4"/>
  <c r="E187" i="4"/>
  <c r="M186" i="4"/>
  <c r="E186" i="4"/>
  <c r="E185" i="4"/>
  <c r="M184" i="4"/>
  <c r="E184" i="4"/>
  <c r="E183" i="4"/>
  <c r="E182" i="4"/>
  <c r="E181" i="4"/>
  <c r="M180" i="4"/>
  <c r="E180" i="4"/>
  <c r="M179" i="4"/>
  <c r="E179" i="4"/>
  <c r="M178" i="4"/>
  <c r="E178" i="4"/>
  <c r="E177" i="4"/>
  <c r="E176" i="4"/>
  <c r="E175" i="4"/>
  <c r="E174" i="4"/>
  <c r="E173" i="4"/>
  <c r="M172" i="4"/>
  <c r="E172" i="4"/>
  <c r="M171" i="4"/>
  <c r="E171" i="4"/>
  <c r="M170" i="4"/>
  <c r="E170" i="4"/>
  <c r="E169" i="4"/>
  <c r="E168" i="4"/>
  <c r="E167" i="4"/>
  <c r="E166" i="4"/>
  <c r="E165" i="4"/>
  <c r="M164" i="4"/>
  <c r="E164" i="4"/>
  <c r="M163" i="4"/>
  <c r="E163" i="4"/>
  <c r="M162" i="4"/>
  <c r="E162" i="4"/>
  <c r="M161" i="4"/>
  <c r="E161" i="4"/>
  <c r="E160" i="4"/>
  <c r="E159" i="4"/>
  <c r="E158" i="4"/>
  <c r="E157" i="4"/>
  <c r="M156" i="4"/>
  <c r="E156" i="4"/>
  <c r="J155" i="4"/>
  <c r="E155" i="4"/>
  <c r="J154" i="4"/>
  <c r="E154" i="4"/>
  <c r="J153" i="4"/>
  <c r="E153" i="4"/>
  <c r="J152" i="4"/>
  <c r="E152" i="4"/>
  <c r="J151" i="4"/>
  <c r="E151" i="4"/>
  <c r="J150" i="4"/>
  <c r="E150" i="4"/>
  <c r="J149" i="4"/>
  <c r="E149" i="4"/>
  <c r="J148" i="4"/>
  <c r="E148" i="4"/>
  <c r="J147" i="4"/>
  <c r="E147" i="4"/>
  <c r="J146" i="4"/>
  <c r="E146" i="4"/>
  <c r="J145" i="4"/>
  <c r="E145" i="4"/>
  <c r="J144" i="4"/>
  <c r="E144" i="4"/>
  <c r="J143" i="4"/>
  <c r="E143" i="4"/>
  <c r="J142" i="4"/>
  <c r="E142" i="4"/>
  <c r="J141" i="4"/>
  <c r="E141" i="4"/>
  <c r="E140" i="4"/>
  <c r="M139" i="4"/>
  <c r="E139" i="4"/>
  <c r="M138" i="4"/>
  <c r="E138" i="4"/>
  <c r="E137" i="4"/>
  <c r="M136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M93" i="4"/>
  <c r="E93" i="4"/>
  <c r="M92" i="4"/>
  <c r="E92" i="4"/>
  <c r="M91" i="4"/>
  <c r="E91" i="4"/>
  <c r="E90" i="4"/>
  <c r="L89" i="4"/>
  <c r="E89" i="4"/>
  <c r="L88" i="4"/>
  <c r="E88" i="4"/>
  <c r="L87" i="4"/>
  <c r="E87" i="4"/>
  <c r="L86" i="4"/>
  <c r="E86" i="4"/>
  <c r="L85" i="4"/>
  <c r="E85" i="4"/>
  <c r="L84" i="4"/>
  <c r="E84" i="4"/>
  <c r="L83" i="4"/>
  <c r="E83" i="4"/>
  <c r="L82" i="4"/>
  <c r="E82" i="4"/>
  <c r="Z77" i="4"/>
  <c r="AA77" i="4" s="1"/>
  <c r="V77" i="4"/>
  <c r="W77" i="4" s="1"/>
  <c r="E77" i="4"/>
  <c r="Z76" i="4"/>
  <c r="AA76" i="4" s="1"/>
  <c r="N76" i="4" s="1"/>
  <c r="L152" i="4" s="1"/>
  <c r="V76" i="4"/>
  <c r="U76" i="4"/>
  <c r="E76" i="4"/>
  <c r="Z75" i="4"/>
  <c r="AA75" i="4" s="1"/>
  <c r="N75" i="4" s="1"/>
  <c r="V75" i="4"/>
  <c r="W75" i="4" s="1"/>
  <c r="E75" i="4"/>
  <c r="Z74" i="4"/>
  <c r="AA74" i="4" s="1"/>
  <c r="N74" i="4" s="1"/>
  <c r="V74" i="4"/>
  <c r="W74" i="4" s="1"/>
  <c r="E74" i="4"/>
  <c r="Z73" i="4"/>
  <c r="AA73" i="4" s="1"/>
  <c r="N73" i="4" s="1"/>
  <c r="V73" i="4"/>
  <c r="U73" i="4"/>
  <c r="W73" i="4" s="1"/>
  <c r="E73" i="4"/>
  <c r="Z72" i="4"/>
  <c r="AA72" i="4" s="1"/>
  <c r="V72" i="4"/>
  <c r="T72" i="4"/>
  <c r="E72" i="4"/>
  <c r="Z71" i="4"/>
  <c r="AA71" i="4" s="1"/>
  <c r="V71" i="4"/>
  <c r="T71" i="4"/>
  <c r="Q71" i="4"/>
  <c r="P71" i="4"/>
  <c r="E71" i="4"/>
  <c r="Z70" i="4"/>
  <c r="AA70" i="4" s="1"/>
  <c r="N70" i="4" s="1"/>
  <c r="V70" i="4"/>
  <c r="U70" i="4"/>
  <c r="E70" i="4"/>
  <c r="Z69" i="4"/>
  <c r="AA69" i="4" s="1"/>
  <c r="N69" i="4" s="1"/>
  <c r="L147" i="4" s="1"/>
  <c r="V69" i="4"/>
  <c r="U69" i="4"/>
  <c r="E69" i="4"/>
  <c r="Z68" i="4"/>
  <c r="AA68" i="4" s="1"/>
  <c r="V68" i="4"/>
  <c r="U68" i="4"/>
  <c r="E68" i="4"/>
  <c r="Z67" i="4"/>
  <c r="AA67" i="4" s="1"/>
  <c r="N67" i="4" s="1"/>
  <c r="V67" i="4"/>
  <c r="U67" i="4"/>
  <c r="E67" i="4"/>
  <c r="Z66" i="4"/>
  <c r="AA66" i="4" s="1"/>
  <c r="N66" i="4" s="1"/>
  <c r="L144" i="4" s="1"/>
  <c r="V66" i="4"/>
  <c r="U66" i="4"/>
  <c r="E66" i="4"/>
  <c r="Z65" i="4"/>
  <c r="AA65" i="4" s="1"/>
  <c r="V65" i="4"/>
  <c r="U65" i="4"/>
  <c r="E65" i="4"/>
  <c r="Z64" i="4"/>
  <c r="AA64" i="4" s="1"/>
  <c r="U64" i="4"/>
  <c r="E64" i="4"/>
  <c r="Z63" i="4"/>
  <c r="AA63" i="4" s="1"/>
  <c r="U63" i="4"/>
  <c r="E63" i="4"/>
  <c r="Z62" i="4"/>
  <c r="AA62" i="4" s="1"/>
  <c r="V62" i="4"/>
  <c r="U62" i="4"/>
  <c r="E62" i="4"/>
  <c r="Z61" i="4"/>
  <c r="AA61" i="4" s="1"/>
  <c r="V61" i="4"/>
  <c r="U61" i="4"/>
  <c r="E61" i="4"/>
  <c r="AA56" i="4"/>
  <c r="Y56" i="4"/>
  <c r="V56" i="4"/>
  <c r="Q53" i="4"/>
  <c r="P53" i="4"/>
  <c r="Q52" i="4"/>
  <c r="P52" i="4"/>
  <c r="Q51" i="4"/>
  <c r="P51" i="4"/>
  <c r="N50" i="4"/>
  <c r="GE49" i="4"/>
  <c r="GD49" i="4"/>
  <c r="GC49" i="4"/>
  <c r="GB49" i="4"/>
  <c r="GA49" i="4"/>
  <c r="FZ49" i="4"/>
  <c r="FY49" i="4"/>
  <c r="FX49" i="4"/>
  <c r="FW49" i="4"/>
  <c r="FV49" i="4"/>
  <c r="FU49" i="4"/>
  <c r="FT49" i="4"/>
  <c r="FS49" i="4"/>
  <c r="FR49" i="4"/>
  <c r="FQ49" i="4"/>
  <c r="FP49" i="4"/>
  <c r="FO49" i="4"/>
  <c r="FN49" i="4"/>
  <c r="FM49" i="4"/>
  <c r="FL49" i="4"/>
  <c r="FK49" i="4"/>
  <c r="FJ49" i="4"/>
  <c r="FI49" i="4"/>
  <c r="FH49" i="4"/>
  <c r="FG49" i="4"/>
  <c r="FF49" i="4"/>
  <c r="FE49" i="4"/>
  <c r="FD49" i="4"/>
  <c r="FC49" i="4"/>
  <c r="FB49" i="4"/>
  <c r="FA49" i="4"/>
  <c r="EZ49" i="4"/>
  <c r="EY49" i="4"/>
  <c r="EX49" i="4"/>
  <c r="EW49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53" i="4" s="1"/>
  <c r="L5" i="4"/>
  <c r="R53" i="4" s="1"/>
  <c r="M4" i="4"/>
  <c r="S71" i="4" s="1"/>
  <c r="L4" i="4"/>
  <c r="R71" i="4" s="1"/>
  <c r="M3" i="4"/>
  <c r="S51" i="4" s="1"/>
  <c r="L3" i="4"/>
  <c r="R51" i="4" s="1"/>
  <c r="M2" i="4"/>
  <c r="S52" i="4" s="1"/>
  <c r="L2" i="4"/>
  <c r="R52" i="4" s="1"/>
  <c r="V20" i="3" a="1"/>
  <c r="V20" i="3" s="1"/>
  <c r="V30" i="3" a="1"/>
  <c r="V30" i="3" s="1"/>
  <c r="J22" i="4" l="1"/>
  <c r="W67" i="4"/>
  <c r="AA20" i="4" a="1"/>
  <c r="AA20" i="4" s="1"/>
  <c r="N65" i="4"/>
  <c r="W76" i="4"/>
  <c r="K27" i="4"/>
  <c r="FG53" i="4" s="1"/>
  <c r="N61" i="4"/>
  <c r="L141" i="4" s="1"/>
  <c r="W68" i="4"/>
  <c r="N56" i="4"/>
  <c r="N71" i="4" s="1"/>
  <c r="V20" i="4" a="1"/>
  <c r="V20" i="4" s="1"/>
  <c r="J26" i="4"/>
  <c r="DZ52" i="4" s="1"/>
  <c r="W70" i="4"/>
  <c r="W61" i="4"/>
  <c r="N68" i="4"/>
  <c r="L146" i="4" s="1"/>
  <c r="N63" i="4"/>
  <c r="J21" i="4"/>
  <c r="AH53" i="4" s="1"/>
  <c r="W69" i="4"/>
  <c r="W62" i="4"/>
  <c r="W66" i="4"/>
  <c r="K22" i="4"/>
  <c r="J24" i="4"/>
  <c r="DX53" i="4" s="1"/>
  <c r="J27" i="4"/>
  <c r="AK51" i="4" s="1"/>
  <c r="K24" i="4"/>
  <c r="FD51" i="4" s="1"/>
  <c r="K26" i="4"/>
  <c r="FF53" i="4" s="1"/>
  <c r="K21" i="4"/>
  <c r="FA52" i="4" s="1"/>
  <c r="K23" i="4"/>
  <c r="J20" i="4"/>
  <c r="DT53" i="4" s="1"/>
  <c r="J25" i="4"/>
  <c r="DY51" i="4" s="1"/>
  <c r="K20" i="4"/>
  <c r="EZ53" i="4" s="1"/>
  <c r="J23" i="4"/>
  <c r="AI51" i="4" s="1"/>
  <c r="K25" i="4"/>
  <c r="FE52" i="4" s="1"/>
  <c r="DZ51" i="4"/>
  <c r="O74" i="4"/>
  <c r="M74" i="4" s="1"/>
  <c r="M153" i="4" s="1"/>
  <c r="O73" i="4"/>
  <c r="M73" i="4" s="1"/>
  <c r="M151" i="4" s="1"/>
  <c r="O62" i="4"/>
  <c r="L153" i="4"/>
  <c r="O64" i="4"/>
  <c r="FE53" i="4"/>
  <c r="FE51" i="4"/>
  <c r="O68" i="4"/>
  <c r="O55" i="4"/>
  <c r="M55" i="4" s="1"/>
  <c r="M86" i="4" s="1"/>
  <c r="O77" i="4"/>
  <c r="O65" i="4"/>
  <c r="M65" i="4" s="1"/>
  <c r="M143" i="4" s="1"/>
  <c r="O76" i="4"/>
  <c r="M76" i="4" s="1"/>
  <c r="M152" i="4" s="1"/>
  <c r="O71" i="4"/>
  <c r="O50" i="4"/>
  <c r="M50" i="4" s="1"/>
  <c r="M90" i="4" s="1"/>
  <c r="O54" i="4"/>
  <c r="M54" i="4" s="1"/>
  <c r="M85" i="4" s="1"/>
  <c r="O70" i="4"/>
  <c r="M70" i="4" s="1"/>
  <c r="M148" i="4" s="1"/>
  <c r="L145" i="4"/>
  <c r="DV52" i="4"/>
  <c r="DV51" i="4"/>
  <c r="DV53" i="4"/>
  <c r="O75" i="4"/>
  <c r="M75" i="4" s="1"/>
  <c r="M154" i="4" s="1"/>
  <c r="O60" i="4"/>
  <c r="M60" i="4" s="1"/>
  <c r="O59" i="4"/>
  <c r="M59" i="4" s="1"/>
  <c r="M89" i="4" s="1"/>
  <c r="O57" i="4"/>
  <c r="M57" i="4" s="1"/>
  <c r="M87" i="4" s="1"/>
  <c r="L143" i="4"/>
  <c r="O66" i="4"/>
  <c r="M66" i="4" s="1"/>
  <c r="M144" i="4" s="1"/>
  <c r="O61" i="4"/>
  <c r="M61" i="4" s="1"/>
  <c r="M141" i="4" s="1"/>
  <c r="O58" i="4"/>
  <c r="M58" i="4" s="1"/>
  <c r="M88" i="4" s="1"/>
  <c r="O56" i="4"/>
  <c r="O63" i="4"/>
  <c r="M63" i="4" s="1"/>
  <c r="O67" i="4"/>
  <c r="M67" i="4" s="1"/>
  <c r="M145" i="4" s="1"/>
  <c r="O53" i="4"/>
  <c r="M53" i="4" s="1"/>
  <c r="M84" i="4" s="1"/>
  <c r="O51" i="4"/>
  <c r="M51" i="4" s="1"/>
  <c r="M82" i="4" s="1"/>
  <c r="O52" i="4"/>
  <c r="M52" i="4" s="1"/>
  <c r="M83" i="4" s="1"/>
  <c r="W65" i="4"/>
  <c r="O69" i="4"/>
  <c r="M69" i="4" s="1"/>
  <c r="M147" i="4" s="1"/>
  <c r="L90" i="4"/>
  <c r="N77" i="4"/>
  <c r="O72" i="4"/>
  <c r="N62" i="4"/>
  <c r="L148" i="4"/>
  <c r="L151" i="4"/>
  <c r="L154" i="4"/>
  <c r="N64" i="4"/>
  <c r="U56" i="4"/>
  <c r="N72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FF51" i="4" l="1"/>
  <c r="DW51" i="4"/>
  <c r="FF52" i="4"/>
  <c r="AB51" i="4"/>
  <c r="CC51" i="4"/>
  <c r="EA51" i="4"/>
  <c r="DW53" i="4"/>
  <c r="AI52" i="4"/>
  <c r="AL53" i="4"/>
  <c r="AM51" i="4"/>
  <c r="AI53" i="4"/>
  <c r="DU53" i="4"/>
  <c r="DU52" i="4"/>
  <c r="DU51" i="4"/>
  <c r="AF53" i="4"/>
  <c r="AF51" i="4"/>
  <c r="FG52" i="4"/>
  <c r="CI53" i="4"/>
  <c r="AF52" i="4"/>
  <c r="M68" i="4"/>
  <c r="M146" i="4" s="1"/>
  <c r="BZ52" i="4"/>
  <c r="FG51" i="4"/>
  <c r="CA53" i="4"/>
  <c r="CG51" i="4"/>
  <c r="FD52" i="4"/>
  <c r="CF52" i="4"/>
  <c r="EZ51" i="4"/>
  <c r="DY52" i="4"/>
  <c r="AJ51" i="4"/>
  <c r="AJ53" i="4"/>
  <c r="BZ51" i="4"/>
  <c r="BZ53" i="4"/>
  <c r="EZ52" i="4"/>
  <c r="CA51" i="4"/>
  <c r="CA52" i="4"/>
  <c r="AH51" i="4"/>
  <c r="AM53" i="4"/>
  <c r="DZ53" i="4"/>
  <c r="DX52" i="4"/>
  <c r="FD53" i="4"/>
  <c r="AL52" i="4"/>
  <c r="DX51" i="4"/>
  <c r="AM52" i="4"/>
  <c r="AH52" i="4"/>
  <c r="AE52" i="4"/>
  <c r="CG52" i="4"/>
  <c r="AJ52" i="4"/>
  <c r="DT51" i="4"/>
  <c r="FB53" i="4"/>
  <c r="AD52" i="4"/>
  <c r="AL51" i="4"/>
  <c r="AG52" i="4"/>
  <c r="DW52" i="4"/>
  <c r="FB52" i="4"/>
  <c r="AG53" i="4"/>
  <c r="FB51" i="4"/>
  <c r="AG51" i="4"/>
  <c r="DY53" i="4"/>
  <c r="CF51" i="4"/>
  <c r="CF53" i="4"/>
  <c r="DT52" i="4"/>
  <c r="CG53" i="4"/>
  <c r="AC51" i="4"/>
  <c r="AE53" i="4"/>
  <c r="AC52" i="4"/>
  <c r="AD53" i="4"/>
  <c r="AB52" i="4"/>
  <c r="AK52" i="4"/>
  <c r="AC53" i="4"/>
  <c r="AE51" i="4"/>
  <c r="AB53" i="4"/>
  <c r="AK53" i="4"/>
  <c r="EA52" i="4"/>
  <c r="AD51" i="4"/>
  <c r="EA53" i="4"/>
  <c r="CH53" i="4"/>
  <c r="CE51" i="4"/>
  <c r="CE53" i="4"/>
  <c r="FC52" i="4"/>
  <c r="CD53" i="4"/>
  <c r="FC53" i="4"/>
  <c r="CB51" i="4"/>
  <c r="CC53" i="4"/>
  <c r="CD52" i="4"/>
  <c r="CD51" i="4"/>
  <c r="CE52" i="4"/>
  <c r="FA53" i="4"/>
  <c r="CC52" i="4"/>
  <c r="BY51" i="4"/>
  <c r="CH51" i="4"/>
  <c r="CI51" i="4"/>
  <c r="CB52" i="4"/>
  <c r="CI52" i="4"/>
  <c r="CB53" i="4"/>
  <c r="FC51" i="4"/>
  <c r="BX53" i="4"/>
  <c r="M64" i="4"/>
  <c r="BX51" i="4"/>
  <c r="FA51" i="4"/>
  <c r="BY52" i="4"/>
  <c r="BY53" i="4"/>
  <c r="BX52" i="4"/>
  <c r="CH52" i="4"/>
  <c r="L155" i="4"/>
  <c r="M77" i="4"/>
  <c r="M155" i="4" s="1"/>
  <c r="L150" i="4"/>
  <c r="M72" i="4"/>
  <c r="M150" i="4" s="1"/>
  <c r="FB71" i="4"/>
  <c r="DV71" i="4"/>
  <c r="DV44" i="4" s="1"/>
  <c r="ED52" i="4" s="1"/>
  <c r="EL52" i="4" s="1"/>
  <c r="ET52" i="4" s="1"/>
  <c r="CH71" i="4"/>
  <c r="BZ71" i="4"/>
  <c r="AL71" i="4"/>
  <c r="AD71" i="4"/>
  <c r="EZ71" i="4"/>
  <c r="FG71" i="4"/>
  <c r="EA71" i="4"/>
  <c r="CE71" i="4"/>
  <c r="AI71" i="4"/>
  <c r="FF71" i="4"/>
  <c r="DZ71" i="4"/>
  <c r="CD71" i="4"/>
  <c r="AH71" i="4"/>
  <c r="FE71" i="4"/>
  <c r="FE44" i="4" s="1"/>
  <c r="L149" i="4"/>
  <c r="FD71" i="4"/>
  <c r="DX71" i="4"/>
  <c r="CB71" i="4"/>
  <c r="AF71" i="4"/>
  <c r="FC71" i="4"/>
  <c r="DW71" i="4"/>
  <c r="CI71" i="4"/>
  <c r="CA71" i="4"/>
  <c r="AM71" i="4"/>
  <c r="AE71" i="4"/>
  <c r="M71" i="4"/>
  <c r="M149" i="4" s="1"/>
  <c r="AB71" i="4"/>
  <c r="FA71" i="4"/>
  <c r="DY71" i="4"/>
  <c r="CG71" i="4"/>
  <c r="DU71" i="4"/>
  <c r="CF71" i="4"/>
  <c r="DT71" i="4"/>
  <c r="CC71" i="4"/>
  <c r="AK71" i="4"/>
  <c r="BY71" i="4"/>
  <c r="AJ71" i="4"/>
  <c r="BX71" i="4"/>
  <c r="AG71" i="4"/>
  <c r="AC71" i="4"/>
  <c r="U72" i="4"/>
  <c r="W72" i="4" s="1"/>
  <c r="U71" i="4"/>
  <c r="W71" i="4" s="1"/>
  <c r="W56" i="4"/>
  <c r="L142" i="4"/>
  <c r="M62" i="4"/>
  <c r="M142" i="4" s="1"/>
  <c r="L140" i="4"/>
  <c r="M56" i="4"/>
  <c r="M140" i="4" s="1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AH44" i="4" l="1"/>
  <c r="AT52" i="4" s="1"/>
  <c r="BF52" i="4" s="1"/>
  <c r="BR52" i="4" s="1"/>
  <c r="DY44" i="4"/>
  <c r="EG53" i="4" s="1"/>
  <c r="EO53" i="4" s="1"/>
  <c r="EW53" i="4" s="1"/>
  <c r="FF44" i="4"/>
  <c r="FN51" i="4" s="1"/>
  <c r="FV51" i="4" s="1"/>
  <c r="GD51" i="4" s="1"/>
  <c r="DX44" i="4"/>
  <c r="EF52" i="4" s="1"/>
  <c r="EN52" i="4" s="1"/>
  <c r="EV52" i="4" s="1"/>
  <c r="DU44" i="4"/>
  <c r="EC71" i="4" s="1"/>
  <c r="EK71" i="4" s="1"/>
  <c r="ES71" i="4" s="1"/>
  <c r="FG44" i="4"/>
  <c r="FO52" i="4" s="1"/>
  <c r="FW52" i="4" s="1"/>
  <c r="GE52" i="4" s="1"/>
  <c r="AF44" i="4"/>
  <c r="AR51" i="4" s="1"/>
  <c r="BD51" i="4" s="1"/>
  <c r="BP51" i="4" s="1"/>
  <c r="CF44" i="4"/>
  <c r="CR53" i="4" s="1"/>
  <c r="DD53" i="4" s="1"/>
  <c r="DP53" i="4" s="1"/>
  <c r="CA44" i="4"/>
  <c r="CM52" i="4" s="1"/>
  <c r="CY52" i="4" s="1"/>
  <c r="DK52" i="4" s="1"/>
  <c r="BZ44" i="4"/>
  <c r="CL51" i="4" s="1"/>
  <c r="CX51" i="4" s="1"/>
  <c r="DJ51" i="4" s="1"/>
  <c r="FD44" i="4"/>
  <c r="FL71" i="4" s="1"/>
  <c r="FT71" i="4" s="1"/>
  <c r="GB71" i="4" s="1"/>
  <c r="FB44" i="4"/>
  <c r="FJ53" i="4" s="1"/>
  <c r="FR53" i="4" s="1"/>
  <c r="FZ53" i="4" s="1"/>
  <c r="CG44" i="4"/>
  <c r="CS51" i="4" s="1"/>
  <c r="DW44" i="4"/>
  <c r="EE51" i="4" s="1"/>
  <c r="EM51" i="4" s="1"/>
  <c r="EU51" i="4" s="1"/>
  <c r="EZ44" i="4"/>
  <c r="FH51" i="4" s="1"/>
  <c r="FP51" i="4" s="1"/>
  <c r="FX51" i="4" s="1"/>
  <c r="AL44" i="4"/>
  <c r="AX52" i="4" s="1"/>
  <c r="BJ52" i="4" s="1"/>
  <c r="BV52" i="4" s="1"/>
  <c r="DT44" i="4"/>
  <c r="EB52" i="4" s="1"/>
  <c r="EJ52" i="4" s="1"/>
  <c r="ER52" i="4" s="1"/>
  <c r="AM44" i="4"/>
  <c r="AY51" i="4" s="1"/>
  <c r="BK51" i="4" s="1"/>
  <c r="BW51" i="4" s="1"/>
  <c r="AC44" i="4"/>
  <c r="AO52" i="4" s="1"/>
  <c r="BA52" i="4" s="1"/>
  <c r="BM52" i="4" s="1"/>
  <c r="AE44" i="4"/>
  <c r="AQ71" i="4" s="1"/>
  <c r="BC71" i="4" s="1"/>
  <c r="BO71" i="4" s="1"/>
  <c r="EA44" i="4"/>
  <c r="EI51" i="4" s="1"/>
  <c r="EQ51" i="4" s="1"/>
  <c r="EY51" i="4" s="1"/>
  <c r="AD44" i="4"/>
  <c r="AP52" i="4" s="1"/>
  <c r="BB52" i="4" s="1"/>
  <c r="BN52" i="4" s="1"/>
  <c r="AB44" i="4"/>
  <c r="AN51" i="4" s="1"/>
  <c r="AZ51" i="4" s="1"/>
  <c r="BL51" i="4" s="1"/>
  <c r="CB44" i="4"/>
  <c r="CN51" i="4" s="1"/>
  <c r="CZ51" i="4" s="1"/>
  <c r="DL51" i="4" s="1"/>
  <c r="CI44" i="4"/>
  <c r="CU53" i="4" s="1"/>
  <c r="DG53" i="4" s="1"/>
  <c r="DS53" i="4" s="1"/>
  <c r="BY44" i="4"/>
  <c r="CK53" i="4" s="1"/>
  <c r="CW53" i="4" s="1"/>
  <c r="DI53" i="4" s="1"/>
  <c r="CC44" i="4"/>
  <c r="CO51" i="4" s="1"/>
  <c r="DA51" i="4" s="1"/>
  <c r="DM51" i="4" s="1"/>
  <c r="BX44" i="4"/>
  <c r="CJ51" i="4" s="1"/>
  <c r="CE44" i="4"/>
  <c r="CQ71" i="4" s="1"/>
  <c r="DC71" i="4" s="1"/>
  <c r="DO71" i="4" s="1"/>
  <c r="FA44" i="4"/>
  <c r="FI52" i="4" s="1"/>
  <c r="FQ52" i="4" s="1"/>
  <c r="FY52" i="4" s="1"/>
  <c r="CH44" i="4"/>
  <c r="CT53" i="4" s="1"/>
  <c r="DF53" i="4" s="1"/>
  <c r="DR53" i="4" s="1"/>
  <c r="ED51" i="4"/>
  <c r="EL51" i="4" s="1"/>
  <c r="ET51" i="4" s="1"/>
  <c r="ED53" i="4"/>
  <c r="EL53" i="4" s="1"/>
  <c r="ET53" i="4" s="1"/>
  <c r="FM52" i="4"/>
  <c r="FU52" i="4" s="1"/>
  <c r="GC52" i="4" s="1"/>
  <c r="FM53" i="4"/>
  <c r="FU53" i="4" s="1"/>
  <c r="GC53" i="4" s="1"/>
  <c r="FM51" i="4"/>
  <c r="DZ44" i="4"/>
  <c r="EH71" i="4" s="1"/>
  <c r="EP71" i="4" s="1"/>
  <c r="EX71" i="4" s="1"/>
  <c r="CD44" i="4"/>
  <c r="CP71" i="4" s="1"/>
  <c r="DB71" i="4" s="1"/>
  <c r="DN71" i="4" s="1"/>
  <c r="ED71" i="4"/>
  <c r="EL71" i="4" s="1"/>
  <c r="ET71" i="4" s="1"/>
  <c r="AI44" i="4"/>
  <c r="AU71" i="4" s="1"/>
  <c r="BG71" i="4" s="1"/>
  <c r="BS71" i="4" s="1"/>
  <c r="AK44" i="4"/>
  <c r="AG44" i="4"/>
  <c r="AS71" i="4" s="1"/>
  <c r="BE71" i="4" s="1"/>
  <c r="BQ71" i="4" s="1"/>
  <c r="FM71" i="4"/>
  <c r="FU71" i="4" s="1"/>
  <c r="GC71" i="4" s="1"/>
  <c r="FC44" i="4"/>
  <c r="FK71" i="4" s="1"/>
  <c r="FS71" i="4" s="1"/>
  <c r="GA71" i="4" s="1"/>
  <c r="AJ44" i="4"/>
  <c r="AV71" i="4" s="1"/>
  <c r="BH71" i="4" s="1"/>
  <c r="BT71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AT71" i="4" l="1"/>
  <c r="BF71" i="4" s="1"/>
  <c r="BR71" i="4" s="1"/>
  <c r="FN52" i="4"/>
  <c r="FV52" i="4" s="1"/>
  <c r="GD52" i="4" s="1"/>
  <c r="EG52" i="4"/>
  <c r="EO52" i="4" s="1"/>
  <c r="EW52" i="4" s="1"/>
  <c r="EG51" i="4"/>
  <c r="EO51" i="4" s="1"/>
  <c r="EW51" i="4" s="1"/>
  <c r="FN71" i="4"/>
  <c r="FV71" i="4" s="1"/>
  <c r="GD71" i="4" s="1"/>
  <c r="FN53" i="4"/>
  <c r="FV53" i="4" s="1"/>
  <c r="GD53" i="4" s="1"/>
  <c r="AT53" i="4"/>
  <c r="BF53" i="4" s="1"/>
  <c r="BR53" i="4" s="1"/>
  <c r="EG71" i="4"/>
  <c r="EO71" i="4" s="1"/>
  <c r="EW71" i="4" s="1"/>
  <c r="AT51" i="4"/>
  <c r="BF51" i="4" s="1"/>
  <c r="BR51" i="4" s="1"/>
  <c r="CR71" i="4"/>
  <c r="DD71" i="4" s="1"/>
  <c r="DP71" i="4" s="1"/>
  <c r="AX51" i="4"/>
  <c r="BJ51" i="4" s="1"/>
  <c r="BV51" i="4" s="1"/>
  <c r="EF51" i="4"/>
  <c r="EN51" i="4" s="1"/>
  <c r="EV51" i="4" s="1"/>
  <c r="EC53" i="4"/>
  <c r="EK53" i="4" s="1"/>
  <c r="ES53" i="4" s="1"/>
  <c r="EF71" i="4"/>
  <c r="EN71" i="4" s="1"/>
  <c r="EV71" i="4" s="1"/>
  <c r="EF53" i="4"/>
  <c r="EN53" i="4" s="1"/>
  <c r="EV53" i="4" s="1"/>
  <c r="AX71" i="4"/>
  <c r="BJ71" i="4" s="1"/>
  <c r="BV71" i="4" s="1"/>
  <c r="CS52" i="4"/>
  <c r="DE52" i="4" s="1"/>
  <c r="DQ52" i="4" s="1"/>
  <c r="EC51" i="4"/>
  <c r="EK51" i="4" s="1"/>
  <c r="ES51" i="4" s="1"/>
  <c r="CM53" i="4"/>
  <c r="CY53" i="4" s="1"/>
  <c r="DK53" i="4" s="1"/>
  <c r="CM71" i="4"/>
  <c r="CY71" i="4" s="1"/>
  <c r="DK71" i="4" s="1"/>
  <c r="EC52" i="4"/>
  <c r="EK52" i="4" s="1"/>
  <c r="ES52" i="4" s="1"/>
  <c r="CL71" i="4"/>
  <c r="CX71" i="4" s="1"/>
  <c r="DJ71" i="4" s="1"/>
  <c r="CL52" i="4"/>
  <c r="CX52" i="4" s="1"/>
  <c r="DJ52" i="4" s="1"/>
  <c r="FJ51" i="4"/>
  <c r="FR51" i="4" s="1"/>
  <c r="FZ51" i="4" s="1"/>
  <c r="AY53" i="4"/>
  <c r="BK53" i="4" s="1"/>
  <c r="BW53" i="4" s="1"/>
  <c r="FL51" i="4"/>
  <c r="FT51" i="4" s="1"/>
  <c r="GB51" i="4" s="1"/>
  <c r="AY52" i="4"/>
  <c r="BK52" i="4" s="1"/>
  <c r="BW52" i="4" s="1"/>
  <c r="FL52" i="4"/>
  <c r="FT52" i="4" s="1"/>
  <c r="GB52" i="4" s="1"/>
  <c r="FJ71" i="4"/>
  <c r="FR71" i="4" s="1"/>
  <c r="FZ71" i="4" s="1"/>
  <c r="AY71" i="4"/>
  <c r="BK71" i="4" s="1"/>
  <c r="BW71" i="4" s="1"/>
  <c r="FL53" i="4"/>
  <c r="FT53" i="4" s="1"/>
  <c r="GB53" i="4" s="1"/>
  <c r="CL53" i="4"/>
  <c r="CX53" i="4" s="1"/>
  <c r="DJ53" i="4" s="1"/>
  <c r="FJ52" i="4"/>
  <c r="FR52" i="4" s="1"/>
  <c r="FZ52" i="4" s="1"/>
  <c r="AX53" i="4"/>
  <c r="BJ53" i="4" s="1"/>
  <c r="BV53" i="4" s="1"/>
  <c r="FO53" i="4"/>
  <c r="FW53" i="4" s="1"/>
  <c r="GE53" i="4" s="1"/>
  <c r="FO71" i="4"/>
  <c r="FW71" i="4" s="1"/>
  <c r="GE71" i="4" s="1"/>
  <c r="FO51" i="4"/>
  <c r="CR52" i="4"/>
  <c r="DD52" i="4" s="1"/>
  <c r="DP52" i="4" s="1"/>
  <c r="CS71" i="4"/>
  <c r="DE71" i="4" s="1"/>
  <c r="DQ71" i="4" s="1"/>
  <c r="AP71" i="4"/>
  <c r="BB71" i="4" s="1"/>
  <c r="BN71" i="4" s="1"/>
  <c r="CS53" i="4"/>
  <c r="DE53" i="4" s="1"/>
  <c r="DQ53" i="4" s="1"/>
  <c r="CR51" i="4"/>
  <c r="EE52" i="4"/>
  <c r="EM52" i="4" s="1"/>
  <c r="EU52" i="4" s="1"/>
  <c r="CM51" i="4"/>
  <c r="CY51" i="4" s="1"/>
  <c r="DK51" i="4" s="1"/>
  <c r="AR52" i="4"/>
  <c r="BD52" i="4" s="1"/>
  <c r="BP52" i="4" s="1"/>
  <c r="AR53" i="4"/>
  <c r="BD53" i="4" s="1"/>
  <c r="BP53" i="4" s="1"/>
  <c r="AR71" i="4"/>
  <c r="BD71" i="4" s="1"/>
  <c r="BP71" i="4" s="1"/>
  <c r="EE71" i="4"/>
  <c r="EM71" i="4" s="1"/>
  <c r="EU71" i="4" s="1"/>
  <c r="EE53" i="4"/>
  <c r="EM53" i="4" s="1"/>
  <c r="EU53" i="4" s="1"/>
  <c r="FH53" i="4"/>
  <c r="FP53" i="4" s="1"/>
  <c r="FX53" i="4" s="1"/>
  <c r="FH52" i="4"/>
  <c r="FP52" i="4" s="1"/>
  <c r="FX52" i="4" s="1"/>
  <c r="FH71" i="4"/>
  <c r="FP71" i="4" s="1"/>
  <c r="FX71" i="4" s="1"/>
  <c r="AN52" i="4"/>
  <c r="AZ52" i="4" s="1"/>
  <c r="BL52" i="4" s="1"/>
  <c r="EB53" i="4"/>
  <c r="EJ53" i="4" s="1"/>
  <c r="ER53" i="4" s="1"/>
  <c r="EB51" i="4"/>
  <c r="EJ51" i="4" s="1"/>
  <c r="ER51" i="4" s="1"/>
  <c r="EB71" i="4"/>
  <c r="EJ71" i="4" s="1"/>
  <c r="ER71" i="4" s="1"/>
  <c r="AO51" i="4"/>
  <c r="BA51" i="4" s="1"/>
  <c r="BM51" i="4" s="1"/>
  <c r="AO71" i="4"/>
  <c r="BA71" i="4" s="1"/>
  <c r="BM71" i="4" s="1"/>
  <c r="AN53" i="4"/>
  <c r="AZ53" i="4" s="1"/>
  <c r="BL53" i="4" s="1"/>
  <c r="AO53" i="4"/>
  <c r="BA53" i="4" s="1"/>
  <c r="BM53" i="4" s="1"/>
  <c r="AQ52" i="4"/>
  <c r="BC52" i="4" s="1"/>
  <c r="BO52" i="4" s="1"/>
  <c r="AP51" i="4"/>
  <c r="BB51" i="4" s="1"/>
  <c r="BN51" i="4" s="1"/>
  <c r="AQ53" i="4"/>
  <c r="BC53" i="4" s="1"/>
  <c r="BO53" i="4" s="1"/>
  <c r="AP53" i="4"/>
  <c r="BB53" i="4" s="1"/>
  <c r="BN53" i="4" s="1"/>
  <c r="AQ51" i="4"/>
  <c r="BC51" i="4" s="1"/>
  <c r="BO51" i="4" s="1"/>
  <c r="EI52" i="4"/>
  <c r="EQ52" i="4" s="1"/>
  <c r="EY52" i="4" s="1"/>
  <c r="EI71" i="4"/>
  <c r="EQ71" i="4" s="1"/>
  <c r="EY71" i="4" s="1"/>
  <c r="CO53" i="4"/>
  <c r="DA53" i="4" s="1"/>
  <c r="DM53" i="4" s="1"/>
  <c r="AN71" i="4"/>
  <c r="AZ71" i="4" s="1"/>
  <c r="BL71" i="4" s="1"/>
  <c r="EI53" i="4"/>
  <c r="EQ53" i="4" s="1"/>
  <c r="EY53" i="4" s="1"/>
  <c r="CJ71" i="4"/>
  <c r="CV71" i="4" s="1"/>
  <c r="DH71" i="4" s="1"/>
  <c r="CT52" i="4"/>
  <c r="DF52" i="4" s="1"/>
  <c r="DR52" i="4" s="1"/>
  <c r="CN53" i="4"/>
  <c r="CZ53" i="4" s="1"/>
  <c r="DL53" i="4" s="1"/>
  <c r="CQ53" i="4"/>
  <c r="DC53" i="4" s="1"/>
  <c r="DO53" i="4" s="1"/>
  <c r="CK52" i="4"/>
  <c r="CW52" i="4" s="1"/>
  <c r="DI52" i="4" s="1"/>
  <c r="CU52" i="4"/>
  <c r="DG52" i="4" s="1"/>
  <c r="DS52" i="4" s="1"/>
  <c r="CN71" i="4"/>
  <c r="CZ71" i="4" s="1"/>
  <c r="DL71" i="4" s="1"/>
  <c r="CN52" i="4"/>
  <c r="CZ52" i="4" s="1"/>
  <c r="DL52" i="4" s="1"/>
  <c r="CU51" i="4"/>
  <c r="DG51" i="4" s="1"/>
  <c r="DS51" i="4" s="1"/>
  <c r="CO71" i="4"/>
  <c r="DA71" i="4" s="1"/>
  <c r="DM71" i="4" s="1"/>
  <c r="CJ52" i="4"/>
  <c r="CV52" i="4" s="1"/>
  <c r="DH52" i="4" s="1"/>
  <c r="CJ53" i="4"/>
  <c r="CV53" i="4" s="1"/>
  <c r="DH53" i="4" s="1"/>
  <c r="CT71" i="4"/>
  <c r="DF71" i="4" s="1"/>
  <c r="DR71" i="4" s="1"/>
  <c r="CU71" i="4"/>
  <c r="DG71" i="4" s="1"/>
  <c r="DS71" i="4" s="1"/>
  <c r="CT51" i="4"/>
  <c r="DF51" i="4" s="1"/>
  <c r="DR51" i="4" s="1"/>
  <c r="CO52" i="4"/>
  <c r="DA52" i="4" s="1"/>
  <c r="DM52" i="4" s="1"/>
  <c r="FI71" i="4"/>
  <c r="FQ71" i="4" s="1"/>
  <c r="FY71" i="4" s="1"/>
  <c r="CK51" i="4"/>
  <c r="CK71" i="4"/>
  <c r="CW71" i="4" s="1"/>
  <c r="DI71" i="4" s="1"/>
  <c r="CQ51" i="4"/>
  <c r="DC51" i="4" s="1"/>
  <c r="DO51" i="4" s="1"/>
  <c r="CQ52" i="4"/>
  <c r="DC52" i="4" s="1"/>
  <c r="DO52" i="4" s="1"/>
  <c r="FI51" i="4"/>
  <c r="FQ51" i="4" s="1"/>
  <c r="FY51" i="4" s="1"/>
  <c r="FI53" i="4"/>
  <c r="FQ53" i="4" s="1"/>
  <c r="FY53" i="4" s="1"/>
  <c r="FU51" i="4"/>
  <c r="GC51" i="4" s="1"/>
  <c r="FM44" i="4"/>
  <c r="P25" i="4" s="1"/>
  <c r="FM42" i="4"/>
  <c r="CV51" i="4"/>
  <c r="DH51" i="4" s="1"/>
  <c r="ED42" i="4"/>
  <c r="AW53" i="4"/>
  <c r="BI53" i="4" s="1"/>
  <c r="BU53" i="4" s="1"/>
  <c r="AW51" i="4"/>
  <c r="AW52" i="4"/>
  <c r="BI52" i="4" s="1"/>
  <c r="BU52" i="4" s="1"/>
  <c r="ED44" i="4"/>
  <c r="L22" i="4" s="1"/>
  <c r="AW71" i="4"/>
  <c r="BI71" i="4" s="1"/>
  <c r="BU71" i="4" s="1"/>
  <c r="AU52" i="4"/>
  <c r="BG52" i="4" s="1"/>
  <c r="BS52" i="4" s="1"/>
  <c r="AU51" i="4"/>
  <c r="AU53" i="4"/>
  <c r="BG53" i="4" s="1"/>
  <c r="BS53" i="4" s="1"/>
  <c r="EH52" i="4"/>
  <c r="EP52" i="4" s="1"/>
  <c r="EX52" i="4" s="1"/>
  <c r="EH53" i="4"/>
  <c r="EP53" i="4" s="1"/>
  <c r="EX53" i="4" s="1"/>
  <c r="EH51" i="4"/>
  <c r="DE51" i="4"/>
  <c r="DQ51" i="4" s="1"/>
  <c r="FK53" i="4"/>
  <c r="FS53" i="4" s="1"/>
  <c r="GA53" i="4" s="1"/>
  <c r="FK52" i="4"/>
  <c r="FS52" i="4" s="1"/>
  <c r="GA52" i="4" s="1"/>
  <c r="FK51" i="4"/>
  <c r="AV53" i="4"/>
  <c r="BH53" i="4" s="1"/>
  <c r="BT53" i="4" s="1"/>
  <c r="AV51" i="4"/>
  <c r="AV52" i="4"/>
  <c r="BH52" i="4" s="1"/>
  <c r="BT52" i="4" s="1"/>
  <c r="AS51" i="4"/>
  <c r="AS53" i="4"/>
  <c r="BE53" i="4" s="1"/>
  <c r="BQ53" i="4" s="1"/>
  <c r="AS52" i="4"/>
  <c r="BE52" i="4" s="1"/>
  <c r="BQ52" i="4" s="1"/>
  <c r="CP53" i="4"/>
  <c r="DB53" i="4" s="1"/>
  <c r="DN53" i="4" s="1"/>
  <c r="CP52" i="4"/>
  <c r="DB52" i="4" s="1"/>
  <c r="DN52" i="4" s="1"/>
  <c r="CP51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AT44" i="4" l="1"/>
  <c r="H37" i="4" s="1"/>
  <c r="FN44" i="4"/>
  <c r="P26" i="4" s="1"/>
  <c r="EG42" i="4"/>
  <c r="EG44" i="4"/>
  <c r="L25" i="4" s="1"/>
  <c r="AT42" i="4"/>
  <c r="FN42" i="4"/>
  <c r="EF42" i="4"/>
  <c r="EF44" i="4"/>
  <c r="L24" i="4" s="1"/>
  <c r="EC42" i="4"/>
  <c r="EC44" i="4"/>
  <c r="L21" i="4" s="1"/>
  <c r="CL42" i="4"/>
  <c r="CM44" i="4"/>
  <c r="M34" i="4" s="1"/>
  <c r="AX42" i="4"/>
  <c r="FJ42" i="4"/>
  <c r="CL44" i="4"/>
  <c r="M33" i="4" s="1"/>
  <c r="AX44" i="4"/>
  <c r="G41" i="4" s="1"/>
  <c r="AY44" i="4"/>
  <c r="H42" i="4" s="1"/>
  <c r="FL44" i="4"/>
  <c r="P24" i="4" s="1"/>
  <c r="FO44" i="4"/>
  <c r="P27" i="4" s="1"/>
  <c r="AY42" i="4"/>
  <c r="CM42" i="4"/>
  <c r="FJ44" i="4"/>
  <c r="P22" i="4" s="1"/>
  <c r="FL42" i="4"/>
  <c r="CR42" i="4"/>
  <c r="CR44" i="4"/>
  <c r="M39" i="4" s="1"/>
  <c r="FW51" i="4"/>
  <c r="GE51" i="4" s="1"/>
  <c r="AR44" i="4"/>
  <c r="I35" i="4" s="1"/>
  <c r="FO42" i="4"/>
  <c r="AR42" i="4"/>
  <c r="EE42" i="4"/>
  <c r="EE44" i="4"/>
  <c r="L23" i="4" s="1"/>
  <c r="EB44" i="4"/>
  <c r="L20" i="4" s="1"/>
  <c r="DD51" i="4"/>
  <c r="DP51" i="4" s="1"/>
  <c r="CS42" i="4"/>
  <c r="CS44" i="4"/>
  <c r="L40" i="4" s="1"/>
  <c r="M323" i="4"/>
  <c r="FH42" i="4"/>
  <c r="M343" i="4"/>
  <c r="FH44" i="4"/>
  <c r="P20" i="4" s="1"/>
  <c r="EB42" i="4"/>
  <c r="AO44" i="4"/>
  <c r="I32" i="4" s="1"/>
  <c r="AO42" i="4"/>
  <c r="M20" i="4" a="1"/>
  <c r="M20" i="4" s="1"/>
  <c r="AP44" i="4"/>
  <c r="G33" i="4" s="1"/>
  <c r="CO44" i="4"/>
  <c r="N36" i="4" s="1"/>
  <c r="M204" i="4"/>
  <c r="EI42" i="4"/>
  <c r="AP42" i="4"/>
  <c r="AQ42" i="4"/>
  <c r="AN44" i="4"/>
  <c r="G31" i="4" s="1"/>
  <c r="AN42" i="4"/>
  <c r="AQ44" i="4"/>
  <c r="H34" i="4" s="1"/>
  <c r="M229" i="4"/>
  <c r="EI44" i="4"/>
  <c r="L27" i="4" s="1"/>
  <c r="CJ44" i="4"/>
  <c r="N31" i="4" s="1"/>
  <c r="CJ42" i="4"/>
  <c r="M417" i="4"/>
  <c r="CN44" i="4"/>
  <c r="M35" i="4" s="1"/>
  <c r="CK42" i="4"/>
  <c r="CO42" i="4"/>
  <c r="CU44" i="4"/>
  <c r="L42" i="4" s="1"/>
  <c r="CK44" i="4"/>
  <c r="M32" i="4" s="1"/>
  <c r="CN42" i="4"/>
  <c r="CT42" i="4"/>
  <c r="CT44" i="4"/>
  <c r="N41" i="4" s="1"/>
  <c r="M437" i="4"/>
  <c r="CW51" i="4"/>
  <c r="DI51" i="4" s="1"/>
  <c r="CU42" i="4"/>
  <c r="M349" i="4"/>
  <c r="CQ42" i="4"/>
  <c r="CQ44" i="4"/>
  <c r="FI42" i="4"/>
  <c r="FI44" i="4"/>
  <c r="P21" i="4" s="1"/>
  <c r="M310" i="4"/>
  <c r="M272" i="4"/>
  <c r="CP44" i="4"/>
  <c r="CP42" i="4"/>
  <c r="DB51" i="4"/>
  <c r="DN51" i="4" s="1"/>
  <c r="AV44" i="4"/>
  <c r="BH51" i="4"/>
  <c r="BT51" i="4" s="1"/>
  <c r="AV42" i="4"/>
  <c r="AW44" i="4"/>
  <c r="BI51" i="4"/>
  <c r="BU51" i="4" s="1"/>
  <c r="AW42" i="4"/>
  <c r="FS51" i="4"/>
  <c r="GA51" i="4" s="1"/>
  <c r="FK44" i="4"/>
  <c r="P23" i="4" s="1"/>
  <c r="FK42" i="4"/>
  <c r="AU44" i="4"/>
  <c r="BG51" i="4"/>
  <c r="BS51" i="4" s="1"/>
  <c r="AU42" i="4"/>
  <c r="BE51" i="4"/>
  <c r="BQ51" i="4" s="1"/>
  <c r="AS42" i="4"/>
  <c r="AS44" i="4"/>
  <c r="EH44" i="4"/>
  <c r="L26" i="4" s="1"/>
  <c r="EH42" i="4"/>
  <c r="EP51" i="4"/>
  <c r="EX51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K94" i="4" l="1" a="1"/>
  <c r="K94" i="4" s="1"/>
  <c r="K114" i="4" a="1"/>
  <c r="K114" i="4" s="1"/>
  <c r="M114" i="4" s="1"/>
  <c r="M298" i="4"/>
  <c r="M218" i="4"/>
  <c r="M400" i="4"/>
  <c r="I37" i="4"/>
  <c r="G37" i="4"/>
  <c r="U31" i="4" a="1"/>
  <c r="U31" i="4" s="1"/>
  <c r="AB31" i="4" a="1"/>
  <c r="AB31" i="4" s="1"/>
  <c r="N34" i="4"/>
  <c r="L34" i="4"/>
  <c r="N39" i="4"/>
  <c r="G42" i="4"/>
  <c r="H35" i="4"/>
  <c r="I42" i="4"/>
  <c r="I41" i="4"/>
  <c r="H41" i="4"/>
  <c r="M341" i="4"/>
  <c r="M344" i="4"/>
  <c r="M216" i="4"/>
  <c r="L39" i="4"/>
  <c r="M220" i="4"/>
  <c r="M330" i="4"/>
  <c r="L33" i="4"/>
  <c r="N33" i="4"/>
  <c r="G35" i="4"/>
  <c r="M327" i="4"/>
  <c r="N40" i="4"/>
  <c r="M324" i="4"/>
  <c r="M40" i="4"/>
  <c r="M328" i="4"/>
  <c r="M215" i="4"/>
  <c r="M219" i="4"/>
  <c r="M221" i="4"/>
  <c r="M340" i="4"/>
  <c r="M217" i="4"/>
  <c r="M338" i="4"/>
  <c r="I33" i="4"/>
  <c r="M329" i="4"/>
  <c r="M325" i="4"/>
  <c r="M322" i="4"/>
  <c r="M214" i="4"/>
  <c r="M339" i="4"/>
  <c r="M326" i="4"/>
  <c r="M345" i="4"/>
  <c r="M342" i="4"/>
  <c r="H33" i="4"/>
  <c r="Z20" i="4" a="1"/>
  <c r="Z20" i="4" s="1"/>
  <c r="X20" i="4" a="1"/>
  <c r="X20" i="4" s="1"/>
  <c r="L36" i="4"/>
  <c r="G32" i="4"/>
  <c r="H32" i="4"/>
  <c r="U20" i="4" a="1"/>
  <c r="U20" i="4" s="1"/>
  <c r="M291" i="4"/>
  <c r="S20" i="4" a="1"/>
  <c r="S20" i="4" s="1"/>
  <c r="M301" i="4"/>
  <c r="M299" i="4"/>
  <c r="M36" i="4"/>
  <c r="M294" i="4"/>
  <c r="M296" i="4"/>
  <c r="M293" i="4"/>
  <c r="M295" i="4"/>
  <c r="M297" i="4"/>
  <c r="M292" i="4"/>
  <c r="M290" i="4"/>
  <c r="M300" i="4"/>
  <c r="M31" i="4"/>
  <c r="I31" i="4"/>
  <c r="H31" i="4"/>
  <c r="M419" i="4"/>
  <c r="M422" i="4"/>
  <c r="N35" i="4"/>
  <c r="M222" i="4"/>
  <c r="M201" i="4"/>
  <c r="M226" i="4"/>
  <c r="M205" i="4"/>
  <c r="M198" i="4"/>
  <c r="M223" i="4"/>
  <c r="M202" i="4"/>
  <c r="M224" i="4"/>
  <c r="M199" i="4"/>
  <c r="M203" i="4"/>
  <c r="M200" i="4"/>
  <c r="L35" i="4"/>
  <c r="I34" i="4"/>
  <c r="G34" i="4"/>
  <c r="N20" i="4" a="1"/>
  <c r="N20" i="4" s="1"/>
  <c r="O20" i="4" s="1" a="1"/>
  <c r="O20" i="4" s="1"/>
  <c r="M227" i="4"/>
  <c r="M228" i="4"/>
  <c r="M225" i="4"/>
  <c r="L31" i="4"/>
  <c r="M311" i="4"/>
  <c r="M391" i="4"/>
  <c r="M415" i="4"/>
  <c r="M425" i="4"/>
  <c r="M421" i="4"/>
  <c r="M418" i="4"/>
  <c r="M423" i="4"/>
  <c r="M416" i="4"/>
  <c r="M420" i="4"/>
  <c r="M394" i="4"/>
  <c r="M414" i="4"/>
  <c r="M395" i="4"/>
  <c r="L32" i="4"/>
  <c r="M393" i="4"/>
  <c r="M392" i="4"/>
  <c r="N32" i="4"/>
  <c r="M424" i="4"/>
  <c r="M399" i="4"/>
  <c r="M397" i="4"/>
  <c r="M396" i="4"/>
  <c r="M401" i="4"/>
  <c r="M398" i="4"/>
  <c r="M42" i="4"/>
  <c r="M353" i="4"/>
  <c r="M390" i="4"/>
  <c r="N42" i="4"/>
  <c r="M41" i="4"/>
  <c r="M346" i="4"/>
  <c r="L41" i="4"/>
  <c r="M347" i="4"/>
  <c r="M352" i="4"/>
  <c r="M283" i="4"/>
  <c r="M435" i="4"/>
  <c r="M428" i="4"/>
  <c r="M432" i="4"/>
  <c r="M426" i="4"/>
  <c r="M436" i="4"/>
  <c r="M431" i="4"/>
  <c r="M430" i="4"/>
  <c r="M429" i="4"/>
  <c r="M434" i="4"/>
  <c r="M433" i="4"/>
  <c r="M427" i="4"/>
  <c r="M350" i="4"/>
  <c r="M305" i="4"/>
  <c r="Q20" i="4" a="1"/>
  <c r="Q20" i="4" s="1"/>
  <c r="R20" i="4" s="1" a="1"/>
  <c r="R20" i="4" s="1"/>
  <c r="M351" i="4"/>
  <c r="M309" i="4"/>
  <c r="M348" i="4"/>
  <c r="M413" i="4"/>
  <c r="M99" i="4"/>
  <c r="M308" i="4"/>
  <c r="M303" i="4"/>
  <c r="M312" i="4"/>
  <c r="M307" i="4"/>
  <c r="M276" i="4"/>
  <c r="M313" i="4"/>
  <c r="M302" i="4"/>
  <c r="M306" i="4"/>
  <c r="L38" i="4"/>
  <c r="N38" i="4"/>
  <c r="M38" i="4"/>
  <c r="M304" i="4"/>
  <c r="M267" i="4"/>
  <c r="M277" i="4"/>
  <c r="M269" i="4"/>
  <c r="M273" i="4"/>
  <c r="M271" i="4"/>
  <c r="M266" i="4"/>
  <c r="M275" i="4"/>
  <c r="M270" i="4"/>
  <c r="M268" i="4"/>
  <c r="M274" i="4"/>
  <c r="M211" i="4"/>
  <c r="M207" i="4"/>
  <c r="M210" i="4"/>
  <c r="M206" i="4"/>
  <c r="M213" i="4"/>
  <c r="M209" i="4"/>
  <c r="M212" i="4"/>
  <c r="M20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T20" i="4" l="1" a="1"/>
  <c r="M331" i="4"/>
  <c r="Z31" i="4" a="1"/>
  <c r="M333" i="4"/>
  <c r="Y31" i="4" a="1"/>
  <c r="M334" i="4"/>
  <c r="X31" i="4" a="1"/>
  <c r="M335" i="4"/>
  <c r="M332" i="4"/>
  <c r="M336" i="4"/>
  <c r="M337" i="4"/>
  <c r="Y20" i="4" a="1"/>
  <c r="M117" i="4"/>
  <c r="M119" i="4"/>
  <c r="M118" i="4"/>
  <c r="M116" i="4"/>
  <c r="M115" i="4"/>
  <c r="M120" i="4"/>
  <c r="M121" i="4"/>
  <c r="M279" i="4"/>
  <c r="M280" i="4"/>
  <c r="M284" i="4"/>
  <c r="M288" i="4"/>
  <c r="M278" i="4"/>
  <c r="M281" i="4"/>
  <c r="M287" i="4"/>
  <c r="M282" i="4"/>
  <c r="M285" i="4"/>
  <c r="M286" i="4"/>
  <c r="M289" i="4"/>
  <c r="M408" i="4"/>
  <c r="M403" i="4"/>
  <c r="M407" i="4"/>
  <c r="M404" i="4"/>
  <c r="M411" i="4"/>
  <c r="M412" i="4"/>
  <c r="M405" i="4"/>
  <c r="M409" i="4"/>
  <c r="M410" i="4"/>
  <c r="M406" i="4"/>
  <c r="M402" i="4"/>
  <c r="M98" i="4"/>
  <c r="M96" i="4"/>
  <c r="M94" i="4"/>
  <c r="M100" i="4"/>
  <c r="M97" i="4"/>
  <c r="M101" i="4"/>
  <c r="U30" i="3" a="1"/>
  <c r="U30" i="3" s="1"/>
  <c r="M95" i="4"/>
  <c r="Q31" i="4" a="1"/>
  <c r="S31" i="4" a="1"/>
  <c r="R31" i="4" a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K126" i="4" l="1"/>
  <c r="K127" i="4"/>
  <c r="K133" i="4"/>
  <c r="K128" i="4"/>
  <c r="M128" i="4" s="1"/>
  <c r="K125" i="4"/>
  <c r="M125" i="4" s="1"/>
  <c r="K129" i="4"/>
  <c r="M129" i="4" s="1"/>
  <c r="K130" i="4"/>
  <c r="M130" i="4" s="1"/>
  <c r="K123" i="4"/>
  <c r="M123" i="4" s="1"/>
  <c r="K131" i="4"/>
  <c r="M131" i="4" s="1"/>
  <c r="K124" i="4"/>
  <c r="K132" i="4"/>
  <c r="K104" i="4"/>
  <c r="M104" i="4" s="1"/>
  <c r="K112" i="4"/>
  <c r="M112" i="4" s="1"/>
  <c r="K103" i="4"/>
  <c r="M103" i="4" s="1"/>
  <c r="K105" i="4"/>
  <c r="M105" i="4" s="1"/>
  <c r="K113" i="4"/>
  <c r="M113" i="4" s="1"/>
  <c r="K106" i="4"/>
  <c r="M106" i="4" s="1"/>
  <c r="K107" i="4"/>
  <c r="K108" i="4"/>
  <c r="M108" i="4" s="1"/>
  <c r="K109" i="4"/>
  <c r="M109" i="4" s="1"/>
  <c r="K110" i="4"/>
  <c r="K111" i="4"/>
  <c r="M111" i="4" s="1"/>
  <c r="K191" i="4"/>
  <c r="N191" i="4" s="1"/>
  <c r="K192" i="4"/>
  <c r="M192" i="4" s="1"/>
  <c r="K193" i="4"/>
  <c r="N193" i="4" s="1"/>
  <c r="K194" i="4"/>
  <c r="K195" i="4"/>
  <c r="M195" i="4" s="1"/>
  <c r="K196" i="4"/>
  <c r="K197" i="4"/>
  <c r="M245" i="4"/>
  <c r="M249" i="4"/>
  <c r="M240" i="4"/>
  <c r="M234" i="4"/>
  <c r="T20" i="4"/>
  <c r="M124" i="4"/>
  <c r="M132" i="4"/>
  <c r="M133" i="4"/>
  <c r="M126" i="4"/>
  <c r="M127" i="4"/>
  <c r="M355" i="4"/>
  <c r="M363" i="4"/>
  <c r="M356" i="4"/>
  <c r="M364" i="4"/>
  <c r="M362" i="4"/>
  <c r="M357" i="4"/>
  <c r="M365" i="4"/>
  <c r="M358" i="4"/>
  <c r="M359" i="4"/>
  <c r="M360" i="4"/>
  <c r="M361" i="4"/>
  <c r="Y31" i="4"/>
  <c r="M374" i="4"/>
  <c r="M367" i="4"/>
  <c r="M375" i="4"/>
  <c r="M377" i="4"/>
  <c r="M368" i="4"/>
  <c r="M376" i="4"/>
  <c r="M369" i="4"/>
  <c r="M370" i="4"/>
  <c r="M373" i="4"/>
  <c r="M371" i="4"/>
  <c r="M372" i="4"/>
  <c r="X31" i="4"/>
  <c r="Z31" i="4"/>
  <c r="Y20" i="4"/>
  <c r="M314" i="4" s="1"/>
  <c r="M319" i="4"/>
  <c r="M315" i="4"/>
  <c r="M316" i="4"/>
  <c r="M317" i="4"/>
  <c r="M318" i="4"/>
  <c r="M320" i="4"/>
  <c r="M321" i="4"/>
  <c r="N194" i="4"/>
  <c r="M251" i="4"/>
  <c r="M246" i="4"/>
  <c r="M253" i="4"/>
  <c r="M236" i="4"/>
  <c r="M107" i="4"/>
  <c r="M233" i="4"/>
  <c r="M110" i="4"/>
  <c r="M238" i="4"/>
  <c r="M241" i="4"/>
  <c r="M248" i="4"/>
  <c r="M239" i="4"/>
  <c r="Q31" i="4"/>
  <c r="K102" i="4" s="1"/>
  <c r="S31" i="4"/>
  <c r="M230" i="4" s="1"/>
  <c r="M231" i="4"/>
  <c r="M235" i="4"/>
  <c r="M237" i="4"/>
  <c r="M232" i="4"/>
  <c r="M244" i="4"/>
  <c r="M252" i="4"/>
  <c r="M247" i="4"/>
  <c r="R31" i="4"/>
  <c r="M242" i="4" s="1"/>
  <c r="M250" i="4"/>
  <c r="M243" i="4"/>
  <c r="M19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K122" i="4" l="1"/>
  <c r="M122" i="4" s="1"/>
  <c r="K190" i="4"/>
  <c r="N190" i="4" s="1"/>
  <c r="W20" i="4" a="1"/>
  <c r="W20" i="4" s="1"/>
  <c r="M191" i="4"/>
  <c r="M354" i="4"/>
  <c r="M366" i="4"/>
  <c r="AA31" i="4" a="1"/>
  <c r="M102" i="4"/>
  <c r="T31" i="4" a="1"/>
  <c r="N195" i="4"/>
  <c r="M190" i="4"/>
  <c r="N192" i="4"/>
  <c r="M193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M261" i="4" l="1"/>
  <c r="M260" i="4"/>
  <c r="M255" i="4"/>
  <c r="M254" i="4"/>
  <c r="T31" i="4"/>
  <c r="W35" i="4"/>
  <c r="W32" i="4"/>
  <c r="W36" i="4"/>
  <c r="W34" i="4"/>
  <c r="W40" i="4"/>
  <c r="W38" i="4"/>
  <c r="W33" i="4"/>
  <c r="W39" i="4"/>
  <c r="W41" i="4"/>
  <c r="W42" i="4"/>
  <c r="W37" i="4"/>
  <c r="AA31" i="4"/>
  <c r="M378" i="4" s="1"/>
  <c r="M379" i="4"/>
  <c r="M387" i="4"/>
  <c r="M380" i="4"/>
  <c r="M388" i="4"/>
  <c r="M381" i="4"/>
  <c r="M389" i="4"/>
  <c r="M382" i="4"/>
  <c r="M383" i="4"/>
  <c r="M384" i="4"/>
  <c r="M386" i="4"/>
  <c r="M385" i="4"/>
  <c r="M264" i="4"/>
  <c r="M265" i="4"/>
  <c r="M263" i="4"/>
  <c r="M258" i="4"/>
  <c r="M259" i="4"/>
  <c r="M262" i="4"/>
  <c r="M256" i="4"/>
  <c r="M257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W31" i="4" l="1"/>
  <c r="M197" i="4"/>
  <c r="N197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M196" i="4" l="1"/>
  <c r="N196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BK7" i="1"/>
  <c r="BJ7" i="1"/>
  <c r="BJ3" i="1" s="1"/>
  <c r="BH7" i="1"/>
  <c r="BI7" i="1"/>
  <c r="AS2" i="1"/>
  <c r="BC3" i="1" s="1"/>
  <c r="BC4" i="1" s="1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BB3" i="1"/>
  <c r="BB4" i="1" s="1"/>
  <c r="BD4" i="1" s="1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<sst xmlns="http://schemas.openxmlformats.org/spreadsheetml/2006/main" count="4247" uniqueCount="984">
  <si>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</si>
  <si>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</si>
  <si>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</si>
  <si>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</si>
  <si>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</si>
  <si>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</si>
  <si>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</si>
  <si>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</si>
  <si>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</si>
  <si>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</si>
  <si>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</si>
  <si>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</si>
  <si>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</si>
  <si>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</si>
  <si>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</si>
  <si>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</si>
  <si>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</si>
  <si>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</si>
  <si>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</si>
  <si>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</si>
  <si>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</si>
  <si>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</si>
  <si>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</si>
  <si>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</si>
  <si>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</si>
  <si>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</si>
  <si>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</si>
  <si>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</si>
  <si>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</si>
  <si>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</si>
  <si>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</si>
  <si>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</si>
  <si>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</si>
  <si>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</si>
  <si>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</si>
  <si>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</si>
  <si>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</si>
  <si>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</si>
  <si>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</si>
  <si>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</si>
  <si>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</si>
  <si>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</si>
  <si>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</si>
  <si>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</si>
  <si>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</si>
  <si>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</si>
  <si>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</si>
  <si>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</si>
  <si>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</si>
  <si>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</si>
  <si>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</si>
  <si>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</si>
  <si>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</si>
  <si>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</si>
  <si>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</si>
  <si>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</si>
  <si>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</si>
  <si>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</si>
  <si>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</si>
  <si>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</si>
  <si>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</si>
  <si>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</si>
  <si>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</si>
  <si>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</si>
  <si>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</si>
  <si>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</si>
  <si>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</si>
  <si>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</si>
  <si>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</si>
  <si>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</si>
  <si>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</si>
  <si>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</si>
  <si>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</si>
  <si>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</si>
  <si>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</si>
  <si>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</si>
  <si>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</si>
  <si>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</si>
  <si>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</si>
  <si>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</si>
  <si>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</si>
  <si>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</si>
  <si>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</si>
  <si>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</si>
  <si>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</si>
  <si>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</si>
  <si>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</si>
  <si>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</si>
  <si>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</si>
  <si>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</si>
  <si>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</si>
  <si>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</si>
  <si>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</si>
  <si>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</si>
  <si>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</si>
  <si>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</si>
  <si>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</si>
  <si>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</si>
  <si>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</si>
  <si>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</si>
  <si>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</si>
  <si>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</si>
  <si>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</si>
  <si>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</si>
  <si>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</si>
  <si>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</si>
  <si>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</si>
  <si>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</si>
  <si>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</si>
  <si>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</si>
  <si>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</si>
  <si>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</si>
  <si>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</si>
  <si>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</si>
  <si>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</si>
  <si>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</si>
  <si>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</si>
  <si>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</si>
  <si>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</si>
  <si>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</si>
  <si>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</si>
  <si>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</si>
  <si>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</si>
  <si>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</si>
  <si>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</si>
  <si>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</si>
  <si>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</si>
  <si>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</si>
  <si>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</si>
  <si>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</si>
  <si>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</si>
  <si>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</si>
  <si>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</si>
  <si>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</si>
  <si>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</si>
  <si>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</si>
  <si>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</si>
  <si>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</si>
  <si>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</si>
  <si>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</si>
  <si>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</si>
  <si>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</si>
  <si>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</si>
  <si>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</si>
  <si>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</si>
  <si>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</si>
  <si>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</si>
  <si>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</si>
  <si>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</si>
  <si>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</si>
  <si>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</si>
  <si>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</si>
  <si>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</si>
  <si>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</si>
  <si>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</si>
  <si>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</si>
  <si>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</si>
  <si>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</si>
  <si>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</si>
  <si>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</si>
  <si>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</si>
  <si>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</si>
  <si>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</si>
  <si>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</si>
  <si>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</si>
  <si>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</si>
  <si>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</si>
  <si>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</si>
  <si>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</si>
  <si>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</si>
  <si>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</si>
  <si>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</si>
  <si>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</si>
  <si>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</si>
  <si>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</si>
  <si>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</si>
  <si>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</si>
  <si>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</si>
  <si>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</si>
  <si>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</si>
  <si>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</si>
  <si>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</si>
  <si>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</si>
  <si>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</si>
  <si>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</si>
  <si>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</si>
  <si>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</si>
  <si>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</si>
  <si>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</si>
  <si>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</si>
  <si>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</si>
  <si>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</si>
  <si>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</si>
  <si>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</si>
  <si>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</si>
  <si>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</si>
  <si>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</si>
  <si>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</si>
  <si>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</si>
  <si>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</si>
  <si>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</si>
  <si>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</si>
  <si>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</si>
  <si>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</si>
  <si>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</si>
  <si>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</si>
  <si>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</si>
  <si>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</si>
  <si>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</si>
  <si>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</si>
  <si>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</si>
  <si>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</si>
  <si>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</si>
  <si>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</si>
  <si>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</si>
  <si>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</si>
  <si>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</si>
  <si>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</si>
  <si>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</si>
  <si>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</si>
  <si>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</si>
  <si>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</si>
  <si>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</si>
  <si>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</si>
  <si>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</si>
  <si>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</si>
  <si>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</si>
  <si>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</si>
  <si>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</si>
  <si>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</si>
  <si>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</si>
  <si>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</si>
  <si>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</si>
  <si>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</si>
  <si>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</si>
  <si>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</si>
  <si>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</si>
  <si>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</si>
  <si>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</si>
  <si>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</si>
  <si>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</si>
  <si>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</si>
  <si>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</si>
  <si>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</si>
  <si>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</si>
  <si>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</si>
  <si>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</si>
  <si>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</si>
  <si>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</si>
  <si>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</si>
  <si>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</si>
  <si>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</si>
  <si>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</si>
  <si>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</si>
  <si>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</si>
  <si>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</si>
  <si>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</si>
  <si>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</si>
  <si>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</si>
  <si>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</si>
  <si>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</si>
  <si>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</si>
  <si>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</si>
  <si>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</si>
  <si>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</si>
  <si>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</si>
  <si>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</si>
  <si>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</si>
  <si>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</si>
  <si>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</si>
  <si>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</si>
  <si>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</si>
  <si>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</si>
  <si>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</si>
  <si>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</si>
  <si>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</si>
  <si>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</si>
  <si>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</si>
  <si>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</si>
  <si>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</si>
  <si>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</si>
  <si>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</si>
  <si>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</si>
  <si>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</si>
  <si>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</si>
  <si>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</si>
  <si>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</si>
  <si>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</si>
  <si>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</si>
  <si>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</si>
  <si>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</si>
  <si>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</si>
  <si>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</si>
  <si>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</si>
  <si>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</si>
  <si>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</si>
  <si>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</si>
  <si>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</si>
  <si>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</si>
  <si>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</si>
  <si>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</si>
  <si>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</si>
  <si>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</si>
  <si>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</si>
  <si>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</si>
  <si>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</si>
  <si>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</si>
  <si>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</si>
  <si>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</si>
  <si>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</si>
  <si>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</si>
  <si>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</si>
  <si>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</si>
  <si>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</si>
  <si>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</si>
  <si>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</si>
  <si>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</si>
  <si>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</si>
  <si>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</si>
  <si>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</si>
  <si>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</si>
  <si>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</si>
  <si>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</si>
  <si>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</si>
  <si>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</si>
  <si>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</si>
  <si>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</si>
  <si>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</si>
  <si>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</si>
  <si>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</si>
  <si>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</si>
  <si>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</si>
  <si>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</si>
  <si>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</si>
  <si>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</si>
  <si>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</si>
  <si>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</si>
  <si>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</si>
  <si>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</si>
  <si>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</si>
  <si>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</si>
  <si>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</si>
  <si>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</si>
  <si>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</si>
  <si>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</si>
  <si>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</si>
  <si>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</si>
  <si>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</si>
  <si>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</si>
  <si>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</si>
  <si>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</si>
  <si>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</si>
  <si>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</si>
  <si>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</si>
  <si>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</si>
  <si>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</si>
  <si>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</si>
  <si>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</si>
  <si>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</si>
  <si>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</si>
  <si>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</si>
  <si>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</si>
  <si>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</si>
  <si>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</si>
  <si>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</si>
  <si>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</si>
  <si>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</si>
  <si>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</si>
  <si>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</si>
  <si>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</si>
  <si>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</si>
  <si>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</si>
  <si>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</si>
  <si>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</si>
  <si>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</si>
  <si>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</si>
  <si>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</si>
  <si>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</si>
  <si>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</si>
  <si>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</si>
  <si>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</si>
  <si>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</si>
  <si>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</si>
  <si>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</si>
  <si>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</si>
  <si>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</si>
  <si>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</si>
  <si>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</si>
  <si>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</si>
  <si>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</si>
  <si>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</si>
  <si>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</si>
  <si>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</si>
  <si>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</si>
  <si>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</si>
  <si>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</si>
  <si>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</si>
  <si>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</si>
  <si>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</si>
  <si>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</si>
  <si>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</si>
  <si>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</si>
  <si>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</si>
  <si>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</si>
  <si>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</si>
  <si>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</si>
  <si>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</si>
  <si>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</si>
  <si>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</si>
  <si>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</si>
  <si>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</si>
  <si>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</si>
  <si>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</si>
  <si>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</si>
  <si>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</si>
  <si>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</si>
  <si>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</si>
  <si>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</si>
  <si>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</si>
  <si>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</si>
  <si>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</si>
  <si>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</si>
  <si>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</si>
  <si>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</si>
  <si>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</si>
  <si>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</si>
  <si>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</si>
  <si>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</si>
  <si>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</si>
  <si>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</si>
  <si>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</si>
  <si>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</si>
  <si>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</si>
  <si>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</si>
  <si>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</si>
  <si>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</si>
  <si>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</si>
  <si>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</si>
  <si>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</si>
  <si>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</si>
  <si>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</si>
  <si>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</si>
  <si>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</si>
  <si>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</si>
  <si>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</si>
  <si>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</si>
  <si>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</si>
  <si>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</si>
  <si>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</si>
  <si>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</si>
  <si>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</si>
  <si>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</si>
  <si>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</si>
  <si>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</si>
  <si>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</si>
  <si>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</si>
  <si>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</si>
  <si>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</si>
  <si>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</si>
  <si>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</si>
  <si>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</si>
  <si>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</si>
  <si>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</si>
  <si>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</si>
  <si>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</si>
  <si>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</si>
  <si>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</si>
  <si>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</si>
  <si>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</si>
  <si>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</si>
  <si>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</si>
  <si>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</si>
  <si>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</si>
  <si>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</si>
  <si>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</si>
  <si>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</si>
  <si>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</si>
  <si>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</si>
  <si>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</si>
  <si>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</si>
  <si>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</si>
  <si>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</si>
  <si>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</si>
  <si>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</si>
  <si>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</si>
  <si>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</si>
  <si>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</si>
  <si>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</si>
  <si>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</si>
  <si>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</si>
  <si>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</si>
  <si>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</si>
  <si>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</si>
  <si>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</si>
  <si>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</si>
  <si>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</si>
  <si>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</si>
  <si>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</si>
  <si>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</si>
  <si>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</si>
  <si>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</si>
  <si>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</si>
  <si>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</si>
  <si>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</si>
  <si>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</si>
  <si>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</si>
  <si>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</si>
  <si>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</si>
  <si>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</si>
  <si>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</si>
  <si>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</si>
  <si>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</si>
  <si>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</si>
  <si>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</si>
  <si>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</si>
  <si>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</si>
  <si>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</si>
  <si>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</si>
  <si>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</si>
  <si>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</si>
  <si>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</si>
  <si>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</si>
  <si>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</si>
  <si>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</si>
  <si>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</si>
  <si>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</si>
  <si>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</si>
  <si>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</si>
  <si>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</si>
  <si>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</si>
  <si>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</si>
  <si>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</si>
  <si>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</si>
  <si>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</si>
  <si>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</si>
  <si>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</si>
  <si>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</si>
  <si>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</si>
  <si>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</si>
  <si>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</si>
  <si>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</si>
  <si>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</si>
  <si>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</si>
  <si>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</si>
  <si>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</si>
  <si>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</si>
  <si>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</si>
  <si>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</si>
  <si>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</si>
  <si>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</si>
  <si>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</si>
  <si>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</si>
  <si>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</si>
  <si>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</si>
  <si>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</si>
  <si>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</si>
  <si>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</si>
  <si>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</si>
  <si>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</si>
  <si>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</si>
  <si>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</si>
  <si>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</si>
  <si>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</si>
  <si>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</si>
  <si>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</si>
  <si>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</si>
  <si>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</si>
  <si>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</si>
  <si>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</si>
  <si>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</si>
  <si>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</si>
  <si>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</si>
  <si>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</si>
  <si>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</si>
  <si>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</si>
  <si>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</si>
  <si>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</si>
  <si>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</si>
  <si>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</si>
  <si>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</si>
  <si>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</si>
  <si>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</si>
  <si>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</si>
  <si>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</si>
  <si>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</si>
  <si>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</si>
  <si>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</si>
  <si>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</si>
  <si>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</si>
  <si>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</si>
  <si>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</si>
  <si>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</si>
  <si>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</si>
  <si>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</si>
  <si>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</si>
  <si>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</si>
  <si>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</si>
  <si>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</si>
  <si>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</si>
  <si>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</si>
  <si>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</si>
  <si>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</si>
  <si>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</si>
  <si>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</si>
  <si>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</si>
  <si>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</si>
  <si>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</si>
  <si>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</si>
  <si>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</si>
  <si>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</si>
  <si>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</si>
  <si>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</si>
  <si>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</si>
  <si>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</si>
  <si>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</si>
  <si>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</si>
  <si>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</si>
  <si>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</si>
  <si>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</si>
  <si>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</si>
  <si>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</si>
  <si>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</si>
  <si>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</si>
  <si>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</si>
  <si>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</si>
  <si>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</si>
  <si>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</si>
  <si>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</si>
  <si>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</si>
  <si>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</si>
  <si>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</si>
  <si>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</si>
  <si>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</si>
  <si>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</si>
  <si>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</si>
  <si>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</si>
  <si>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</si>
  <si>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</si>
  <si>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</si>
  <si>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</si>
  <si>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</si>
  <si>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</si>
  <si>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</si>
  <si>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</si>
  <si>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</si>
  <si>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</si>
  <si>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</si>
  <si>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</si>
  <si>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</si>
  <si>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</si>
  <si>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</si>
  <si>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</si>
  <si>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</si>
  <si>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</si>
  <si>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</si>
  <si>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</si>
  <si>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</si>
  <si>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</si>
  <si>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</si>
  <si>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</si>
  <si>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</si>
  <si>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</si>
  <si>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</si>
  <si>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</si>
  <si>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</si>
  <si>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</si>
  <si>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</si>
  <si>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</si>
  <si>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</si>
  <si>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</si>
  <si>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</si>
  <si>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</si>
  <si>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</si>
  <si>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</si>
  <si>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</si>
  <si>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</si>
  <si>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</si>
  <si>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</si>
  <si>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</si>
  <si>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</si>
  <si>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</si>
  <si>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</si>
  <si>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</si>
  <si>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</si>
  <si>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</si>
  <si>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</si>
  <si>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</si>
  <si>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</si>
  <si>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</si>
  <si>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</si>
  <si>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</si>
  <si>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</si>
  <si>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</si>
  <si>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</si>
  <si>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</si>
  <si>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</si>
  <si>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</si>
  <si>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</si>
  <si>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</si>
  <si>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</si>
  <si>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</si>
  <si>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</si>
  <si>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</si>
  <si>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</si>
  <si>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</si>
  <si>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</si>
  <si>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</si>
  <si>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</si>
  <si>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</si>
  <si>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</si>
  <si>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</si>
  <si>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</si>
  <si>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</si>
  <si>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</si>
  <si>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</si>
  <si>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</si>
  <si>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</si>
  <si>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</si>
  <si>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</si>
  <si>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</si>
  <si>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</si>
  <si>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</si>
  <si>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</si>
  <si>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</si>
  <si>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</si>
  <si>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</si>
  <si>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</si>
  <si>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</si>
  <si>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</si>
  <si>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</si>
  <si>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</si>
  <si>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</si>
  <si>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</si>
  <si>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</si>
  <si>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</si>
  <si>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</si>
  <si>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</si>
  <si>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</si>
  <si>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</si>
  <si>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</si>
  <si>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</si>
  <si>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</si>
  <si>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</si>
  <si>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</si>
  <si>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</si>
  <si>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</si>
  <si>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</si>
  <si>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</si>
  <si>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</si>
  <si>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</si>
  <si>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</si>
  <si>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</si>
  <si>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</si>
  <si>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</si>
  <si>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</si>
  <si>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</si>
  <si>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</si>
  <si>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</si>
  <si>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</si>
  <si>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</si>
  <si>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</si>
  <si>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</si>
  <si>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</si>
  <si>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</si>
  <si>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</si>
  <si>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</si>
  <si>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</si>
  <si>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</si>
  <si>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</si>
  <si>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</si>
  <si>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</si>
  <si>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</si>
  <si>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</si>
  <si>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</si>
  <si>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</si>
  <si>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</si>
  <si>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</si>
  <si>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</si>
  <si>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</si>
  <si>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</si>
  <si>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</si>
  <si>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</si>
  <si>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</si>
  <si>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</si>
  <si>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</si>
  <si>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</si>
  <si>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</si>
  <si>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</si>
  <si>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</si>
  <si>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</si>
  <si>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</si>
  <si>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</si>
  <si>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</si>
  <si>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</si>
  <si>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</si>
  <si>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</si>
  <si>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</si>
  <si>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</si>
  <si>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</si>
  <si>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</si>
  <si>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</si>
  <si>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</si>
  <si>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</si>
  <si>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</si>
  <si>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</si>
  <si>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</si>
  <si>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</si>
  <si>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</si>
  <si>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</si>
  <si>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</si>
  <si>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</si>
  <si>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</si>
  <si>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</si>
  <si>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</si>
  <si>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</si>
  <si>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</si>
  <si>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</si>
  <si>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</si>
  <si>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</si>
  <si>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</si>
  <si>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</si>
  <si>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</si>
  <si>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</si>
  <si>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</si>
  <si>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</si>
  <si>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</si>
  <si>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</si>
  <si>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</si>
  <si>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</si>
  <si>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</si>
  <si>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</si>
  <si>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</si>
  <si>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</si>
  <si>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</si>
  <si>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</si>
  <si>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</si>
  <si>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</si>
  <si>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</si>
  <si>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</si>
  <si>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</si>
  <si>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</si>
  <si>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</si>
  <si>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</si>
  <si>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</si>
  <si>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</si>
  <si>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</si>
  <si>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</si>
  <si>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</si>
  <si>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</si>
  <si>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</si>
  <si>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</si>
  <si>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</si>
  <si>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</si>
  <si>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</si>
  <si>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</si>
  <si>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</si>
  <si>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</si>
  <si>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</si>
  <si>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</si>
  <si>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</si>
  <si>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</si>
  <si>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</si>
  <si>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</si>
  <si>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</si>
  <si>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</si>
  <si>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</si>
  <si>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</si>
  <si>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</si>
  <si>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</si>
  <si>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</si>
  <si>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</si>
  <si>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</si>
  <si>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</si>
  <si>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</si>
  <si>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</si>
  <si>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</si>
  <si>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</si>
  <si>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</si>
  <si>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</si>
  <si>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</si>
  <si>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</si>
  <si>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</si>
  <si>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</si>
  <si>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</si>
  <si>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</si>
  <si>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</si>
  <si>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</si>
  <si>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</si>
  <si>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</si>
  <si>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</si>
  <si>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</si>
  <si>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</si>
  <si>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</si>
  <si>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</si>
  <si>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</si>
  <si>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</si>
  <si>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</si>
  <si>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</si>
  <si>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</si>
  <si>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</si>
  <si>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</si>
  <si>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</si>
  <si>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</si>
  <si>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</si>
  <si>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</si>
  <si>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</si>
  <si>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</si>
  <si>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</si>
  <si>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</si>
  <si>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</si>
  <si>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</si>
  <si>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</si>
  <si>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</si>
  <si>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</si>
  <si>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</si>
  <si>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</si>
  <si>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</si>
  <si>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</si>
  <si>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</si>
  <si>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</si>
  <si>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</si>
  <si>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</si>
  <si>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</si>
  <si>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</si>
  <si>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</si>
  <si>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</si>
  <si>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</si>
  <si>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</si>
  <si>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</si>
  <si>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</si>
  <si>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</si>
  <si>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</si>
  <si>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</si>
  <si>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</si>
  <si>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</si>
  <si>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</si>
  <si>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</si>
  <si>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</si>
  <si>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</si>
  <si>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</si>
  <si>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</si>
  <si>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</si>
  <si>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</si>
  <si>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</si>
  <si>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</si>
  <si>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</si>
  <si>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</si>
  <si>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</si>
  <si>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</si>
  <si>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</si>
  <si>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</si>
  <si>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</si>
  <si>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</si>
  <si>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</si>
  <si>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</si>
  <si>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</si>
  <si>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</si>
  <si>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</si>
  <si>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</si>
  <si>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</si>
  <si>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</si>
  <si>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</si>
  <si>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</si>
  <si>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</si>
  <si>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</si>
  <si>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</si>
  <si>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</si>
  <si>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</si>
  <si>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</si>
  <si>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both sites (HA)</t>
  </si>
  <si>
    <t>H bound to site 1 (HA)</t>
  </si>
  <si>
    <t>H bound to site 2 (HA)</t>
  </si>
  <si>
    <t>H bound to site (FA)</t>
  </si>
  <si>
    <t>deprotonated (FA)</t>
  </si>
  <si>
    <t>total metal-bound (FA)</t>
  </si>
  <si>
    <t>total Conc (FA)</t>
  </si>
  <si>
    <t>H bound to both sites (FA)</t>
  </si>
  <si>
    <t>H bound to site 1 (FA)</t>
  </si>
  <si>
    <t>H bound to site 2 (FA)</t>
  </si>
  <si>
    <t xml:space="preserve">VOLSOL = </t>
  </si>
  <si>
    <t>DVOL</t>
  </si>
  <si>
    <t>wRATIO</t>
  </si>
  <si>
    <t>wTH (g HS / L)</t>
  </si>
  <si>
    <t>CHECK total Conc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</si>
</sst>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E+00"/>
    <numFmt numFmtId="169" formatCode="0.00000"/>
    <numFmt numFmtId="175" formatCode="0.0000000"/>
    <numFmt numFmtId="186" formatCode="0.00000E+00"/>
    <numFmt numFmtId="187" formatCode="0.000000E+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9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11" fontId="0" fillId="2" borderId="0" xfId="0" applyNumberFormat="1" applyFill="1"/>
    <xf numFmtId="0" fontId="0" fillId="2" borderId="0" xfId="0" applyNumberFormat="1" applyFill="1"/>
    <xf numFmtId="175" fontId="0" fillId="0" borderId="0" xfId="0" applyNumberFormat="1"/>
    <xf numFmtId="186" fontId="0" fillId="0" borderId="0" xfId="0" applyNumberFormat="1"/>
    <xf numFmtId="187" fontId="0" fillId="0" borderId="0" xfId="0" applyNumberFormat="1"/>
    <xf numFmtId="0" fontId="0" fillId="0" borderId="0" xfId="0" applyNumberFormat="1" applyFill="1"/>
    <xf numFmtId="165" fontId="0" fillId="0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AL1" workbookViewId="0">
      <selection activeCell="BA1" sqref="BA1:BC2"/>
    </sheetView>
  </sheetViews>
  <sheetFormatPr defaultRowHeight="15.95" customHeight="1" x14ac:dyDescent="0.2"/>
  <cols>
    <col min="1" max="2" width="25" customWidth="1"/>
    <col min="3" max="3" width="12" customWidth="1"/>
    <col min="45" max="45" width="12.42578125" bestFit="1" customWidth="1"/>
    <col min="52" max="53" width="12" bestFit="1" customWidth="1"/>
    <col min="54" max="54" width="12.42578125" bestFit="1" customWidth="1"/>
    <col min="55" max="55" width="12" bestFit="1" customWidth="1"/>
    <col min="56" max="56" width="12.42578125" bestFit="1" customWidth="1"/>
    <col min="60" max="60" width="13.140625" bestFit="1" customWidth="1"/>
    <col min="61" max="63" width="13.140625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>1/(1+(E20*EXP(2*N$8*N$9)/$N$45))</f>
        <v>3.9126250814713797E-5</v>
      </c>
      <c r="J20" s="4">
        <f>1/(1+(F20*EXP(2*O$8*O$9)/$N$45))</f>
        <v>1.0689219668043595E-6</v>
      </c>
      <c r="K20" s="4">
        <f ca="1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ca="1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4">10^-C21</f>
        <v>1.8908917484896439E-4</v>
      </c>
      <c r="F21" s="4">
        <f t="shared" ref="F21:F27" si="5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>1/(1+(E21*EXP(2*N$8*N$9)/$N$45))</f>
        <v>1.5337407127349856E-4</v>
      </c>
      <c r="J21" s="4">
        <f>1/(1+(F21*EXP(2*O$8*O$9)/$N$45))</f>
        <v>1.3876302961065827E-5</v>
      </c>
      <c r="K21" s="4">
        <f ca="1">$I21*(1-OFFSET($DZ$39,0,$B21-1))</f>
        <v>1.5331194948173057E-4</v>
      </c>
      <c r="L21" s="9">
        <f ca="1"/>
        <v>-0.99907048107463492</v>
      </c>
      <c r="M21" s="4">
        <f ca="1"/>
        <v>-4.1086773534194362E-4</v>
      </c>
      <c r="N21" s="4">
        <f ca="1">$J21*(1-OFFSET($FF$39,0,$B21-1))</f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4"/>
        <v>4.8231784822393027E-5</v>
      </c>
      <c r="F22" s="4">
        <f t="shared" si="5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>1/(1+(E22*EXP(2*N$8*N$9)/$N$45))</f>
        <v>6.010225885767945E-4</v>
      </c>
      <c r="J22" s="4">
        <f>1/(1+(F22*EXP(2*O$8*O$9)/$N$45))</f>
        <v>1.8010878880646449E-4</v>
      </c>
      <c r="K22" s="4">
        <f ca="1">$I22*(1-OFFSET($DZ$39,0,$B22-1))</f>
        <v>6.0006977361659467E-4</v>
      </c>
      <c r="L22" s="9">
        <f ca="1"/>
        <v>-0.99636182167794662</v>
      </c>
      <c r="M22" s="4">
        <f ca="1"/>
        <v>-4.0975379916505553E-4</v>
      </c>
      <c r="N22" s="4">
        <f ca="1">$J22*(1-OFFSET($FF$39,0,$B22-1))</f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4"/>
        <v>1.2302687708123824E-5</v>
      </c>
      <c r="F23" s="4">
        <f t="shared" si="5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>1/(1+(E23*EXP(2*N$8*N$9)/$N$45))</f>
        <v>2.3521364071515042E-3</v>
      </c>
      <c r="J23" s="4">
        <f>1/(1+(F23*EXP(2*O$8*O$9)/$N$45))</f>
        <v>2.3330929057147382E-3</v>
      </c>
      <c r="K23" s="4">
        <f ca="1">$I23*(1-OFFSET($DZ$39,0,$B23-1))</f>
        <v>2.3376102536488848E-3</v>
      </c>
      <c r="L23" s="9">
        <f ca="1"/>
        <v>-0.98582724322377047</v>
      </c>
      <c r="M23" s="4">
        <f ca="1"/>
        <v>-4.0542145377577557E-4</v>
      </c>
      <c r="N23" s="4">
        <f ca="1">$J23*(1-OFFSET($FF$39,0,$B23-1))</f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4"/>
        <v>1.4621771744567123E-7</v>
      </c>
      <c r="F24" s="4">
        <f t="shared" si="5"/>
        <v>1.3182567385564024E-7</v>
      </c>
      <c r="G24" s="4">
        <f t="shared" ref="G24:H27" si="6">(1-D$10)*D$5/8</f>
        <v>2.05625E-4</v>
      </c>
      <c r="H24" s="4">
        <f t="shared" si="6"/>
        <v>3.5474999999999998E-4</v>
      </c>
      <c r="I24" s="4">
        <f>1/(1+(E24*EXP(2*N$8*N$9)/$N$45))</f>
        <v>0.16553611954037245</v>
      </c>
      <c r="J24" s="4">
        <f>1/(1+(F24*EXP(2*O$8*O$9)/$N$45))</f>
        <v>0.17247547181113246</v>
      </c>
      <c r="K24" s="4">
        <f ca="1">$I24*(1-OFFSET($DZ$39,0,$B24-1))</f>
        <v>0.14850090916316208</v>
      </c>
      <c r="L24" s="9">
        <f ca="1"/>
        <v>-0.67847986831893059</v>
      </c>
      <c r="M24" s="4">
        <f ca="1"/>
        <v>-1.395124229230801E-4</v>
      </c>
      <c r="N24" s="4">
        <f ca="1">$J24*(1-OFFSET($FF$39,0,$B24-1))</f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4"/>
        <v>1.0511547730228644E-8</v>
      </c>
      <c r="F25" s="4">
        <f t="shared" si="5"/>
        <v>1.9054607179632436E-9</v>
      </c>
      <c r="G25" s="4">
        <f t="shared" si="6"/>
        <v>2.05625E-4</v>
      </c>
      <c r="H25" s="4">
        <f t="shared" si="6"/>
        <v>3.5474999999999998E-4</v>
      </c>
      <c r="I25" s="4">
        <f>1/(1+(E25*EXP(2*N$8*N$9)/$N$45))</f>
        <v>0.73400185998256529</v>
      </c>
      <c r="J25" s="4">
        <f>1/(1+(F25*EXP(2*O$8*O$9)/$N$45))</f>
        <v>0.93514653247334056</v>
      </c>
      <c r="K25" s="4">
        <f ca="1">$I25*(1-OFFSET($DZ$39,0,$B25-1))</f>
        <v>0.48652751435069369</v>
      </c>
      <c r="L25" s="9">
        <f ca="1"/>
        <v>5.3383385744973255E-2</v>
      </c>
      <c r="M25" s="4">
        <f ca="1"/>
        <v>1.0976958693810125E-5</v>
      </c>
      <c r="N25" s="4">
        <f ca="1">$J25*(1-OFFSET($FF$39,0,$B25-1))</f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4"/>
        <v>7.5567200483709833E-10</v>
      </c>
      <c r="F26" s="4">
        <f t="shared" si="5"/>
        <v>2.7542287033381602E-11</v>
      </c>
      <c r="G26" s="4">
        <f t="shared" si="6"/>
        <v>2.05625E-4</v>
      </c>
      <c r="H26" s="4">
        <f t="shared" si="6"/>
        <v>3.5474999999999998E-4</v>
      </c>
      <c r="I26" s="4">
        <f>1/(1+(E26*EXP(2*N$8*N$9)/$N$45))</f>
        <v>0.97460907304017164</v>
      </c>
      <c r="J26" s="4">
        <f>1/(1+(F26*EXP(2*O$8*O$9)/$N$45))</f>
        <v>0.99899857506150813</v>
      </c>
      <c r="K26" s="4">
        <f ca="1">$I26*(1-OFFSET($DZ$39,0,$B26-1))</f>
        <v>0.58171993872624395</v>
      </c>
      <c r="L26" s="9">
        <f ca="1"/>
        <v>0.25948502507324922</v>
      </c>
      <c r="M26" s="4">
        <f ca="1"/>
        <v>5.335660828068687E-5</v>
      </c>
      <c r="N26" s="4">
        <f ca="1">$J26*(1-OFFSET($FF$39,0,$B26-1))</f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4"/>
        <v>5.4325033149243044E-11</v>
      </c>
      <c r="F27" s="4">
        <f t="shared" si="5"/>
        <v>3.9810717055349631E-13</v>
      </c>
      <c r="G27" s="4">
        <f t="shared" si="6"/>
        <v>2.05625E-4</v>
      </c>
      <c r="H27" s="4">
        <f t="shared" si="6"/>
        <v>3.5474999999999998E-4</v>
      </c>
      <c r="I27" s="4">
        <f>1/(1+(E27*EXP(2*N$8*N$9)/$N$45))</f>
        <v>0.99813060041033508</v>
      </c>
      <c r="J27" s="4">
        <f>1/(1+(F27*EXP(2*O$8*O$9)/$N$45))</f>
        <v>0.99998551070545649</v>
      </c>
      <c r="K27" s="4">
        <f ca="1">$I27*(1-OFFSET($DZ$39,0,$B27-1))</f>
        <v>0.59001897431220507</v>
      </c>
      <c r="L27" s="9">
        <f ca="1"/>
        <v>0.27745331246933791</v>
      </c>
      <c r="M27" s="4">
        <f ca="1"/>
        <v>5.7051337376507604E-5</v>
      </c>
      <c r="N27" s="4">
        <f ca="1">$J27*(1-OFFSET($FF$39,0,$B27-1))</f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7">D$10*D$5/16</f>
        <v>1.028125E-4</v>
      </c>
      <c r="F30" s="4">
        <f t="shared" si="7"/>
        <v>1.1825E-4</v>
      </c>
      <c r="G30" s="4">
        <f ca="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ca="1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ca="1">2*OFFSET($J$19,$C30,0)*OFFSET($J$19,$D30,0)*(1-OFFSET($CH$39,0,$B30-1))</f>
        <v>2.9654740670437795E-11</v>
      </c>
      <c r="M30" s="4">
        <f ca="1">OFFSET($J$19,$C30,0)*(1-OFFSET($J$19,$D30,0))*(1-OFFSET($CH$39,0,$B30-1))</f>
        <v>1.0685241326697834E-6</v>
      </c>
      <c r="N30" s="4">
        <f ca="1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7"/>
        <v>1.028125E-4</v>
      </c>
      <c r="F31" s="4">
        <f t="shared" si="7"/>
        <v>1.1825E-4</v>
      </c>
      <c r="G31" s="4">
        <f ca="1">2*OFFSET($I$19,$C31,0)*OFFSET($I$19,$D31,0)*(1-OFFSET($AL$39,0,$B31-1))</f>
        <v>1.7155222047637149E-7</v>
      </c>
      <c r="H31" s="4">
        <f ca="1">OFFSET($I$19,$C31,0)*(1-OFFSET($I$19,$D31,0))*(1-OFFSET($AL$39,0,B31-1))</f>
        <v>3.6381543547494905E-5</v>
      </c>
      <c r="I31" s="4">
        <f ca="1">OFFSET($I$19,$D31,0)*(1-OFFSET($I$19,$C31,0))*(1-OFFSET($AL$39,0,$B31-1))</f>
        <v>2.192204782072475E-3</v>
      </c>
      <c r="J31">
        <f ca="1"/>
        <v>-1.8825104546550124</v>
      </c>
      <c r="K31">
        <f ca="1"/>
        <v>-1.9354560611921847E-4</v>
      </c>
      <c r="L31" s="4">
        <f ca="1">2*OFFSET($J$19,$C31,0)*OFFSET($J$19,$D31,0)*(1-OFFSET($CH$39,0,$B31-1))</f>
        <v>4.7042791390880484E-9</v>
      </c>
      <c r="M31" s="4">
        <f ca="1">OFFSET($J$19,$C31,0)*(1-OFFSET($J$19,$D31,0))*(1-OFFSET($CH$39,0,$B31-1))</f>
        <v>1.0058115575479743E-6</v>
      </c>
      <c r="N31" s="4">
        <f ca="1">OFFSET($J$19,$D31,0)*(1-OFFSET($J$19,$C31,0))*(1-OFFSET($CH$39,0,$B31-1))</f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7"/>
        <v>1.028125E-4</v>
      </c>
      <c r="F32" s="4">
        <f t="shared" si="7"/>
        <v>1.1825E-4</v>
      </c>
      <c r="G32" s="4">
        <f ca="1">2*OFFSET($I$19,$C32,0)*OFFSET($I$19,$D32,0)*(1-OFFSET($AL$39,0,$B32-1))</f>
        <v>2.5326873655695324E-6</v>
      </c>
      <c r="H32" s="4">
        <f ca="1">OFFSET($I$19,$C32,0)*(1-OFFSET($I$19,$D32,0))*(1-OFFSET($AL$39,0,B32-1))</f>
        <v>4.589158183489851E-7</v>
      </c>
      <c r="I32" s="4">
        <f ca="1">OFFSET($I$19,$D32,0)*(1-OFFSET($I$19,$C32,0))*(1-OFFSET($AL$39,0,$B32-1))</f>
        <v>3.236431063893333E-2</v>
      </c>
      <c r="J32">
        <f ca="1"/>
        <v>-0.36075442080543696</v>
      </c>
      <c r="K32">
        <f ca="1"/>
        <v>-3.7090063889058986E-5</v>
      </c>
      <c r="L32" s="4">
        <f ca="1">2*OFFSET($J$19,$C32,0)*OFFSET($J$19,$D32,0)*(1-OFFSET($CH$39,0,$B32-1))</f>
        <v>1.8465467121080772E-6</v>
      </c>
      <c r="M32" s="4">
        <f ca="1">OFFSET($J$19,$C32,0)*(1-OFFSET($J$19,$D32,0))*(1-OFFSET($CH$39,0,$B32-1))</f>
        <v>6.4030049340729899E-8</v>
      </c>
      <c r="N32" s="4">
        <f ca="1">OFFSET($J$19,$D32,0)*(1-OFFSET($J$19,$C32,0))*(1-OFFSET($CH$39,0,$B32-1))</f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7"/>
        <v>1.028125E-4</v>
      </c>
      <c r="F33" s="4">
        <f t="shared" si="7"/>
        <v>1.1825E-4</v>
      </c>
      <c r="G33" s="4">
        <f ca="1">2*OFFSET($I$19,$C33,0)*OFFSET($I$19,$D33,0)*(1-OFFSET($AL$39,0,$B33-1))</f>
        <v>2.5625888964236276E-6</v>
      </c>
      <c r="H33" s="4">
        <f ca="1">OFFSET($I$19,$C33,0)*(1-OFFSET($I$19,$D33,0))*(1-OFFSET($AL$39,0,B33-1))</f>
        <v>2.3997373838077003E-9</v>
      </c>
      <c r="I33" s="4">
        <f ca="1">OFFSET($I$19,$D33,0)*(1-OFFSET($I$19,$C33,0))*(1-OFFSET($AL$39,0,$B33-1))</f>
        <v>3.2746411661861589E-2</v>
      </c>
      <c r="J33">
        <f ca="1"/>
        <v>-0.34140154567553593</v>
      </c>
      <c r="K33">
        <f ca="1"/>
        <v>-3.510034641476604E-5</v>
      </c>
      <c r="L33" s="4">
        <f ca="1">2*OFFSET($J$19,$C33,0)*OFFSET($J$19,$D33,0)*(1-OFFSET($CH$39,0,$B33-1))</f>
        <v>1.9641794631374225E-6</v>
      </c>
      <c r="M33" s="4">
        <f ca="1">OFFSET($J$19,$C33,0)*(1-OFFSET($J$19,$D33,0))*(1-OFFSET($CH$39,0,$B33-1))</f>
        <v>1.4229993571421101E-11</v>
      </c>
      <c r="N33" s="4">
        <f ca="1">OFFSET($J$19,$D33,0)*(1-OFFSET($J$19,$C33,0))*(1-OFFSET($CH$39,0,$B33-1))</f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7"/>
        <v>1.028125E-4</v>
      </c>
      <c r="F34" s="4">
        <f t="shared" si="7"/>
        <v>1.1825E-4</v>
      </c>
      <c r="G34" s="4">
        <f ca="1">2*OFFSET($I$19,$C34,0)*OFFSET($I$19,$D34,0)*(1-OFFSET($AL$39,0,$B34-1))</f>
        <v>1.7181454350223118E-7</v>
      </c>
      <c r="H34" s="4">
        <f ca="1">OFFSET($I$19,$C34,0)*(1-OFFSET($I$19,$D34,0))*(1-OFFSET($AL$39,0,B34-1))</f>
        <v>1.4284927250999673E-4</v>
      </c>
      <c r="I34" s="4">
        <f ca="1">OFFSET($I$19,$D34,0)*(1-OFFSET($I$19,$C34,0))*(1-OFFSET($AL$39,0,$B34-1))</f>
        <v>5.600300956341422E-4</v>
      </c>
      <c r="J34">
        <f ca="1"/>
        <v>-1.8838599143832218</v>
      </c>
      <c r="K34">
        <f ca="1"/>
        <v>-1.9368434744752497E-4</v>
      </c>
      <c r="L34" s="4">
        <f ca="1">2*OFFSET($J$19,$C34,0)*OFFSET($J$19,$D34,0)*(1-OFFSET($CH$39,0,$B34-1))</f>
        <v>4.7137959123426179E-9</v>
      </c>
      <c r="M34" s="4">
        <f ca="1">OFFSET($J$19,$C34,0)*(1-OFFSET($J$19,$D34,0))*(1-OFFSET($CH$39,0,$B34-1))</f>
        <v>1.3083611709072264E-5</v>
      </c>
      <c r="N34" s="4">
        <f ca="1">OFFSET($J$19,$D34,0)*(1-OFFSET($J$19,$C34,0))*(1-OFFSET($CH$39,0,$B34-1))</f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7"/>
        <v>1.028125E-4</v>
      </c>
      <c r="F35" s="4">
        <f t="shared" si="7"/>
        <v>1.1825E-4</v>
      </c>
      <c r="G35" s="4">
        <f ca="1">2*OFFSET($I$19,$C35,0)*OFFSET($I$19,$D35,0)*(1-OFFSET($AL$39,0,$B35-1))</f>
        <v>2.5181248675190082E-6</v>
      </c>
      <c r="H35" s="4">
        <f ca="1">OFFSET($I$19,$C35,0)*(1-OFFSET($I$19,$D35,0))*(1-OFFSET($AL$39,0,B35-1))</f>
        <v>6.3469056006212497E-6</v>
      </c>
      <c r="I35" s="4">
        <f ca="1">OFFSET($I$19,$D35,0)*(1-OFFSET($I$19,$C35,0))*(1-OFFSET($AL$39,0,$B35-1))</f>
        <v>8.2078366687105761E-3</v>
      </c>
      <c r="J35">
        <f ca="1"/>
        <v>-0.39414428320661177</v>
      </c>
      <c r="K35">
        <f ca="1"/>
        <v>-4.052295911717977E-5</v>
      </c>
      <c r="L35" s="4">
        <f ca="1">2*OFFSET($J$19,$C35,0)*OFFSET($J$19,$D35,0)*(1-OFFSET($CH$39,0,$B35-1))</f>
        <v>3.995759299694682E-6</v>
      </c>
      <c r="M35" s="4">
        <f ca="1">OFFSET($J$19,$C35,0)*(1-OFFSET($J$19,$D35,0))*(1-OFFSET($CH$39,0,$B35-1))</f>
        <v>9.5856784576793878E-6</v>
      </c>
      <c r="N35" s="4">
        <f ca="1">OFFSET($J$19,$D35,0)*(1-OFFSET($J$19,$C35,0))*(1-OFFSET($CH$39,0,$B35-1))</f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7"/>
        <v>1.028125E-4</v>
      </c>
      <c r="F36" s="4">
        <f t="shared" si="7"/>
        <v>1.1825E-4</v>
      </c>
      <c r="G36" s="4">
        <f ca="1">2*OFFSET($I$19,$C36,0)*OFFSET($I$19,$D36,0)*(1-OFFSET($AL$39,0,$B36-1))</f>
        <v>2.6262420018192178E-6</v>
      </c>
      <c r="H36" s="4">
        <f ca="1">OFFSET($I$19,$C36,0)*(1-OFFSET($I$19,$D36,0))*(1-OFFSET($AL$39,0,B36-1))</f>
        <v>3.4209982592823988E-8</v>
      </c>
      <c r="I36" s="4">
        <f ca="1">OFFSET($I$19,$D36,0)*(1-OFFSET($I$19,$C36,0))*(1-OFFSET($AL$39,0,$B36-1))</f>
        <v>8.5602448399143705E-3</v>
      </c>
      <c r="J36">
        <f ca="1"/>
        <v>-0.32520253290917167</v>
      </c>
      <c r="K36">
        <f ca="1"/>
        <v>-3.343488541472421E-5</v>
      </c>
      <c r="L36" s="4">
        <f ca="1">2*OFFSET($J$19,$C36,0)*OFFSET($J$19,$D36,0)*(1-OFFSET($CH$39,0,$B36-1))</f>
        <v>1.2916650703747522E-5</v>
      </c>
      <c r="M36" s="4">
        <f ca="1">OFFSET($J$19,$C36,0)*(1-OFFSET($J$19,$D36,0))*(1-OFFSET($CH$39,0,$B36-1))</f>
        <v>6.4740113046331934E-9</v>
      </c>
      <c r="N36" s="4">
        <f ca="1">OFFSET($J$19,$D36,0)*(1-OFFSET($J$19,$C36,0))*(1-OFFSET($CH$39,0,$B36-1))</f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7"/>
        <v>1.028125E-4</v>
      </c>
      <c r="F37" s="4">
        <f t="shared" si="7"/>
        <v>1.1825E-4</v>
      </c>
      <c r="G37" s="4">
        <f ca="1">2*OFFSET($I$19,$C37,0)*OFFSET($I$19,$D37,0)*(1-OFFSET($AL$39,0,$B37-1))</f>
        <v>1.3336544544165553E-6</v>
      </c>
      <c r="H37" s="4">
        <f ca="1">OFFSET($I$19,$C37,0)*(1-OFFSET($I$19,$D37,0))*(1-OFFSET($AL$39,0,B37-1))</f>
        <v>2.8283170847881483E-4</v>
      </c>
      <c r="I37" s="4">
        <f ca="1">OFFSET($I$19,$D37,0)*(1-OFFSET($I$19,$C37,0))*(1-OFFSET($AL$39,0,$B37-1))</f>
        <v>1.1088209688759412E-3</v>
      </c>
      <c r="J37">
        <f ca="1"/>
        <v>-1.1025646179575923</v>
      </c>
      <c r="K37">
        <f ca="1"/>
        <v>-1.1335742478376496E-4</v>
      </c>
      <c r="L37" s="4">
        <f ca="1">2*OFFSET($J$19,$C37,0)*OFFSET($J$19,$D37,0)*(1-OFFSET($CH$39,0,$B37-1))</f>
        <v>7.5342937071823522E-8</v>
      </c>
      <c r="M37" s="4">
        <f ca="1">OFFSET($J$19,$C37,0)*(1-OFFSET($J$19,$D37,0))*(1-OFFSET($CH$39,0,$B37-1))</f>
        <v>1.6108907368354076E-5</v>
      </c>
      <c r="N37" s="4">
        <f ca="1">OFFSET($J$19,$D37,0)*(1-OFFSET($J$19,$C37,0))*(1-OFFSET($CH$39,0,$B37-1))</f>
        <v>2.0912185253665604E-4</v>
      </c>
      <c r="O37" s="4">
        <f ca="1"/>
        <v>-0.41962158765026758</v>
      </c>
      <c r="P37" s="4">
        <f ca="1"/>
        <v>-4.9620252739644144E-5</v>
      </c>
      <c r="AL37">
        <f ca="1">SUMPRODUCT(AN45:AN72,$E$45:$E$72)</f>
        <v>8.0255630782047824E-3</v>
      </c>
      <c r="AM37">
        <f ca="1">SUMPRODUCT(AO45:AO72,$E$45:$E$72)</f>
        <v>0.11526078746714717</v>
      </c>
      <c r="AN37">
        <f ca="1">SUMPRODUCT(AP45:AP72,$E$45:$E$72)</f>
        <v>1.6068782769524457</v>
      </c>
      <c r="AO37">
        <f ca="1">SUMPRODUCT(AQ45:AQ72,$E$45:$E$72)</f>
        <v>1.6258494776739687</v>
      </c>
      <c r="AP37">
        <f ca="1">SUMPRODUCT(AR45:AR72,$E$45:$E$72)</f>
        <v>0.11543703443409051</v>
      </c>
      <c r="AQ37">
        <f ca="1">SUMPRODUCT(AS45:AS72,$E$45:$E$72)</f>
        <v>1.5976390150942095</v>
      </c>
      <c r="AR37">
        <f ca="1">SUMPRODUCT(AT45:AT72,$E$45:$E$72)</f>
        <v>1.6662345617989294</v>
      </c>
      <c r="AS37">
        <f ca="1">SUMPRODUCT(AU45:AU72,$E$45:$E$72)</f>
        <v>0.89604239571059852</v>
      </c>
      <c r="AT37">
        <f ca="1">SUMPRODUCT(AV45:AV72,$E$45:$E$72)</f>
        <v>1.6759686422120512</v>
      </c>
      <c r="AU37">
        <f ca="1">SUMPRODUCT(AW45:AW72,$E$45:$E$72)</f>
        <v>1.677297519677462</v>
      </c>
      <c r="AV37">
        <f ca="1">SUMPRODUCT(AX45:AX72,$E$45:$E$72)</f>
        <v>1.6753015056159879</v>
      </c>
      <c r="AW37">
        <f ca="1">SUMPRODUCT(AY45:AY72,$E$45:$E$72)</f>
        <v>1.6800306300993677</v>
      </c>
      <c r="CH37">
        <f ca="1">SUMPRODUCT(CJ45:CJ72,$E$45:$E$72)</f>
        <v>6.2194324254532586E-4</v>
      </c>
      <c r="CI37">
        <f ca="1">SUMPRODUCT(CK45:CK72,$E$45:$E$72)</f>
        <v>9.8661952708270328E-2</v>
      </c>
      <c r="CJ37">
        <f ca="1">SUMPRODUCT(CL45:CL72,$E$45:$E$72)</f>
        <v>0.12744681865451929</v>
      </c>
      <c r="CK37">
        <f ca="1">SUMPRODUCT(CM45:CM72,$E$45:$E$72)</f>
        <v>0.1355657142069388</v>
      </c>
      <c r="CL37">
        <f ca="1">SUMPRODUCT(CN45:CN72,$E$45:$E$72)</f>
        <v>9.8861546185829055E-2</v>
      </c>
      <c r="CM37">
        <f ca="1">SUMPRODUCT(CO45:CO72,$E$45:$E$72)</f>
        <v>0.27578333519325088</v>
      </c>
      <c r="CN37">
        <f ca="1">SUMPRODUCT(CP45:CP72,$E$45:$E$72)</f>
        <v>0.89149439278735654</v>
      </c>
      <c r="CO37">
        <f ca="1">SUMPRODUCT(CQ45:CQ72,$E$45:$E$72)</f>
        <v>1.5801531062468905</v>
      </c>
      <c r="CP37">
        <f ca="1">SUMPRODUCT(CR45:CR72,$E$45:$E$72)</f>
        <v>1.5573125103842924</v>
      </c>
      <c r="CQ37">
        <f ca="1">SUMPRODUCT(CS45:CS72,$E$45:$E$72)</f>
        <v>1.5641056578875812</v>
      </c>
      <c r="CR37">
        <f ca="1">SUMPRODUCT(CT45:CT72,$E$45:$E$72)</f>
        <v>1.620422406413665</v>
      </c>
      <c r="CS37">
        <f ca="1">SUMPRODUCT(CU45:CU72,$E$45:$E$72)</f>
        <v>1.6604997674361603</v>
      </c>
      <c r="DZ37">
        <f ca="1">SUMPRODUCT(EB$45:EB$72,$E$45:$E$72)</f>
        <v>1.9807281800157445E-4</v>
      </c>
      <c r="EA37">
        <f ca="1">SUMPRODUCT(EC$45:EC$72,$E$45:$E$72)</f>
        <v>7.7620697588336922E-4</v>
      </c>
      <c r="EB37">
        <f ca="1">SUMPRODUCT(ED$45:ED$72,$E$45:$E$72)</f>
        <v>3.0381085484367898E-3</v>
      </c>
      <c r="EC37">
        <f ca="1">SUMPRODUCT(EE$45:EE$72,$E$45:$E$72)</f>
        <v>1.1835146522580602E-2</v>
      </c>
      <c r="ED37">
        <f ca="1">SUMPRODUCT(EF$45:EF$72,$E$45:$E$72)</f>
        <v>0.17301922251790727</v>
      </c>
      <c r="EE37">
        <f ca="1">SUMPRODUCT(EG$45:EG$72,$E$45:$E$72)</f>
        <v>0.56685587139427962</v>
      </c>
      <c r="EF37">
        <f ca="1">SUMPRODUCT(EH$45:EH$72,$E$45:$E$72)</f>
        <v>0.67776508634700527</v>
      </c>
      <c r="EG37">
        <f ca="1">SUMPRODUCT(EI$45:EI$72,$E$45:$E$72)</f>
        <v>0.68743433815713284</v>
      </c>
      <c r="FF37">
        <f ca="1">SUMPRODUCT(FH$45:FH$72,$E$45:$E$72)</f>
        <v>5.1284354186361804E-5</v>
      </c>
      <c r="FG37">
        <f ca="1">SUMPRODUCT(FI$45:FI$72,$E$45:$E$72)</f>
        <v>6.6554308419468507E-4</v>
      </c>
      <c r="FH37">
        <f ca="1">SUMPRODUCT(FJ$45:FJ$72,$E$45:$E$72)</f>
        <v>8.6033910575385765E-3</v>
      </c>
      <c r="FI37">
        <f ca="1">SUMPRODUCT(FK$45:FK$72,$E$45:$E$72)</f>
        <v>0.10587663332335161</v>
      </c>
      <c r="FJ37">
        <f ca="1">SUMPRODUCT(FL$45:FL$72,$E$45:$E$72)</f>
        <v>4.1193305156687395E-3</v>
      </c>
      <c r="FK37">
        <f ca="1">SUMPRODUCT(FM$45:FM$72,$E$45:$E$72)</f>
        <v>2.2093550860853801E-2</v>
      </c>
      <c r="FL37">
        <f ca="1">SUMPRODUCT(FN$45:FN$72,$E$45:$E$72)</f>
        <v>2.3580793533925046E-2</v>
      </c>
      <c r="FM37">
        <f ca="1">SUMPRODUCT(FO$45:FO$72,$E$45:$E$72)</f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7"/>
        <v>1.028125E-4</v>
      </c>
      <c r="F38" s="4">
        <f t="shared" si="7"/>
        <v>1.1825E-4</v>
      </c>
      <c r="G38" s="4">
        <f ca="1">2*OFFSET($I$19,$C38,0)*OFFSET($I$19,$D38,0)*(1-OFFSET($AL$39,0,$B38-1))</f>
        <v>2.6415844100347464E-6</v>
      </c>
      <c r="H38" s="4">
        <f ca="1">OFFSET($I$19,$C38,0)*(1-OFFSET($I$19,$D38,0))*(1-OFFSET($AL$39,0,B38-1))</f>
        <v>4.786476561414881E-7</v>
      </c>
      <c r="I38" s="4">
        <f ca="1">OFFSET($I$19,$D38,0)*(1-OFFSET($I$19,$C38,0))*(1-OFFSET($AL$39,0,$B38-1))</f>
        <v>2.1962541910330903E-3</v>
      </c>
      <c r="J38">
        <f ca="1"/>
        <v>-0.32183198336484931</v>
      </c>
      <c r="K38">
        <f ca="1"/>
        <v>-3.3088350789698571E-5</v>
      </c>
      <c r="L38" s="4">
        <f ca="1">2*OFFSET($J$19,$C38,0)*OFFSET($J$19,$D38,0)*(1-OFFSET($CH$39,0,$B38-1))</f>
        <v>2.2563531409678832E-5</v>
      </c>
      <c r="M38" s="4">
        <f ca="1">OFFSET($J$19,$C38,0)*(1-OFFSET($J$19,$D38,0))*(1-OFFSET($CH$39,0,$B38-1))</f>
        <v>7.8240318535645278E-7</v>
      </c>
      <c r="N38" s="4">
        <f ca="1">OFFSET($J$19,$D38,0)*(1-OFFSET($J$19,$C38,0))*(1-OFFSET($CH$39,0,$B38-1))</f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7"/>
        <v>1.028125E-4</v>
      </c>
      <c r="F39" s="4">
        <f t="shared" si="7"/>
        <v>1.1825E-4</v>
      </c>
      <c r="G39" s="4">
        <f ca="1">2*OFFSET($I$19,$C39,0)*OFFSET($I$19,$D39,0)*(1-OFFSET($AL$39,0,$B39-1))</f>
        <v>2.6436789253538403E-6</v>
      </c>
      <c r="H39" s="4">
        <f ca="1">OFFSET($I$19,$C39,0)*(1-OFFSET($I$19,$D39,0))*(1-OFFSET($AL$39,0,B39-1))</f>
        <v>2.4756741734150616E-9</v>
      </c>
      <c r="I39" s="4">
        <f ca="1">OFFSET($I$19,$D39,0)*(1-OFFSET($I$19,$C39,0))*(1-OFFSET($AL$39,0,$B39-1))</f>
        <v>2.1979956035089771E-3</v>
      </c>
      <c r="J39">
        <f ca="1"/>
        <v>-0.3205018385644296</v>
      </c>
      <c r="K39">
        <f ca="1"/>
        <v>-3.2951595277405416E-5</v>
      </c>
      <c r="L39" s="4">
        <f ca="1">2*OFFSET($J$19,$C39,0)*OFFSET($J$19,$D39,0)*(1-OFFSET($CH$39,0,$B39-1))</f>
        <v>2.2661955711826968E-5</v>
      </c>
      <c r="M39" s="4">
        <f ca="1">OFFSET($J$19,$C39,0)*(1-OFFSET($J$19,$D39,0))*(1-OFFSET($CH$39,0,$B39-1))</f>
        <v>1.6418025447635251E-10</v>
      </c>
      <c r="N39" s="4">
        <f ca="1">OFFSET($J$19,$D39,0)*(1-OFFSET($J$19,$C39,0))*(1-OFFSET($CH$39,0,$B39-1))</f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ca="1">1+SUM(AB45:AB72)</f>
        <v>1.0047543668703287</v>
      </c>
      <c r="AA39" s="4">
        <f ca="1">1+SUM(AC45:AC72)</f>
        <v>1.07291271148898</v>
      </c>
      <c r="AB39" s="4">
        <f ca="1">1+SUM(AD45:AD72)</f>
        <v>22.678472884225322</v>
      </c>
      <c r="AC39" s="4">
        <f ca="1">1+SUM(AE45:AE72)</f>
        <v>30.479417336115411</v>
      </c>
      <c r="AD39" s="4">
        <f ca="1">1+SUM(AF45:AF72)</f>
        <v>1.0730323459045574</v>
      </c>
      <c r="AE39" s="4">
        <f ca="1">1+SUM(AG45:AG72)</f>
        <v>20.164963957278289</v>
      </c>
      <c r="AF39" s="4">
        <f ca="1">1+SUM(AH45:AH72)</f>
        <v>113.83548151976493</v>
      </c>
      <c r="AG39" s="4">
        <f ca="1">1+SUM(AI45:AI72)</f>
        <v>2.120020080809276</v>
      </c>
      <c r="AH39" s="4">
        <f ca="1">1+SUM(AJ45:AJ72)</f>
        <v>334.00537664521585</v>
      </c>
      <c r="AI39" s="4">
        <f ca="1">1+SUM(AK45:AK72)</f>
        <v>453.83653169305887</v>
      </c>
      <c r="AJ39" s="4">
        <f ca="1">1+SUM(AL45:AL72)</f>
        <v>294.9128438813878</v>
      </c>
      <c r="AK39" s="4">
        <f ca="1">1+SUM(AM45:AM72)</f>
        <v>1731.4388016657479</v>
      </c>
      <c r="AL39" s="4">
        <f ca="1">SUM(AN45:AN72)</f>
        <v>4.7318698251969755E-3</v>
      </c>
      <c r="AM39" s="4">
        <f ca="1">SUM(AO45:AO72)</f>
        <v>6.7957729187300142E-2</v>
      </c>
      <c r="AN39" s="4">
        <f ca="1">SUM(AP45:AP72)</f>
        <v>0.95590532020806473</v>
      </c>
      <c r="AO39" s="4">
        <f ca="1">SUM(AQ45:AQ72)</f>
        <v>0.96719097386369368</v>
      </c>
      <c r="AP39" s="4">
        <f ca="1">SUM(AR45:AR72)</f>
        <v>6.8061644351449374E-2</v>
      </c>
      <c r="AQ39" s="4">
        <f ca="1">SUM(AS45:AS72)</f>
        <v>0.95040903608265248</v>
      </c>
      <c r="AR39" s="4">
        <f ca="1">SUM(AT45:AT72)</f>
        <v>0.99121539271719628</v>
      </c>
      <c r="AS39" s="4">
        <f ca="1">SUM(AU45:AU72)</f>
        <v>0.52830635471232434</v>
      </c>
      <c r="AT39" s="4">
        <f ca="1">SUM(AV45:AV72)</f>
        <v>0.99700603622000317</v>
      </c>
      <c r="AU39" s="4">
        <f ca="1">SUM(AW45:AW72)</f>
        <v>0.99779656345365275</v>
      </c>
      <c r="AV39" s="4">
        <f ca="1">SUM(AX45:AX72)</f>
        <v>0.99660916768887098</v>
      </c>
      <c r="AW39" s="4">
        <f ca="1">SUM(AY45:AY72)</f>
        <v>0.99942244565673466</v>
      </c>
      <c r="BV39">
        <f ca="1">1+SUM(BX45:BX72)</f>
        <v>1.0003584396812508</v>
      </c>
      <c r="BW39" s="4">
        <f ca="1">1+SUM(BY45:BY72)</f>
        <v>1.06026627407886</v>
      </c>
      <c r="BX39" s="4">
        <f ca="1">1+SUM(BZ45:BZ72)</f>
        <v>1.0826681655949075</v>
      </c>
      <c r="BY39" s="4">
        <f ca="1">1+SUM(CA45:CA72)</f>
        <v>1.0884000153140316</v>
      </c>
      <c r="BZ39" s="4">
        <f ca="1">1+SUM(CB45:CB72)</f>
        <v>1.0603955563222813</v>
      </c>
      <c r="CA39" s="4">
        <f ca="1">1+SUM(CC45:CC72)</f>
        <v>1.1979309666560334</v>
      </c>
      <c r="CB39" s="4">
        <f ca="1">1+SUM(CD45:CD72)</f>
        <v>2.1464398477857154</v>
      </c>
      <c r="CC39" s="4">
        <f ca="1">1+SUM(CE45:CE72)</f>
        <v>11.154609940959837</v>
      </c>
      <c r="CD39" s="4">
        <f ca="1">1+SUM(CF45:CF72)</f>
        <v>14.929233040896207</v>
      </c>
      <c r="CE39" s="4">
        <f ca="1">1+SUM(CG45:CG72)</f>
        <v>15.895025252668631</v>
      </c>
      <c r="CF39" s="4">
        <f ca="1">1+SUM(CH45:CH72)</f>
        <v>34.279133168405679</v>
      </c>
      <c r="CG39" s="4">
        <f ca="1">1+SUM(CI45:CI72)</f>
        <v>193.7567222481637</v>
      </c>
      <c r="CH39" s="4">
        <f ca="1">SUM(CJ45:CJ72)</f>
        <v>3.5831124828117545E-4</v>
      </c>
      <c r="CI39" s="4">
        <f ca="1">SUM(CK45:CK72)</f>
        <v>5.6840697051519604E-2</v>
      </c>
      <c r="CJ39" s="4">
        <f ca="1">SUM(CL45:CL72)</f>
        <v>7.6355958567861704E-2</v>
      </c>
      <c r="CK39" s="4">
        <f ca="1">SUM(CM45:CM72)</f>
        <v>8.1220152581976929E-2</v>
      </c>
      <c r="CL39" s="4">
        <f ca="1">SUM(CN45:CN72)</f>
        <v>5.6955685981699415E-2</v>
      </c>
      <c r="CM39" s="4">
        <f ca="1">SUM(CO45:CO72)</f>
        <v>0.16522735630463592</v>
      </c>
      <c r="CN39" s="4">
        <f ca="1">SUM(CP45:CP72)</f>
        <v>0.53411226453347493</v>
      </c>
      <c r="CO39" s="4">
        <f ca="1">SUM(CQ45:CQ72)</f>
        <v>0.91035096652479153</v>
      </c>
      <c r="CP39" s="4">
        <f ca="1">SUM(CR45:CR72)</f>
        <v>0.93301732264071024</v>
      </c>
      <c r="CQ39" s="4">
        <f ca="1">SUM(CS45:CS72)</f>
        <v>0.93708723426959573</v>
      </c>
      <c r="CR39" s="4">
        <f ca="1">SUM(CT45:CT72)</f>
        <v>0.97082773373856268</v>
      </c>
      <c r="CS39" s="4">
        <f ca="1">SUM(CU45:CU72)</f>
        <v>0.9948388887446229</v>
      </c>
      <c r="DR39">
        <f ca="1">1+SUM(DT$45:DT$72)</f>
        <v>1.0001033675579172</v>
      </c>
      <c r="DS39">
        <f ca="1">1+SUM(DU$45:DU$72)</f>
        <v>1.0004051986291871</v>
      </c>
      <c r="DT39">
        <f ca="1">1+SUM(DV$45:DV$72)</f>
        <v>1.0015878402847342</v>
      </c>
      <c r="DU39">
        <f ca="1">1+SUM(DW$45:DW$72)</f>
        <v>1.0062141041176325</v>
      </c>
      <c r="DV39">
        <f ca="1">1+SUM(DX$45:DX$72)</f>
        <v>1.1147145190774104</v>
      </c>
      <c r="DW39">
        <f ca="1">1+SUM(DY$45:DY$72)</f>
        <v>1.5086543686273202</v>
      </c>
      <c r="DX39">
        <f ca="1">1+SUM(DZ$45:DZ$72)</f>
        <v>1.6753922431715385</v>
      </c>
      <c r="DY39">
        <f ca="1">1+SUM(EA$45:EA$72)</f>
        <v>1.6916923757814271</v>
      </c>
      <c r="DZ39">
        <f ca="1">SUM(EB$45:EB$72)</f>
        <v>1.0335687416945883E-4</v>
      </c>
      <c r="EA39">
        <f ca="1">SUM(EC$45:EC$72)</f>
        <v>4.0503450975891024E-4</v>
      </c>
      <c r="EB39">
        <f ca="1">SUM(ED$45:ED$72)</f>
        <v>1.5853230449391724E-3</v>
      </c>
      <c r="EC39">
        <f ca="1">SUM(EE$45:EE$72)</f>
        <v>6.1757275039210496E-3</v>
      </c>
      <c r="ED39">
        <f ca="1">SUM(EF$45:EF$72)</f>
        <v>0.1029093253152866</v>
      </c>
      <c r="EE39">
        <f ca="1">SUM(EG$45:EG$72)</f>
        <v>0.33715765466554792</v>
      </c>
      <c r="EF39">
        <f ca="1">SUM(EH$45:EH$72)</f>
        <v>0.40312484788219649</v>
      </c>
      <c r="EG39">
        <f ca="1">SUM(EI$45:EI$72)</f>
        <v>0.40887597868490744</v>
      </c>
      <c r="EX39">
        <f ca="1">1+SUM(EZ$45:EZ$72)</f>
        <v>1.0000262344838586</v>
      </c>
      <c r="EY39">
        <f ca="1">1+SUM(FA$45:FA$72)</f>
        <v>1.0003405652211821</v>
      </c>
      <c r="EZ39">
        <f ca="1">1+SUM(FB$45:FB$72)</f>
        <v>1.004420398550594</v>
      </c>
      <c r="FA39">
        <f ca="1">1+SUM(FC$45:FC$72)</f>
        <v>1.0572609508240294</v>
      </c>
      <c r="FB39">
        <f ca="1">1+SUM(FD$45:FD$72)</f>
        <v>1.0024738653262062</v>
      </c>
      <c r="FC39">
        <f ca="1">1+SUM(FE$45:FE$72)</f>
        <v>1.0134130758264637</v>
      </c>
      <c r="FD39">
        <f ca="1">1+SUM(FF$45:FF$72)</f>
        <v>1.0143289240482867</v>
      </c>
      <c r="FE39">
        <f ca="1">1+SUM(FG$45:FG$72)</f>
        <v>1.0143430799502426</v>
      </c>
      <c r="FF39">
        <f ca="1">SUM(FH$45:FH$72)</f>
        <v>2.6233795628649936E-5</v>
      </c>
      <c r="FG39">
        <f ca="1">SUM(FI$45:FI$72)</f>
        <v>3.4044927599903048E-4</v>
      </c>
      <c r="FH39">
        <f ca="1">SUM(FJ$45:FJ$72)</f>
        <v>4.4009446213684102E-3</v>
      </c>
      <c r="FI39">
        <f ca="1">SUM(FK$45:FK$72)</f>
        <v>5.4159714098397566E-2</v>
      </c>
      <c r="FJ39">
        <f ca="1">SUM(FL$45:FL$72)</f>
        <v>2.4677604192716381E-3</v>
      </c>
      <c r="FK39">
        <f ca="1">SUM(FM$45:FM$72)</f>
        <v>1.3235546438479632E-2</v>
      </c>
      <c r="FL39">
        <f ca="1">SUM(FN$45:FN$72)</f>
        <v>1.4126506410857848E-2</v>
      </c>
      <c r="FM39">
        <f ca="1">SUM(FO$45:FO$72)</f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7"/>
        <v>1.028125E-4</v>
      </c>
      <c r="F40" s="4">
        <f t="shared" si="7"/>
        <v>1.1825E-4</v>
      </c>
      <c r="G40" s="4">
        <f ca="1">2*OFFSET($I$19,$C40,0)*OFFSET($I$19,$D40,0)*(1-OFFSET($AL$39,0,$B40-1))</f>
        <v>2.64053290012745E-6</v>
      </c>
      <c r="H40" s="4">
        <f ca="1">OFFSET($I$19,$C40,0)*(1-OFFSET($I$19,$D40,0))*(1-OFFSET($AL$39,0,B40-1))</f>
        <v>6.6554336794885234E-6</v>
      </c>
      <c r="I40" s="4">
        <f ca="1">OFFSET($I$19,$D40,0)*(1-OFFSET($I$19,$C40,0))*(1-OFFSET($AL$39,0,$B40-1))</f>
        <v>5.5998495634634741E-4</v>
      </c>
      <c r="J40">
        <f ca="1"/>
        <v>-0.32412921346108625</v>
      </c>
      <c r="K40">
        <f ca="1"/>
        <v>-3.332453475896793E-5</v>
      </c>
      <c r="L40" s="4">
        <f ca="1">2*OFFSET($J$19,$C40,0)*OFFSET($J$19,$D40,0)*(1-OFFSET($CH$39,0,$B40-1))</f>
        <v>2.3477915717147657E-5</v>
      </c>
      <c r="M40" s="4">
        <f ca="1">OFFSET($J$19,$C40,0)*(1-OFFSET($J$19,$D40,0))*(1-OFFSET($CH$39,0,$B40-1))</f>
        <v>5.6322649599606989E-5</v>
      </c>
      <c r="N40" s="4">
        <f ca="1">OFFSET($J$19,$D40,0)*(1-OFFSET($J$19,$C40,0))*(1-OFFSET($CH$39,0,$B40-1))</f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7"/>
        <v>1.028125E-4</v>
      </c>
      <c r="F41" s="4">
        <f t="shared" si="7"/>
        <v>1.1825E-4</v>
      </c>
      <c r="G41" s="4">
        <f ca="1">2*OFFSET($I$19,$C41,0)*OFFSET($I$19,$D41,0)*(1-OFFSET($AL$39,0,$B41-1))</f>
        <v>2.6479867278392543E-6</v>
      </c>
      <c r="H41" s="4">
        <f ca="1">OFFSET($I$19,$C41,0)*(1-OFFSET($I$19,$D41,0))*(1-OFFSET($AL$39,0,B41-1))</f>
        <v>3.4493233983257883E-8</v>
      </c>
      <c r="I41" s="4">
        <f ca="1">OFFSET($I$19,$D41,0)*(1-OFFSET($I$19,$C41,0))*(1-OFFSET($AL$39,0,$B41-1))</f>
        <v>5.6156570975623922E-4</v>
      </c>
      <c r="J41">
        <f ca="1"/>
        <v>-0.31940512171091417</v>
      </c>
      <c r="K41">
        <f ca="1"/>
        <v>-3.2838839075903362E-5</v>
      </c>
      <c r="L41" s="4">
        <f ca="1">2*OFFSET($J$19,$C41,0)*OFFSET($J$19,$D41,0)*(1-OFFSET($CH$39,0,$B41-1))</f>
        <v>2.4058587090566489E-5</v>
      </c>
      <c r="M41" s="4">
        <f ca="1">OFFSET($J$19,$C41,0)*(1-OFFSET($J$19,$D41,0))*(1-OFFSET($CH$39,0,$B41-1))</f>
        <v>1.2058510241562863E-8</v>
      </c>
      <c r="N41" s="4">
        <f ca="1">OFFSET($J$19,$D41,0)*(1-OFFSET($J$19,$C41,0))*(1-OFFSET($CH$39,0,$B41-1))</f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>"wBIBTERM(j="&amp;Z40&amp;")"</f>
        <v>wBIBTERM(j=1)</v>
      </c>
      <c r="AC44" s="2" t="str">
        <f>"wBIBTERM(j="&amp;AA40&amp;")"</f>
        <v>wBIBTERM(j=2)</v>
      </c>
      <c r="AD44" s="2" t="str">
        <f>"wBIBTERM(j="&amp;AB40&amp;")"</f>
        <v>wBIBTERM(j=3)</v>
      </c>
      <c r="AE44" s="2" t="str">
        <f>"wBIBTERM(j="&amp;AC40&amp;")"</f>
        <v>wBIBTERM(j=4)</v>
      </c>
      <c r="AF44" s="2" t="str">
        <f>"wBIBTERM(j="&amp;AD40&amp;")"</f>
        <v>wBIBTERM(j=5)</v>
      </c>
      <c r="AG44" s="2" t="str">
        <f>"wBIBTERM(j="&amp;AE40&amp;")"</f>
        <v>wBIBTERM(j=6)</v>
      </c>
      <c r="AH44" s="2" t="str">
        <f>"wBIBTERM(j="&amp;AF40&amp;")"</f>
        <v>wBIBTERM(j=7)</v>
      </c>
      <c r="AI44" s="2" t="str">
        <f>"wBIBTERM(j="&amp;AG40&amp;")"</f>
        <v>wBIBTERM(j=8)</v>
      </c>
      <c r="AJ44" s="2" t="str">
        <f>"wBIBTERM(j="&amp;AH40&amp;")"</f>
        <v>wBIBTERM(j=9)</v>
      </c>
      <c r="AK44" s="2" t="str">
        <f>"wBIBTERM(j="&amp;AI40&amp;")"</f>
        <v>wBIBTERM(j=10)</v>
      </c>
      <c r="AL44" s="2" t="str">
        <f>"wBIBTERM(j="&amp;AJ40&amp;")"</f>
        <v>wBIBTERM(j=11)</v>
      </c>
      <c r="AM44" s="2" t="str">
        <f>"wBIBTERM(j="&amp;AK40&amp;")"</f>
        <v>wBIBTERM(j=12)</v>
      </c>
      <c r="AN44" s="2" t="str">
        <f>"BITHETA(j="&amp;AL40&amp;")"</f>
        <v>BITHETA(j=1)</v>
      </c>
      <c r="AO44" s="2" t="str">
        <f>"BITHETA(j="&amp;AM40&amp;")"</f>
        <v>BITHETA(j=2)</v>
      </c>
      <c r="AP44" s="2" t="str">
        <f>"BITHETA(j="&amp;AN40&amp;")"</f>
        <v>BITHETA(j=3)</v>
      </c>
      <c r="AQ44" s="2" t="str">
        <f>"BITHETA(j="&amp;AO40&amp;")"</f>
        <v>BITHETA(j=4)</v>
      </c>
      <c r="AR44" s="2" t="str">
        <f>"BITHETA(j="&amp;AP40&amp;")"</f>
        <v>BITHETA(j=5)</v>
      </c>
      <c r="AS44" s="2" t="str">
        <f>"BITHETA(j="&amp;AQ40&amp;")"</f>
        <v>BITHETA(j=6)</v>
      </c>
      <c r="AT44" s="2" t="str">
        <f>"BITHETA(j="&amp;AR40&amp;")"</f>
        <v>BITHETA(j=7)</v>
      </c>
      <c r="AU44" s="2" t="str">
        <f>"BITHETA(j="&amp;AS40&amp;")"</f>
        <v>BITHETA(j=8)</v>
      </c>
      <c r="AV44" s="2" t="str">
        <f>"BITHETA(j="&amp;AT40&amp;")"</f>
        <v>BITHETA(j=9)</v>
      </c>
      <c r="AW44" s="2" t="str">
        <f>"BITHETA(j="&amp;AU40&amp;")"</f>
        <v>BITHETA(j=10)</v>
      </c>
      <c r="AX44" s="2" t="str">
        <f>"BITHETA(j="&amp;AV40&amp;")"</f>
        <v>BITHETA(j=11)</v>
      </c>
      <c r="AY44" s="2" t="str">
        <f>"BITHETA(j="&amp;AW40&amp;")"</f>
        <v>BITHETA(j=12)</v>
      </c>
      <c r="AZ44" s="2" t="str">
        <f>"wBISNU(j="&amp;AX40&amp;")"</f>
        <v>wBISNU(j=1)</v>
      </c>
      <c r="BA44" s="2" t="str">
        <f>"wBISNU(j="&amp;AY40&amp;")"</f>
        <v>wBISNU(j=2)</v>
      </c>
      <c r="BB44" s="2" t="str">
        <f>"wBISNU(j="&amp;AZ40&amp;")"</f>
        <v>wBISNU(j=3)</v>
      </c>
      <c r="BC44" s="2" t="str">
        <f>"wBISNU(j="&amp;BA40&amp;")"</f>
        <v>wBISNU(j=4)</v>
      </c>
      <c r="BD44" s="2" t="str">
        <f>"wBISNU(j="&amp;BB40&amp;")"</f>
        <v>wBISNU(j=5)</v>
      </c>
      <c r="BE44" s="2" t="str">
        <f>"wBISNU(j="&amp;BC40&amp;")"</f>
        <v>wBISNU(j=6)</v>
      </c>
      <c r="BF44" s="2" t="str">
        <f>"wBISNU(j="&amp;BD40&amp;")"</f>
        <v>wBISNU(j=7)</v>
      </c>
      <c r="BG44" s="2" t="str">
        <f>"wBISNU(j="&amp;BE40&amp;")"</f>
        <v>wBISNU(j=8)</v>
      </c>
      <c r="BH44" s="2" t="str">
        <f>"wBISNU(j="&amp;BF40&amp;")"</f>
        <v>wBISNU(j=9)</v>
      </c>
      <c r="BI44" s="2" t="str">
        <f>"wBISNU(j="&amp;BG40&amp;")"</f>
        <v>wBISNU(j=10)</v>
      </c>
      <c r="BJ44" s="2" t="str">
        <f>"wBISNU(j="&amp;BH40&amp;")"</f>
        <v>wBISNU(j=11)</v>
      </c>
      <c r="BK44" s="2" t="str">
        <f>"wBISNU(j="&amp;BI40&amp;")"</f>
        <v>wBISNU(j=12)</v>
      </c>
      <c r="BL44" s="6" t="str">
        <f>"wCHC_HA(j="&amp;BJ40&amp;")"</f>
        <v>wCHC_HA(j=1)</v>
      </c>
      <c r="BM44" s="6" t="str">
        <f>"wCHC_HA(j="&amp;BK40&amp;")"</f>
        <v>wCHC_HA(j=2)</v>
      </c>
      <c r="BN44" s="6" t="str">
        <f>"wCHC_HA(j="&amp;BL40&amp;")"</f>
        <v>wCHC_HA(j=3)</v>
      </c>
      <c r="BO44" s="6" t="str">
        <f>"wCHC_HA(j="&amp;BM40&amp;")"</f>
        <v>wCHC_HA(j=4)</v>
      </c>
      <c r="BP44" s="6" t="str">
        <f>"wCHC_HA(j="&amp;BN40&amp;")"</f>
        <v>wCHC_HA(j=5)</v>
      </c>
      <c r="BQ44" s="6" t="str">
        <f>"wCHC_HA(j="&amp;BO40&amp;")"</f>
        <v>wCHC_HA(j=6)</v>
      </c>
      <c r="BR44" s="6" t="str">
        <f>"wCHC_HA(j="&amp;BP40&amp;")"</f>
        <v>wCHC_HA(j=7)</v>
      </c>
      <c r="BS44" s="6" t="str">
        <f>"wCHC_HA(j="&amp;BQ40&amp;")"</f>
        <v>wCHC_HA(j=8)</v>
      </c>
      <c r="BT44" s="6" t="str">
        <f>"wCHC_HA(j="&amp;BR40&amp;")"</f>
        <v>wCHC_HA(j=9)</v>
      </c>
      <c r="BU44" s="6" t="str">
        <f>"wCHC_HA(j="&amp;BS40&amp;")"</f>
        <v>wCHC_HA(j=10)</v>
      </c>
      <c r="BV44" s="6" t="str">
        <f>"wCHC_HA(j="&amp;BT40&amp;")"</f>
        <v>wCHC_HA(j=11)</v>
      </c>
      <c r="BW44" s="6" t="str">
        <f>"wCHC_HA(j="&amp;BU40&amp;")"</f>
        <v>wCHC_HA(j=12)</v>
      </c>
      <c r="BX44" s="2" t="str">
        <f>"wBIBTERM(j="&amp;BV40&amp;")"</f>
        <v>wBIBTERM(j=1)</v>
      </c>
      <c r="BY44" s="2" t="str">
        <f>"wBIBTERM(j="&amp;BW40&amp;")"</f>
        <v>wBIBTERM(j=2)</v>
      </c>
      <c r="BZ44" s="2" t="str">
        <f>"wBIBTERM(j="&amp;BX40&amp;")"</f>
        <v>wBIBTERM(j=3)</v>
      </c>
      <c r="CA44" s="2" t="str">
        <f>"wBIBTERM(j="&amp;BY40&amp;")"</f>
        <v>wBIBTERM(j=4)</v>
      </c>
      <c r="CB44" s="2" t="str">
        <f>"wBIBTERM(j="&amp;BZ40&amp;")"</f>
        <v>wBIBTERM(j=5)</v>
      </c>
      <c r="CC44" s="2" t="str">
        <f>"wBIBTERM(j="&amp;CA40&amp;")"</f>
        <v>wBIBTERM(j=6)</v>
      </c>
      <c r="CD44" s="2" t="str">
        <f>"wBIBTERM(j="&amp;CB40&amp;")"</f>
        <v>wBIBTERM(j=7)</v>
      </c>
      <c r="CE44" s="2" t="str">
        <f>"wBIBTERM(j="&amp;CC40&amp;")"</f>
        <v>wBIBTERM(j=8)</v>
      </c>
      <c r="CF44" s="2" t="str">
        <f>"wBIBTERM(j="&amp;CD40&amp;")"</f>
        <v>wBIBTERM(j=9)</v>
      </c>
      <c r="CG44" s="2" t="str">
        <f>"wBIBTERM(j="&amp;CE40&amp;")"</f>
        <v>wBIBTERM(j=10)</v>
      </c>
      <c r="CH44" s="2" t="str">
        <f>"wBIBTERM(j="&amp;CF40&amp;")"</f>
        <v>wBIBTERM(j=11)</v>
      </c>
      <c r="CI44" s="2" t="str">
        <f>"wBIBTERM(j="&amp;CG40&amp;")"</f>
        <v>wBIBTERM(j=12)</v>
      </c>
      <c r="CJ44" s="2" t="str">
        <f>"BITHETA(j="&amp;CH40&amp;")"</f>
        <v>BITHETA(j=1)</v>
      </c>
      <c r="CK44" s="2" t="str">
        <f>"BITHETA(j="&amp;CI40&amp;")"</f>
        <v>BITHETA(j=2)</v>
      </c>
      <c r="CL44" s="2" t="str">
        <f>"BITHETA(j="&amp;CJ40&amp;")"</f>
        <v>BITHETA(j=3)</v>
      </c>
      <c r="CM44" s="2" t="str">
        <f>"BITHETA(j="&amp;CK40&amp;")"</f>
        <v>BITHETA(j=4)</v>
      </c>
      <c r="CN44" s="2" t="str">
        <f>"BITHETA(j="&amp;CL40&amp;")"</f>
        <v>BITHETA(j=5)</v>
      </c>
      <c r="CO44" s="2" t="str">
        <f>"BITHETA(j="&amp;CM40&amp;")"</f>
        <v>BITHETA(j=6)</v>
      </c>
      <c r="CP44" s="2" t="str">
        <f>"BITHETA(j="&amp;CN40&amp;")"</f>
        <v>BITHETA(j=7)</v>
      </c>
      <c r="CQ44" s="2" t="str">
        <f>"BITHETA(j="&amp;CO40&amp;")"</f>
        <v>BITHETA(j=8)</v>
      </c>
      <c r="CR44" s="2" t="str">
        <f>"BITHETA(j="&amp;CP40&amp;")"</f>
        <v>BITHETA(j=9)</v>
      </c>
      <c r="CS44" s="2" t="str">
        <f>"BITHETA(j="&amp;CQ40&amp;")"</f>
        <v>BITHETA(j=10)</v>
      </c>
      <c r="CT44" s="2" t="str">
        <f>"BITHETA(j="&amp;CR40&amp;")"</f>
        <v>BITHETA(j=11)</v>
      </c>
      <c r="CU44" s="2" t="str">
        <f>"BITHETA(j="&amp;CS40&amp;")"</f>
        <v>BITHETA(j=12)</v>
      </c>
      <c r="CV44" s="2" t="str">
        <f>"wBISNU(j="&amp;CT40&amp;")"</f>
        <v>wBISNU(j=1)</v>
      </c>
      <c r="CW44" s="2" t="str">
        <f>"wBISNU(j="&amp;CU40&amp;")"</f>
        <v>wBISNU(j=2)</v>
      </c>
      <c r="CX44" s="2" t="str">
        <f>"wBISNU(j="&amp;CV40&amp;")"</f>
        <v>wBISNU(j=3)</v>
      </c>
      <c r="CY44" s="2" t="str">
        <f>"wBISNU(j="&amp;CW40&amp;")"</f>
        <v>wBISNU(j=4)</v>
      </c>
      <c r="CZ44" s="2" t="str">
        <f>"wBISNU(j="&amp;CX40&amp;")"</f>
        <v>wBISNU(j=5)</v>
      </c>
      <c r="DA44" s="2" t="str">
        <f>"wBISNU(j="&amp;CY40&amp;")"</f>
        <v>wBISNU(j=6)</v>
      </c>
      <c r="DB44" s="2" t="str">
        <f>"wBISNU(j="&amp;CZ40&amp;")"</f>
        <v>wBISNU(j=7)</v>
      </c>
      <c r="DC44" s="2" t="str">
        <f>"wBISNU(j="&amp;DA40&amp;")"</f>
        <v>wBISNU(j=8)</v>
      </c>
      <c r="DD44" s="2" t="str">
        <f>"wBISNU(j="&amp;DB40&amp;")"</f>
        <v>wBISNU(j=9)</v>
      </c>
      <c r="DE44" s="2" t="str">
        <f>"wBISNU(j="&amp;DC40&amp;")"</f>
        <v>wBISNU(j=10)</v>
      </c>
      <c r="DF44" s="2" t="str">
        <f>"wBISNU(j="&amp;DD40&amp;")"</f>
        <v>wBISNU(j=11)</v>
      </c>
      <c r="DG44" s="2" t="str">
        <f>"wBISNU(j="&amp;DE40&amp;")"</f>
        <v>wBISNU(j=12)</v>
      </c>
      <c r="DH44" s="6" t="str">
        <f>"wCHC_FA(j="&amp;DF40&amp;")"</f>
        <v>wCHC_FA(j=1)</v>
      </c>
      <c r="DI44" s="6" t="str">
        <f>"wCHC_FA(j="&amp;DG40&amp;")"</f>
        <v>wCHC_FA(j=2)</v>
      </c>
      <c r="DJ44" s="6" t="str">
        <f>"wCHC_FA(j="&amp;DH40&amp;")"</f>
        <v>wCHC_FA(j=3)</v>
      </c>
      <c r="DK44" s="6" t="str">
        <f>"wCHC_FA(j="&amp;DI40&amp;")"</f>
        <v>wCHC_FA(j=4)</v>
      </c>
      <c r="DL44" s="6" t="str">
        <f>"wCHC_FA(j="&amp;DJ40&amp;")"</f>
        <v>wCHC_FA(j=5)</v>
      </c>
      <c r="DM44" s="6" t="str">
        <f>"wCHC_FA(j="&amp;DK40&amp;")"</f>
        <v>wCHC_FA(j=6)</v>
      </c>
      <c r="DN44" s="6" t="str">
        <f>"wCHC_FA(j="&amp;DL40&amp;")"</f>
        <v>wCHC_FA(j=7)</v>
      </c>
      <c r="DO44" s="6" t="str">
        <f>"wCHC_FA(j="&amp;DM40&amp;")"</f>
        <v>wCHC_FA(j=8)</v>
      </c>
      <c r="DP44" s="6" t="str">
        <f>"wCHC_FA(j="&amp;DN40&amp;")"</f>
        <v>wCHC_FA(j=9)</v>
      </c>
      <c r="DQ44" s="6" t="str">
        <f>"wCHC_FA(j="&amp;DO40&amp;")"</f>
        <v>wCHC_FA(j=10)</v>
      </c>
      <c r="DR44" s="6" t="str">
        <f>"wCHC_FA(j="&amp;DP40&amp;")"</f>
        <v>wCHC_FA(j=11)</v>
      </c>
      <c r="DS44" s="6" t="str">
        <f>"wCHC_FA(j="&amp;DQ40&amp;")"</f>
        <v>wCHC_FA(j=12)</v>
      </c>
      <c r="DT44" s="6" t="str">
        <f>"wMONBTERM(j="&amp;DR40&amp;")"</f>
        <v>wMONBTERM(j=1)</v>
      </c>
      <c r="DU44" s="6" t="str">
        <f>"wMONBTERM(j="&amp;DS40&amp;")"</f>
        <v>wMONBTERM(j=2)</v>
      </c>
      <c r="DV44" s="6" t="str">
        <f>"wMONBTERM(j="&amp;DT40&amp;")"</f>
        <v>wMONBTERM(j=3)</v>
      </c>
      <c r="DW44" s="6" t="str">
        <f>"wMONBTERM(j="&amp;DU40&amp;")"</f>
        <v>wMONBTERM(j=4)</v>
      </c>
      <c r="DX44" s="6" t="str">
        <f>"wMONBTERM(j="&amp;DV40&amp;")"</f>
        <v>wMONBTERM(j=5)</v>
      </c>
      <c r="DY44" s="6" t="str">
        <f>"wMONBTERM(j="&amp;DW40&amp;")"</f>
        <v>wMONBTERM(j=6)</v>
      </c>
      <c r="DZ44" s="6" t="str">
        <f>"wMONBTERM(j="&amp;DX40&amp;")"</f>
        <v>wMONBTERM(j=7)</v>
      </c>
      <c r="EA44" s="6" t="str">
        <f>"wMONBTERM(j="&amp;DY40&amp;")"</f>
        <v>wMONBTERM(j=8)</v>
      </c>
      <c r="EB44" s="6" t="str">
        <f>"MONTHETA(j="&amp;DZ40&amp;")"</f>
        <v>MONTHETA(j=1)</v>
      </c>
      <c r="EC44" s="6" t="str">
        <f>"MONTHETA(j="&amp;EA40&amp;")"</f>
        <v>MONTHETA(j=2)</v>
      </c>
      <c r="ED44" s="6" t="str">
        <f>"MONTHETA(j="&amp;EB40&amp;")"</f>
        <v>MONTHETA(j=3)</v>
      </c>
      <c r="EE44" s="6" t="str">
        <f>"MONTHETA(j="&amp;EC40&amp;")"</f>
        <v>MONTHETA(j=4)</v>
      </c>
      <c r="EF44" s="6" t="str">
        <f>"MONTHETA(j="&amp;ED40&amp;")"</f>
        <v>MONTHETA(j=5)</v>
      </c>
      <c r="EG44" s="6" t="str">
        <f>"MONTHETA(j="&amp;EE40&amp;")"</f>
        <v>MONTHETA(j=6)</v>
      </c>
      <c r="EH44" s="6" t="str">
        <f>"MONTHETA(j="&amp;EF40&amp;")"</f>
        <v>MONTHETA(j=7)</v>
      </c>
      <c r="EI44" s="6" t="str">
        <f>"MONTHETA(j="&amp;EG40&amp;")"</f>
        <v>MONTHETA(j=8)</v>
      </c>
      <c r="EJ44" s="3" t="str">
        <f>"wMONSNU(j="&amp;EH40&amp;")"</f>
        <v>wMONSNU(j=1)</v>
      </c>
      <c r="EK44" s="3" t="str">
        <f>"wMONSNU(j="&amp;EI40&amp;")"</f>
        <v>wMONSNU(j=2)</v>
      </c>
      <c r="EL44" s="3" t="str">
        <f>"wMONSNU(j="&amp;EJ40&amp;")"</f>
        <v>wMONSNU(j=3)</v>
      </c>
      <c r="EM44" s="3" t="str">
        <f>"wMONSNU(j="&amp;EK40&amp;")"</f>
        <v>wMONSNU(j=4)</v>
      </c>
      <c r="EN44" s="3" t="str">
        <f>"wMONSNU(j="&amp;EL40&amp;")"</f>
        <v>wMONSNU(j=5)</v>
      </c>
      <c r="EO44" s="3" t="str">
        <f>"wMONSNU(j="&amp;EM40&amp;")"</f>
        <v>wMONSNU(j=6)</v>
      </c>
      <c r="EP44" s="3" t="str">
        <f>"wMONSNU(j="&amp;EN40&amp;")"</f>
        <v>wMONSNU(j=7)</v>
      </c>
      <c r="EQ44" s="3" t="str">
        <f>"wMONSNU(j="&amp;EO40&amp;")"</f>
        <v>wMONSNU(j=8)</v>
      </c>
      <c r="ER44" s="3" t="str">
        <f>"wCHC_HA(j="&amp;EP40&amp;")"</f>
        <v>wCHC_HA(j=1)</v>
      </c>
      <c r="ES44" s="3" t="str">
        <f>"wCHC_HA(j="&amp;EQ40&amp;")"</f>
        <v>wCHC_HA(j=2)</v>
      </c>
      <c r="ET44" s="3" t="str">
        <f>"wCHC_HA(j="&amp;ER40&amp;")"</f>
        <v>wCHC_HA(j=3)</v>
      </c>
      <c r="EU44" s="3" t="str">
        <f>"wCHC_HA(j="&amp;ES40&amp;")"</f>
        <v>wCHC_HA(j=4)</v>
      </c>
      <c r="EV44" s="3" t="str">
        <f>"wCHC_HA(j="&amp;ET40&amp;")"</f>
        <v>wCHC_HA(j=5)</v>
      </c>
      <c r="EW44" s="3" t="str">
        <f>"wCHC_HA(j="&amp;EU40&amp;")"</f>
        <v>wCHC_HA(j=6)</v>
      </c>
      <c r="EX44" s="3" t="str">
        <f>"wCHC_HA(j="&amp;EV40&amp;")"</f>
        <v>wCHC_HA(j=7)</v>
      </c>
      <c r="EY44" s="3" t="str">
        <f>"wCHC_HA(j="&amp;EW40&amp;")"</f>
        <v>wCHC_HA(j=8)</v>
      </c>
      <c r="EZ44" s="6" t="str">
        <f>"wMONBTERM(j="&amp;EX40&amp;")"</f>
        <v>wMONBTERM(j=1)</v>
      </c>
      <c r="FA44" s="6" t="str">
        <f>"wMONBTERM(j="&amp;EY40&amp;")"</f>
        <v>wMONBTERM(j=2)</v>
      </c>
      <c r="FB44" s="6" t="str">
        <f>"wMONBTERM(j="&amp;EZ40&amp;")"</f>
        <v>wMONBTERM(j=3)</v>
      </c>
      <c r="FC44" s="6" t="str">
        <f>"wMONBTERM(j="&amp;FA40&amp;")"</f>
        <v>wMONBTERM(j=4)</v>
      </c>
      <c r="FD44" s="6" t="str">
        <f>"wMONBTERM(j="&amp;FB40&amp;")"</f>
        <v>wMONBTERM(j=5)</v>
      </c>
      <c r="FE44" s="6" t="str">
        <f>"wMONBTERM(j="&amp;FC40&amp;")"</f>
        <v>wMONBTERM(j=6)</v>
      </c>
      <c r="FF44" s="6" t="str">
        <f>"wMONBTERM(j="&amp;FD40&amp;")"</f>
        <v>wMONBTERM(j=7)</v>
      </c>
      <c r="FG44" s="6" t="str">
        <f>"wMONBTERM(j="&amp;FE40&amp;")"</f>
        <v>wMONBTERM(j=8)</v>
      </c>
      <c r="FH44" s="6" t="str">
        <f>"MONTHETA(j="&amp;FF40&amp;")"</f>
        <v>MONTHETA(j=1)</v>
      </c>
      <c r="FI44" s="6" t="str">
        <f>"MONTHETA(j="&amp;FG40&amp;")"</f>
        <v>MONTHETA(j=2)</v>
      </c>
      <c r="FJ44" s="6" t="str">
        <f>"MONTHETA(j="&amp;FH40&amp;")"</f>
        <v>MONTHETA(j=3)</v>
      </c>
      <c r="FK44" s="6" t="str">
        <f>"MONTHETA(j="&amp;FI40&amp;")"</f>
        <v>MONTHETA(j=4)</v>
      </c>
      <c r="FL44" s="6" t="str">
        <f>"MONTHETA(j="&amp;FJ40&amp;")"</f>
        <v>MONTHETA(j=5)</v>
      </c>
      <c r="FM44" s="6" t="str">
        <f>"MONTHETA(j="&amp;FK40&amp;")"</f>
        <v>MONTHETA(j=6)</v>
      </c>
      <c r="FN44" s="6" t="str">
        <f>"MONTHETA(j="&amp;FL40&amp;")"</f>
        <v>MONTHETA(j=7)</v>
      </c>
      <c r="FO44" s="6" t="str">
        <f>"MONTHETA(j="&amp;FM40&amp;")"</f>
        <v>MONTHETA(j=8)</v>
      </c>
      <c r="FP44" s="3" t="str">
        <f>"wMONSNU(j="&amp;FN40&amp;")"</f>
        <v>wMONSNU(j=1)</v>
      </c>
      <c r="FQ44" s="3" t="str">
        <f>"wMONSNU(j="&amp;FO40&amp;")"</f>
        <v>wMONSNU(j=2)</v>
      </c>
      <c r="FR44" s="3" t="str">
        <f>"wMONSNU(j="&amp;FP40&amp;")"</f>
        <v>wMONSNU(j=3)</v>
      </c>
      <c r="FS44" s="3" t="str">
        <f>"wMONSNU(j="&amp;FQ40&amp;")"</f>
        <v>wMONSNU(j=4)</v>
      </c>
      <c r="FT44" s="3" t="str">
        <f>"wMONSNU(j="&amp;FR40&amp;")"</f>
        <v>wMONSNU(j=5)</v>
      </c>
      <c r="FU44" s="3" t="str">
        <f>"wMONSNU(j="&amp;FS40&amp;")"</f>
        <v>wMONSNU(j=6)</v>
      </c>
      <c r="FV44" s="3" t="str">
        <f>"wMONSNU(j="&amp;FT40&amp;")"</f>
        <v>wMONSNU(j=7)</v>
      </c>
      <c r="FW44" s="3" t="str">
        <f>"wMONSNU(j="&amp;FU40&amp;")"</f>
        <v>wMONSNU(j=8)</v>
      </c>
      <c r="FX44" s="3" t="str">
        <f>"wCHC_FA(j="&amp;FV40&amp;")"</f>
        <v>wCHC_FA(j=1)</v>
      </c>
      <c r="FY44" s="3" t="str">
        <f>"wCHC_FA(j="&amp;FW40&amp;")"</f>
        <v>wCHC_FA(j=2)</v>
      </c>
      <c r="FZ44" s="3" t="str">
        <f>"wCHC_FA(j="&amp;FX40&amp;")"</f>
        <v>wCHC_FA(j=3)</v>
      </c>
      <c r="GA44" s="3" t="str">
        <f>"wCHC_FA(j="&amp;FY40&amp;")"</f>
        <v>wCHC_FA(j=4)</v>
      </c>
      <c r="GB44" s="3" t="str">
        <f>"wCHC_FA(j="&amp;FZ40&amp;")"</f>
        <v>wCHC_FA(j=5)</v>
      </c>
      <c r="GC44" s="3" t="str">
        <f>"wCHC_FA(j="&amp;GA40&amp;")"</f>
        <v>wCHC_FA(j=6)</v>
      </c>
      <c r="GD44" s="3" t="str">
        <f>"wCHC_FA(j="&amp;GB40&amp;")"</f>
        <v>wCHC_FA(j=7)</v>
      </c>
      <c r="GE44" s="3" t="str">
        <f>"wCHC_FA(j="&amp;GC40&amp;")"</f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>N45/O45</f>
        <v>3.5523207453943098E-8</v>
      </c>
      <c r="N45" s="4">
        <f>10^-7.57</f>
        <v>2.6915348039269097E-8</v>
      </c>
      <c r="O45" s="9">
        <f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>N46/O46</f>
        <v>9.1252551771501299E-7</v>
      </c>
      <c r="N46" s="4">
        <v>3.7239270000000001E-7</v>
      </c>
      <c r="O46" s="9">
        <f>LOOKUP(E46,$J$8:$J$16,$K$8:$K$16)</f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ca="1">(IF(Z$41&lt;=4,$P46,$R46)*IF(Z$42&lt;=4,$P46,$R46)*$N46*EXP(2*$N$8*$N$9*(2-$E46)))*OFFSET($I$19,Z$41,0)*OFFSET($I$19,Z$42,0)/($N$45^2)</f>
        <v>3.0847597067733177E-3</v>
      </c>
      <c r="AC46" s="4">
        <f ca="1">(IF(AA$41&lt;=4,$P46,$R46)*IF(AA$42&lt;=4,$P46,$R46)*$N46*EXP(2*$N$8*$N$9*(2-$E46)))*OFFSET($I$19,AA$41,0)*OFFSET($I$19,AA$42,0)/($N$45^2)</f>
        <v>4.7307706924444408E-2</v>
      </c>
      <c r="AD46" s="4">
        <f ca="1">(IF(AB$41&lt;=4,$P46,$R46)*IF(AB$42&lt;=4,$P46,$R46)*$N46*EXP(2*$N$8*$N$9*(2-$E46)))*OFFSET($I$19,AB$41,0)*OFFSET($I$19,AB$42,0)/($N$45^2)</f>
        <v>14.762725821715348</v>
      </c>
      <c r="AE46" s="4">
        <f ca="1">(IF(AC$41&lt;=4,$P46,$R46)*IF(AC$42&lt;=4,$P46,$R46)*$N46*EXP(2*$N$8*$N$9*(2-$E46)))*OFFSET($I$19,AC$41,0)*OFFSET($I$19,AC$42,0)/($N$45^2)</f>
        <v>20.075055924888122</v>
      </c>
      <c r="AF46" s="4">
        <f ca="1">(IF(AD$41&lt;=4,$P46,$R46)*IF(AD$42&lt;=4,$P46,$R46)*$N46*EXP(2*$N$8*$N$9*(2-$E46)))*OFFSET($I$19,AD$41,0)*OFFSET($I$19,AD$42,0)/($N$45^2)</f>
        <v>4.7385328915927581E-2</v>
      </c>
      <c r="AG46" s="4">
        <f ca="1">(IF(AE$41&lt;=4,$P46,$R46)*IF(AE$42&lt;=4,$P46,$R46)*$N46*EXP(2*$N$8*$N$9*(2-$E46)))*OFFSET($I$19,AE$41,0)*OFFSET($I$19,AE$42,0)/($N$45^2)</f>
        <v>13.05106267380266</v>
      </c>
      <c r="AH46" s="4">
        <f ca="1">(IF(AF$41&lt;=4,$P46,$R46)*IF(AF$42&lt;=4,$P46,$R46)*$N46*EXP(2*$N$8*$N$9*(2-$E46)))*OFFSET($I$19,AF$41,0)*OFFSET($I$19,AF$42,0)/($N$45^2)</f>
        <v>76.839327453255919</v>
      </c>
      <c r="AI46" s="4">
        <f ca="1">(IF(AG$41&lt;=4,$P46,$R46)*IF(AG$42&lt;=4,$P46,$R46)*$N46*EXP(2*$N$8*$N$9*(2-$E46)))*OFFSET($I$19,AG$41,0)*OFFSET($I$19,AG$42,0)/($N$45^2)</f>
        <v>0.72669882453111068</v>
      </c>
      <c r="AJ46" s="4">
        <f ca="1">(IF(AH$41&lt;=4,$P46,$R46)*IF(AH$42&lt;=4,$P46,$R46)*$N46*EXP(2*$N$8*$N$9*(2-$E46)))*OFFSET($I$19,AH$41,0)*OFFSET($I$19,AH$42,0)/($N$45^2)</f>
        <v>226.7718348439399</v>
      </c>
      <c r="AK46" s="4">
        <f ca="1">(IF(AI$41&lt;=4,$P46,$R46)*IF(AI$42&lt;=4,$P46,$R46)*$N46*EXP(2*$N$8*$N$9*(2-$E46)))*OFFSET($I$19,AI$41,0)*OFFSET($I$19,AI$42,0)/($N$45^2)</f>
        <v>308.3751145730223</v>
      </c>
      <c r="AL46" s="4">
        <f ca="1">(IF(AJ$41&lt;=4,$P46,$R46)*IF(AJ$42&lt;=4,$P46,$R46)*$N46*EXP(2*$N$8*$N$9*(2-$E46)))*OFFSET($I$19,AJ$41,0)*OFFSET($I$19,AJ$42,0)/($N$45^2)</f>
        <v>200.15038664733916</v>
      </c>
      <c r="AM46" s="4">
        <f ca="1">(IF(AK$41&lt;=4,$P46,$R46)*IF(AK$42&lt;=4,$P46,$R46)*$N46*EXP(2*$N$8*$N$9*(2-$E46)))*OFFSET($I$19,AK$41,0)*OFFSET($I$19,AK$42,0)/($N$45^2)</f>
        <v>1178.4037425827185</v>
      </c>
      <c r="AN46" s="4">
        <f ca="1">AB46/Z$39</f>
        <v>3.070163025398853E-3</v>
      </c>
      <c r="AO46" s="4">
        <f ca="1">AC46/AA$39</f>
        <v>4.4092782588800852E-2</v>
      </c>
      <c r="AP46" s="4">
        <f ca="1">AD46/AB$39</f>
        <v>0.65095766796467125</v>
      </c>
      <c r="AQ46" s="4">
        <f ca="1">AE46/AC$39</f>
        <v>0.65864303452746642</v>
      </c>
      <c r="AR46" s="4">
        <f ca="1">AF46/AD$39</f>
        <v>4.4160205511775269E-2</v>
      </c>
      <c r="AS46" s="4">
        <f ca="1">AG46/AE$39</f>
        <v>0.64721477813958816</v>
      </c>
      <c r="AT46" s="4">
        <f ca="1">AH46/AF$39</f>
        <v>0.67500331555161497</v>
      </c>
      <c r="AU46" s="4">
        <f ca="1">AI46/AG$39</f>
        <v>0.34277921756934854</v>
      </c>
      <c r="AV46" s="4">
        <f ca="1">AJ46/AH$39</f>
        <v>0.67894665984619584</v>
      </c>
      <c r="AW46" s="4">
        <f ca="1">AK46/AI$39</f>
        <v>0.67948499743423962</v>
      </c>
      <c r="AX46" s="4">
        <f ca="1">AL46/AJ$39</f>
        <v>0.67867639812879244</v>
      </c>
      <c r="AY46" s="4">
        <f ca="1">AM46/AK$39</f>
        <v>0.68059219964865258</v>
      </c>
      <c r="AZ46" s="4">
        <f ca="1">AN46*OFFSET($E$29,AX$40,0)</f>
        <v>3.1565113604881958E-7</v>
      </c>
      <c r="BA46" s="4">
        <f ca="1">AO46*OFFSET($E$29,AY$40,0)</f>
        <v>4.5332892099110877E-6</v>
      </c>
      <c r="BB46" s="4">
        <f ca="1">AP46*OFFSET($E$29,AZ$40,0)</f>
        <v>6.6926585237617756E-5</v>
      </c>
      <c r="BC46" s="4">
        <f ca="1">AQ46*OFFSET($E$29,BA$40,0)</f>
        <v>6.7716736987355136E-5</v>
      </c>
      <c r="BD46" s="4">
        <f ca="1">AR46*OFFSET($E$29,BB$40,0)</f>
        <v>4.5402211291793949E-6</v>
      </c>
      <c r="BE46" s="4">
        <f ca="1">AS46*OFFSET($E$29,BC$40,0)</f>
        <v>6.6541769377476413E-5</v>
      </c>
      <c r="BF46" s="4">
        <f ca="1">AT46*OFFSET($E$29,BD$40,0)</f>
        <v>6.9398778380150416E-5</v>
      </c>
      <c r="BG46" s="4">
        <f ca="1">AU46*OFFSET($E$29,BE$40,0)</f>
        <v>3.5241988306348649E-5</v>
      </c>
      <c r="BH46" s="4">
        <f ca="1">AV46*OFFSET($E$29,BF$40,0)</f>
        <v>6.9804203465437015E-5</v>
      </c>
      <c r="BI46" s="4">
        <f ca="1">AW46*OFFSET($E$29,BG$40,0)</f>
        <v>6.9859551298707758E-5</v>
      </c>
      <c r="BJ46" s="4">
        <f ca="1">AX46*OFFSET($E$29,BH$40,0)</f>
        <v>6.9776417182616473E-5</v>
      </c>
      <c r="BK46" s="4">
        <f ca="1">AY46*OFFSET($E$29,BI$40,0)</f>
        <v>6.9973385526377087E-5</v>
      </c>
      <c r="BL46" s="4">
        <f ca="1">AZ46*$N$11</f>
        <v>6.3130227209763926E-13</v>
      </c>
      <c r="BM46" s="4">
        <f ca="1">BA46*$N$11</f>
        <v>9.0665784198221763E-12</v>
      </c>
      <c r="BN46" s="4">
        <f ca="1">BB46*$N$11</f>
        <v>1.3385317047523554E-10</v>
      </c>
      <c r="BO46" s="4">
        <f ca="1">BC46*$N$11</f>
        <v>1.3543347397471029E-10</v>
      </c>
      <c r="BP46" s="4">
        <f ca="1">BD46*$N$11</f>
        <v>9.0804422583587919E-12</v>
      </c>
      <c r="BQ46" s="4">
        <f ca="1">BE46*$N$11</f>
        <v>1.3308353875495284E-10</v>
      </c>
      <c r="BR46" s="4">
        <f ca="1">BF46*$N$11</f>
        <v>1.3879755676030085E-10</v>
      </c>
      <c r="BS46" s="4">
        <f ca="1">BG46*$N$11</f>
        <v>7.0483976612697313E-11</v>
      </c>
      <c r="BT46" s="4">
        <f ca="1">BH46*$N$11</f>
        <v>1.3960840693087406E-10</v>
      </c>
      <c r="BU46" s="4">
        <f ca="1">BI46*$N$11</f>
        <v>1.3971910259741553E-10</v>
      </c>
      <c r="BV46" s="4">
        <f ca="1">BJ46*$N$11</f>
        <v>1.3955283436523296E-10</v>
      </c>
      <c r="BW46" s="4">
        <f ca="1">BK46*$N$11</f>
        <v>1.3994677105275419E-10</v>
      </c>
      <c r="BX46" s="4">
        <f ca="1">(IF(BV$41&lt;=4,$Q46,$S46)*IF(BV$42&lt;=4,$Q46,$S46)*$N46*EXP(2*$O$8*$O$9*(2-$E46)))*OFFSET($J$19,BV$41,0)*OFFSET($J$19,BV$42,0)/($N$45^2)</f>
        <v>1.9152299928732505E-4</v>
      </c>
      <c r="BY46" s="4">
        <f ca="1">(IF(BW$41&lt;=4,$Q46,$S46)*IF(BW$42&lt;=4,$Q46,$S46)*$N46*EXP(2*$O$8*$O$9*(2-$E46)))*OFFSET($J$19,BW$41,0)*OFFSET($J$19,BW$42,0)/($N$45^2)</f>
        <v>3.2201729248216515E-2</v>
      </c>
      <c r="BZ46" s="4">
        <f ca="1">(IF(BX$41&lt;=4,$Q46,$S46)*IF(BX$42&lt;=4,$Q46,$S46)*$N46*EXP(2*$O$8*$O$9*(2-$E46)))*OFFSET($J$19,BX$41,0)*OFFSET($J$19,BX$42,0)/($N$45^2)</f>
        <v>5.5312950967595198E-2</v>
      </c>
      <c r="CA46" s="4">
        <f ca="1">(IF(BY$41&lt;=4,$Q46,$S46)*IF(BY$42&lt;=4,$Q46,$S46)*$N46*EXP(2*$O$8*$O$9*(2-$E46)))*OFFSET($J$19,BY$41,0)*OFFSET($J$19,BY$42,0)/($N$45^2)</f>
        <v>5.9148109522112156E-2</v>
      </c>
      <c r="CB46" s="4">
        <f ca="1">(IF(BZ$41&lt;=4,$Q46,$S46)*IF(BZ$42&lt;=4,$Q46,$S46)*$N46*EXP(2*$O$8*$O$9*(2-$E46)))*OFFSET($J$19,BZ$41,0)*OFFSET($J$19,BZ$42,0)/($N$45^2)</f>
        <v>3.2270807880716845E-2</v>
      </c>
      <c r="CC46" s="4">
        <f ca="1">(IF(CA$41&lt;=4,$Q46,$S46)*IF(CA$42&lt;=4,$Q46,$S46)*$N46*EXP(2*$O$8*$O$9*(2-$E46)))*OFFSET($J$19,CA$41,0)*OFFSET($J$19,CA$42,0)/($N$45^2)</f>
        <v>0.13243484689453791</v>
      </c>
      <c r="CD46" s="4">
        <f ca="1">(IF(CB$41&lt;=4,$Q46,$S46)*IF(CB$42&lt;=4,$Q46,$S46)*$N46*EXP(2*$O$8*$O$9*(2-$E46)))*OFFSET($J$19,CB$41,0)*OFFSET($J$19,CB$42,0)/($N$45^2)</f>
        <v>0.76707848337419582</v>
      </c>
      <c r="CE46" s="4">
        <f ca="1">(IF(CC$41&lt;=4,$Q46,$S46)*IF(CC$42&lt;=4,$Q46,$S46)*$N46*EXP(2*$O$8*$O$9*(2-$E46)))*OFFSET($J$19,CC$41,0)*OFFSET($J$19,CC$42,0)/($N$45^2)</f>
        <v>5.4258539280552522</v>
      </c>
      <c r="CF46" s="4">
        <f ca="1">(IF(CD$41&lt;=4,$Q46,$S46)*IF(CD$42&lt;=4,$Q46,$S46)*$N46*EXP(2*$O$8*$O$9*(2-$E46)))*OFFSET($J$19,CD$41,0)*OFFSET($J$19,CD$42,0)/($N$45^2)</f>
        <v>9.3199961395388708</v>
      </c>
      <c r="CG46" s="4">
        <f ca="1">(IF(CE$41&lt;=4,$Q46,$S46)*IF(CE$42&lt;=4,$Q46,$S46)*$N46*EXP(2*$O$8*$O$9*(2-$E46)))*OFFSET($J$19,CE$41,0)*OFFSET($J$19,CE$42,0)/($N$45^2)</f>
        <v>9.9662039859356</v>
      </c>
      <c r="CH46" s="4">
        <f ca="1">(IF(CF$41&lt;=4,$Q46,$S46)*IF(CF$42&lt;=4,$Q46,$S46)*$N46*EXP(2*$O$8*$O$9*(2-$E46)))*OFFSET($J$19,CF$41,0)*OFFSET($J$19,CF$42,0)/($N$45^2)</f>
        <v>22.26693973358817</v>
      </c>
      <c r="CI46" s="4">
        <f ca="1">(IF(CG$41&lt;=4,$Q46,$S46)*IF(CG$42&lt;=4,$Q46,$S46)*$N46*EXP(2*$O$8*$O$9*(2-$E46)))*OFFSET($J$19,CG$41,0)*OFFSET($J$19,CG$42,0)/($N$45^2)</f>
        <v>128.97277990457584</v>
      </c>
      <c r="CJ46" s="4">
        <f ca="1">BX46/BV$39</f>
        <v>1.9145437444237584E-4</v>
      </c>
      <c r="CK46" s="4">
        <f ca="1">BY46/BW$39</f>
        <v>3.0371360511483581E-2</v>
      </c>
      <c r="CL46" s="4">
        <f ca="1">BZ46/BX$39</f>
        <v>5.1089477575247337E-2</v>
      </c>
      <c r="CM46" s="4">
        <f ca="1">CA46/BY$39</f>
        <v>5.4344091041790728E-2</v>
      </c>
      <c r="CN46" s="4">
        <f ca="1">CB46/BZ$39</f>
        <v>3.0432801880686984E-2</v>
      </c>
      <c r="CO46" s="4">
        <f ca="1">CC46/CA$39</f>
        <v>0.11055298725954418</v>
      </c>
      <c r="CP46" s="4">
        <f ca="1">CD46/CB$39</f>
        <v>0.35737245754430069</v>
      </c>
      <c r="CQ46" s="4">
        <f ca="1">CE46/CC$39</f>
        <v>0.4864225604278159</v>
      </c>
      <c r="CR46" s="4">
        <f ca="1">CF46/CD$39</f>
        <v>0.62427829440455895</v>
      </c>
      <c r="CS46" s="4">
        <f ca="1">CG46/CE$39</f>
        <v>0.62700145658858664</v>
      </c>
      <c r="CT46" s="4">
        <f ca="1">CH46/CF$39</f>
        <v>0.64957709473561365</v>
      </c>
      <c r="CU46" s="4">
        <f ca="1">CI46/CG$39</f>
        <v>0.66564286600279832</v>
      </c>
      <c r="CV46" s="4">
        <f ca="1">CJ46*OFFSET($F$29,CT$40,0)</f>
        <v>2.2639479777810942E-8</v>
      </c>
      <c r="CW46" s="4">
        <f ca="1">CK46*OFFSET($F$29,CU$40,0)</f>
        <v>3.5914133804829336E-6</v>
      </c>
      <c r="CX46" s="4">
        <f ca="1">CL46*OFFSET($F$29,CV$40,0)</f>
        <v>6.0413307232729977E-6</v>
      </c>
      <c r="CY46" s="4">
        <f ca="1">CM46*OFFSET($F$29,CW$40,0)</f>
        <v>6.4261887656917534E-6</v>
      </c>
      <c r="CZ46" s="4">
        <f ca="1">CN46*OFFSET($F$29,CX$40,0)</f>
        <v>3.598678822391236E-6</v>
      </c>
      <c r="DA46" s="4">
        <f ca="1">CO46*OFFSET($F$29,CY$40,0)</f>
        <v>1.30728907434411E-5</v>
      </c>
      <c r="DB46" s="4">
        <f ca="1">CP46*OFFSET($F$29,CZ$40,0)</f>
        <v>4.2259293104613554E-5</v>
      </c>
      <c r="DC46" s="4">
        <f ca="1">CQ46*OFFSET($F$29,DA$40,0)</f>
        <v>5.7519467770589234E-5</v>
      </c>
      <c r="DD46" s="4">
        <f ca="1">CR46*OFFSET($F$29,DB$40,0)</f>
        <v>7.3820908313339102E-5</v>
      </c>
      <c r="DE46" s="4">
        <f ca="1">CS46*OFFSET($F$29,DC$40,0)</f>
        <v>7.4142922241600371E-5</v>
      </c>
      <c r="DF46" s="4">
        <f ca="1">CT46*OFFSET($F$29,DD$40,0)</f>
        <v>7.6812491452486314E-5</v>
      </c>
      <c r="DG46" s="4">
        <f ca="1">CU46*OFFSET($F$29,DE$40,0)</f>
        <v>7.8712268904830899E-5</v>
      </c>
      <c r="DH46" s="4">
        <f ca="1">CV46*$O$11</f>
        <v>4.0751063600059697E-13</v>
      </c>
      <c r="DI46" s="4">
        <f ca="1">CW46*$O$11</f>
        <v>6.464544084869281E-11</v>
      </c>
      <c r="DJ46" s="4">
        <f ca="1">CX46*$O$11</f>
        <v>1.0874395301891397E-10</v>
      </c>
      <c r="DK46" s="4">
        <f ca="1">CY46*$O$11</f>
        <v>1.1567139778245157E-10</v>
      </c>
      <c r="DL46" s="4">
        <f ca="1">CZ46*$O$11</f>
        <v>6.477621880304225E-11</v>
      </c>
      <c r="DM46" s="4">
        <f ca="1">DA46*$O$11</f>
        <v>2.3531203338193981E-10</v>
      </c>
      <c r="DN46" s="4">
        <f ca="1">DB46*$O$11</f>
        <v>7.6066727588304403E-10</v>
      </c>
      <c r="DO46" s="4">
        <f ca="1">DC46*$O$11</f>
        <v>1.0353504198706062E-9</v>
      </c>
      <c r="DP46" s="4">
        <f ca="1">DD46*$O$11</f>
        <v>1.328776349640104E-9</v>
      </c>
      <c r="DQ46" s="4">
        <f ca="1">DE46*$O$11</f>
        <v>1.3345726003488066E-9</v>
      </c>
      <c r="DR46" s="4">
        <f ca="1">DF46*$O$11</f>
        <v>1.3826248461447538E-9</v>
      </c>
      <c r="DS46" s="4">
        <f ca="1">DG46*$O$11</f>
        <v>1.4168208402869563E-9</v>
      </c>
      <c r="DT46" s="4">
        <f ca="1">(IF(DR$40&lt;=4,$P46,$R46)*$N46*EXP(2*$N$8*$N$9*(1-$E46)))*OFFSET($I$19,DR$40,0)/$N$45</f>
        <v>1.8448226444835702E-5</v>
      </c>
      <c r="DU46" s="4">
        <f ca="1">(IF(DS$40&lt;=4,$P46,$R46)*$N46*EXP(2*$N$8*$N$9*(1-$E46)))*OFFSET($I$19,DS$40,0)/$N$45</f>
        <v>7.2316655409156123E-5</v>
      </c>
      <c r="DV46" s="4">
        <f ca="1">(IF(DT$40&lt;=4,$P46,$R46)*$N46*EXP(2*$N$8*$N$9*(1-$E46)))*OFFSET($I$19,DT$40,0)/$N$45</f>
        <v>2.8338521022710296E-4</v>
      </c>
      <c r="DW46" s="4">
        <f ca="1">(IF(DU$40&lt;=4,$P46,$R46)*$N46*EXP(2*$N$8*$N$9*(1-$E46)))*OFFSET($I$19,DU$40,0)/$N$45</f>
        <v>1.1090442903349932E-3</v>
      </c>
      <c r="DX46" s="4">
        <f ca="1">(IF(DV$40&lt;=4,$P46,$R46)*$N46*EXP(2*$N$8*$N$9*(1-$E46)))*OFFSET($I$19,DV$40,0)/$N$45</f>
        <v>7.8051123082095941E-2</v>
      </c>
      <c r="DY46" s="4">
        <f ca="1">(IF(DW$40&lt;=4,$P46,$R46)*$N46*EXP(2*$N$8*$N$9*(1-$E46)))*OFFSET($I$19,DW$40,0)/$N$45</f>
        <v>0.3460856136718502</v>
      </c>
      <c r="DZ46" s="4">
        <f ca="1">(IF(DX$40&lt;=4,$P46,$R46)*$N46*EXP(2*$N$8*$N$9*(1-$E46)))*OFFSET($I$19,DX$40,0)/$N$45</f>
        <v>0.459533139522661</v>
      </c>
      <c r="EA46" s="4">
        <f ca="1">(IF(DY$40&lt;=4,$P46,$R46)*$N46*EXP(2*$N$8*$N$9*(1-$E46)))*OFFSET($I$19,DY$40,0)/$N$45</f>
        <v>0.47062365942215501</v>
      </c>
      <c r="EB46" s="4">
        <f ca="1">DT46/DR$39</f>
        <v>1.8446319693816392E-5</v>
      </c>
      <c r="EC46" s="4">
        <f ca="1">DU46/DS$39</f>
        <v>7.228736466808507E-5</v>
      </c>
      <c r="ED46" s="4">
        <f ca="1">DV46/DT$39</f>
        <v>2.8293595312273498E-4</v>
      </c>
      <c r="EE46" s="4">
        <f ca="1">DW46/DU$39</f>
        <v>1.102195135008105E-3</v>
      </c>
      <c r="EF46" s="4">
        <f ca="1">DX46/DV$39</f>
        <v>7.0018934665617066E-2</v>
      </c>
      <c r="EG46" s="4">
        <f ca="1">DY46/DW$39</f>
        <v>0.22940019985276233</v>
      </c>
      <c r="EH46" s="4">
        <f ca="1">DZ46/DX$39</f>
        <v>0.27428391255576007</v>
      </c>
      <c r="EI46" s="4">
        <f ca="1">EA46/DY$39</f>
        <v>0.27819695008364886</v>
      </c>
      <c r="EJ46" s="4">
        <f ca="1">EB46*OFFSET($G$19,EH$40,0)</f>
        <v>7.5860489740819912E-9</v>
      </c>
      <c r="EK46" s="4">
        <f ca="1">EC46*OFFSET($G$19,EI$40,0)</f>
        <v>2.9728178719749985E-8</v>
      </c>
      <c r="EL46" s="4">
        <f ca="1">ED46*OFFSET($G$19,EJ$40,0)</f>
        <v>1.1635741072172477E-7</v>
      </c>
      <c r="EM46" s="4">
        <f ca="1">EE46*OFFSET($G$19,EK$40,0)</f>
        <v>4.5327774927208316E-7</v>
      </c>
      <c r="EN46" s="4">
        <f ca="1">EF46*OFFSET($G$19,EL$40,0)</f>
        <v>1.4397643440617508E-5</v>
      </c>
      <c r="EO46" s="4">
        <f ca="1">EG46*OFFSET($G$19,EM$40,0)</f>
        <v>4.7170416094724252E-5</v>
      </c>
      <c r="EP46" s="4">
        <f ca="1">EH46*OFFSET($G$19,EN$40,0)</f>
        <v>5.6399629519278163E-5</v>
      </c>
      <c r="EQ46" s="4">
        <f ca="1">EI46*OFFSET($G$19,EO$40,0)</f>
        <v>5.7204247860950294E-5</v>
      </c>
      <c r="ER46" s="4">
        <f ca="1">EJ46*$N$11</f>
        <v>1.5172097948163986E-14</v>
      </c>
      <c r="ES46" s="4">
        <f ca="1">EK46*$N$11</f>
        <v>5.9456357439499981E-14</v>
      </c>
      <c r="ET46" s="4">
        <f ca="1">EL46*$N$11</f>
        <v>2.3271482144344955E-13</v>
      </c>
      <c r="EU46" s="4">
        <f ca="1">EM46*$N$11</f>
        <v>9.0655549854416652E-13</v>
      </c>
      <c r="EV46" s="4">
        <f ca="1">EN46*$N$11</f>
        <v>2.879528688123502E-11</v>
      </c>
      <c r="EW46" s="4">
        <f ca="1">EO46*$N$11</f>
        <v>9.4340832189448526E-11</v>
      </c>
      <c r="EX46" s="4">
        <f ca="1">EP46*$N$11</f>
        <v>1.1279925903855634E-10</v>
      </c>
      <c r="EY46" s="4">
        <f ca="1">EQ46*$N$11</f>
        <v>1.144084957219006E-10</v>
      </c>
      <c r="EZ46" s="4">
        <f ca="1">(IF(EX$40&lt;=4,$Q46,$S46)*$N46*EXP(2*$O$8*$O$9*(1-$E46)))*OFFSET($J$19,EX$40,0)/$N$45</f>
        <v>2.3927296284516527E-6</v>
      </c>
      <c r="FA46" s="4">
        <f ca="1">(IF(EY$40&lt;=4,$Q46,$S46)*$N46*EXP(2*$O$8*$O$9*(1-$E46)))*OFFSET($J$19,EY$40,0)/$N$45</f>
        <v>3.1061426614306327E-5</v>
      </c>
      <c r="FB46" s="4">
        <f ca="1">(IF(EZ$40&lt;=4,$Q46,$S46)*$N46*EXP(2*$O$8*$O$9*(1-$E46)))*OFFSET($J$19,EZ$40,0)/$N$45</f>
        <v>4.0316472923663307E-4</v>
      </c>
      <c r="FC46" s="4">
        <f ca="1">(IF(FA$40&lt;=4,$Q46,$S46)*$N46*EXP(2*$O$8*$O$9*(1-$E46)))*OFFSET($J$19,FA$40,0)/$N$45</f>
        <v>5.2225145471781163E-3</v>
      </c>
      <c r="FD46" s="4">
        <f ca="1">(IF(FB$40&lt;=4,$Q46,$S46)*$N46*EXP(2*$O$8*$O$9*(1-$E46)))*OFFSET($J$19,FB$40,0)/$N$45</f>
        <v>1.6545312217496706E-3</v>
      </c>
      <c r="FE46" s="4">
        <f ca="1">(IF(FC$40&lt;=4,$Q46,$S46)*$N46*EXP(2*$O$8*$O$9*(1-$E46)))*OFFSET($J$19,FC$40,0)/$N$45</f>
        <v>8.9707198283960152E-3</v>
      </c>
      <c r="FF46" s="4">
        <f ca="1">(IF(FD$40&lt;=4,$Q46,$S46)*$N46*EXP(2*$O$8*$O$9*(1-$E46)))*OFFSET($J$19,FD$40,0)/$N$45</f>
        <v>9.5832428551502116E-3</v>
      </c>
      <c r="FG46" s="4">
        <f ca="1">(IF(FE$40&lt;=4,$Q46,$S46)*$N46*EXP(2*$O$8*$O$9*(1-$E46)))*OFFSET($J$19,FE$40,0)/$N$45</f>
        <v>9.5927103801241882E-3</v>
      </c>
      <c r="FH46" s="4">
        <f ca="1">EZ46/EX$39</f>
        <v>2.3926668580715855E-6</v>
      </c>
      <c r="FI46" s="4">
        <f ca="1">FA46/EY$39</f>
        <v>3.1050851774103984E-5</v>
      </c>
      <c r="FJ46" s="4">
        <f ca="1">FB46/EZ$39</f>
        <v>4.0139042358997365E-4</v>
      </c>
      <c r="FK46" s="4">
        <f ca="1">FC46/FA$39</f>
        <v>4.9396646524282276E-3</v>
      </c>
      <c r="FL46" s="4">
        <f ca="1">FD46/FB$39</f>
        <v>1.6504482350881877E-3</v>
      </c>
      <c r="FM46" s="4">
        <f ca="1">FE46/FC$39</f>
        <v>8.8519874495206902E-3</v>
      </c>
      <c r="FN46" s="4">
        <f ca="1">FF46/FD$39</f>
        <v>9.4478651135201236E-3</v>
      </c>
      <c r="FO46" s="4">
        <f ca="1">FG46/FE$39</f>
        <v>9.4570669132920462E-3</v>
      </c>
      <c r="FP46" s="4">
        <f ca="1">FH46*OFFSET($H$19,FN$40,0)</f>
        <v>1.6975971358017899E-9</v>
      </c>
      <c r="FQ46" s="4">
        <f ca="1">FI46*OFFSET($H$19,FO$40,0)</f>
        <v>2.2030579333726775E-8</v>
      </c>
      <c r="FR46" s="4">
        <f ca="1">FJ46*OFFSET($H$19,FP$40,0)</f>
        <v>2.8478650553708631E-7</v>
      </c>
      <c r="FS46" s="4">
        <f ca="1">FK46*OFFSET($H$19,FQ$40,0)</f>
        <v>3.5046920708978273E-6</v>
      </c>
      <c r="FT46" s="4">
        <f ca="1">FL46*OFFSET($H$19,FR$40,0)</f>
        <v>5.8549651139753458E-7</v>
      </c>
      <c r="FU46" s="4">
        <f ca="1">FM46*OFFSET($H$19,FS$40,0)</f>
        <v>3.1402425477174647E-6</v>
      </c>
      <c r="FV46" s="4">
        <f ca="1">FN46*OFFSET($H$19,FT$40,0)</f>
        <v>3.3516301490212637E-6</v>
      </c>
      <c r="FW46" s="4">
        <f ca="1">FO46*OFFSET($H$19,FU$40,0)</f>
        <v>3.3548944874903532E-6</v>
      </c>
      <c r="FX46" s="4">
        <f ca="1">FP46*$O$11</f>
        <v>3.0556748444432221E-14</v>
      </c>
      <c r="FY46" s="4">
        <f ca="1">FQ46*$O$11</f>
        <v>3.9655042800708194E-13</v>
      </c>
      <c r="FZ46" s="4">
        <f ca="1">FR46*$O$11</f>
        <v>5.1261570996675533E-12</v>
      </c>
      <c r="GA46" s="4">
        <f ca="1">FS46*$O$11</f>
        <v>6.3084457276160889E-11</v>
      </c>
      <c r="GB46" s="4">
        <f ca="1">FT46*$O$11</f>
        <v>1.0538937205155623E-11</v>
      </c>
      <c r="GC46" s="4">
        <f ca="1">FU46*$O$11</f>
        <v>5.6524365858914365E-11</v>
      </c>
      <c r="GD46" s="4">
        <f ca="1">FV46*$O$11</f>
        <v>6.0329342682382745E-11</v>
      </c>
      <c r="GE46" s="4">
        <f ca="1">FW46*$O$11</f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>N47/O47</f>
        <v>8.110062890260101E-5</v>
      </c>
      <c r="N47" s="4">
        <v>3.3096370000000002E-5</v>
      </c>
      <c r="O47" s="9">
        <f>LOOKUP(E47,$J$8:$J$16,$K$8:$K$16)</f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ca="1">(IF(Z$41&lt;=4,$P47,$R47)*IF(Z$42&lt;=4,$P47,$R47)*$N47*EXP(2*$N$8*$N$9*(2-$E47)))*OFFSET($I$19,Z$41,0)*OFFSET($I$19,Z$42,0)/($N$45^2)</f>
        <v>1.0914417027294482E-4</v>
      </c>
      <c r="AC47" s="4">
        <f ca="1">(IF(AA$41&lt;=4,$P47,$R47)*IF(AA$42&lt;=4,$P47,$R47)*$N47*EXP(2*$N$8*$N$9*(2-$E47)))*OFFSET($I$19,AA$41,0)*OFFSET($I$19,AA$42,0)/($N$45^2)</f>
        <v>1.6738290533446596E-3</v>
      </c>
      <c r="AD47" s="4">
        <f ca="1">(IF(AB$41&lt;=4,$P47,$R47)*IF(AB$42&lt;=4,$P47,$R47)*$N47*EXP(2*$N$8*$N$9*(2-$E47)))*OFFSET($I$19,AB$41,0)*OFFSET($I$19,AB$42,0)/($N$45^2)</f>
        <v>2.079436956442589E-4</v>
      </c>
      <c r="AE47" s="4">
        <f ca="1">(IF(AC$41&lt;=4,$P47,$R47)*IF(AC$42&lt;=4,$P47,$R47)*$N47*EXP(2*$N$8*$N$9*(2-$E47)))*OFFSET($I$19,AC$41,0)*OFFSET($I$19,AC$42,0)/($N$45^2)</f>
        <v>2.8277171639575703E-4</v>
      </c>
      <c r="AF47" s="4">
        <f ca="1">(IF(AD$41&lt;=4,$P47,$R47)*IF(AD$42&lt;=4,$P47,$R47)*$N47*EXP(2*$N$8*$N$9*(2-$E47)))*OFFSET($I$19,AD$41,0)*OFFSET($I$19,AD$42,0)/($N$45^2)</f>
        <v>1.6765754545754465E-3</v>
      </c>
      <c r="AG47" s="4">
        <f ca="1">(IF(AE$41&lt;=4,$P47,$R47)*IF(AE$42&lt;=4,$P47,$R47)*$N47*EXP(2*$N$8*$N$9*(2-$E47)))*OFFSET($I$19,AE$41,0)*OFFSET($I$19,AE$42,0)/($N$45^2)</f>
        <v>1.8383367931167261E-4</v>
      </c>
      <c r="AH47" s="4">
        <f ca="1">(IF(AF$41&lt;=4,$P47,$R47)*IF(AF$42&lt;=4,$P47,$R47)*$N47*EXP(2*$N$8*$N$9*(2-$E47)))*OFFSET($I$19,AF$41,0)*OFFSET($I$19,AF$42,0)/($N$45^2)</f>
        <v>1.0823376329286056E-3</v>
      </c>
      <c r="AI47" s="4">
        <f ca="1">(IF(AG$41&lt;=4,$P47,$R47)*IF(AG$42&lt;=4,$P47,$R47)*$N47*EXP(2*$N$8*$N$9*(2-$E47)))*OFFSET($I$19,AG$41,0)*OFFSET($I$19,AG$42,0)/($N$45^2)</f>
        <v>2.5711869896257306E-2</v>
      </c>
      <c r="AJ47" s="4">
        <f ca="1">(IF(AH$41&lt;=4,$P47,$R47)*IF(AH$42&lt;=4,$P47,$R47)*$N47*EXP(2*$N$8*$N$9*(2-$E47)))*OFFSET($I$19,AH$41,0)*OFFSET($I$19,AH$42,0)/($N$45^2)</f>
        <v>3.1942456952031321E-3</v>
      </c>
      <c r="AK47" s="4">
        <f ca="1">(IF(AI$41&lt;=4,$P47,$R47)*IF(AI$42&lt;=4,$P47,$R47)*$N47*EXP(2*$N$8*$N$9*(2-$E47)))*OFFSET($I$19,AI$41,0)*OFFSET($I$19,AI$42,0)/($N$45^2)</f>
        <v>4.3436870496308573E-3</v>
      </c>
      <c r="AL47" s="4">
        <f ca="1">(IF(AJ$41&lt;=4,$P47,$R47)*IF(AJ$42&lt;=4,$P47,$R47)*$N47*EXP(2*$N$8*$N$9*(2-$E47)))*OFFSET($I$19,AJ$41,0)*OFFSET($I$19,AJ$42,0)/($N$45^2)</f>
        <v>2.8192632977612946E-3</v>
      </c>
      <c r="AM47" s="4">
        <f ca="1">(IF(AK$41&lt;=4,$P47,$R47)*IF(AK$42&lt;=4,$P47,$R47)*$N47*EXP(2*$N$8*$N$9*(2-$E47)))*OFFSET($I$19,AK$41,0)*OFFSET($I$19,AK$42,0)/($N$45^2)</f>
        <v>1.6598671014619162E-2</v>
      </c>
      <c r="AN47" s="4">
        <f ca="1">AB47/Z$39</f>
        <v>1.086277142670341E-4</v>
      </c>
      <c r="AO47" s="4">
        <f ca="1">AC47/AA$39</f>
        <v>1.5600794318316282E-3</v>
      </c>
      <c r="AP47" s="4">
        <f ca="1">AD47/AB$39</f>
        <v>9.1692106741852196E-6</v>
      </c>
      <c r="AQ47" s="4">
        <f ca="1">AE47/AC$39</f>
        <v>9.2774646338366047E-6</v>
      </c>
      <c r="AR47" s="4">
        <f ca="1">AF47/AD$39</f>
        <v>1.562464972257763E-3</v>
      </c>
      <c r="AS47" s="4">
        <f ca="1">AG47/AE$39</f>
        <v>9.1164893575383836E-6</v>
      </c>
      <c r="AT47" s="4">
        <f ca="1">AH47/AF$39</f>
        <v>9.5079110526772138E-6</v>
      </c>
      <c r="AU47" s="4">
        <f ca="1">AI47/AG$39</f>
        <v>1.2128125638528059E-2</v>
      </c>
      <c r="AV47" s="4">
        <f ca="1">AJ47/AH$39</f>
        <v>9.5634559158492067E-6</v>
      </c>
      <c r="AW47" s="4">
        <f ca="1">AK47/AI$39</f>
        <v>9.5710387910521985E-6</v>
      </c>
      <c r="AX47" s="4">
        <f ca="1">AL47/AJ$39</f>
        <v>9.5596490836295532E-6</v>
      </c>
      <c r="AY47" s="4">
        <f ca="1">AM47/AK$39</f>
        <v>9.5866345369240009E-6</v>
      </c>
      <c r="AZ47" s="4">
        <f ca="1">AN47*OFFSET($E$29,AX$40,0)</f>
        <v>1.1168286873079443E-8</v>
      </c>
      <c r="BA47" s="4">
        <f ca="1">AO47*OFFSET($E$29,AY$40,0)</f>
        <v>1.6039566658518926E-7</v>
      </c>
      <c r="BB47" s="4">
        <f ca="1">AP47*OFFSET($E$29,AZ$40,0)</f>
        <v>9.4270947243966795E-10</v>
      </c>
      <c r="BC47" s="4">
        <f ca="1">AQ47*OFFSET($E$29,BA$40,0)</f>
        <v>9.5383933266632592E-10</v>
      </c>
      <c r="BD47" s="4">
        <f ca="1">AR47*OFFSET($E$29,BB$40,0)</f>
        <v>1.6064092996025126E-7</v>
      </c>
      <c r="BE47" s="4">
        <f ca="1">AS47*OFFSET($E$29,BC$40,0)</f>
        <v>9.372890620719151E-10</v>
      </c>
      <c r="BF47" s="4">
        <f ca="1">AT47*OFFSET($E$29,BD$40,0)</f>
        <v>9.7753210510337607E-10</v>
      </c>
      <c r="BG47" s="4">
        <f ca="1">AU47*OFFSET($E$29,BE$40,0)</f>
        <v>1.246922917211166E-6</v>
      </c>
      <c r="BH47" s="4">
        <f ca="1">AV47*OFFSET($E$29,BF$40,0)</f>
        <v>9.8324281134824661E-10</v>
      </c>
      <c r="BI47" s="4">
        <f ca="1">AW47*OFFSET($E$29,BG$40,0)</f>
        <v>9.8402242570505425E-10</v>
      </c>
      <c r="BJ47" s="4">
        <f ca="1">AX47*OFFSET($E$29,BH$40,0)</f>
        <v>9.8285142141066336E-10</v>
      </c>
      <c r="BK47" s="4">
        <f ca="1">AY47*OFFSET($E$29,BI$40,0)</f>
        <v>9.8562586332749883E-10</v>
      </c>
      <c r="BL47" s="4">
        <f ca="1">AZ47*$N$11</f>
        <v>2.233657374615889E-14</v>
      </c>
      <c r="BM47" s="4">
        <f ca="1">BA47*$N$11</f>
        <v>3.207913331703786E-13</v>
      </c>
      <c r="BN47" s="4">
        <f ca="1">BB47*$N$11</f>
        <v>1.8854189448793362E-15</v>
      </c>
      <c r="BO47" s="4">
        <f ca="1">BC47*$N$11</f>
        <v>1.9076786653326521E-15</v>
      </c>
      <c r="BP47" s="4">
        <f ca="1">BD47*$N$11</f>
        <v>3.2128185992050257E-13</v>
      </c>
      <c r="BQ47" s="4">
        <f ca="1">BE47*$N$11</f>
        <v>1.8745781241438305E-15</v>
      </c>
      <c r="BR47" s="4">
        <f ca="1">BF47*$N$11</f>
        <v>1.9550642102067524E-15</v>
      </c>
      <c r="BS47" s="4">
        <f ca="1">BG47*$N$11</f>
        <v>2.4938458344223327E-12</v>
      </c>
      <c r="BT47" s="4">
        <f ca="1">BH47*$N$11</f>
        <v>1.9664856226964935E-15</v>
      </c>
      <c r="BU47" s="4">
        <f ca="1">BI47*$N$11</f>
        <v>1.9680448514101088E-15</v>
      </c>
      <c r="BV47" s="4">
        <f ca="1">BJ47*$N$11</f>
        <v>1.965702842821327E-15</v>
      </c>
      <c r="BW47" s="4">
        <f ca="1">BK47*$N$11</f>
        <v>1.9712517266549982E-15</v>
      </c>
      <c r="BX47" s="4">
        <f ca="1">(IF(BV$41&lt;=4,$Q47,$S47)*IF(BV$42&lt;=4,$Q47,$S47)*$N47*EXP(2*$O$8*$O$9*(2-$E47)))*OFFSET($J$19,BV$41,0)*OFFSET($J$19,BV$42,0)/($N$45^2)</f>
        <v>2.6977402922498828E-5</v>
      </c>
      <c r="BY47" s="4">
        <f ca="1">(IF(BW$41&lt;=4,$Q47,$S47)*IF(BW$42&lt;=4,$Q47,$S47)*$N47*EXP(2*$O$8*$O$9*(2-$E47)))*OFFSET($J$19,BW$41,0)*OFFSET($J$19,BW$42,0)/($N$45^2)</f>
        <v>4.535847015569602E-3</v>
      </c>
      <c r="BZ47" s="4">
        <f ca="1">(IF(BX$41&lt;=4,$Q47,$S47)*IF(BX$42&lt;=4,$Q47,$S47)*$N47*EXP(2*$O$8*$O$9*(2-$E47)))*OFFSET($J$19,BX$41,0)*OFFSET($J$19,BX$42,0)/($N$45^2)</f>
        <v>5.5925005184770905E-7</v>
      </c>
      <c r="CA47" s="4">
        <f ca="1">(IF(BY$41&lt;=4,$Q47,$S47)*IF(BY$42&lt;=4,$Q47,$S47)*$N47*EXP(2*$O$8*$O$9*(2-$E47)))*OFFSET($J$19,BY$41,0)*OFFSET($J$19,BY$42,0)/($N$45^2)</f>
        <v>5.9802600906818567E-7</v>
      </c>
      <c r="CB47" s="4">
        <f ca="1">(IF(BZ$41&lt;=4,$Q47,$S47)*IF(BZ$42&lt;=4,$Q47,$S47)*$N47*EXP(2*$O$8*$O$9*(2-$E47)))*OFFSET($J$19,BZ$41,0)*OFFSET($J$19,BZ$42,0)/($N$45^2)</f>
        <v>4.5455772417525202E-3</v>
      </c>
      <c r="CC47" s="4">
        <f ca="1">(IF(CA$41&lt;=4,$Q47,$S47)*IF(CA$42&lt;=4,$Q47,$S47)*$N47*EXP(2*$O$8*$O$9*(2-$E47)))*OFFSET($J$19,CA$41,0)*OFFSET($J$19,CA$42,0)/($N$45^2)</f>
        <v>1.3390027777690589E-6</v>
      </c>
      <c r="CD47" s="4">
        <f ca="1">(IF(CB$41&lt;=4,$Q47,$S47)*IF(CB$42&lt;=4,$Q47,$S47)*$N47*EXP(2*$O$8*$O$9*(2-$E47)))*OFFSET($J$19,CB$41,0)*OFFSET($J$19,CB$42,0)/($N$45^2)</f>
        <v>7.7556643443160682E-6</v>
      </c>
      <c r="CE47" s="4">
        <f ca="1">(IF(CC$41&lt;=4,$Q47,$S47)*IF(CC$42&lt;=4,$Q47,$S47)*$N47*EXP(2*$O$8*$O$9*(2-$E47)))*OFFSET($J$19,CC$41,0)*OFFSET($J$19,CC$42,0)/($N$45^2)</f>
        <v>0.76427086125659172</v>
      </c>
      <c r="CF47" s="4">
        <f ca="1">(IF(CD$41&lt;=4,$Q47,$S47)*IF(CD$42&lt;=4,$Q47,$S47)*$N47*EXP(2*$O$8*$O$9*(2-$E47)))*OFFSET($J$19,CD$41,0)*OFFSET($J$19,CD$42,0)/($N$45^2)</f>
        <v>9.4231246626330008E-5</v>
      </c>
      <c r="CG47" s="4">
        <f ca="1">(IF(CE$41&lt;=4,$Q47,$S47)*IF(CE$42&lt;=4,$Q47,$S47)*$N47*EXP(2*$O$8*$O$9*(2-$E47)))*OFFSET($J$19,CE$41,0)*OFFSET($J$19,CE$42,0)/($N$45^2)</f>
        <v>1.007648299061931E-4</v>
      </c>
      <c r="CH47" s="4">
        <f ca="1">(IF(CF$41&lt;=4,$Q47,$S47)*IF(CF$42&lt;=4,$Q47,$S47)*$N47*EXP(2*$O$8*$O$9*(2-$E47)))*OFFSET($J$19,CF$41,0)*OFFSET($J$19,CF$42,0)/($N$45^2)</f>
        <v>2.251333002969666E-4</v>
      </c>
      <c r="CI47" s="4">
        <f ca="1">(IF(CG$41&lt;=4,$Q47,$S47)*IF(CG$42&lt;=4,$Q47,$S47)*$N47*EXP(2*$O$8*$O$9*(2-$E47)))*OFFSET($J$19,CG$41,0)*OFFSET($J$19,CG$42,0)/($N$45^2)</f>
        <v>1.3039990198829394E-3</v>
      </c>
      <c r="CJ47" s="4">
        <f ca="1">BX47/BV$39</f>
        <v>2.6967736615582283E-5</v>
      </c>
      <c r="CK47" s="4">
        <f ca="1">BY47/BW$39</f>
        <v>4.2780263094855707E-3</v>
      </c>
      <c r="CL47" s="4">
        <f ca="1">BZ47/BX$39</f>
        <v>5.165479780597509E-7</v>
      </c>
      <c r="CM47" s="4">
        <f ca="1">CA47/BY$39</f>
        <v>5.4945424536367691E-7</v>
      </c>
      <c r="CN47" s="4">
        <f ca="1">CB47/BZ$39</f>
        <v>4.2866807717657045E-3</v>
      </c>
      <c r="CO47" s="4">
        <f ca="1">CC47/CA$39</f>
        <v>1.1177628887137133E-6</v>
      </c>
      <c r="CP47" s="4">
        <f ca="1">CD47/CB$39</f>
        <v>3.6132688984118861E-6</v>
      </c>
      <c r="CQ47" s="4">
        <f ca="1">CE47/CC$39</f>
        <v>6.8516144024918485E-2</v>
      </c>
      <c r="CR47" s="4">
        <f ca="1">CF47/CD$39</f>
        <v>6.3118611899351305E-6</v>
      </c>
      <c r="CS47" s="4">
        <f ca="1">CG47/CE$39</f>
        <v>6.3393941377523508E-6</v>
      </c>
      <c r="CT47" s="4">
        <f ca="1">CH47/CF$39</f>
        <v>6.5676485805792486E-6</v>
      </c>
      <c r="CU47" s="4">
        <f ca="1">CI47/CG$39</f>
        <v>6.7300840185187319E-6</v>
      </c>
      <c r="CV47" s="4">
        <f ca="1">CJ47*OFFSET($F$29,CT$40,0)</f>
        <v>3.188934854792605E-9</v>
      </c>
      <c r="CW47" s="4">
        <f ca="1">CK47*OFFSET($F$29,CU$40,0)</f>
        <v>5.0587661109666876E-7</v>
      </c>
      <c r="CX47" s="4">
        <f ca="1">CL47*OFFSET($F$29,CV$40,0)</f>
        <v>6.1081798405565544E-11</v>
      </c>
      <c r="CY47" s="4">
        <f ca="1">CM47*OFFSET($F$29,CW$40,0)</f>
        <v>6.4972964514254789E-11</v>
      </c>
      <c r="CZ47" s="4">
        <f ca="1">CN47*OFFSET($F$29,CX$40,0)</f>
        <v>5.069000012612946E-7</v>
      </c>
      <c r="DA47" s="4">
        <f ca="1">CO47*OFFSET($F$29,CY$40,0)</f>
        <v>1.3217546159039661E-10</v>
      </c>
      <c r="DB47" s="4">
        <f ca="1">CP47*OFFSET($F$29,CZ$40,0)</f>
        <v>4.2726904723720556E-10</v>
      </c>
      <c r="DC47" s="4">
        <f ca="1">CQ47*OFFSET($F$29,DA$40,0)</f>
        <v>8.1020340309466107E-6</v>
      </c>
      <c r="DD47" s="4">
        <f ca="1">CR47*OFFSET($F$29,DB$40,0)</f>
        <v>7.4637758570982918E-10</v>
      </c>
      <c r="DE47" s="4">
        <f ca="1">CS47*OFFSET($F$29,DC$40,0)</f>
        <v>7.4963335678921553E-10</v>
      </c>
      <c r="DF47" s="4">
        <f ca="1">CT47*OFFSET($F$29,DD$40,0)</f>
        <v>7.7662444465349611E-10</v>
      </c>
      <c r="DG47" s="4">
        <f ca="1">CU47*OFFSET($F$29,DE$40,0)</f>
        <v>7.9583243518984004E-10</v>
      </c>
      <c r="DH47" s="4">
        <f ca="1">CV47*$O$11</f>
        <v>5.7400827386266887E-14</v>
      </c>
      <c r="DI47" s="4">
        <f ca="1">CW47*$O$11</f>
        <v>9.1057789997400385E-12</v>
      </c>
      <c r="DJ47" s="4">
        <f ca="1">CX47*$O$11</f>
        <v>1.0994723713001799E-15</v>
      </c>
      <c r="DK47" s="4">
        <f ca="1">CY47*$O$11</f>
        <v>1.1695133612565861E-15</v>
      </c>
      <c r="DL47" s="4">
        <f ca="1">CZ47*$O$11</f>
        <v>9.1242000227033026E-12</v>
      </c>
      <c r="DM47" s="4">
        <f ca="1">DA47*$O$11</f>
        <v>2.3791583086271392E-15</v>
      </c>
      <c r="DN47" s="4">
        <f ca="1">DB47*$O$11</f>
        <v>7.6908428502697001E-15</v>
      </c>
      <c r="DO47" s="4">
        <f ca="1">DC47*$O$11</f>
        <v>1.45836612557039E-10</v>
      </c>
      <c r="DP47" s="4">
        <f ca="1">DD47*$O$11</f>
        <v>1.3434796542776925E-14</v>
      </c>
      <c r="DQ47" s="4">
        <f ca="1">DE47*$O$11</f>
        <v>1.349340042220588E-14</v>
      </c>
      <c r="DR47" s="4">
        <f ca="1">DF47*$O$11</f>
        <v>1.397924000376293E-14</v>
      </c>
      <c r="DS47" s="4">
        <f ca="1">DG47*$O$11</f>
        <v>1.4324983833417121E-14</v>
      </c>
      <c r="DT47" s="4">
        <f ca="1">(IF(DR$40&lt;=4,$P47,$R47)*$N47*EXP(2*$N$8*$N$9*(1-$E47)))*OFFSET($I$19,DR$40,0)/$N$45</f>
        <v>3.2714013227358227E-5</v>
      </c>
      <c r="DU47" s="4">
        <f ca="1">(IF(DS$40&lt;=4,$P47,$R47)*$N47*EXP(2*$N$8*$N$9*(1-$E47)))*OFFSET($I$19,DS$40,0)/$N$45</f>
        <v>1.2823823627098317E-4</v>
      </c>
      <c r="DV47" s="4">
        <f ca="1">(IF(DT$40&lt;=4,$P47,$R47)*$N47*EXP(2*$N$8*$N$9*(1-$E47)))*OFFSET($I$19,DT$40,0)/$N$45</f>
        <v>5.0252351051351715E-4</v>
      </c>
      <c r="DW47" s="4">
        <f ca="1">(IF(DU$40&lt;=4,$P47,$R47)*$N47*EXP(2*$N$8*$N$9*(1-$E47)))*OFFSET($I$19,DU$40,0)/$N$45</f>
        <v>1.9666546099829274E-3</v>
      </c>
      <c r="DX47" s="4">
        <f ca="1">(IF(DV$40&lt;=4,$P47,$R47)*$N47*EXP(2*$N$8*$N$9*(1-$E47)))*OFFSET($I$19,DV$40,0)/$N$45</f>
        <v>5.510085789828715E-5</v>
      </c>
      <c r="DY47" s="4">
        <f ca="1">(IF(DW$40&lt;=4,$P47,$R47)*$N47*EXP(2*$N$8*$N$9*(1-$E47)))*OFFSET($I$19,DW$40,0)/$N$45</f>
        <v>2.4432209898525445E-4</v>
      </c>
      <c r="DZ47" s="4">
        <f ca="1">(IF(DX$40&lt;=4,$P47,$R47)*$N47*EXP(2*$N$8*$N$9*(1-$E47)))*OFFSET($I$19,DX$40,0)/$N$45</f>
        <v>3.2441135015775564E-4</v>
      </c>
      <c r="EA47" s="4">
        <f ca="1">(IF(DY$40&lt;=4,$P47,$R47)*$N47*EXP(2*$N$8*$N$9*(1-$E47)))*OFFSET($I$19,DY$40,0)/$N$45</f>
        <v>3.3224079753620497E-4</v>
      </c>
      <c r="EB47" s="4">
        <f ca="1">DT47/DR$39</f>
        <v>3.271063200920951E-5</v>
      </c>
      <c r="EC47" s="4">
        <f ca="1">DU47/DS$39</f>
        <v>1.281862953598228E-4</v>
      </c>
      <c r="ED47" s="4">
        <f ca="1">DV47/DT$39</f>
        <v>5.0172684841167639E-4</v>
      </c>
      <c r="EE47" s="4">
        <f ca="1">DW47/DU$39</f>
        <v>1.9545090870173431E-3</v>
      </c>
      <c r="EF47" s="4">
        <f ca="1">DX47/DV$39</f>
        <v>4.9430465787680947E-5</v>
      </c>
      <c r="EG47" s="4">
        <f ca="1">DY47/DW$39</f>
        <v>1.6194703310842224E-4</v>
      </c>
      <c r="EH47" s="4">
        <f ca="1">DZ47/DX$39</f>
        <v>1.936330739741524E-4</v>
      </c>
      <c r="EI47" s="4">
        <f ca="1">EA47/DY$39</f>
        <v>1.9639551628453501E-4</v>
      </c>
      <c r="EJ47" s="4">
        <f ca="1">EB47*OFFSET($G$19,EH$40,0)</f>
        <v>1.3452247413787411E-8</v>
      </c>
      <c r="EK47" s="4">
        <f ca="1">EC47*OFFSET($G$19,EI$40,0)</f>
        <v>5.2716613966727127E-8</v>
      </c>
      <c r="EL47" s="4">
        <f ca="1">ED47*OFFSET($G$19,EJ$40,0)</f>
        <v>2.0633516640930191E-7</v>
      </c>
      <c r="EM47" s="4">
        <f ca="1">EE47*OFFSET($G$19,EK$40,0)</f>
        <v>8.0379186203588238E-7</v>
      </c>
      <c r="EN47" s="4">
        <f ca="1">EF47*OFFSET($G$19,EL$40,0)</f>
        <v>1.0164139527591894E-8</v>
      </c>
      <c r="EO47" s="4">
        <f ca="1">EG47*OFFSET($G$19,EM$40,0)</f>
        <v>3.3300358682919323E-8</v>
      </c>
      <c r="EP47" s="4">
        <f ca="1">EH47*OFFSET($G$19,EN$40,0)</f>
        <v>3.9815800835935088E-8</v>
      </c>
      <c r="EQ47" s="4">
        <f ca="1">EI47*OFFSET($G$19,EO$40,0)</f>
        <v>4.0383828036007514E-8</v>
      </c>
      <c r="ER47" s="4">
        <f ca="1">EJ47*$N$11</f>
        <v>2.6904494827574828E-14</v>
      </c>
      <c r="ES47" s="4">
        <f ca="1">EK47*$N$11</f>
        <v>1.0543322793345427E-13</v>
      </c>
      <c r="ET47" s="4">
        <f ca="1">EL47*$N$11</f>
        <v>4.1267033281860388E-13</v>
      </c>
      <c r="EU47" s="4">
        <f ca="1">EM47*$N$11</f>
        <v>1.6075837240717651E-12</v>
      </c>
      <c r="EV47" s="4">
        <f ca="1">EN47*$N$11</f>
        <v>2.032827905518379E-14</v>
      </c>
      <c r="EW47" s="4">
        <f ca="1">EO47*$N$11</f>
        <v>6.6600717365838655E-14</v>
      </c>
      <c r="EX47" s="4">
        <f ca="1">EP47*$N$11</f>
        <v>7.9631601671870188E-14</v>
      </c>
      <c r="EY47" s="4">
        <f ca="1">EQ47*$N$11</f>
        <v>8.0767656072015035E-14</v>
      </c>
      <c r="EZ47" s="4">
        <f ca="1">(IF(EX$40&lt;=4,$Q47,$S47)*$N47*EXP(2*$O$8*$O$9*(1-$E47)))*OFFSET($J$19,EX$40,0)/$N$45</f>
        <v>8.4658940990257866E-6</v>
      </c>
      <c r="FA47" s="4">
        <f ca="1">(IF(EY$40&lt;=4,$Q47,$S47)*$N47*EXP(2*$O$8*$O$9*(1-$E47)))*OFFSET($J$19,EY$40,0)/$N$45</f>
        <v>1.0990073644532207E-4</v>
      </c>
      <c r="FB47" s="4">
        <f ca="1">(IF(EZ$40&lt;=4,$Q47,$S47)*$N47*EXP(2*$O$8*$O$9*(1-$E47)))*OFFSET($J$19,EZ$40,0)/$N$45</f>
        <v>1.4264670197561798E-3</v>
      </c>
      <c r="FC47" s="4">
        <f ca="1">(IF(FA$40&lt;=4,$Q47,$S47)*$N47*EXP(2*$O$8*$O$9*(1-$E47)))*OFFSET($J$19,FA$40,0)/$N$45</f>
        <v>1.8478165924514491E-2</v>
      </c>
      <c r="FD47" s="4">
        <f ca="1">(IF(FB$40&lt;=4,$Q47,$S47)*$N47*EXP(2*$O$8*$O$9*(1-$E47)))*OFFSET($J$19,FB$40,0)/$N$45</f>
        <v>4.2019818391933657E-7</v>
      </c>
      <c r="FE47" s="4">
        <f ca="1">(IF(FC$40&lt;=4,$Q47,$S47)*$N47*EXP(2*$O$8*$O$9*(1-$E47)))*OFFSET($J$19,FC$40,0)/$N$45</f>
        <v>2.278276850137016E-6</v>
      </c>
      <c r="FF47" s="4">
        <f ca="1">(IF(FD$40&lt;=4,$Q47,$S47)*$N47*EXP(2*$O$8*$O$9*(1-$E47)))*OFFSET($J$19,FD$40,0)/$N$45</f>
        <v>2.4338381717170993E-6</v>
      </c>
      <c r="FG47" s="4">
        <f ca="1">(IF(FE$40&lt;=4,$Q47,$S47)*$N47*EXP(2*$O$8*$O$9*(1-$E47)))*OFFSET($J$19,FE$40,0)/$N$45</f>
        <v>2.4362426212360808E-6</v>
      </c>
      <c r="FH47" s="4">
        <f ca="1">EZ47/EX$39</f>
        <v>8.4656720064901792E-6</v>
      </c>
      <c r="FI47" s="4">
        <f ca="1">FA47/EY$39</f>
        <v>1.098633208191675E-4</v>
      </c>
      <c r="FJ47" s="4">
        <f ca="1">FB47/EZ$39</f>
        <v>1.4201892173980244E-3</v>
      </c>
      <c r="FK47" s="4">
        <f ca="1">FC47/FA$39</f>
        <v>1.7477393740980035E-2</v>
      </c>
      <c r="FL47" s="4">
        <f ca="1">FD47/FB$39</f>
        <v>4.1916123547281065E-7</v>
      </c>
      <c r="FM47" s="4">
        <f ca="1">FE47/FC$39</f>
        <v>2.2481226110873144E-6</v>
      </c>
      <c r="FN47" s="4">
        <f ca="1">FF47/FD$39</f>
        <v>2.3994565411813471E-6</v>
      </c>
      <c r="FO47" s="4">
        <f ca="1">FG47/FE$39</f>
        <v>2.4017935049703179E-6</v>
      </c>
      <c r="FP47" s="4">
        <f ca="1">FH47*OFFSET($H$19,FN$40,0)</f>
        <v>6.0063942886047815E-9</v>
      </c>
      <c r="FQ47" s="4">
        <f ca="1">FI47*OFFSET($H$19,FO$40,0)</f>
        <v>7.794802612119933E-8</v>
      </c>
      <c r="FR47" s="4">
        <f ca="1">FJ47*OFFSET($H$19,FP$40,0)</f>
        <v>1.0076242497438983E-6</v>
      </c>
      <c r="FS47" s="4">
        <f ca="1">FK47*OFFSET($H$19,FQ$40,0)</f>
        <v>1.2400210859225334E-5</v>
      </c>
      <c r="FT47" s="4">
        <f ca="1">FL47*OFFSET($H$19,FR$40,0)</f>
        <v>1.4869744828397957E-10</v>
      </c>
      <c r="FU47" s="4">
        <f ca="1">FM47*OFFSET($H$19,FS$40,0)</f>
        <v>7.9752149628322472E-10</v>
      </c>
      <c r="FV47" s="4">
        <f ca="1">FN47*OFFSET($H$19,FT$40,0)</f>
        <v>8.5120720798408286E-10</v>
      </c>
      <c r="FW47" s="4">
        <f ca="1">FO47*OFFSET($H$19,FU$40,0)</f>
        <v>8.5203624588822024E-10</v>
      </c>
      <c r="FX47" s="4">
        <f ca="1">FP47*$O$11</f>
        <v>1.0811509719488607E-13</v>
      </c>
      <c r="FY47" s="4">
        <f ca="1">FQ47*$O$11</f>
        <v>1.403064470181588E-12</v>
      </c>
      <c r="FZ47" s="4">
        <f ca="1">FR47*$O$11</f>
        <v>1.813723649539017E-11</v>
      </c>
      <c r="GA47" s="4">
        <f ca="1">FS47*$O$11</f>
        <v>2.2320379546605601E-10</v>
      </c>
      <c r="GB47" s="4">
        <f ca="1">FT47*$O$11</f>
        <v>2.6765540691116323E-15</v>
      </c>
      <c r="GC47" s="4">
        <f ca="1">FU47*$O$11</f>
        <v>1.4355386933098047E-14</v>
      </c>
      <c r="GD47" s="4">
        <f ca="1">FV47*$O$11</f>
        <v>1.5321729743713492E-14</v>
      </c>
      <c r="GE47" s="4">
        <f ca="1">FW47*$O$11</f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>N48/O48</f>
        <v>1.3596061148553166E-4</v>
      </c>
      <c r="N48" s="4">
        <v>5.5484189999999999E-5</v>
      </c>
      <c r="O48" s="9">
        <f>LOOKUP(E48,$J$8:$J$16,$K$8:$K$16)</f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ca="1">(IF(Z$41&lt;=4,$P48,$R48)*IF(Z$42&lt;=4,$P48,$R48)*$N48*EXP(2*$N$8*$N$9*(2-$E48)))*OFFSET($I$19,Z$41,0)*OFFSET($I$19,Z$42,0)/($N$45^2)</f>
        <v>1.1544880204466954E-4</v>
      </c>
      <c r="AC48" s="4">
        <f ca="1">(IF(AA$41&lt;=4,$P48,$R48)*IF(AA$42&lt;=4,$P48,$R48)*$N48*EXP(2*$N$8*$N$9*(2-$E48)))*OFFSET($I$19,AA$41,0)*OFFSET($I$19,AA$42,0)/($N$45^2)</f>
        <v>1.7705165429628619E-3</v>
      </c>
      <c r="AD48" s="4">
        <f ca="1">(IF(AB$41&lt;=4,$P48,$R48)*IF(AB$42&lt;=4,$P48,$R48)*$N48*EXP(2*$N$8*$N$9*(2-$E48)))*OFFSET($I$19,AB$41,0)*OFFSET($I$19,AB$42,0)/($N$45^2)</f>
        <v>1.3878248043440545E-4</v>
      </c>
      <c r="AE48" s="4">
        <f ca="1">(IF(AC$41&lt;=4,$P48,$R48)*IF(AC$42&lt;=4,$P48,$R48)*$N48*EXP(2*$N$8*$N$9*(2-$E48)))*OFFSET($I$19,AC$41,0)*OFFSET($I$19,AC$42,0)/($N$45^2)</f>
        <v>1.8872301021923707E-4</v>
      </c>
      <c r="AF48" s="4">
        <f ca="1">(IF(AD$41&lt;=4,$P48,$R48)*IF(AD$42&lt;=4,$P48,$R48)*$N48*EXP(2*$N$8*$N$9*(2-$E48)))*OFFSET($I$19,AD$41,0)*OFFSET($I$19,AD$42,0)/($N$45^2)</f>
        <v>1.7734215880168985E-3</v>
      </c>
      <c r="AG48" s="4">
        <f ca="1">(IF(AE$41&lt;=4,$P48,$R48)*IF(AE$42&lt;=4,$P48,$R48)*$N48*EXP(2*$N$8*$N$9*(2-$E48)))*OFFSET($I$19,AE$41,0)*OFFSET($I$19,AE$42,0)/($N$45^2)</f>
        <v>1.2269135605776348E-4</v>
      </c>
      <c r="AH48" s="4">
        <f ca="1">(IF(AF$41&lt;=4,$P48,$R48)*IF(AF$42&lt;=4,$P48,$R48)*$N48*EXP(2*$N$8*$N$9*(2-$E48)))*OFFSET($I$19,AF$41,0)*OFFSET($I$19,AF$42,0)/($N$45^2)</f>
        <v>7.2235660186739604E-4</v>
      </c>
      <c r="AI48" s="4">
        <f ca="1">(IF(AG$41&lt;=4,$P48,$R48)*IF(AG$42&lt;=4,$P48,$R48)*$N48*EXP(2*$N$8*$N$9*(2-$E48)))*OFFSET($I$19,AG$41,0)*OFFSET($I$19,AG$42,0)/($N$45^2)</f>
        <v>2.7197096926276514E-2</v>
      </c>
      <c r="AJ48" s="4">
        <f ca="1">(IF(AH$41&lt;=4,$P48,$R48)*IF(AH$42&lt;=4,$P48,$R48)*$N48*EXP(2*$N$8*$N$9*(2-$E48)))*OFFSET($I$19,AH$41,0)*OFFSET($I$19,AH$42,0)/($N$45^2)</f>
        <v>2.1318527562172417E-3</v>
      </c>
      <c r="AK48" s="4">
        <f ca="1">(IF(AI$41&lt;=4,$P48,$R48)*IF(AI$42&lt;=4,$P48,$R48)*$N48*EXP(2*$N$8*$N$9*(2-$E48)))*OFFSET($I$19,AI$41,0)*OFFSET($I$19,AI$42,0)/($N$45^2)</f>
        <v>2.8989946586785026E-3</v>
      </c>
      <c r="AL48" s="4">
        <f ca="1">(IF(AJ$41&lt;=4,$P48,$R48)*IF(AJ$42&lt;=4,$P48,$R48)*$N48*EXP(2*$N$8*$N$9*(2-$E48)))*OFFSET($I$19,AJ$41,0)*OFFSET($I$19,AJ$42,0)/($N$45^2)</f>
        <v>1.8815879570129044E-3</v>
      </c>
      <c r="AM48" s="4">
        <f ca="1">(IF(AK$41&lt;=4,$P48,$R48)*IF(AK$42&lt;=4,$P48,$R48)*$N48*EXP(2*$N$8*$N$9*(2-$E48)))*OFFSET($I$19,AK$41,0)*OFFSET($I$19,AK$42,0)/($N$45^2)</f>
        <v>1.1078021520135067E-2</v>
      </c>
      <c r="AN48" s="4">
        <f ca="1">AB48/Z$39</f>
        <v>1.1490251334191922E-4</v>
      </c>
      <c r="AO48" s="4">
        <f ca="1">AC48/AA$39</f>
        <v>1.6501962592145568E-3</v>
      </c>
      <c r="AP48" s="4">
        <f ca="1">AD48/AB$39</f>
        <v>6.1195690354856161E-6</v>
      </c>
      <c r="AQ48" s="4">
        <f ca="1">AE48/AC$39</f>
        <v>6.191818174805363E-6</v>
      </c>
      <c r="AR48" s="4">
        <f ca="1">AF48/AD$39</f>
        <v>1.6527195986081097E-3</v>
      </c>
      <c r="AS48" s="4">
        <f ca="1">AG48/AE$39</f>
        <v>6.0843826112309802E-6</v>
      </c>
      <c r="AT48" s="4">
        <f ca="1">AH48/AF$39</f>
        <v>6.3456190655457051E-6</v>
      </c>
      <c r="AU48" s="4">
        <f ca="1">AI48/AG$39</f>
        <v>1.2828697790397607E-2</v>
      </c>
      <c r="AV48" s="4">
        <f ca="1">AJ48/AH$39</f>
        <v>6.3826899364009903E-6</v>
      </c>
      <c r="AW48" s="4">
        <f ca="1">AK48/AI$39</f>
        <v>6.3877507785978892E-6</v>
      </c>
      <c r="AX48" s="4">
        <f ca="1">AL48/AJ$39</f>
        <v>6.3801492408708651E-6</v>
      </c>
      <c r="AY48" s="4">
        <f ca="1">AM48/AK$39</f>
        <v>6.3981594437397075E-6</v>
      </c>
      <c r="AZ48" s="4">
        <f ca="1">AN48*OFFSET($E$29,AX$40,0)</f>
        <v>1.181341465296607E-8</v>
      </c>
      <c r="BA48" s="4">
        <f ca="1">AO48*OFFSET($E$29,AY$40,0)</f>
        <v>1.696608029004966E-7</v>
      </c>
      <c r="BB48" s="4">
        <f ca="1">AP48*OFFSET($E$29,AZ$40,0)</f>
        <v>6.2916819146086487E-10</v>
      </c>
      <c r="BC48" s="4">
        <f ca="1">AQ48*OFFSET($E$29,BA$40,0)</f>
        <v>6.3659630609717633E-10</v>
      </c>
      <c r="BD48" s="4">
        <f ca="1">AR48*OFFSET($E$29,BB$40,0)</f>
        <v>1.6992023373189626E-7</v>
      </c>
      <c r="BE48" s="4">
        <f ca="1">AS48*OFFSET($E$29,BC$40,0)</f>
        <v>6.2555058721718515E-10</v>
      </c>
      <c r="BF48" s="4">
        <f ca="1">AT48*OFFSET($E$29,BD$40,0)</f>
        <v>6.5240896017641782E-10</v>
      </c>
      <c r="BG48" s="4">
        <f ca="1">AU48*OFFSET($E$29,BE$40,0)</f>
        <v>1.318950491575254E-6</v>
      </c>
      <c r="BH48" s="4">
        <f ca="1">AV48*OFFSET($E$29,BF$40,0)</f>
        <v>6.5622030908622678E-10</v>
      </c>
      <c r="BI48" s="4">
        <f ca="1">AW48*OFFSET($E$29,BG$40,0)</f>
        <v>6.5674062692459549E-10</v>
      </c>
      <c r="BJ48" s="4">
        <f ca="1">AX48*OFFSET($E$29,BH$40,0)</f>
        <v>6.5595909382703585E-10</v>
      </c>
      <c r="BK48" s="4">
        <f ca="1">AY48*OFFSET($E$29,BI$40,0)</f>
        <v>6.5781076780948868E-10</v>
      </c>
      <c r="BL48" s="4">
        <f ca="1">AZ48*$N$11</f>
        <v>2.3626829305932145E-14</v>
      </c>
      <c r="BM48" s="4">
        <f ca="1">BA48*$N$11</f>
        <v>3.3932160580099328E-13</v>
      </c>
      <c r="BN48" s="4">
        <f ca="1">BB48*$N$11</f>
        <v>1.2583363829217299E-15</v>
      </c>
      <c r="BO48" s="4">
        <f ca="1">BC48*$N$11</f>
        <v>1.2731926121943529E-15</v>
      </c>
      <c r="BP48" s="4">
        <f ca="1">BD48*$N$11</f>
        <v>3.3984046746379257E-13</v>
      </c>
      <c r="BQ48" s="4">
        <f ca="1">BE48*$N$11</f>
        <v>1.2511011744343705E-15</v>
      </c>
      <c r="BR48" s="4">
        <f ca="1">BF48*$N$11</f>
        <v>1.3048179203528359E-15</v>
      </c>
      <c r="BS48" s="4">
        <f ca="1">BG48*$N$11</f>
        <v>2.6379009831505083E-12</v>
      </c>
      <c r="BT48" s="4">
        <f ca="1">BH48*$N$11</f>
        <v>1.3124406181724538E-15</v>
      </c>
      <c r="BU48" s="4">
        <f ca="1">BI48*$N$11</f>
        <v>1.3134812538491911E-15</v>
      </c>
      <c r="BV48" s="4">
        <f ca="1">BJ48*$N$11</f>
        <v>1.311918187654072E-15</v>
      </c>
      <c r="BW48" s="4">
        <f ca="1">BK48*$N$11</f>
        <v>1.3156215356189775E-15</v>
      </c>
      <c r="BX48" s="4">
        <f ca="1">(IF(BV$41&lt;=4,$Q48,$S48)*IF(BV$42&lt;=4,$Q48,$S48)*$N48*EXP(2*$O$8*$O$9*(2-$E48)))*OFFSET($J$19,BV$41,0)*OFFSET($J$19,BV$42,0)/($N$45^2)</f>
        <v>4.5226088222318038E-5</v>
      </c>
      <c r="BY48" s="4">
        <f ca="1">(IF(BW$41&lt;=4,$Q48,$S48)*IF(BW$42&lt;=4,$Q48,$S48)*$N48*EXP(2*$O$8*$O$9*(2-$E48)))*OFFSET($J$19,BW$41,0)*OFFSET($J$19,BW$42,0)/($N$45^2)</f>
        <v>7.6040906486964203E-3</v>
      </c>
      <c r="BZ48" s="4">
        <f ca="1">(IF(BX$41&lt;=4,$Q48,$S48)*IF(BX$42&lt;=4,$Q48,$S48)*$N48*EXP(2*$O$8*$O$9*(2-$E48)))*OFFSET($J$19,BX$41,0)*OFFSET($J$19,BX$42,0)/($N$45^2)</f>
        <v>9.3755104061950422E-7</v>
      </c>
      <c r="CA48" s="4">
        <f ca="1">(IF(BY$41&lt;=4,$Q48,$S48)*IF(BY$42&lt;=4,$Q48,$S48)*$N48*EXP(2*$O$8*$O$9*(2-$E48)))*OFFSET($J$19,BY$41,0)*OFFSET($J$19,BY$42,0)/($N$45^2)</f>
        <v>1.0025567369497301E-6</v>
      </c>
      <c r="CB48" s="4">
        <f ca="1">(IF(BZ$41&lt;=4,$Q48,$S48)*IF(BZ$42&lt;=4,$Q48,$S48)*$N48*EXP(2*$O$8*$O$9*(2-$E48)))*OFFSET($J$19,BZ$41,0)*OFFSET($J$19,BZ$42,0)/($N$45^2)</f>
        <v>7.6204028218524482E-3</v>
      </c>
      <c r="CC48" s="4">
        <f ca="1">(IF(CA$41&lt;=4,$Q48,$S48)*IF(CA$42&lt;=4,$Q48,$S48)*$N48*EXP(2*$O$8*$O$9*(2-$E48)))*OFFSET($J$19,CA$41,0)*OFFSET($J$19,CA$42,0)/($N$45^2)</f>
        <v>2.2447623268734981E-6</v>
      </c>
      <c r="CD48" s="4">
        <f ca="1">(IF(CB$41&lt;=4,$Q48,$S48)*IF(CB$42&lt;=4,$Q48,$S48)*$N48*EXP(2*$O$8*$O$9*(2-$E48)))*OFFSET($J$19,CB$41,0)*OFFSET($J$19,CB$42,0)/($N$45^2)</f>
        <v>1.3001932056484085E-5</v>
      </c>
      <c r="CE48" s="4">
        <f ca="1">(IF(CC$41&lt;=4,$Q48,$S48)*IF(CC$42&lt;=4,$Q48,$S48)*$N48*EXP(2*$O$8*$O$9*(2-$E48)))*OFFSET($J$19,CC$41,0)*OFFSET($J$19,CC$42,0)/($N$45^2)</f>
        <v>1.2812568169084515</v>
      </c>
      <c r="CF48" s="4">
        <f ca="1">(IF(CD$41&lt;=4,$Q48,$S48)*IF(CD$42&lt;=4,$Q48,$S48)*$N48*EXP(2*$O$8*$O$9*(2-$E48)))*OFFSET($J$19,CD$41,0)*OFFSET($J$19,CD$42,0)/($N$45^2)</f>
        <v>1.5797334848964261E-4</v>
      </c>
      <c r="CG48" s="4">
        <f ca="1">(IF(CE$41&lt;=4,$Q48,$S48)*IF(CE$42&lt;=4,$Q48,$S48)*$N48*EXP(2*$O$8*$O$9*(2-$E48)))*OFFSET($J$19,CE$41,0)*OFFSET($J$19,CE$42,0)/($N$45^2)</f>
        <v>1.689265308501476E-4</v>
      </c>
      <c r="CH48" s="4">
        <f ca="1">(IF(CF$41&lt;=4,$Q48,$S48)*IF(CF$42&lt;=4,$Q48,$S48)*$N48*EXP(2*$O$8*$O$9*(2-$E48)))*OFFSET($J$19,CF$41,0)*OFFSET($J$19,CF$42,0)/($N$45^2)</f>
        <v>3.7742322825747813E-4</v>
      </c>
      <c r="CI48" s="4">
        <f ca="1">(IF(CG$41&lt;=4,$Q48,$S48)*IF(CG$42&lt;=4,$Q48,$S48)*$N48*EXP(2*$O$8*$O$9*(2-$E48)))*OFFSET($J$19,CG$41,0)*OFFSET($J$19,CG$42,0)/($N$45^2)</f>
        <v>2.1860805091011124E-3</v>
      </c>
      <c r="CJ48" s="4">
        <f ca="1">BX48/BV$39</f>
        <v>4.5209883206192223E-5</v>
      </c>
      <c r="CK48" s="4">
        <f ca="1">BY48/BW$39</f>
        <v>7.1718688357815738E-3</v>
      </c>
      <c r="CL48" s="4">
        <f ca="1">BZ48/BX$39</f>
        <v>8.6596343220670575E-7</v>
      </c>
      <c r="CM48" s="4">
        <f ca="1">CA48/BY$39</f>
        <v>9.2112892580258411E-7</v>
      </c>
      <c r="CN48" s="4">
        <f ca="1">CB48/BZ$39</f>
        <v>7.1863775516769635E-3</v>
      </c>
      <c r="CO48" s="4">
        <f ca="1">CC48/CA$39</f>
        <v>1.8738661820719469E-6</v>
      </c>
      <c r="CP48" s="4">
        <f ca="1">CD48/CB$39</f>
        <v>6.0574406824849914E-6</v>
      </c>
      <c r="CQ48" s="4">
        <f ca="1">CE48/CC$39</f>
        <v>0.11486343526936464</v>
      </c>
      <c r="CR48" s="4">
        <f ca="1">CF48/CD$39</f>
        <v>1.0581477833248386E-5</v>
      </c>
      <c r="CS48" s="4">
        <f ca="1">CG48/CE$39</f>
        <v>1.0627635261025229E-5</v>
      </c>
      <c r="CT48" s="4">
        <f ca="1">CH48/CF$39</f>
        <v>1.1010290907978407E-5</v>
      </c>
      <c r="CU48" s="4">
        <f ca="1">CI48/CG$39</f>
        <v>1.1282604720682566E-5</v>
      </c>
      <c r="CV48" s="4">
        <f ca="1">CJ48*OFFSET($F$29,CT$40,0)</f>
        <v>5.3460686891322305E-9</v>
      </c>
      <c r="CW48" s="4">
        <f ca="1">CK48*OFFSET($F$29,CU$40,0)</f>
        <v>8.4807348983117114E-7</v>
      </c>
      <c r="CX48" s="4">
        <f ca="1">CL48*OFFSET($F$29,CV$40,0)</f>
        <v>1.0240017585844295E-10</v>
      </c>
      <c r="CY48" s="4">
        <f ca="1">CM48*OFFSET($F$29,CW$40,0)</f>
        <v>1.0892349547615558E-10</v>
      </c>
      <c r="CZ48" s="4">
        <f ca="1">CN48*OFFSET($F$29,CX$40,0)</f>
        <v>8.4978914548580093E-7</v>
      </c>
      <c r="DA48" s="4">
        <f ca="1">CO48*OFFSET($F$29,CY$40,0)</f>
        <v>2.2158467603000772E-10</v>
      </c>
      <c r="DB48" s="4">
        <f ca="1">CP48*OFFSET($F$29,CZ$40,0)</f>
        <v>7.1629236070385024E-10</v>
      </c>
      <c r="DC48" s="4">
        <f ca="1">CQ48*OFFSET($F$29,DA$40,0)</f>
        <v>1.3582601220602369E-5</v>
      </c>
      <c r="DD48" s="4">
        <f ca="1">CR48*OFFSET($F$29,DB$40,0)</f>
        <v>1.2512597537816216E-9</v>
      </c>
      <c r="DE48" s="4">
        <f ca="1">CS48*OFFSET($F$29,DC$40,0)</f>
        <v>1.2567178696162333E-9</v>
      </c>
      <c r="DF48" s="4">
        <f ca="1">CT48*OFFSET($F$29,DD$40,0)</f>
        <v>1.3019668998684467E-9</v>
      </c>
      <c r="DG48" s="4">
        <f ca="1">CU48*OFFSET($F$29,DE$40,0)</f>
        <v>1.3341680082207134E-9</v>
      </c>
      <c r="DH48" s="4">
        <f ca="1">CV48*$O$11</f>
        <v>9.6229236404380156E-14</v>
      </c>
      <c r="DI48" s="4">
        <f ca="1">CW48*$O$11</f>
        <v>1.5265322816961081E-11</v>
      </c>
      <c r="DJ48" s="4">
        <f ca="1">CX48*$O$11</f>
        <v>1.8432031654519734E-15</v>
      </c>
      <c r="DK48" s="4">
        <f ca="1">CY48*$O$11</f>
        <v>1.9606229185708003E-15</v>
      </c>
      <c r="DL48" s="4">
        <f ca="1">CZ48*$O$11</f>
        <v>1.5296204618744418E-11</v>
      </c>
      <c r="DM48" s="4">
        <f ca="1">DA48*$O$11</f>
        <v>3.9885241685401391E-15</v>
      </c>
      <c r="DN48" s="4">
        <f ca="1">DB48*$O$11</f>
        <v>1.2893262492669305E-14</v>
      </c>
      <c r="DO48" s="4">
        <f ca="1">DC48*$O$11</f>
        <v>2.4448682197084265E-10</v>
      </c>
      <c r="DP48" s="4">
        <f ca="1">DD48*$O$11</f>
        <v>2.2522675568069188E-14</v>
      </c>
      <c r="DQ48" s="4">
        <f ca="1">DE48*$O$11</f>
        <v>2.2620921653092201E-14</v>
      </c>
      <c r="DR48" s="4">
        <f ca="1">DF48*$O$11</f>
        <v>2.3435404197632041E-14</v>
      </c>
      <c r="DS48" s="4">
        <f ca="1">DG48*$O$11</f>
        <v>2.4015024147972842E-14</v>
      </c>
      <c r="DT48" s="4">
        <f ca="1">(IF(DR$40&lt;=4,$P48,$R48)*$N48*EXP(2*$N$8*$N$9*(1-$E48)))*OFFSET($I$19,DR$40,0)/$N$45</f>
        <v>4.3563494715731423E-5</v>
      </c>
      <c r="DU48" s="4">
        <f ca="1">(IF(DS$40&lt;=4,$P48,$R48)*$N48*EXP(2*$N$8*$N$9*(1-$E48)))*OFFSET($I$19,DS$40,0)/$N$45</f>
        <v>1.7076797301878523E-4</v>
      </c>
      <c r="DV48" s="4">
        <f ca="1">(IF(DT$40&lt;=4,$P48,$R48)*$N48*EXP(2*$N$8*$N$9*(1-$E48)))*OFFSET($I$19,DT$40,0)/$N$45</f>
        <v>6.6918357410452873E-4</v>
      </c>
      <c r="DW48" s="4">
        <f ca="1">(IF(DU$40&lt;=4,$P48,$R48)*$N48*EXP(2*$N$8*$N$9*(1-$E48)))*OFFSET($I$19,DU$40,0)/$N$45</f>
        <v>2.6188883373688917E-3</v>
      </c>
      <c r="DX48" s="4">
        <f ca="1">(IF(DV$40&lt;=4,$P48,$R48)*$N48*EXP(2*$N$8*$N$9*(1-$E48)))*OFFSET($I$19,DV$40,0)/$N$45</f>
        <v>4.6296402791778323E-5</v>
      </c>
      <c r="DY48" s="4">
        <f ca="1">(IF(DW$40&lt;=4,$P48,$R48)*$N48*EXP(2*$N$8*$N$9*(1-$E48)))*OFFSET($I$19,DW$40,0)/$N$45</f>
        <v>2.0528236287053691E-4</v>
      </c>
      <c r="DZ48" s="4">
        <f ca="1">(IF(DX$40&lt;=4,$P48,$R48)*$N48*EXP(2*$N$8*$N$9*(1-$E48)))*OFFSET($I$19,DX$40,0)/$N$45</f>
        <v>2.7257431390364926E-4</v>
      </c>
      <c r="EA48" s="4">
        <f ca="1">(IF(DY$40&lt;=4,$P48,$R48)*$N48*EXP(2*$N$8*$N$9*(1-$E48)))*OFFSET($I$19,DY$40,0)/$N$45</f>
        <v>2.7915270965456174E-4</v>
      </c>
      <c r="EB48" s="4">
        <f ca="1">DT48/DR$39</f>
        <v>4.3558992129089704E-5</v>
      </c>
      <c r="EC48" s="4">
        <f ca="1">DU48/DS$39</f>
        <v>1.7069880609655103E-4</v>
      </c>
      <c r="ED48" s="4">
        <f ca="1">DV48/DT$39</f>
        <v>6.6812270196320604E-4</v>
      </c>
      <c r="EE48" s="4">
        <f ca="1">DW48/DU$39</f>
        <v>2.6027147966341049E-3</v>
      </c>
      <c r="EF48" s="4">
        <f ca="1">DX48/DV$39</f>
        <v>4.1532071215951669E-5</v>
      </c>
      <c r="EG48" s="4">
        <f ca="1">DY48/DW$39</f>
        <v>1.3606984286090474E-4</v>
      </c>
      <c r="EH48" s="4">
        <f ca="1">DZ48/DX$39</f>
        <v>1.6269283507464657E-4</v>
      </c>
      <c r="EI48" s="4">
        <f ca="1">EA48/DY$39</f>
        <v>1.6501387229200904E-4</v>
      </c>
      <c r="EJ48" s="4">
        <f ca="1">EB48*OFFSET($G$19,EH$40,0)</f>
        <v>1.791363551308814E-8</v>
      </c>
      <c r="EK48" s="4">
        <f ca="1">EC48*OFFSET($G$19,EI$40,0)</f>
        <v>7.0199884007206605E-8</v>
      </c>
      <c r="EL48" s="4">
        <f ca="1">ED48*OFFSET($G$19,EJ$40,0)</f>
        <v>2.7476546118236849E-7</v>
      </c>
      <c r="EM48" s="4">
        <f ca="1">EE48*OFFSET($G$19,EK$40,0)</f>
        <v>1.0703664601157757E-6</v>
      </c>
      <c r="EN48" s="4">
        <f ca="1">EF48*OFFSET($G$19,EL$40,0)</f>
        <v>8.5400321437800619E-9</v>
      </c>
      <c r="EO48" s="4">
        <f ca="1">EG48*OFFSET($G$19,EM$40,0)</f>
        <v>2.7979361438273536E-8</v>
      </c>
      <c r="EP48" s="4">
        <f ca="1">EH48*OFFSET($G$19,EN$40,0)</f>
        <v>3.3453714212224202E-8</v>
      </c>
      <c r="EQ48" s="4">
        <f ca="1">EI48*OFFSET($G$19,EO$40,0)</f>
        <v>3.3930977490044358E-8</v>
      </c>
      <c r="ER48" s="4">
        <f ca="1">EJ48*$N$11</f>
        <v>3.5827271026176288E-14</v>
      </c>
      <c r="ES48" s="4">
        <f ca="1">EK48*$N$11</f>
        <v>1.4039976801441324E-13</v>
      </c>
      <c r="ET48" s="4">
        <f ca="1">EL48*$N$11</f>
        <v>5.4953092236473708E-13</v>
      </c>
      <c r="EU48" s="4">
        <f ca="1">EM48*$N$11</f>
        <v>2.1407329202315517E-12</v>
      </c>
      <c r="EV48" s="4">
        <f ca="1">EN48*$N$11</f>
        <v>1.7080064287560127E-14</v>
      </c>
      <c r="EW48" s="4">
        <f ca="1">EO48*$N$11</f>
        <v>5.5958722876547079E-14</v>
      </c>
      <c r="EX48" s="4">
        <f ca="1">EP48*$N$11</f>
        <v>6.6907428424448413E-14</v>
      </c>
      <c r="EY48" s="4">
        <f ca="1">EQ48*$N$11</f>
        <v>6.786195498008873E-14</v>
      </c>
      <c r="EZ48" s="4">
        <f ca="1">(IF(EX$40&lt;=4,$Q48,$S48)*$N48*EXP(2*$O$8*$O$9*(1-$E48)))*OFFSET($J$19,EX$40,0)/$N$45</f>
        <v>1.4192592018708561E-5</v>
      </c>
      <c r="FA48" s="4">
        <f ca="1">(IF(EY$40&lt;=4,$Q48,$S48)*$N48*EXP(2*$O$8*$O$9*(1-$E48)))*OFFSET($J$19,EY$40,0)/$N$45</f>
        <v>1.8424236078071925E-4</v>
      </c>
      <c r="FB48" s="4">
        <f ca="1">(IF(EZ$40&lt;=4,$Q48,$S48)*$N48*EXP(2*$O$8*$O$9*(1-$E48)))*OFFSET($J$19,EZ$40,0)/$N$45</f>
        <v>2.3913911753127496E-3</v>
      </c>
      <c r="FC48" s="4">
        <f ca="1">(IF(FA$40&lt;=4,$Q48,$S48)*$N48*EXP(2*$O$8*$O$9*(1-$E48)))*OFFSET($J$19,FA$40,0)/$N$45</f>
        <v>3.0977598721771828E-2</v>
      </c>
      <c r="FD48" s="4">
        <f ca="1">(IF(FB$40&lt;=4,$Q48,$S48)*$N48*EXP(2*$O$8*$O$9*(1-$E48)))*OFFSET($J$19,FB$40,0)/$N$45</f>
        <v>7.0443845878673145E-7</v>
      </c>
      <c r="FE48" s="4">
        <f ca="1">(IF(FC$40&lt;=4,$Q48,$S48)*$N48*EXP(2*$O$8*$O$9*(1-$E48)))*OFFSET($J$19,FC$40,0)/$N$45</f>
        <v>3.8194021164739139E-6</v>
      </c>
      <c r="FF48" s="4">
        <f ca="1">(IF(FD$40&lt;=4,$Q48,$S48)*$N48*EXP(2*$O$8*$O$9*(1-$E48)))*OFFSET($J$19,FD$40,0)/$N$45</f>
        <v>4.0801918623947028E-6</v>
      </c>
      <c r="FG48" s="4">
        <f ca="1">(IF(FE$40&lt;=4,$Q48,$S48)*$N48*EXP(2*$O$8*$O$9*(1-$E48)))*OFFSET($J$19,FE$40,0)/$N$45</f>
        <v>4.0842227858451167E-6</v>
      </c>
      <c r="FH48" s="4">
        <f ca="1">EZ48/EX$39</f>
        <v>1.4192219693150103E-5</v>
      </c>
      <c r="FI48" s="4">
        <f ca="1">FA48/EY$39</f>
        <v>1.8417963560238309E-4</v>
      </c>
      <c r="FJ48" s="4">
        <f ca="1">FB48/EZ$39</f>
        <v>2.380866795182169E-3</v>
      </c>
      <c r="FK48" s="4">
        <f ca="1">FC48/FA$39</f>
        <v>2.9299860831545781E-2</v>
      </c>
      <c r="FL48" s="4">
        <f ca="1">FD48/FB$39</f>
        <v>7.027000734403249E-7</v>
      </c>
      <c r="FM48" s="4">
        <f ca="1">FE48/FC$39</f>
        <v>3.7688502423940958E-6</v>
      </c>
      <c r="FN48" s="4">
        <f ca="1">FF48/FD$39</f>
        <v>4.0225530058930539E-6</v>
      </c>
      <c r="FO48" s="4">
        <f ca="1">FG48/FE$39</f>
        <v>4.0264707933389391E-6</v>
      </c>
      <c r="FP48" s="4">
        <f ca="1">FH48*OFFSET($H$19,FN$40,0)</f>
        <v>1.0069379872289998E-8</v>
      </c>
      <c r="FQ48" s="4">
        <f ca="1">FI48*OFFSET($H$19,FO$40,0)</f>
        <v>1.3067545145989079E-7</v>
      </c>
      <c r="FR48" s="4">
        <f ca="1">FJ48*OFFSET($H$19,FP$40,0)</f>
        <v>1.6892249911817487E-6</v>
      </c>
      <c r="FS48" s="4">
        <f ca="1">FK48*OFFSET($H$19,FQ$40,0)</f>
        <v>2.0788251259981732E-5</v>
      </c>
      <c r="FT48" s="4">
        <f ca="1">FL48*OFFSET($H$19,FR$40,0)</f>
        <v>2.4928285105295524E-10</v>
      </c>
      <c r="FU48" s="4">
        <f ca="1">FM48*OFFSET($H$19,FS$40,0)</f>
        <v>1.3369996234893055E-9</v>
      </c>
      <c r="FV48" s="4">
        <f ca="1">FN48*OFFSET($H$19,FT$40,0)</f>
        <v>1.4270006788405609E-9</v>
      </c>
      <c r="FW48" s="4">
        <f ca="1">FO48*OFFSET($H$19,FU$40,0)</f>
        <v>1.4283905139369885E-9</v>
      </c>
      <c r="FX48" s="4">
        <f ca="1">FP48*$O$11</f>
        <v>1.8124883770121996E-13</v>
      </c>
      <c r="FY48" s="4">
        <f ca="1">FQ48*$O$11</f>
        <v>2.3521581262780341E-12</v>
      </c>
      <c r="FZ48" s="4">
        <f ca="1">FR48*$O$11</f>
        <v>3.0406049841271475E-11</v>
      </c>
      <c r="GA48" s="4">
        <f ca="1">FS48*$O$11</f>
        <v>3.7418852267967119E-10</v>
      </c>
      <c r="GB48" s="4">
        <f ca="1">FT48*$O$11</f>
        <v>4.4870913189531941E-15</v>
      </c>
      <c r="GC48" s="4">
        <f ca="1">FU48*$O$11</f>
        <v>2.40659932228075E-14</v>
      </c>
      <c r="GD48" s="4">
        <f ca="1">FV48*$O$11</f>
        <v>2.5686012219130095E-14</v>
      </c>
      <c r="GE48" s="4">
        <f ca="1">FW48*$O$11</f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>N49/O49</f>
        <v>1.7605847372053327E-4</v>
      </c>
      <c r="N49" s="4">
        <v>1.333966E-4</v>
      </c>
      <c r="O49" s="9">
        <f>LOOKUP(E49,$J$8:$J$16,$K$8:$K$16)</f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>N50/O50</f>
        <v>8.5927580948737873E-6</v>
      </c>
      <c r="N50" s="4">
        <v>6.5105910000000004E-6</v>
      </c>
      <c r="O50" s="9">
        <f>LOOKUP(E50,$J$8:$J$16,$K$8:$K$16)</f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>N51/O51</f>
        <v>2.2062167225408363E-7</v>
      </c>
      <c r="N51" s="4">
        <f>10^AA51/N45</f>
        <v>1.6716140009100124E-7</v>
      </c>
      <c r="O51" s="9">
        <f>LOOKUP(E51,$J$8:$J$16,$K$8:$K$16)</f>
        <v>0.75768349674408353</v>
      </c>
      <c r="P51" s="4"/>
      <c r="Q51" s="4"/>
      <c r="R51" s="4"/>
      <c r="S51" s="4"/>
      <c r="T51" s="18">
        <v>-14</v>
      </c>
      <c r="U51" s="18">
        <f>Y51*220*8.314*LN(10)</f>
        <v>56167.593686889435</v>
      </c>
      <c r="V51" s="21">
        <f>1/0.003354</f>
        <v>298.15146094215862</v>
      </c>
      <c r="W51" s="18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>N52/O52</f>
        <v>2.165511815537023E-4</v>
      </c>
      <c r="N52" s="4">
        <v>8.8372410000000002E-5</v>
      </c>
      <c r="O52" s="9">
        <f>LOOKUP(E52,$J$8:$J$16,$K$8:$K$16)</f>
        <v>0.40809017695470123</v>
      </c>
      <c r="P52" s="4"/>
      <c r="Q52" s="4"/>
      <c r="R52" s="4"/>
      <c r="S52" s="4"/>
      <c r="T52" s="18"/>
      <c r="U52" s="18"/>
      <c r="V52" s="18"/>
      <c r="W52" s="18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>N53/O53</f>
        <v>8.5737686354730889E-6</v>
      </c>
      <c r="N53" s="4">
        <v>6.4962029999999996E-6</v>
      </c>
      <c r="O53" s="9">
        <f>LOOKUP(E53,$J$8:$J$16,$K$8:$K$16)</f>
        <v>0.75768349674408353</v>
      </c>
      <c r="P53" s="4"/>
      <c r="Q53" s="4"/>
      <c r="R53" s="4"/>
      <c r="S53" s="4"/>
      <c r="T53" s="18"/>
      <c r="U53" s="18"/>
      <c r="V53" s="18"/>
      <c r="W53" s="18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>N54/O54</f>
        <v>3.3689539166550664E-10</v>
      </c>
      <c r="N54" s="4">
        <v>1.3748369999999999E-10</v>
      </c>
      <c r="O54" s="9">
        <f>LOOKUP(E54,$J$8:$J$16,$K$8:$K$16)</f>
        <v>0.40809017695470123</v>
      </c>
      <c r="P54" s="4"/>
      <c r="Q54" s="4"/>
      <c r="R54" s="4"/>
      <c r="S54" s="4"/>
      <c r="T54" s="18"/>
      <c r="U54" s="18"/>
      <c r="V54" s="18"/>
      <c r="W54" s="18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>N55/O55</f>
        <v>6.7580455392978776E-20</v>
      </c>
      <c r="N55" s="4">
        <v>2.7578920000000003E-20</v>
      </c>
      <c r="O55" s="9">
        <f>LOOKUP(E55,$J$8:$J$16,$K$8:$K$16)</f>
        <v>0.40809017695470123</v>
      </c>
      <c r="P55" s="4"/>
      <c r="Q55" s="4"/>
      <c r="R55" s="4"/>
      <c r="S55" s="4"/>
      <c r="T55" s="18"/>
      <c r="U55" s="18"/>
      <c r="V55" s="18"/>
      <c r="W55" s="18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>N56/O56</f>
        <v>1.2893803190737628E-7</v>
      </c>
      <c r="N56" s="4">
        <f>10^(AA56+I56*LOG10(_xlfn.XLOOKUP(F56,$B$45:$B$55,$N$45:$N$55))+J56*LOG10(_xlfn.XLOOKUP(G56,$B$45:$B$55,$N$45:$N$55))+IFERROR(K56*LOG10(_xlfn.XLOOKUP(H56,$B$45:$B$55,$N$45:$N$55)),0))</f>
        <v>9.7694218878881066E-8</v>
      </c>
      <c r="O56" s="9">
        <f>LOOKUP(E56,$J$8:$J$16,$K$8:$K$16)</f>
        <v>0.75768349674408353</v>
      </c>
      <c r="P56" s="4"/>
      <c r="Q56" s="4"/>
      <c r="R56" s="4"/>
      <c r="S56" s="4"/>
      <c r="T56" s="18">
        <v>10.329000000000001</v>
      </c>
      <c r="U56" s="18">
        <f>Y56*220*8.314*LN(10)</f>
        <v>-14997.551549482929</v>
      </c>
      <c r="V56" s="18">
        <f>1/0.003354</f>
        <v>298.15146094215862</v>
      </c>
      <c r="W56" s="18">
        <f>LOG10((10^T56)*EXP(U56/8.314*(1/V56-1/$H$8)))</f>
        <v>10.421617653333335</v>
      </c>
      <c r="X56">
        <v>10.329000000000001</v>
      </c>
      <c r="Y56" s="18">
        <v>-3.5609999999999999</v>
      </c>
      <c r="Z56">
        <f>220*Y56*(0.003354-(1/$H$8))</f>
        <v>9.2617653333333008E-2</v>
      </c>
      <c r="AA56">
        <f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>N57/O57</f>
        <v>6.7373671690621644E-9</v>
      </c>
      <c r="N57" s="4">
        <f>10^(AA57+I57*LOG10(_xlfn.XLOOKUP(F57,$B$45:$B$55,$N$45:$N$55))+J57*LOG10(_xlfn.XLOOKUP(G57,$B$45:$B$55,$N$45:$N$55))+IFERROR(K57*LOG10(_xlfn.XLOOKUP(H57,$B$45:$B$55,$N$45:$N$55)),0))</f>
        <v>6.7373671690621644E-9</v>
      </c>
      <c r="O57" s="9">
        <f>LOOKUP(E57,$J$8:$J$16,$K$8:$K$16)</f>
        <v>1</v>
      </c>
      <c r="P57" s="4"/>
      <c r="Q57" s="4"/>
      <c r="R57" s="4"/>
      <c r="S57" s="4"/>
      <c r="T57" s="18">
        <v>16.681000000000001</v>
      </c>
      <c r="U57" s="18">
        <f>Y57*220*8.314*LN(10)</f>
        <v>-24166.23161778519</v>
      </c>
      <c r="V57" s="18">
        <f>1/0.003354</f>
        <v>298.15146094215862</v>
      </c>
      <c r="W57" s="18">
        <f>LOG10((10^T57)*EXP(U57*(1/V57-1/$H$8)/8.314))</f>
        <v>16.830239004444447</v>
      </c>
      <c r="X57">
        <v>16.681000000000001</v>
      </c>
      <c r="Y57" s="18">
        <v>-5.7380000000000004</v>
      </c>
      <c r="Z57">
        <f>220*Y57*(0.003354-(1/$H$8))</f>
        <v>0.14923900444444396</v>
      </c>
      <c r="AA57">
        <f>X57+Z57</f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>N58/O58</f>
        <v>7.7819677586734841E-14</v>
      </c>
      <c r="N58" s="4">
        <f>10^(AA58+I58*LOG10(_xlfn.XLOOKUP(F58,$B$45:$B$55,$N$45:$N$55))+J58*LOG10(_xlfn.XLOOKUP(G58,$B$45:$B$55,$N$45:$N$55))+IFERROR(K58*LOG10(_xlfn.XLOOKUP(H58,$B$45:$B$55,$N$45:$N$55)),0))</f>
        <v>5.8962685429414438E-14</v>
      </c>
      <c r="O58" s="9">
        <f>LOOKUP(E58,$J$8:$J$16,$K$8:$K$16)</f>
        <v>0.75768349674408353</v>
      </c>
      <c r="P58" s="4"/>
      <c r="Q58" s="4"/>
      <c r="R58" s="4"/>
      <c r="S58" s="4"/>
      <c r="T58" s="18"/>
      <c r="U58" s="18">
        <f>Y58*8.314*LN(10)*1000</f>
        <v>0</v>
      </c>
      <c r="V58" s="18"/>
      <c r="W58" s="18"/>
      <c r="X58">
        <v>13.9</v>
      </c>
      <c r="Y58" s="18">
        <v>0</v>
      </c>
      <c r="Z58">
        <f>220*Y58*(0.003354-(1/$H$8))</f>
        <v>0</v>
      </c>
      <c r="AA58">
        <f>X58+Z58</f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>N59/O59</f>
        <v>1.5870011996626257E-14</v>
      </c>
      <c r="N59" s="4">
        <f>10^(AA59+I59*LOG10(_xlfn.XLOOKUP(F59,$B$45:$B$55,$N$45:$N$55))+J59*LOG10(_xlfn.XLOOKUP(G59,$B$45:$B$55,$N$45:$N$55))+IFERROR(K59*LOG10(_xlfn.XLOOKUP(H59,$B$45:$B$55,$N$45:$N$55)),0))</f>
        <v>1.5870011996626257E-14</v>
      </c>
      <c r="O59" s="9">
        <f>LOOKUP(E59,$J$8:$J$16,$K$8:$K$16)</f>
        <v>1</v>
      </c>
      <c r="P59" s="4"/>
      <c r="Q59" s="4"/>
      <c r="R59" s="4"/>
      <c r="S59" s="4"/>
      <c r="T59" s="18"/>
      <c r="U59" s="18">
        <f>Y59*8.314*LN(10)*1000</f>
        <v>0</v>
      </c>
      <c r="V59" s="18"/>
      <c r="W59" s="18"/>
      <c r="X59">
        <v>20.9</v>
      </c>
      <c r="Y59" s="18">
        <v>0</v>
      </c>
      <c r="Z59">
        <f>220*Y59*(0.003354-(1/$H$8))</f>
        <v>0</v>
      </c>
      <c r="AA59">
        <f>X59+Z59</f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>N60/O60</f>
        <v>8.0348404274269732E-11</v>
      </c>
      <c r="N60" s="4">
        <f>10^(AA60+I60*LOG10(_xlfn.XLOOKUP(F60,$B$45:$B$55,$N$45:$N$55))+J60*LOG10(_xlfn.XLOOKUP(G60,$B$45:$B$55,$N$45:$N$55))+IFERROR(K60*LOG10(_xlfn.XLOOKUP(H60,$B$45:$B$55,$N$45:$N$55)),0))</f>
        <v>6.0878659908335957E-11</v>
      </c>
      <c r="O60" s="9">
        <f>LOOKUP(E60,$J$8:$J$16,$K$8:$K$16)</f>
        <v>0.75768349674408353</v>
      </c>
      <c r="P60" s="4"/>
      <c r="Q60" s="4"/>
      <c r="R60" s="4"/>
      <c r="S60" s="4"/>
      <c r="T60" s="18">
        <v>11.4</v>
      </c>
      <c r="U60" s="18">
        <f>Y60*220*8.314*LN(10)</f>
        <v>-11666.166187045132</v>
      </c>
      <c r="V60" s="18">
        <f t="shared" ref="V60:V64" si="8">1/0.003354</f>
        <v>298.15146094215862</v>
      </c>
      <c r="W60" s="18">
        <f t="shared" ref="W60:W72" si="9">LOG10((10^T60)*EXP(U60*(1/V60-1/$H$8)/8.314))</f>
        <v>11.472044622222224</v>
      </c>
      <c r="X60">
        <v>11.4</v>
      </c>
      <c r="Y60" s="18">
        <v>-2.77</v>
      </c>
      <c r="Z60">
        <f>220*Y60*(0.003354-(1/$H$8))</f>
        <v>7.204462222222198E-2</v>
      </c>
      <c r="AA60">
        <f>X60+Z60</f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>N61/O61</f>
        <v>6.1935032931335944E-12</v>
      </c>
      <c r="N61" s="4">
        <f>10^(AA61+I61*LOG10(_xlfn.XLOOKUP(F61,$B$45:$B$55,$N$45:$N$55))+J61*LOG10(_xlfn.XLOOKUP(G61,$B$45:$B$55,$N$45:$N$55))+IFERROR(K61*LOG10(_xlfn.XLOOKUP(H61,$B$45:$B$55,$N$45:$N$55)),0))</f>
        <v>6.1935032931335944E-12</v>
      </c>
      <c r="O61" s="9">
        <f>LOOKUP(E61,$J$8:$J$16,$K$8:$K$16)</f>
        <v>1</v>
      </c>
      <c r="P61" s="4"/>
      <c r="Q61" s="4"/>
      <c r="R61" s="4"/>
      <c r="S61" s="4"/>
      <c r="T61" s="18">
        <v>2.98</v>
      </c>
      <c r="U61" s="18">
        <f>Y61*220*8.314*LN(10)</f>
        <v>11413.469446531521</v>
      </c>
      <c r="V61" s="18">
        <f t="shared" si="8"/>
        <v>298.15146094215862</v>
      </c>
      <c r="W61" s="18">
        <f t="shared" si="9"/>
        <v>2.9095159111111113</v>
      </c>
      <c r="X61">
        <v>2.98</v>
      </c>
      <c r="Y61" s="18">
        <v>2.71</v>
      </c>
      <c r="Z61">
        <f>220*Y61*(0.003354-(1/$H$8))</f>
        <v>-7.0484088888888657E-2</v>
      </c>
      <c r="AA61">
        <f>X61+Z61</f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>N62/O62</f>
        <v>8.7527697602797393E-7</v>
      </c>
      <c r="N62" s="4">
        <f>10^(AA62+I62*LOG10(_xlfn.XLOOKUP(F62,$B$45:$B$55,$N$45:$N$55))+J62*LOG10(_xlfn.XLOOKUP(G62,$B$45:$B$55,$N$45:$N$55))+IFERROR(K62*LOG10(_xlfn.XLOOKUP(H62,$B$45:$B$55,$N$45:$N$55)),0))</f>
        <v>8.7527697602797393E-7</v>
      </c>
      <c r="O62" s="9">
        <f>LOOKUP(E62,$J$8:$J$16,$K$8:$K$16)</f>
        <v>1</v>
      </c>
      <c r="P62" s="4"/>
      <c r="Q62" s="4"/>
      <c r="R62" s="4"/>
      <c r="S62" s="4"/>
      <c r="T62" s="18">
        <v>2.37</v>
      </c>
      <c r="U62" s="18">
        <f>Y62*220*8.314*LN(10)</f>
        <v>19162.836155615652</v>
      </c>
      <c r="V62" s="18">
        <f t="shared" si="8"/>
        <v>298.15146094215862</v>
      </c>
      <c r="W62" s="18">
        <f t="shared" si="9"/>
        <v>2.2516595555555559</v>
      </c>
      <c r="X62">
        <v>2.37</v>
      </c>
      <c r="Y62" s="18">
        <v>4.55</v>
      </c>
      <c r="Z62">
        <f>220*Y62*(0.003354-(1/$H$8))</f>
        <v>-0.11834044444444404</v>
      </c>
      <c r="AA62">
        <f>X62+Z62</f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>N63/O63</f>
        <v>4.6899852840233419E-11</v>
      </c>
      <c r="N63" s="4">
        <f>10^(AA63+I63*LOG10(_xlfn.XLOOKUP(F63,$B$45:$B$55,$N$45:$N$55))+J63*LOG10(_xlfn.XLOOKUP(G63,$B$45:$B$55,$N$45:$N$55))+IFERROR(K63*LOG10(_xlfn.XLOOKUP(H63,$B$45:$B$55,$N$45:$N$55)),0))</f>
        <v>3.5535244496770996E-11</v>
      </c>
      <c r="O63" s="9">
        <f>LOOKUP(E63,$J$8:$J$16,$K$8:$K$16)</f>
        <v>0.75768349674408353</v>
      </c>
      <c r="P63" s="4"/>
      <c r="Q63" s="4"/>
      <c r="R63" s="4"/>
      <c r="S63" s="4"/>
      <c r="T63" s="18">
        <v>11.44</v>
      </c>
      <c r="U63" s="18">
        <f>Y63*220*8.314*LN(10)</f>
        <v>-3664.1027374473883</v>
      </c>
      <c r="V63" s="18">
        <f t="shared" si="8"/>
        <v>298.15146094215862</v>
      </c>
      <c r="W63" s="18">
        <f t="shared" si="9"/>
        <v>11.462627733333333</v>
      </c>
      <c r="X63">
        <v>11.44</v>
      </c>
      <c r="Y63" s="18">
        <v>-0.87</v>
      </c>
      <c r="Z63">
        <f>220*Y63*(0.003354-(1/$H$8))</f>
        <v>2.2627733333333257E-2</v>
      </c>
      <c r="AA63">
        <f>X63+Z63</f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>N64/O64</f>
        <v>6.1052017357264626E-12</v>
      </c>
      <c r="N64" s="4">
        <f>10^(AA64+I64*LOG10(_xlfn.XLOOKUP(F64,$B$45:$B$55,$N$45:$N$55))+J64*LOG10(_xlfn.XLOOKUP(G64,$B$45:$B$55,$N$45:$N$55))+IFERROR(K64*LOG10(_xlfn.XLOOKUP(H64,$B$45:$B$55,$N$45:$N$55)),0))</f>
        <v>6.1052017357264626E-12</v>
      </c>
      <c r="O64" s="9">
        <f>LOOKUP(E64,$J$8:$J$16,$K$8:$K$16)</f>
        <v>1</v>
      </c>
      <c r="P64" s="4"/>
      <c r="Q64" s="4"/>
      <c r="R64" s="4"/>
      <c r="S64" s="4"/>
      <c r="T64" s="18">
        <v>3.22</v>
      </c>
      <c r="U64" s="18">
        <f>Y64*220*8.314*LN(10)</f>
        <v>14951.223813722101</v>
      </c>
      <c r="V64" s="18">
        <f t="shared" si="8"/>
        <v>298.15146094215862</v>
      </c>
      <c r="W64" s="18">
        <f t="shared" si="9"/>
        <v>3.1276684444444451</v>
      </c>
      <c r="X64">
        <v>3.22</v>
      </c>
      <c r="Y64" s="18">
        <v>3.55</v>
      </c>
      <c r="Z64">
        <f>220*Y64*(0.003354-(1/$H$8))</f>
        <v>-9.2331555555555236E-2</v>
      </c>
      <c r="AA64">
        <f>X64+Z64</f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>N65/O65</f>
        <v>5.2866723508512116E-7</v>
      </c>
      <c r="N65" s="4">
        <f>10^(AA65+I65*LOG10(_xlfn.XLOOKUP(F65,$B$45:$B$55,$N$45:$N$55))+J65*LOG10(_xlfn.XLOOKUP(G65,$B$45:$B$55,$N$45:$N$55))+IFERROR(K65*LOG10(_xlfn.XLOOKUP(H65,$B$45:$B$55,$N$45:$N$55)),0))</f>
        <v>5.2866723508512116E-7</v>
      </c>
      <c r="O65" s="9">
        <f>LOOKUP(E65,$J$8:$J$16,$K$8:$K$16)</f>
        <v>1</v>
      </c>
      <c r="P65" s="4"/>
      <c r="Q65" s="4"/>
      <c r="R65" s="4"/>
      <c r="S65" s="4"/>
      <c r="T65" s="18">
        <v>2.2999999999999998</v>
      </c>
      <c r="U65" s="18">
        <f>Y65*220*8.314*LN(10)</f>
        <v>6949.1603641243564</v>
      </c>
      <c r="V65" s="18">
        <f>1/0.003354</f>
        <v>298.15146094215862</v>
      </c>
      <c r="W65" s="18">
        <f t="shared" si="9"/>
        <v>2.2570853333333334</v>
      </c>
      <c r="X65">
        <v>2.2999999999999998</v>
      </c>
      <c r="Y65" s="18">
        <v>1.65</v>
      </c>
      <c r="Z65">
        <f>220*Y65*(0.003354-(1/$H$8))</f>
        <v>-4.2914666666666518E-2</v>
      </c>
      <c r="AA65">
        <f>X65+Z65</f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>N66/O66</f>
        <v>2.4811289208143086E-7</v>
      </c>
      <c r="N66" s="4">
        <f>10^(AA66+I66*LOG10(_xlfn.XLOOKUP(F66,$B$45:$B$55,$N$45:$N$55))+J66*LOG10(_xlfn.XLOOKUP(G66,$B$45:$B$55,$N$45:$N$55))+IFERROR(K66*LOG10(_xlfn.XLOOKUP(H66,$B$45:$B$55,$N$45:$N$55)),0))</f>
        <v>1.8799104365954597E-7</v>
      </c>
      <c r="O66" s="9">
        <f>LOOKUP(E66,$J$8:$J$16,$K$8:$K$16)</f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 s="18">
        <f>Y66*220*8.314*LN(10)+U51</f>
        <v>56167.593686889435</v>
      </c>
      <c r="V66" s="18">
        <f t="shared" ref="V66:V72" si="10">1/0.003354</f>
        <v>298.15146094215862</v>
      </c>
      <c r="W66" s="18">
        <f t="shared" si="9"/>
        <v>-7.8668639999999996</v>
      </c>
      <c r="X66">
        <v>6.48</v>
      </c>
      <c r="Y66" s="18">
        <v>0</v>
      </c>
      <c r="Z66">
        <f>220*Y66*(0.003354-(1/$H$8))</f>
        <v>0</v>
      </c>
      <c r="AA66">
        <f>X66+Z66</f>
        <v>6.48</v>
      </c>
      <c r="AB66" s="4">
        <f ca="1">(IF(Z$41&lt;=4,$P66,$R66)*IF(Z$42&lt;=4,$P66,$R66)*$N66*EXP(2*$N$8*$N$9*(2-$E66)))*OFFSET($I$19,Z$41,0)*OFFSET($I$19,Z$42,0)/($N$45^2)</f>
        <v>1.4450141912376682E-3</v>
      </c>
      <c r="AC66" s="4">
        <f ca="1">(IF(AA$41&lt;=4,$P66,$R66)*IF(AA$42&lt;=4,$P66,$R66)*$N66*EXP(2*$N$8*$N$9*(2-$E66)))*OFFSET($I$19,AA$41,0)*OFFSET($I$19,AA$42,0)/($N$45^2)</f>
        <v>2.2160658968228057E-2</v>
      </c>
      <c r="AD66" s="4">
        <f ca="1">(IF(AB$41&lt;=4,$P66,$R66)*IF(AB$42&lt;=4,$P66,$R66)*$N66*EXP(2*$N$8*$N$9*(2-$E66)))*OFFSET($I$19,AB$41,0)*OFFSET($I$19,AB$42,0)/($N$45^2)</f>
        <v>6.9154003363338949</v>
      </c>
      <c r="AE66" s="4">
        <f ca="1">(IF(AC$41&lt;=4,$P66,$R66)*IF(AC$42&lt;=4,$P66,$R66)*$N66*EXP(2*$N$8*$N$9*(2-$E66)))*OFFSET($I$19,AC$41,0)*OFFSET($I$19,AC$42,0)/($N$45^2)</f>
        <v>9.4038899165006722</v>
      </c>
      <c r="AF66" s="4">
        <f ca="1">(IF(AD$41&lt;=4,$P66,$R66)*IF(AD$42&lt;=4,$P66,$R66)*$N66*EXP(2*$N$8*$N$9*(2-$E66)))*OFFSET($I$19,AD$41,0)*OFFSET($I$19,AD$42,0)/($N$45^2)</f>
        <v>2.2197019946037455E-2</v>
      </c>
      <c r="AG66" s="4">
        <f ca="1">(IF(AE$41&lt;=4,$P66,$R66)*IF(AE$42&lt;=4,$P66,$R66)*$N66*EXP(2*$N$8*$N$9*(2-$E66)))*OFFSET($I$19,AE$41,0)*OFFSET($I$19,AE$42,0)/($N$45^2)</f>
        <v>6.1135947584402608</v>
      </c>
      <c r="AH66" s="4">
        <f ca="1">(IF(AF$41&lt;=4,$P66,$R66)*IF(AF$42&lt;=4,$P66,$R66)*$N66*EXP(2*$N$8*$N$9*(2-$E66)))*OFFSET($I$19,AF$41,0)*OFFSET($I$19,AF$42,0)/($N$45^2)</f>
        <v>35.994349372274215</v>
      </c>
      <c r="AI66" s="4">
        <f ca="1">(IF(AG$41&lt;=4,$P66,$R66)*IF(AG$42&lt;=4,$P66,$R66)*$N66*EXP(2*$N$8*$N$9*(2-$E66)))*OFFSET($I$19,AG$41,0)*OFFSET($I$19,AG$42,0)/($N$45^2)</f>
        <v>0.34041228945563135</v>
      </c>
      <c r="AJ66" s="4">
        <f ca="1">(IF(AH$41&lt;=4,$P66,$R66)*IF(AH$42&lt;=4,$P66,$R66)*$N66*EXP(2*$N$8*$N$9*(2-$E66)))*OFFSET($I$19,AH$41,0)*OFFSET($I$19,AH$42,0)/($N$45^2)</f>
        <v>106.22821570282457</v>
      </c>
      <c r="AK66" s="4">
        <f ca="1">(IF(AI$41&lt;=4,$P66,$R66)*IF(AI$42&lt;=4,$P66,$R66)*$N66*EXP(2*$N$8*$N$9*(2-$E66)))*OFFSET($I$19,AI$41,0)*OFFSET($I$19,AI$42,0)/($N$45^2)</f>
        <v>144.45417443832827</v>
      </c>
      <c r="AL66" s="4">
        <f ca="1">(IF(AJ$41&lt;=4,$P66,$R66)*IF(AJ$42&lt;=4,$P66,$R66)*$N66*EXP(2*$N$8*$N$9*(2-$E66)))*OFFSET($I$19,AJ$41,0)*OFFSET($I$19,AJ$42,0)/($N$45^2)</f>
        <v>93.757756382793886</v>
      </c>
      <c r="AM66" s="4">
        <f ca="1">(IF(AK$41&lt;=4,$P66,$R66)*IF(AK$42&lt;=4,$P66,$R66)*$N66*EXP(2*$N$8*$N$9*(2-$E66)))*OFFSET($I$19,AK$41,0)*OFFSET($I$19,AK$42,0)/($N$45^2)</f>
        <v>552.00738239049451</v>
      </c>
      <c r="AN66" s="4">
        <f ca="1">AB66/Z$39</f>
        <v>1.4381765721891691E-3</v>
      </c>
      <c r="AO66" s="4">
        <f ca="1">AC66/AA$39</f>
        <v>2.0654670907453099E-2</v>
      </c>
      <c r="AP66" s="4">
        <f ca="1">AD66/AB$39</f>
        <v>0.30493236346368385</v>
      </c>
      <c r="AQ66" s="4">
        <f ca="1">AE66/AC$39</f>
        <v>0.30853247005341849</v>
      </c>
      <c r="AR66" s="4">
        <f ca="1">AF66/AD$39</f>
        <v>2.0686254268808227E-2</v>
      </c>
      <c r="AS66" s="4">
        <f ca="1">AG66/AE$39</f>
        <v>0.30317905707109566</v>
      </c>
      <c r="AT66" s="4">
        <f ca="1">AH66/AF$39</f>
        <v>0.31619622363546307</v>
      </c>
      <c r="AU66" s="4">
        <f ca="1">AI66/AG$39</f>
        <v>0.16057031371405012</v>
      </c>
      <c r="AV66" s="4">
        <f ca="1">AJ66/AH$39</f>
        <v>0.31804343022795512</v>
      </c>
      <c r="AW66" s="4">
        <f ca="1">AK66/AI$39</f>
        <v>0.31829560722984346</v>
      </c>
      <c r="AX66" s="4">
        <f ca="1">AL66/AJ$39</f>
        <v>0.31791682976175395</v>
      </c>
      <c r="AY66" s="4">
        <f ca="1">AM66/AK$39</f>
        <v>0.31881426121410145</v>
      </c>
      <c r="AZ66" s="4">
        <f ca="1">AN66*OFFSET($E$29,AX$40,0)</f>
        <v>1.4786252882819895E-7</v>
      </c>
      <c r="BA66" s="4">
        <f ca="1">AO66*OFFSET($E$29,AY$40,0)</f>
        <v>2.1235583526725217E-6</v>
      </c>
      <c r="BB66" s="4">
        <f ca="1">AP66*OFFSET($E$29,AZ$40,0)</f>
        <v>3.1350858618609998E-5</v>
      </c>
      <c r="BC66" s="4">
        <f ca="1">AQ66*OFFSET($E$29,BA$40,0)</f>
        <v>3.1720994577367086E-5</v>
      </c>
      <c r="BD66" s="4">
        <f ca="1">AR66*OFFSET($E$29,BB$40,0)</f>
        <v>2.1268055170118459E-6</v>
      </c>
      <c r="BE66" s="4">
        <f ca="1">AS66*OFFSET($E$29,BC$40,0)</f>
        <v>3.117059680512202E-5</v>
      </c>
      <c r="BF66" s="4">
        <f ca="1">AT66*OFFSET($E$29,BD$40,0)</f>
        <v>3.2508924242521046E-5</v>
      </c>
      <c r="BG66" s="4">
        <f ca="1">AU66*OFFSET($E$29,BE$40,0)</f>
        <v>1.6508635378725777E-5</v>
      </c>
      <c r="BH66" s="4">
        <f ca="1">AV66*OFFSET($E$29,BF$40,0)</f>
        <v>3.2698840170311636E-5</v>
      </c>
      <c r="BI66" s="4">
        <f ca="1">AW66*OFFSET($E$29,BG$40,0)</f>
        <v>3.2724767118318277E-5</v>
      </c>
      <c r="BJ66" s="4">
        <f ca="1">AX66*OFFSET($E$29,BH$40,0)</f>
        <v>3.2685824059880327E-5</v>
      </c>
      <c r="BK66" s="4">
        <f ca="1">AY66*OFFSET($E$29,BI$40,0)</f>
        <v>3.2778091231074802E-5</v>
      </c>
      <c r="BL66" s="4">
        <f ca="1">AZ66*$N$11</f>
        <v>2.9572505765639795E-13</v>
      </c>
      <c r="BM66" s="4">
        <f ca="1">BA66*$N$11</f>
        <v>4.2471167053450443E-12</v>
      </c>
      <c r="BN66" s="4">
        <f ca="1">BB66*$N$11</f>
        <v>6.2701717237220009E-11</v>
      </c>
      <c r="BO66" s="4">
        <f ca="1">BC66*$N$11</f>
        <v>6.3441989154734183E-11</v>
      </c>
      <c r="BP66" s="4">
        <f ca="1">BD66*$N$11</f>
        <v>4.2536110340236926E-12</v>
      </c>
      <c r="BQ66" s="4">
        <f ca="1">BE66*$N$11</f>
        <v>6.2341193610244056E-11</v>
      </c>
      <c r="BR66" s="4">
        <f ca="1">BF66*$N$11</f>
        <v>6.50178484850421E-11</v>
      </c>
      <c r="BS66" s="4">
        <f ca="1">BG66*$N$11</f>
        <v>3.3017270757451562E-11</v>
      </c>
      <c r="BT66" s="4">
        <f ca="1">BH66*$N$11</f>
        <v>6.5397680340623289E-11</v>
      </c>
      <c r="BU66" s="4">
        <f ca="1">BI66*$N$11</f>
        <v>6.5449534236636566E-11</v>
      </c>
      <c r="BV66" s="4">
        <f ca="1">BJ66*$N$11</f>
        <v>6.5371648119760667E-11</v>
      </c>
      <c r="BW66" s="4">
        <f ca="1">BK66*$N$11</f>
        <v>6.5556182462149618E-11</v>
      </c>
      <c r="BX66" s="4">
        <f ca="1">(IF(BV$41&lt;=4,$Q66,$S66)*IF(BV$42&lt;=4,$Q66,$S66)*$N66*EXP(2*$O$8*$O$9*(2-$E66)))*OFFSET($J$19,BV$41,0)*OFFSET($J$19,BV$42,0)/($N$45^2)</f>
        <v>9.4713190818656028E-5</v>
      </c>
      <c r="BY66" s="4">
        <f ca="1">(IF(BW$41&lt;=4,$Q66,$S66)*IF(BW$42&lt;=4,$Q66,$S66)*$N66*EXP(2*$O$8*$O$9*(2-$E66)))*OFFSET($J$19,BW$41,0)*OFFSET($J$19,BW$42,0)/($N$45^2)</f>
        <v>1.5924607166377391E-2</v>
      </c>
      <c r="BZ66" s="4">
        <f ca="1">(IF(BX$41&lt;=4,$Q66,$S66)*IF(BX$42&lt;=4,$Q66,$S66)*$N66*EXP(2*$O$8*$O$9*(2-$E66)))*OFFSET($J$19,BX$41,0)*OFFSET($J$19,BX$42,0)/($N$45^2)</f>
        <v>2.7353717826219925E-2</v>
      </c>
      <c r="CA66" s="4">
        <f ca="1">(IF(BY$41&lt;=4,$Q66,$S66)*IF(BY$42&lt;=4,$Q66,$S66)*$N66*EXP(2*$O$8*$O$9*(2-$E66)))*OFFSET($J$19,BY$41,0)*OFFSET($J$19,BY$42,0)/($N$45^2)</f>
        <v>2.9250305209173492E-2</v>
      </c>
      <c r="CB66" s="4">
        <f ca="1">(IF(BZ$41&lt;=4,$Q66,$S66)*IF(BZ$42&lt;=4,$Q66,$S66)*$N66*EXP(2*$O$8*$O$9*(2-$E66)))*OFFSET($J$19,BZ$41,0)*OFFSET($J$19,BZ$42,0)/($N$45^2)</f>
        <v>1.5958768377959502E-2</v>
      </c>
      <c r="CC66" s="4">
        <f ca="1">(IF(CA$41&lt;=4,$Q66,$S66)*IF(CA$42&lt;=4,$Q66,$S66)*$N66*EXP(2*$O$8*$O$9*(2-$E66)))*OFFSET($J$19,CA$41,0)*OFFSET($J$19,CA$42,0)/($N$45^2)</f>
        <v>6.5492535996390794E-2</v>
      </c>
      <c r="CD66" s="4">
        <f ca="1">(IF(CB$41&lt;=4,$Q66,$S66)*IF(CB$42&lt;=4,$Q66,$S66)*$N66*EXP(2*$O$8*$O$9*(2-$E66)))*OFFSET($J$19,CB$41,0)*OFFSET($J$19,CB$42,0)/($N$45^2)</f>
        <v>0.379340606815119</v>
      </c>
      <c r="CE66" s="4">
        <f ca="1">(IF(CC$41&lt;=4,$Q66,$S66)*IF(CC$42&lt;=4,$Q66,$S66)*$N66*EXP(2*$O$8*$O$9*(2-$E66)))*OFFSET($J$19,CC$41,0)*OFFSET($J$19,CC$42,0)/($N$45^2)</f>
        <v>2.6832283347395407</v>
      </c>
      <c r="CF66" s="4">
        <f ca="1">(IF(CD$41&lt;=4,$Q66,$S66)*IF(CD$42&lt;=4,$Q66,$S66)*$N66*EXP(2*$O$8*$O$9*(2-$E66)))*OFFSET($J$19,CD$41,0)*OFFSET($J$19,CD$42,0)/($N$45^2)</f>
        <v>4.6089846967622208</v>
      </c>
      <c r="CG66" s="4">
        <f ca="1">(IF(CE$41&lt;=4,$Q66,$S66)*IF(CE$42&lt;=4,$Q66,$S66)*$N66*EXP(2*$O$8*$O$9*(2-$E66)))*OFFSET($J$19,CE$41,0)*OFFSET($J$19,CE$42,0)/($N$45^2)</f>
        <v>4.9285515753722748</v>
      </c>
      <c r="CH66" s="4">
        <f ca="1">(IF(CF$41&lt;=4,$Q66,$S66)*IF(CF$42&lt;=4,$Q66,$S66)*$N66*EXP(2*$O$8*$O$9*(2-$E66)))*OFFSET($J$19,CF$41,0)*OFFSET($J$19,CF$42,0)/($N$45^2)</f>
        <v>11.011590878288956</v>
      </c>
      <c r="CI66" s="4">
        <f ca="1">(IF(CG$41&lt;=4,$Q66,$S66)*IF(CG$42&lt;=4,$Q66,$S66)*$N66*EXP(2*$O$8*$O$9*(2-$E66)))*OFFSET($J$19,CG$41,0)*OFFSET($J$19,CG$42,0)/($N$45^2)</f>
        <v>63.780452264058887</v>
      </c>
      <c r="CJ66" s="4">
        <f ca="1">BX66/BV$39</f>
        <v>9.4679254017025099E-5</v>
      </c>
      <c r="CK66" s="4">
        <f ca="1">BY66/BW$39</f>
        <v>1.5019441394768875E-2</v>
      </c>
      <c r="CL66" s="4">
        <f ca="1">BZ66/BX$39</f>
        <v>2.5265098481204097E-2</v>
      </c>
      <c r="CM66" s="4">
        <f ca="1">CA66/BY$39</f>
        <v>2.6874590957015027E-2</v>
      </c>
      <c r="CN66" s="4">
        <f ca="1">CB66/BZ$39</f>
        <v>1.5049825777569767E-2</v>
      </c>
      <c r="CO66" s="4">
        <f ca="1">CC66/CA$39</f>
        <v>5.467137741602094E-2</v>
      </c>
      <c r="CP66" s="4">
        <f ca="1">CD66/CB$39</f>
        <v>0.1767301362795933</v>
      </c>
      <c r="CQ66" s="4">
        <f ca="1">CE66/CC$39</f>
        <v>0.24054882680269257</v>
      </c>
      <c r="CR66" s="4">
        <f ca="1">CF66/CD$39</f>
        <v>0.30872213489712808</v>
      </c>
      <c r="CS66" s="4">
        <f ca="1">CG66/CE$39</f>
        <v>0.31006881065161035</v>
      </c>
      <c r="CT66" s="4">
        <f ca="1">CH66/CF$39</f>
        <v>0.3212330610634605</v>
      </c>
      <c r="CU66" s="4">
        <f ca="1">CI66/CG$39</f>
        <v>0.32917801005308528</v>
      </c>
      <c r="CV66" s="4">
        <f ca="1">CJ66*OFFSET($F$29,CT$40,0)</f>
        <v>1.1195821787513218E-8</v>
      </c>
      <c r="CW66" s="4">
        <f ca="1">CK66*OFFSET($F$29,CU$40,0)</f>
        <v>1.7760489449314196E-6</v>
      </c>
      <c r="CX66" s="4">
        <f ca="1">CL66*OFFSET($F$29,CV$40,0)</f>
        <v>2.9875978954023844E-6</v>
      </c>
      <c r="CY66" s="4">
        <f ca="1">CM66*OFFSET($F$29,CW$40,0)</f>
        <v>3.1779203806670269E-6</v>
      </c>
      <c r="CZ66" s="4">
        <f ca="1">CN66*OFFSET($F$29,CX$40,0)</f>
        <v>1.7796418981976249E-6</v>
      </c>
      <c r="DA66" s="4">
        <f ca="1">CO66*OFFSET($F$29,CY$40,0)</f>
        <v>6.464890379444476E-6</v>
      </c>
      <c r="DB66" s="4">
        <f ca="1">CP66*OFFSET($F$29,CZ$40,0)</f>
        <v>2.0898338615061909E-5</v>
      </c>
      <c r="DC66" s="4">
        <f ca="1">CQ66*OFFSET($F$29,DA$40,0)</f>
        <v>2.8444898769418397E-5</v>
      </c>
      <c r="DD66" s="4">
        <f ca="1">CR66*OFFSET($F$29,DB$40,0)</f>
        <v>3.6506392451585395E-5</v>
      </c>
      <c r="DE66" s="4">
        <f ca="1">CS66*OFFSET($F$29,DC$40,0)</f>
        <v>3.6665636859552923E-5</v>
      </c>
      <c r="DF66" s="4">
        <f ca="1">CT66*OFFSET($F$29,DD$40,0)</f>
        <v>3.7985809470754203E-5</v>
      </c>
      <c r="DG66" s="4">
        <f ca="1">CU66*OFFSET($F$29,DE$40,0)</f>
        <v>3.8925299688777332E-5</v>
      </c>
      <c r="DH66" s="4">
        <f ca="1">CV66*$O$11</f>
        <v>2.0152479217523794E-13</v>
      </c>
      <c r="DI66" s="4">
        <f ca="1">CW66*$O$11</f>
        <v>3.1968881008765556E-11</v>
      </c>
      <c r="DJ66" s="4">
        <f ca="1">CX66*$O$11</f>
        <v>5.3776762117242918E-11</v>
      </c>
      <c r="DK66" s="4">
        <f ca="1">CY66*$O$11</f>
        <v>5.7202566852006489E-11</v>
      </c>
      <c r="DL66" s="4">
        <f ca="1">CZ66*$O$11</f>
        <v>3.2033554167557248E-11</v>
      </c>
      <c r="DM66" s="4">
        <f ca="1">DA66*$O$11</f>
        <v>1.1636802683000057E-10</v>
      </c>
      <c r="DN66" s="4">
        <f ca="1">DB66*$O$11</f>
        <v>3.7617009507111439E-10</v>
      </c>
      <c r="DO66" s="4">
        <f ca="1">DC66*$O$11</f>
        <v>5.1200817784953114E-10</v>
      </c>
      <c r="DP66" s="4">
        <f ca="1">DD66*$O$11</f>
        <v>6.5711506412853714E-10</v>
      </c>
      <c r="DQ66" s="4">
        <f ca="1">DE66*$O$11</f>
        <v>6.5998146347195261E-10</v>
      </c>
      <c r="DR66" s="4">
        <f ca="1">DF66*$O$11</f>
        <v>6.8374457047357563E-10</v>
      </c>
      <c r="DS66" s="4">
        <f ca="1">DG66*$O$11</f>
        <v>7.0065539439799201E-10</v>
      </c>
      <c r="DT66" s="4">
        <f ca="1">(IF(DR$40&lt;=4,$P66,$R66)*$N66*EXP(2*$N$8*$N$9*(1-$E66)))*OFFSET($I$19,DR$40,0)/$N$45</f>
        <v>8.6418235292103345E-6</v>
      </c>
      <c r="DU66" s="4">
        <f ca="1">(IF(DS$40&lt;=4,$P66,$R66)*$N66*EXP(2*$N$8*$N$9*(1-$E66)))*OFFSET($I$19,DS$40,0)/$N$45</f>
        <v>3.3875764488113476E-5</v>
      </c>
      <c r="DV66" s="4">
        <f ca="1">(IF(DT$40&lt;=4,$P66,$R66)*$N66*EXP(2*$N$8*$N$9*(1-$E66)))*OFFSET($I$19,DT$40,0)/$N$45</f>
        <v>1.3274798988909559E-4</v>
      </c>
      <c r="DW66" s="4">
        <f ca="1">(IF(DU$40&lt;=4,$P66,$R66)*$N66*EXP(2*$N$8*$N$9*(1-$E66)))*OFFSET($I$19,DU$40,0)/$N$45</f>
        <v>5.195168799457284E-4</v>
      </c>
      <c r="DX66" s="4">
        <f ca="1">(IF(DV$40&lt;=4,$P66,$R66)*$N66*EXP(2*$N$8*$N$9*(1-$E66)))*OFFSET($I$19,DV$40,0)/$N$45</f>
        <v>3.6561998734624464E-2</v>
      </c>
      <c r="DY66" s="4">
        <f ca="1">(IF(DW$40&lt;=4,$P66,$R66)*$N66*EXP(2*$N$8*$N$9*(1-$E66)))*OFFSET($I$19,DW$40,0)/$N$45</f>
        <v>0.16211915049361422</v>
      </c>
      <c r="DZ66" s="4">
        <f ca="1">(IF(DX$40&lt;=4,$P66,$R66)*$N66*EXP(2*$N$8*$N$9*(1-$E66)))*OFFSET($I$19,DX$40,0)/$N$45</f>
        <v>0.21526211798481609</v>
      </c>
      <c r="EA66" s="4">
        <f ca="1">(IF(DY$40&lt;=4,$P66,$R66)*$N66*EXP(2*$N$8*$N$9*(1-$E66)))*OFFSET($I$19,DY$40,0)/$N$45</f>
        <v>0.22045732285208136</v>
      </c>
      <c r="EB66" s="4">
        <f ca="1">DT66/DR$39</f>
        <v>8.6409303373432304E-6</v>
      </c>
      <c r="EC66" s="4">
        <f ca="1">DU66/DS$39</f>
        <v>3.3862043634451326E-5</v>
      </c>
      <c r="ED66" s="4">
        <f ca="1">DV66/DT$39</f>
        <v>1.3253754144155507E-4</v>
      </c>
      <c r="EE66" s="4">
        <f ca="1">DW66/DU$39</f>
        <v>5.163084852614964E-4</v>
      </c>
      <c r="EF66" s="4">
        <f ca="1">DX66/DV$39</f>
        <v>3.2799428112665903E-2</v>
      </c>
      <c r="EG66" s="4">
        <f ca="1">DY66/DW$39</f>
        <v>0.10745943793681625</v>
      </c>
      <c r="EH66" s="4">
        <f ca="1">DZ66/DX$39</f>
        <v>0.12848460941738765</v>
      </c>
      <c r="EI66" s="4">
        <f ca="1">EA66/DY$39</f>
        <v>0.13031761921268201</v>
      </c>
      <c r="EJ66" s="4">
        <f ca="1">EB66*OFFSET($G$19,EH$40,0)</f>
        <v>3.5535826012324036E-9</v>
      </c>
      <c r="EK66" s="4">
        <f ca="1">EC66*OFFSET($G$19,EI$40,0)</f>
        <v>1.3925765444668109E-8</v>
      </c>
      <c r="EL66" s="4">
        <f ca="1">ED66*OFFSET($G$19,EJ$40,0)</f>
        <v>5.4506063917839517E-8</v>
      </c>
      <c r="EM66" s="4">
        <f ca="1">EE66*OFFSET($G$19,EK$40,0)</f>
        <v>2.1233186456379038E-7</v>
      </c>
      <c r="EN66" s="4">
        <f ca="1">EF66*OFFSET($G$19,EL$40,0)</f>
        <v>6.7443824056669264E-6</v>
      </c>
      <c r="EO66" s="4">
        <f ca="1">EG66*OFFSET($G$19,EM$40,0)</f>
        <v>2.2096346925757842E-5</v>
      </c>
      <c r="EP66" s="4">
        <f ca="1">EH66*OFFSET($G$19,EN$40,0)</f>
        <v>2.6419647811450335E-5</v>
      </c>
      <c r="EQ66" s="4">
        <f ca="1">EI66*OFFSET($G$19,EO$40,0)</f>
        <v>2.6796560450607736E-5</v>
      </c>
      <c r="ER66" s="4">
        <f ca="1">EJ66*$N$11</f>
        <v>7.1071652024648085E-15</v>
      </c>
      <c r="ES66" s="4">
        <f ca="1">EK66*$N$11</f>
        <v>2.7851530889336221E-14</v>
      </c>
      <c r="ET66" s="4">
        <f ca="1">EL66*$N$11</f>
        <v>1.0901212783567905E-13</v>
      </c>
      <c r="EU66" s="4">
        <f ca="1">EM66*$N$11</f>
        <v>4.2466372912758083E-13</v>
      </c>
      <c r="EV66" s="4">
        <f ca="1">EN66*$N$11</f>
        <v>1.3488764811333855E-11</v>
      </c>
      <c r="EW66" s="4">
        <f ca="1">EO66*$N$11</f>
        <v>4.4192693851515693E-11</v>
      </c>
      <c r="EX66" s="4">
        <f ca="1">EP66*$N$11</f>
        <v>5.2839295622900679E-11</v>
      </c>
      <c r="EY66" s="4">
        <f ca="1">EQ66*$N$11</f>
        <v>5.3593120901215478E-11</v>
      </c>
      <c r="EZ66" s="4">
        <f ca="1">(IF(EX$40&lt;=4,$Q66,$S66)*$N66*EXP(2*$O$8*$O$9*(1-$E66)))*OFFSET($J$19,EX$40,0)/$N$45</f>
        <v>1.1832681125519071E-6</v>
      </c>
      <c r="FA66" s="4">
        <f ca="1">(IF(EY$40&lt;=4,$Q66,$S66)*$N66*EXP(2*$O$8*$O$9*(1-$E66)))*OFFSET($J$19,EY$40,0)/$N$45</f>
        <v>1.5360697341664768E-5</v>
      </c>
      <c r="FB66" s="4">
        <f ca="1">(IF(EZ$40&lt;=4,$Q66,$S66)*$N66*EXP(2*$O$8*$O$9*(1-$E66)))*OFFSET($J$19,EZ$40,0)/$N$45</f>
        <v>1.9937562628838856E-4</v>
      </c>
      <c r="FC66" s="4">
        <f ca="1">(IF(FA$40&lt;=4,$Q66,$S66)*$N66*EXP(2*$O$8*$O$9*(1-$E66)))*OFFSET($J$19,FA$40,0)/$N$45</f>
        <v>2.582671630564963E-3</v>
      </c>
      <c r="FD66" s="4">
        <f ca="1">(IF(FB$40&lt;=4,$Q66,$S66)*$N66*EXP(2*$O$8*$O$9*(1-$E66)))*OFFSET($J$19,FB$40,0)/$N$45</f>
        <v>8.1820946781388157E-4</v>
      </c>
      <c r="FE66" s="4">
        <f ca="1">(IF(FC$40&lt;=4,$Q66,$S66)*$N66*EXP(2*$O$8*$O$9*(1-$E66)))*OFFSET($J$19,FC$40,0)/$N$45</f>
        <v>4.4362583191010132E-3</v>
      </c>
      <c r="FF66" s="4">
        <f ca="1">(IF(FD$40&lt;=4,$Q66,$S66)*$N66*EXP(2*$O$8*$O$9*(1-$E66)))*OFFSET($J$19,FD$40,0)/$N$45</f>
        <v>4.7391671631023414E-3</v>
      </c>
      <c r="FG66" s="4">
        <f ca="1">(IF(FE$40&lt;=4,$Q66,$S66)*$N66*EXP(2*$O$8*$O$9*(1-$E66)))*OFFSET($J$19,FE$40,0)/$N$45</f>
        <v>4.7438491047113252E-3</v>
      </c>
      <c r="FH66" s="4">
        <f ca="1">EZ66/EX$39</f>
        <v>1.1832370709380686E-6</v>
      </c>
      <c r="FI66" s="4">
        <f ca="1">FA66/EY$39</f>
        <v>1.5355467803375956E-5</v>
      </c>
      <c r="FJ66" s="4">
        <f ca="1">FB66/EZ$39</f>
        <v>1.9849818519824272E-4</v>
      </c>
      <c r="FK66" s="4">
        <f ca="1">FC66/FA$39</f>
        <v>2.4427948734435222E-3</v>
      </c>
      <c r="FL66" s="4">
        <f ca="1">FD66/FB$39</f>
        <v>8.1619032287453717E-4</v>
      </c>
      <c r="FM66" s="4">
        <f ca="1">FE66/FC$39</f>
        <v>4.3775420161054597E-3</v>
      </c>
      <c r="FN66" s="4">
        <f ca="1">FF66/FD$39</f>
        <v>4.672219287790649E-3</v>
      </c>
      <c r="FO66" s="4">
        <f ca="1">FG66/FE$39</f>
        <v>4.6767698212561663E-3</v>
      </c>
      <c r="FP66" s="4">
        <f ca="1">FH66*OFFSET($H$19,FN$40,0)</f>
        <v>8.395067018305596E-10</v>
      </c>
      <c r="FQ66" s="4">
        <f ca="1">FI66*OFFSET($H$19,FO$40,0)</f>
        <v>1.089470440649524E-8</v>
      </c>
      <c r="FR66" s="4">
        <f ca="1">FJ66*OFFSET($H$19,FP$40,0)</f>
        <v>1.4083446239815319E-7</v>
      </c>
      <c r="FS66" s="4">
        <f ca="1">FK66*OFFSET($H$19,FQ$40,0)</f>
        <v>1.7331629627081789E-6</v>
      </c>
      <c r="FT66" s="4">
        <f ca="1">FL66*OFFSET($H$19,FR$40,0)</f>
        <v>2.8954351703974203E-7</v>
      </c>
      <c r="FU66" s="4">
        <f ca="1">FM66*OFFSET($H$19,FS$40,0)</f>
        <v>1.5529330302134118E-6</v>
      </c>
      <c r="FV66" s="4">
        <f ca="1">FN66*OFFSET($H$19,FT$40,0)</f>
        <v>1.6574697923437327E-6</v>
      </c>
      <c r="FW66" s="4">
        <f ca="1">FO66*OFFSET($H$19,FU$40,0)</f>
        <v>1.6590840940906249E-6</v>
      </c>
      <c r="FX66" s="4">
        <f ca="1">FP66*$O$11</f>
        <v>1.5111120632950075E-14</v>
      </c>
      <c r="FY66" s="4">
        <f ca="1">FQ66*$O$11</f>
        <v>1.9610467931691432E-13</v>
      </c>
      <c r="FZ66" s="4">
        <f ca="1">FR66*$O$11</f>
        <v>2.5350203231667578E-12</v>
      </c>
      <c r="GA66" s="4">
        <f ca="1">FS66*$O$11</f>
        <v>3.1196933328747224E-11</v>
      </c>
      <c r="GB66" s="4">
        <f ca="1">FT66*$O$11</f>
        <v>5.2117833067153569E-12</v>
      </c>
      <c r="GC66" s="4">
        <f ca="1">FU66*$O$11</f>
        <v>2.7952794543841414E-11</v>
      </c>
      <c r="GD66" s="4">
        <f ca="1">FV66*$O$11</f>
        <v>2.9834456262187189E-11</v>
      </c>
      <c r="GE66" s="4">
        <f ca="1">FW66*$O$11</f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>N67/O67</f>
        <v>6.2700811102599929E-9</v>
      </c>
      <c r="N67" s="4">
        <f>10^(AA67+I67*LOG10(_xlfn.XLOOKUP(F67,$B$45:$B$55,$N$45:$N$55))+J67*LOG10(_xlfn.XLOOKUP(G67,$B$45:$B$55,$N$45:$N$55))+IFERROR(K67*LOG10(_xlfn.XLOOKUP(H67,$B$45:$B$55,$N$45:$N$55)),0))</f>
        <v>6.2700811102599929E-9</v>
      </c>
      <c r="O67" s="9">
        <f>LOOKUP(E67,$J$8:$J$16,$K$8:$K$16)</f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 s="18">
        <f t="shared" si="10"/>
        <v>298.15146094215862</v>
      </c>
      <c r="W67" s="18">
        <f t="shared" si="9"/>
        <v>-16.913728000000003</v>
      </c>
      <c r="X67">
        <v>11.78</v>
      </c>
      <c r="Y67" s="18">
        <v>0</v>
      </c>
      <c r="Z67">
        <f>220*Y67*(0.003354-(1/$H$8))</f>
        <v>0</v>
      </c>
      <c r="AA67">
        <f>X67+Z67</f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>N68/O68</f>
        <v>6.6481252213925032E-9</v>
      </c>
      <c r="N68" s="4">
        <f>10^(AA68+I68*LOG10(_xlfn.XLOOKUP(F68,$B$45:$B$55,$N$45:$N$55))+J68*LOG10(_xlfn.XLOOKUP(G68,$B$45:$B$55,$N$45:$N$55))+IFERROR(K68*LOG10(_xlfn.XLOOKUP(H68,$B$45:$B$55,$N$45:$N$55)),0))</f>
        <v>6.6481252213925032E-9</v>
      </c>
      <c r="O68" s="9">
        <f>LOOKUP(E68,$J$8:$J$16,$K$8:$K$16)</f>
        <v>1</v>
      </c>
      <c r="P68" s="4"/>
      <c r="Q68" s="4"/>
      <c r="R68" s="4"/>
      <c r="S68" s="4"/>
      <c r="T68" s="18">
        <v>2.36</v>
      </c>
      <c r="U68" s="18">
        <f>Y68*220*8.314*LN(10)</f>
        <v>8844.3859179764549</v>
      </c>
      <c r="V68" s="18">
        <f t="shared" si="10"/>
        <v>298.15146094215862</v>
      </c>
      <c r="W68" s="18">
        <f t="shared" si="9"/>
        <v>2.3053813333333335</v>
      </c>
      <c r="X68">
        <v>2.36</v>
      </c>
      <c r="Y68" s="18">
        <v>2.1</v>
      </c>
      <c r="Z68">
        <f>220*Y68*(0.003354-(1/$H$8))</f>
        <v>-5.4618666666666482E-2</v>
      </c>
      <c r="AA68">
        <f>X68+Z68</f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>N69/O69</f>
        <v>2.8790709693854716E-10</v>
      </c>
      <c r="N69" s="4">
        <f>10^(AA69+I69*LOG10(_xlfn.XLOOKUP(F69,$B$45:$B$55,$N$45:$N$55))+J69*LOG10(_xlfn.XLOOKUP(G69,$B$45:$B$55,$N$45:$N$55))+IFERROR(K69*LOG10(_xlfn.XLOOKUP(H69,$B$45:$B$55,$N$45:$N$55)),0))</f>
        <v>2.8790709693854716E-10</v>
      </c>
      <c r="O69" s="9">
        <f>LOOKUP(E69,$J$8:$J$16,$K$8:$K$16)</f>
        <v>1</v>
      </c>
      <c r="P69" s="4"/>
      <c r="Q69" s="4"/>
      <c r="R69" s="4"/>
      <c r="S69" s="4"/>
      <c r="T69" s="18">
        <v>6.75</v>
      </c>
      <c r="U69" s="18">
        <v>0</v>
      </c>
      <c r="V69" s="18">
        <f t="shared" si="10"/>
        <v>298.15146094215862</v>
      </c>
      <c r="W69" s="18">
        <f t="shared" si="9"/>
        <v>6.7500000000000009</v>
      </c>
      <c r="X69">
        <v>6.75</v>
      </c>
      <c r="Y69" s="18">
        <v>0</v>
      </c>
      <c r="Z69">
        <f>220*Y69*(0.003354-(1/$H$8))</f>
        <v>0</v>
      </c>
      <c r="AA69">
        <f>X69+Z69</f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>N70/O70</f>
        <v>1.4346548828589335E-16</v>
      </c>
      <c r="N70" s="4">
        <f>10^(AA70+I70*LOG10(_xlfn.XLOOKUP(F70,$B$45:$B$55,$N$45:$N$55))+J70*LOG10(_xlfn.XLOOKUP(G70,$B$45:$B$55,$N$45:$N$55))+IFERROR(K70*LOG10(_xlfn.XLOOKUP(H70,$B$45:$B$55,$N$45:$N$55)),0))</f>
        <v>5.8546856501482838E-17</v>
      </c>
      <c r="O70" s="9">
        <f>LOOKUP(E70,$J$8:$J$16,$K$8:$K$16)</f>
        <v>0.40809017695470123</v>
      </c>
      <c r="P70" s="4"/>
      <c r="Q70" s="4"/>
      <c r="R70" s="4"/>
      <c r="S70" s="4"/>
      <c r="T70" s="18">
        <v>9.92</v>
      </c>
      <c r="U70" s="18">
        <v>0</v>
      </c>
      <c r="V70" s="18">
        <f t="shared" si="10"/>
        <v>298.15146094215862</v>
      </c>
      <c r="W70" s="18">
        <f t="shared" si="9"/>
        <v>9.92</v>
      </c>
      <c r="X70">
        <v>9.92</v>
      </c>
      <c r="Y70" s="18">
        <v>0</v>
      </c>
      <c r="Z70">
        <f>220*Y70*(0.003354-(1/$H$8))</f>
        <v>0</v>
      </c>
      <c r="AA70">
        <f>X70+Z70</f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>N71/O71</f>
        <v>7.2871665666463401E-12</v>
      </c>
      <c r="N71" s="4">
        <f>10^(AA71+I71*LOG10(_xlfn.XLOOKUP(F71,$B$45:$B$55,$N$45:$N$55))+J71*LOG10(_xlfn.XLOOKUP(G71,$B$45:$B$55,$N$45:$N$55))+IFERROR(K71*LOG10(_xlfn.XLOOKUP(H71,$B$45:$B$55,$N$45:$N$55)),0))</f>
        <v>5.5213658455731765E-12</v>
      </c>
      <c r="O71" s="9">
        <f>LOOKUP(E71,$J$8:$J$16,$K$8:$K$16)</f>
        <v>0.75768349674408353</v>
      </c>
      <c r="P71" s="4"/>
      <c r="Q71" s="4"/>
      <c r="R71" s="4"/>
      <c r="S71" s="4"/>
      <c r="T71" s="18">
        <v>0.4</v>
      </c>
      <c r="U71" s="18">
        <f>Y71*220*8.314*LN(10)</f>
        <v>6738.5797470296793</v>
      </c>
      <c r="V71" s="18">
        <f t="shared" si="10"/>
        <v>298.15146094215862</v>
      </c>
      <c r="W71" s="18">
        <f t="shared" si="9"/>
        <v>0.35838577777777786</v>
      </c>
      <c r="X71">
        <v>0.4</v>
      </c>
      <c r="Y71" s="18">
        <v>1.6</v>
      </c>
      <c r="Z71">
        <f>220*Y71*(0.003354-(1/$H$8))</f>
        <v>-4.161422222222208E-2</v>
      </c>
      <c r="AA71">
        <f>X71+Z71</f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>N72/O72</f>
        <v>7.5816641539917124E-10</v>
      </c>
      <c r="N72" s="4">
        <f>10^(AA72+I72*LOG10(_xlfn.XLOOKUP(F72,$B$45:$B$55,$N$45:$N$55))+J72*LOG10(_xlfn.XLOOKUP(G72,$B$45:$B$55,$N$45:$N$55))+IFERROR(K72*LOG10(_xlfn.XLOOKUP(H72,$B$45:$B$55,$N$45:$N$55)),0))</f>
        <v>5.7445018073357147E-10</v>
      </c>
      <c r="O72" s="9">
        <f>LOOKUP(E72,$J$8:$J$16,$K$8:$K$16)</f>
        <v>0.75768349674408353</v>
      </c>
      <c r="P72" s="4"/>
      <c r="Q72" s="4"/>
      <c r="R72" s="4"/>
      <c r="S72" s="4"/>
      <c r="T72" s="18">
        <v>14.62</v>
      </c>
      <c r="U72" s="18">
        <v>0</v>
      </c>
      <c r="V72" s="18">
        <f t="shared" si="10"/>
        <v>298.15146094215862</v>
      </c>
      <c r="W72" s="18">
        <f t="shared" si="9"/>
        <v>14.620000000000001</v>
      </c>
      <c r="X72">
        <v>14.62</v>
      </c>
      <c r="Y72" s="18">
        <v>0</v>
      </c>
      <c r="Z72">
        <f>220*Y72*(0.003354-(1/$H$8))</f>
        <v>0</v>
      </c>
      <c r="AA72">
        <f>X72+Z72</f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 s="18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 s="18">
        <f t="shared" ref="E78:E141" ca="1" si="11">OFFSET($B$44,_xlfn.XMATCH($A78,$D$45:$D$72),0)</f>
        <v>7</v>
      </c>
      <c r="J78" s="11">
        <f ca="1">OFFSET($M$44,_xlfn.XMATCH(A78,$D$45:$D$72),0)</f>
        <v>8.110062890260101E-5</v>
      </c>
      <c r="K78" s="9">
        <f t="shared" ref="K78:K141" ca="1" si="12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 s="18">
        <f t="shared" ca="1" si="11"/>
        <v>4</v>
      </c>
      <c r="J79" s="11">
        <f ca="1">OFFSET($M$44,_xlfn.XMATCH(A79,$D$45:$D$72),0)</f>
        <v>1.3596061148553166E-4</v>
      </c>
      <c r="K79" s="9">
        <f t="shared" ca="1" si="12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 s="18">
        <f t="shared" ca="1" si="11"/>
        <v>3</v>
      </c>
      <c r="J80" s="11">
        <f ca="1">OFFSET($M$44,_xlfn.XMATCH(A80,$D$45:$D$72),0)</f>
        <v>1.7605847372053327E-4</v>
      </c>
      <c r="K80" s="9">
        <f t="shared" ca="1" si="12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 s="18">
        <f t="shared" ca="1" si="11"/>
        <v>6</v>
      </c>
      <c r="J81" s="11">
        <f ca="1">OFFSET($M$44,_xlfn.XMATCH(A81,$D$45:$D$72),0)</f>
        <v>8.5927580948737873E-6</v>
      </c>
      <c r="K81" s="9">
        <f t="shared" ca="1" si="12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 s="18">
        <f t="shared" ca="1" si="11"/>
        <v>54</v>
      </c>
      <c r="J82" s="11">
        <f ca="1">OFFSET($M$44,_xlfn.XMATCH(A82,$D$45:$D$72),0)</f>
        <v>2.165511815537023E-4</v>
      </c>
      <c r="K82" s="9">
        <f t="shared" ca="1" si="12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 s="18">
        <f t="shared" ca="1" si="11"/>
        <v>52</v>
      </c>
      <c r="J83" s="11">
        <f ca="1">OFFSET($M$44,_xlfn.XMATCH(A83,$D$45:$D$72),0)</f>
        <v>8.5737686354730889E-6</v>
      </c>
      <c r="K83" s="9">
        <f t="shared" ca="1" si="12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 s="18">
        <f t="shared" ca="1" si="11"/>
        <v>55</v>
      </c>
      <c r="J84" s="11">
        <f ca="1">OFFSET($M$44,_xlfn.XMATCH(A84,$D$45:$D$72),0)</f>
        <v>3.3689539166550664E-10</v>
      </c>
      <c r="K84" s="9">
        <f t="shared" ca="1" si="12"/>
        <v>1.0000136788291183</v>
      </c>
      <c r="N84" s="4"/>
    </row>
    <row r="85" spans="1:14" x14ac:dyDescent="0.2">
      <c r="A85" s="16" t="s">
        <v>6</v>
      </c>
      <c r="B85" s="25">
        <v>3.5523199999999997E-8</v>
      </c>
      <c r="C85" s="16">
        <v>8</v>
      </c>
      <c r="D85" s="16">
        <v>9</v>
      </c>
      <c r="E85" s="24">
        <f t="shared" ca="1" si="11"/>
        <v>1</v>
      </c>
      <c r="F85" s="16"/>
      <c r="G85" s="16"/>
      <c r="H85" s="16"/>
      <c r="I85" s="16"/>
      <c r="J85" s="25">
        <f ca="1">OFFSET($M$44,_xlfn.XMATCH(A85,$D$45:$D$72),0)</f>
        <v>3.5523207453943098E-8</v>
      </c>
      <c r="K85" s="17">
        <f t="shared" ca="1" si="12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s="18" t="e">
        <f t="shared" ca="1" si="11"/>
        <v>#N/A</v>
      </c>
      <c r="J86" s="11" t="e">
        <f ca="1">OFFSET($M$44,_xlfn.XMATCH(A86,$D$45:$D$72),0)</f>
        <v>#N/A</v>
      </c>
      <c r="K86" s="9" t="e">
        <f t="shared" ca="1" si="12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s="18" t="e">
        <f t="shared" ca="1" si="11"/>
        <v>#N/A</v>
      </c>
      <c r="J87" s="11" t="e">
        <f ca="1">OFFSET($M$44,_xlfn.XMATCH(A87,$D$45:$D$72),0)</f>
        <v>#N/A</v>
      </c>
      <c r="K87" s="9" t="e">
        <f t="shared" ca="1" si="12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s="18" t="e">
        <f t="shared" ca="1" si="11"/>
        <v>#N/A</v>
      </c>
      <c r="J88" s="11" t="e">
        <f ca="1">OFFSET($M$44,_xlfn.XMATCH(A88,$D$45:$D$72),0)</f>
        <v>#N/A</v>
      </c>
      <c r="K88" s="9" t="e">
        <f t="shared" ca="1" si="12"/>
        <v>#N/A</v>
      </c>
      <c r="N88" s="4"/>
    </row>
    <row r="89" spans="1:14" x14ac:dyDescent="0.2">
      <c r="A89" s="14" t="s">
        <v>604</v>
      </c>
      <c r="B89" s="26">
        <v>2.9859700000000002E-14</v>
      </c>
      <c r="C89" s="14">
        <v>12</v>
      </c>
      <c r="D89" s="14">
        <v>13</v>
      </c>
      <c r="E89" s="20" t="e">
        <f t="shared" ca="1" si="11"/>
        <v>#N/A</v>
      </c>
      <c r="F89" s="14" t="s">
        <v>143</v>
      </c>
      <c r="G89" s="20">
        <v>1</v>
      </c>
      <c r="H89" s="14"/>
      <c r="I89" s="14" t="s">
        <v>6</v>
      </c>
      <c r="J89" s="19" cm="1">
        <f t="array" ref="J89:J96">$I$20:$I$27*$G$20:$G$27*$N$11</f>
        <v>3.2181341295102104E-14</v>
      </c>
      <c r="K89" s="15">
        <f>B89/J89</f>
        <v>0.92785753478039623</v>
      </c>
      <c r="N89" s="4"/>
    </row>
    <row r="90" spans="1:14" x14ac:dyDescent="0.2">
      <c r="A90" s="14" t="s">
        <v>605</v>
      </c>
      <c r="B90" s="26">
        <v>1.1702200000000001E-13</v>
      </c>
      <c r="C90" s="14">
        <v>13</v>
      </c>
      <c r="D90" s="14">
        <v>14</v>
      </c>
      <c r="E90" s="20" t="e">
        <f t="shared" ca="1" si="11"/>
        <v>#N/A</v>
      </c>
      <c r="F90" s="14" t="s">
        <v>143</v>
      </c>
      <c r="G90" s="20">
        <v>2</v>
      </c>
      <c r="H90" s="14"/>
      <c r="I90" s="14" t="s">
        <v>6</v>
      </c>
      <c r="J90" s="26">
        <v>1.2615017362245259E-13</v>
      </c>
      <c r="K90" s="15">
        <f>B90/J90</f>
        <v>0.92764041966543975</v>
      </c>
      <c r="N90" s="4"/>
    </row>
    <row r="91" spans="1:14" x14ac:dyDescent="0.2">
      <c r="A91" s="14" t="s">
        <v>606</v>
      </c>
      <c r="B91" s="26">
        <v>4.5816199999999998E-13</v>
      </c>
      <c r="C91" s="14">
        <v>14</v>
      </c>
      <c r="D91" s="14">
        <v>15</v>
      </c>
      <c r="E91" s="20" t="e">
        <f t="shared" ca="1" si="11"/>
        <v>#N/A</v>
      </c>
      <c r="F91" s="14" t="s">
        <v>143</v>
      </c>
      <c r="G91" s="20">
        <v>3</v>
      </c>
      <c r="H91" s="14"/>
      <c r="I91" s="14" t="s">
        <v>6</v>
      </c>
      <c r="J91" s="26">
        <v>4.9434107910441356E-13</v>
      </c>
      <c r="K91" s="15">
        <f>B91/J91</f>
        <v>0.92681352888989443</v>
      </c>
      <c r="N91" s="4"/>
    </row>
    <row r="92" spans="1:14" x14ac:dyDescent="0.2">
      <c r="A92" s="14" t="s">
        <v>607</v>
      </c>
      <c r="B92" s="26">
        <v>1.78678E-12</v>
      </c>
      <c r="C92" s="14">
        <v>15</v>
      </c>
      <c r="D92" s="14">
        <v>16</v>
      </c>
      <c r="E92" s="20" t="e">
        <f t="shared" ca="1" si="11"/>
        <v>#N/A</v>
      </c>
      <c r="F92" s="14" t="s">
        <v>143</v>
      </c>
      <c r="G92" s="20">
        <v>4</v>
      </c>
      <c r="H92" s="14"/>
      <c r="I92" s="14" t="s">
        <v>6</v>
      </c>
      <c r="J92" s="26">
        <v>1.9346321948821126E-12</v>
      </c>
      <c r="K92" s="15">
        <f>B92/J92</f>
        <v>0.92357607028703348</v>
      </c>
      <c r="N92" s="4"/>
    </row>
    <row r="93" spans="1:14" x14ac:dyDescent="0.2">
      <c r="A93" s="14" t="s">
        <v>608</v>
      </c>
      <c r="B93" s="26">
        <v>6.1731599999999996E-11</v>
      </c>
      <c r="C93" s="14">
        <v>16</v>
      </c>
      <c r="D93" s="14">
        <v>17</v>
      </c>
      <c r="E93" s="20" t="e">
        <f t="shared" ca="1" si="11"/>
        <v>#N/A</v>
      </c>
      <c r="F93" s="14" t="s">
        <v>143</v>
      </c>
      <c r="G93" s="20">
        <v>5</v>
      </c>
      <c r="H93" s="14"/>
      <c r="I93" s="14" t="s">
        <v>6</v>
      </c>
      <c r="J93" s="26">
        <v>6.8076729160978179E-11</v>
      </c>
      <c r="K93" s="15">
        <f>B93/J93</f>
        <v>0.9067944473951719</v>
      </c>
      <c r="N93" s="4"/>
    </row>
    <row r="94" spans="1:14" x14ac:dyDescent="0.2">
      <c r="A94" s="14" t="s">
        <v>609</v>
      </c>
      <c r="B94" s="26">
        <v>2.53867E-10</v>
      </c>
      <c r="C94" s="14">
        <v>17</v>
      </c>
      <c r="D94" s="14">
        <v>18</v>
      </c>
      <c r="E94" s="20" t="e">
        <f t="shared" ca="1" si="11"/>
        <v>#N/A</v>
      </c>
      <c r="F94" s="14" t="s">
        <v>143</v>
      </c>
      <c r="G94" s="20">
        <v>6</v>
      </c>
      <c r="H94" s="14"/>
      <c r="I94" s="14" t="s">
        <v>6</v>
      </c>
      <c r="J94" s="26">
        <v>3.0185826491783E-10</v>
      </c>
      <c r="K94" s="15">
        <f>B94/J94</f>
        <v>0.8410139111781687</v>
      </c>
      <c r="N94" s="4"/>
    </row>
    <row r="95" spans="1:14" x14ac:dyDescent="0.2">
      <c r="A95" s="14" t="s">
        <v>610</v>
      </c>
      <c r="B95" s="26">
        <v>3.2704300000000002E-10</v>
      </c>
      <c r="C95" s="14">
        <v>18</v>
      </c>
      <c r="D95" s="14">
        <v>19</v>
      </c>
      <c r="E95" s="20" t="e">
        <f t="shared" ca="1" si="11"/>
        <v>#N/A</v>
      </c>
      <c r="F95" s="14" t="s">
        <v>143</v>
      </c>
      <c r="G95" s="20">
        <v>7</v>
      </c>
      <c r="H95" s="14"/>
      <c r="I95" s="14" t="s">
        <v>6</v>
      </c>
      <c r="J95" s="26">
        <v>4.0080798128777068E-10</v>
      </c>
      <c r="K95" s="15">
        <f>B95/J95</f>
        <v>0.81595930038426767</v>
      </c>
      <c r="N95" s="4"/>
    </row>
    <row r="96" spans="1:14" x14ac:dyDescent="0.2">
      <c r="A96" s="14" t="s">
        <v>611</v>
      </c>
      <c r="B96" s="26">
        <v>3.3396299999999998E-10</v>
      </c>
      <c r="C96" s="14">
        <v>19</v>
      </c>
      <c r="D96" s="14">
        <v>20</v>
      </c>
      <c r="E96" s="20" t="e">
        <f t="shared" ca="1" si="11"/>
        <v>#N/A</v>
      </c>
      <c r="F96" s="14" t="s">
        <v>143</v>
      </c>
      <c r="G96" s="20">
        <v>8</v>
      </c>
      <c r="H96" s="14"/>
      <c r="I96" s="14" t="s">
        <v>6</v>
      </c>
      <c r="J96" s="26">
        <v>4.1048120941875034E-10</v>
      </c>
      <c r="K96" s="15">
        <f>B96/J96</f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s="18" t="e">
        <f t="shared" ca="1" si="11"/>
        <v>#N/A</v>
      </c>
      <c r="F97" t="s">
        <v>143</v>
      </c>
      <c r="G97" s="18">
        <v>1</v>
      </c>
      <c r="H97" s="18">
        <v>2</v>
      </c>
      <c r="I97" t="s">
        <v>6</v>
      </c>
      <c r="J97" s="11" t="e">
        <f ca="1">OFFSET($M$44,_xlfn.XMATCH(A97,$D$45:$D$72),0)</f>
        <v>#N/A</v>
      </c>
      <c r="K97" s="9" t="e">
        <f t="shared" ca="1" si="12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s="18" t="e">
        <f t="shared" ca="1" si="11"/>
        <v>#N/A</v>
      </c>
      <c r="F98" t="s">
        <v>143</v>
      </c>
      <c r="G98" s="18">
        <v>1</v>
      </c>
      <c r="H98" s="18">
        <v>4</v>
      </c>
      <c r="I98" t="s">
        <v>6</v>
      </c>
      <c r="J98" s="11" t="e">
        <f ca="1">OFFSET($M$44,_xlfn.XMATCH(A98,$D$45:$D$72),0)</f>
        <v>#N/A</v>
      </c>
      <c r="K98" s="9" t="e">
        <f t="shared" ca="1" si="12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s="18" t="e">
        <f t="shared" ca="1" si="11"/>
        <v>#N/A</v>
      </c>
      <c r="F99" t="s">
        <v>143</v>
      </c>
      <c r="G99" s="18">
        <v>1</v>
      </c>
      <c r="H99" s="18">
        <v>6</v>
      </c>
      <c r="I99" t="s">
        <v>6</v>
      </c>
      <c r="J99" s="11" t="e">
        <f ca="1">OFFSET($M$44,_xlfn.XMATCH(A99,$D$45:$D$72),0)</f>
        <v>#N/A</v>
      </c>
      <c r="K99" s="9" t="e">
        <f t="shared" ca="1" si="12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s="18" t="e">
        <f t="shared" ca="1" si="11"/>
        <v>#N/A</v>
      </c>
      <c r="F100" t="s">
        <v>143</v>
      </c>
      <c r="G100" s="18">
        <v>1</v>
      </c>
      <c r="H100" s="18">
        <v>8</v>
      </c>
      <c r="I100" t="s">
        <v>6</v>
      </c>
      <c r="J100" s="11" t="e">
        <f ca="1">OFFSET($M$44,_xlfn.XMATCH(A100,$D$45:$D$72),0)</f>
        <v>#N/A</v>
      </c>
      <c r="K100" s="9" t="e">
        <f t="shared" ca="1" si="12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s="18" t="e">
        <f t="shared" ca="1" si="11"/>
        <v>#N/A</v>
      </c>
      <c r="F101" t="s">
        <v>143</v>
      </c>
      <c r="G101" s="18">
        <v>2</v>
      </c>
      <c r="H101" s="18">
        <v>3</v>
      </c>
      <c r="I101" t="s">
        <v>6</v>
      </c>
      <c r="J101" s="11" t="e">
        <f ca="1">OFFSET($M$44,_xlfn.XMATCH(A101,$D$45:$D$72),0)</f>
        <v>#N/A</v>
      </c>
      <c r="K101" s="9" t="e">
        <f t="shared" ca="1" si="12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s="18" t="e">
        <f t="shared" ca="1" si="11"/>
        <v>#N/A</v>
      </c>
      <c r="F102" t="s">
        <v>143</v>
      </c>
      <c r="G102" s="18">
        <v>2</v>
      </c>
      <c r="H102" s="18">
        <v>5</v>
      </c>
      <c r="I102" t="s">
        <v>6</v>
      </c>
      <c r="J102" s="11" t="e">
        <f ca="1">OFFSET($M$44,_xlfn.XMATCH(A102,$D$45:$D$72),0)</f>
        <v>#N/A</v>
      </c>
      <c r="K102" s="9" t="e">
        <f t="shared" ca="1" si="12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s="18" t="e">
        <f t="shared" ca="1" si="11"/>
        <v>#N/A</v>
      </c>
      <c r="F103" t="s">
        <v>143</v>
      </c>
      <c r="G103" s="18">
        <v>2</v>
      </c>
      <c r="H103" s="18">
        <v>7</v>
      </c>
      <c r="I103" t="s">
        <v>6</v>
      </c>
      <c r="J103" s="11" t="e">
        <f ca="1">OFFSET($M$44,_xlfn.XMATCH(A103,$D$45:$D$72),0)</f>
        <v>#N/A</v>
      </c>
      <c r="K103" s="9" t="e">
        <f t="shared" ca="1" si="12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s="18" t="e">
        <f t="shared" ca="1" si="11"/>
        <v>#N/A</v>
      </c>
      <c r="F104" t="s">
        <v>143</v>
      </c>
      <c r="G104" s="18">
        <v>3</v>
      </c>
      <c r="H104" s="18">
        <v>4</v>
      </c>
      <c r="I104" t="s">
        <v>6</v>
      </c>
      <c r="J104" s="11" t="e">
        <f ca="1">OFFSET($M$44,_xlfn.XMATCH(A104,$D$45:$D$72),0)</f>
        <v>#N/A</v>
      </c>
      <c r="K104" s="9" t="e">
        <f t="shared" ca="1" si="12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s="18" t="e">
        <f t="shared" ca="1" si="11"/>
        <v>#N/A</v>
      </c>
      <c r="F105" t="s">
        <v>143</v>
      </c>
      <c r="G105" s="18">
        <v>3</v>
      </c>
      <c r="H105" s="18">
        <v>6</v>
      </c>
      <c r="I105" t="s">
        <v>6</v>
      </c>
      <c r="J105" s="11" t="e">
        <f ca="1">OFFSET($M$44,_xlfn.XMATCH(A105,$D$45:$D$72),0)</f>
        <v>#N/A</v>
      </c>
      <c r="K105" s="9" t="e">
        <f t="shared" ca="1" si="12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s="18" t="e">
        <f t="shared" ca="1" si="11"/>
        <v>#N/A</v>
      </c>
      <c r="F106" t="s">
        <v>143</v>
      </c>
      <c r="G106" s="18">
        <v>3</v>
      </c>
      <c r="H106" s="18">
        <v>8</v>
      </c>
      <c r="I106" t="s">
        <v>6</v>
      </c>
      <c r="J106" s="11" t="e">
        <f ca="1">OFFSET($M$44,_xlfn.XMATCH(A106,$D$45:$D$72),0)</f>
        <v>#N/A</v>
      </c>
      <c r="K106" s="9" t="e">
        <f t="shared" ca="1" si="12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s="18" t="e">
        <f t="shared" ca="1" si="11"/>
        <v>#N/A</v>
      </c>
      <c r="F107" t="s">
        <v>143</v>
      </c>
      <c r="G107" s="18">
        <v>4</v>
      </c>
      <c r="H107" s="18">
        <v>5</v>
      </c>
      <c r="I107" t="s">
        <v>6</v>
      </c>
      <c r="J107" s="11" t="e">
        <f ca="1">OFFSET($M$44,_xlfn.XMATCH(A107,$D$45:$D$72),0)</f>
        <v>#N/A</v>
      </c>
      <c r="K107" s="9" t="e">
        <f t="shared" ca="1" si="12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s="18" t="e">
        <f t="shared" ca="1" si="11"/>
        <v>#N/A</v>
      </c>
      <c r="F108" t="s">
        <v>143</v>
      </c>
      <c r="G108" s="18">
        <v>4</v>
      </c>
      <c r="H108" s="18">
        <v>7</v>
      </c>
      <c r="I108" t="s">
        <v>6</v>
      </c>
      <c r="J108" s="11" t="e">
        <f ca="1">OFFSET($M$44,_xlfn.XMATCH(A108,$D$45:$D$72),0)</f>
        <v>#N/A</v>
      </c>
      <c r="K108" s="9" t="e">
        <f t="shared" ca="1" si="12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s="18" t="e">
        <f t="shared" ca="1" si="11"/>
        <v>#N/A</v>
      </c>
      <c r="F109" t="s">
        <v>144</v>
      </c>
      <c r="G109" s="18">
        <v>1</v>
      </c>
      <c r="I109" t="s">
        <v>6</v>
      </c>
      <c r="J109" s="11" t="e">
        <f ca="1">OFFSET($M$44,_xlfn.XMATCH(A109,$D$45:$D$72),0)</f>
        <v>#N/A</v>
      </c>
      <c r="K109" s="9" t="e">
        <f t="shared" ca="1" si="12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s="18" t="e">
        <f t="shared" ca="1" si="11"/>
        <v>#N/A</v>
      </c>
      <c r="F110" t="s">
        <v>144</v>
      </c>
      <c r="G110" s="18">
        <v>2</v>
      </c>
      <c r="I110" t="s">
        <v>6</v>
      </c>
      <c r="J110" s="11" t="e">
        <f ca="1">OFFSET($M$44,_xlfn.XMATCH(A110,$D$45:$D$72),0)</f>
        <v>#N/A</v>
      </c>
      <c r="K110" s="9" t="e">
        <f t="shared" ca="1" si="12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s="18" t="e">
        <f t="shared" ca="1" si="11"/>
        <v>#N/A</v>
      </c>
      <c r="F111" t="s">
        <v>144</v>
      </c>
      <c r="G111" s="18">
        <v>3</v>
      </c>
      <c r="I111" t="s">
        <v>6</v>
      </c>
      <c r="J111" s="11" t="e">
        <f ca="1">OFFSET($M$44,_xlfn.XMATCH(A111,$D$45:$D$72),0)</f>
        <v>#N/A</v>
      </c>
      <c r="K111" s="9" t="e">
        <f t="shared" ca="1" si="12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s="18" t="e">
        <f t="shared" ca="1" si="11"/>
        <v>#N/A</v>
      </c>
      <c r="F112" t="s">
        <v>144</v>
      </c>
      <c r="G112" s="18">
        <v>4</v>
      </c>
      <c r="I112" t="s">
        <v>6</v>
      </c>
      <c r="J112" s="11" t="e">
        <f ca="1">OFFSET($M$44,_xlfn.XMATCH(A112,$D$45:$D$72),0)</f>
        <v>#N/A</v>
      </c>
      <c r="K112" s="9" t="e">
        <f t="shared" ca="1" si="12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s="18" t="e">
        <f t="shared" ca="1" si="11"/>
        <v>#N/A</v>
      </c>
      <c r="F113" t="s">
        <v>144</v>
      </c>
      <c r="G113" s="18">
        <v>5</v>
      </c>
      <c r="I113" t="s">
        <v>6</v>
      </c>
      <c r="J113" s="11" t="e">
        <f ca="1">OFFSET($M$44,_xlfn.XMATCH(A113,$D$45:$D$72),0)</f>
        <v>#N/A</v>
      </c>
      <c r="K113" s="9" t="e">
        <f t="shared" ca="1" si="12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s="18" t="e">
        <f t="shared" ca="1" si="11"/>
        <v>#N/A</v>
      </c>
      <c r="F114" t="s">
        <v>144</v>
      </c>
      <c r="G114" s="18">
        <v>6</v>
      </c>
      <c r="I114" t="s">
        <v>6</v>
      </c>
      <c r="J114" s="11" t="e">
        <f ca="1">OFFSET($M$44,_xlfn.XMATCH(A114,$D$45:$D$72),0)</f>
        <v>#N/A</v>
      </c>
      <c r="K114" s="9" t="e">
        <f t="shared" ca="1" si="12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s="18" t="e">
        <f t="shared" ca="1" si="11"/>
        <v>#N/A</v>
      </c>
      <c r="F115" t="s">
        <v>144</v>
      </c>
      <c r="G115" s="18">
        <v>7</v>
      </c>
      <c r="I115" t="s">
        <v>6</v>
      </c>
      <c r="J115" s="11" t="e">
        <f ca="1">OFFSET($M$44,_xlfn.XMATCH(A115,$D$45:$D$72),0)</f>
        <v>#N/A</v>
      </c>
      <c r="K115" s="9" t="e">
        <f t="shared" ca="1" si="12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s="18" t="e">
        <f t="shared" ca="1" si="11"/>
        <v>#N/A</v>
      </c>
      <c r="F116" t="s">
        <v>144</v>
      </c>
      <c r="G116" s="18">
        <v>8</v>
      </c>
      <c r="I116" t="s">
        <v>6</v>
      </c>
      <c r="J116" s="11" t="e">
        <f ca="1">OFFSET($M$44,_xlfn.XMATCH(A116,$D$45:$D$72),0)</f>
        <v>#N/A</v>
      </c>
      <c r="K116" s="9" t="e">
        <f t="shared" ca="1" si="12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s="18" t="e">
        <f t="shared" ca="1" si="11"/>
        <v>#N/A</v>
      </c>
      <c r="F117" t="s">
        <v>144</v>
      </c>
      <c r="G117" s="18">
        <v>1</v>
      </c>
      <c r="H117" s="18">
        <v>2</v>
      </c>
      <c r="I117" t="s">
        <v>6</v>
      </c>
      <c r="J117" s="11" t="e">
        <f ca="1">OFFSET($M$44,_xlfn.XMATCH(A117,$D$45:$D$72),0)</f>
        <v>#N/A</v>
      </c>
      <c r="K117" s="9" t="e">
        <f t="shared" ca="1" si="12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s="18" t="e">
        <f t="shared" ca="1" si="11"/>
        <v>#N/A</v>
      </c>
      <c r="F118" t="s">
        <v>144</v>
      </c>
      <c r="G118" s="18">
        <v>1</v>
      </c>
      <c r="H118" s="18">
        <v>4</v>
      </c>
      <c r="I118" t="s">
        <v>6</v>
      </c>
      <c r="J118" s="11" t="e">
        <f ca="1">OFFSET($M$44,_xlfn.XMATCH(A118,$D$45:$D$72),0)</f>
        <v>#N/A</v>
      </c>
      <c r="K118" s="9" t="e">
        <f t="shared" ca="1" si="12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s="18" t="e">
        <f t="shared" ca="1" si="11"/>
        <v>#N/A</v>
      </c>
      <c r="F119" t="s">
        <v>144</v>
      </c>
      <c r="G119" s="18">
        <v>1</v>
      </c>
      <c r="H119" s="18">
        <v>6</v>
      </c>
      <c r="I119" t="s">
        <v>6</v>
      </c>
      <c r="J119" s="11" t="e">
        <f ca="1">OFFSET($M$44,_xlfn.XMATCH(A119,$D$45:$D$72),0)</f>
        <v>#N/A</v>
      </c>
      <c r="K119" s="9" t="e">
        <f t="shared" ca="1" si="12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s="18" t="e">
        <f t="shared" ca="1" si="11"/>
        <v>#N/A</v>
      </c>
      <c r="F120" t="s">
        <v>144</v>
      </c>
      <c r="G120" s="18">
        <v>1</v>
      </c>
      <c r="H120" s="18">
        <v>8</v>
      </c>
      <c r="I120" t="s">
        <v>6</v>
      </c>
      <c r="J120" s="11" t="e">
        <f ca="1">OFFSET($M$44,_xlfn.XMATCH(A120,$D$45:$D$72),0)</f>
        <v>#N/A</v>
      </c>
      <c r="K120" s="9" t="e">
        <f t="shared" ca="1" si="12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s="18" t="e">
        <f t="shared" ca="1" si="11"/>
        <v>#N/A</v>
      </c>
      <c r="F121" t="s">
        <v>144</v>
      </c>
      <c r="G121" s="18">
        <v>2</v>
      </c>
      <c r="H121" s="18">
        <v>3</v>
      </c>
      <c r="I121" t="s">
        <v>6</v>
      </c>
      <c r="J121" s="11" t="e">
        <f ca="1">OFFSET($M$44,_xlfn.XMATCH(A121,$D$45:$D$72),0)</f>
        <v>#N/A</v>
      </c>
      <c r="K121" s="9" t="e">
        <f t="shared" ca="1" si="12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s="18" t="e">
        <f t="shared" ca="1" si="11"/>
        <v>#N/A</v>
      </c>
      <c r="F122" t="s">
        <v>144</v>
      </c>
      <c r="G122" s="18">
        <v>2</v>
      </c>
      <c r="H122" s="18">
        <v>5</v>
      </c>
      <c r="I122" t="s">
        <v>6</v>
      </c>
      <c r="J122" s="11" t="e">
        <f ca="1">OFFSET($M$44,_xlfn.XMATCH(A122,$D$45:$D$72),0)</f>
        <v>#N/A</v>
      </c>
      <c r="K122" s="9" t="e">
        <f t="shared" ca="1" si="12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s="18" t="e">
        <f t="shared" ca="1" si="11"/>
        <v>#N/A</v>
      </c>
      <c r="F123" t="s">
        <v>144</v>
      </c>
      <c r="G123" s="18">
        <v>2</v>
      </c>
      <c r="H123" s="18">
        <v>7</v>
      </c>
      <c r="I123" t="s">
        <v>6</v>
      </c>
      <c r="J123" s="11" t="e">
        <f ca="1">OFFSET($M$44,_xlfn.XMATCH(A123,$D$45:$D$72),0)</f>
        <v>#N/A</v>
      </c>
      <c r="K123" s="9" t="e">
        <f t="shared" ca="1" si="12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s="18" t="e">
        <f t="shared" ca="1" si="11"/>
        <v>#N/A</v>
      </c>
      <c r="F124" t="s">
        <v>144</v>
      </c>
      <c r="G124" s="18">
        <v>3</v>
      </c>
      <c r="H124" s="18">
        <v>4</v>
      </c>
      <c r="I124" t="s">
        <v>6</v>
      </c>
      <c r="J124" s="11" t="e">
        <f ca="1">OFFSET($M$44,_xlfn.XMATCH(A124,$D$45:$D$72),0)</f>
        <v>#N/A</v>
      </c>
      <c r="K124" s="9" t="e">
        <f t="shared" ca="1" si="12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s="18" t="e">
        <f t="shared" ca="1" si="11"/>
        <v>#N/A</v>
      </c>
      <c r="F125" t="s">
        <v>144</v>
      </c>
      <c r="G125" s="18">
        <v>3</v>
      </c>
      <c r="H125" s="18">
        <v>6</v>
      </c>
      <c r="I125" t="s">
        <v>6</v>
      </c>
      <c r="J125" s="11" t="e">
        <f ca="1">OFFSET($M$44,_xlfn.XMATCH(A125,$D$45:$D$72),0)</f>
        <v>#N/A</v>
      </c>
      <c r="K125" s="9" t="e">
        <f t="shared" ca="1" si="12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s="18" t="e">
        <f t="shared" ca="1" si="11"/>
        <v>#N/A</v>
      </c>
      <c r="F126" t="s">
        <v>144</v>
      </c>
      <c r="G126" s="18">
        <v>3</v>
      </c>
      <c r="H126" s="18">
        <v>8</v>
      </c>
      <c r="I126" t="s">
        <v>6</v>
      </c>
      <c r="J126" s="11" t="e">
        <f ca="1">OFFSET($M$44,_xlfn.XMATCH(A126,$D$45:$D$72),0)</f>
        <v>#N/A</v>
      </c>
      <c r="K126" s="9" t="e">
        <f t="shared" ca="1" si="12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s="18" t="e">
        <f t="shared" ca="1" si="11"/>
        <v>#N/A</v>
      </c>
      <c r="F127" t="s">
        <v>144</v>
      </c>
      <c r="G127" s="18">
        <v>4</v>
      </c>
      <c r="H127" s="18">
        <v>5</v>
      </c>
      <c r="I127" t="s">
        <v>6</v>
      </c>
      <c r="J127" s="11" t="e">
        <f ca="1">OFFSET($M$44,_xlfn.XMATCH(A127,$D$45:$D$72),0)</f>
        <v>#N/A</v>
      </c>
      <c r="K127" s="9" t="e">
        <f t="shared" ca="1" si="12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s="18" t="e">
        <f t="shared" ca="1" si="11"/>
        <v>#N/A</v>
      </c>
      <c r="F128" t="s">
        <v>144</v>
      </c>
      <c r="G128" s="18">
        <v>4</v>
      </c>
      <c r="H128" s="18">
        <v>7</v>
      </c>
      <c r="I128" t="s">
        <v>6</v>
      </c>
      <c r="J128" s="11" t="e">
        <f ca="1">OFFSET($M$44,_xlfn.XMATCH(A128,$D$45:$D$72),0)</f>
        <v>#N/A</v>
      </c>
      <c r="K128" s="9" t="e">
        <f t="shared" ca="1" si="12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s="18" t="e">
        <f t="shared" ca="1" si="11"/>
        <v>#N/A</v>
      </c>
      <c r="J129" s="11" t="e">
        <f ca="1">OFFSET($M$44,_xlfn.XMATCH(A129,$D$45:$D$72),0)</f>
        <v>#N/A</v>
      </c>
      <c r="K129" s="9" t="e">
        <f t="shared" ca="1" si="12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s="18" t="e">
        <f t="shared" ca="1" si="11"/>
        <v>#N/A</v>
      </c>
      <c r="J130" s="11" t="e">
        <f ca="1">OFFSET($M$44,_xlfn.XMATCH(A130,$D$45:$D$72),0)</f>
        <v>#N/A</v>
      </c>
      <c r="K130" s="9" t="e">
        <f t="shared" ca="1" si="12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s="18" t="e">
        <f t="shared" ca="1" si="11"/>
        <v>#N/A</v>
      </c>
      <c r="J131" s="11" t="e">
        <f ca="1">OFFSET($M$44,_xlfn.XMATCH(A131,$D$45:$D$72),0)</f>
        <v>#N/A</v>
      </c>
      <c r="K131" s="9" t="e">
        <f t="shared" ca="1" si="12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s="18" t="e">
        <f t="shared" ca="1" si="11"/>
        <v>#N/A</v>
      </c>
      <c r="J132" s="11" t="e">
        <f ca="1">OFFSET($M$44,_xlfn.XMATCH(A132,$D$45:$D$72),0)</f>
        <v>#N/A</v>
      </c>
      <c r="K132" s="9" t="e">
        <f t="shared" ca="1" si="12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s="18" t="e">
        <f t="shared" ca="1" si="11"/>
        <v>#N/A</v>
      </c>
      <c r="J133" s="11" t="e">
        <f ca="1">OFFSET($M$44,_xlfn.XMATCH(A133,$D$45:$D$72),0)</f>
        <v>#N/A</v>
      </c>
      <c r="K133" s="9" t="e">
        <f t="shared" ca="1" si="12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s="18" t="e">
        <f t="shared" ca="1" si="11"/>
        <v>#N/A</v>
      </c>
      <c r="J134" s="11" t="e">
        <f ca="1">OFFSET($M$44,_xlfn.XMATCH(A134,$D$45:$D$72),0)</f>
        <v>#N/A</v>
      </c>
      <c r="K134" s="9" t="e">
        <f t="shared" ca="1" si="12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 s="18">
        <f t="shared" ca="1" si="11"/>
        <v>51</v>
      </c>
      <c r="I135" s="9"/>
      <c r="J135" s="11">
        <f ca="1">OFFSET($M$44,_xlfn.XMATCH(A135,$D$45:$D$72),0)</f>
        <v>2.2062167225408363E-7</v>
      </c>
      <c r="K135" s="9">
        <f t="shared" ca="1" si="12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 s="18">
        <f t="shared" ca="1" si="11"/>
        <v>101</v>
      </c>
      <c r="I136" s="9"/>
      <c r="J136" s="11">
        <f ca="1">OFFSET($M$44,_xlfn.XMATCH(A136,$D$45:$D$72),0)</f>
        <v>1.2893803190737628E-7</v>
      </c>
      <c r="K136" s="9">
        <f t="shared" ca="1" si="12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 s="18">
        <f t="shared" ca="1" si="11"/>
        <v>102</v>
      </c>
      <c r="I137" s="9"/>
      <c r="J137" s="11">
        <f ca="1">OFFSET($M$44,_xlfn.XMATCH(A137,$D$45:$D$72),0)</f>
        <v>6.7373671690621644E-9</v>
      </c>
      <c r="K137" s="9">
        <f t="shared" ca="1" si="12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 s="18">
        <f t="shared" ca="1" si="11"/>
        <v>124</v>
      </c>
      <c r="I138" s="9"/>
      <c r="J138" s="11">
        <f ca="1">OFFSET($M$44,_xlfn.XMATCH(A138,$D$45:$D$72),0)</f>
        <v>8.0348404274269732E-11</v>
      </c>
      <c r="K138" s="9">
        <f t="shared" ca="1" si="12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 s="18">
        <f t="shared" ca="1" si="11"/>
        <v>125</v>
      </c>
      <c r="I139" s="9"/>
      <c r="J139" s="11">
        <f ca="1">OFFSET($M$44,_xlfn.XMATCH(A139,$D$45:$D$72),0)</f>
        <v>6.1935032931335944E-12</v>
      </c>
      <c r="K139" s="9">
        <f t="shared" ca="1" si="12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 s="18">
        <f t="shared" ca="1" si="11"/>
        <v>126</v>
      </c>
      <c r="I140" s="9"/>
      <c r="J140" s="11">
        <f ca="1">OFFSET($M$44,_xlfn.XMATCH(A140,$D$45:$D$72),0)</f>
        <v>8.7527697602797393E-7</v>
      </c>
      <c r="K140" s="9">
        <f t="shared" ca="1" si="12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 s="18">
        <f t="shared" ca="1" si="11"/>
        <v>145</v>
      </c>
      <c r="I141" s="9"/>
      <c r="J141" s="11">
        <f ca="1">OFFSET($M$44,_xlfn.XMATCH(A141,$D$45:$D$72),0)</f>
        <v>4.6899852840233419E-11</v>
      </c>
      <c r="K141" s="9">
        <f t="shared" ca="1" si="12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 s="18">
        <f t="shared" ref="E142:E205" ca="1" si="13">OFFSET($B$44,_xlfn.XMATCH($A142,$D$45:$D$72),0)</f>
        <v>146</v>
      </c>
      <c r="I142" s="9"/>
      <c r="J142" s="11">
        <f ca="1">OFFSET($M$44,_xlfn.XMATCH(A142,$D$45:$D$72),0)</f>
        <v>6.1052017357264626E-12</v>
      </c>
      <c r="K142" s="9">
        <f t="shared" ref="K142:K205" ca="1" si="14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 s="18">
        <f t="shared" ca="1" si="13"/>
        <v>147</v>
      </c>
      <c r="I143" s="9"/>
      <c r="J143" s="11">
        <f ca="1">OFFSET($M$44,_xlfn.XMATCH(A143,$D$45:$D$72),0)</f>
        <v>5.2866723508512116E-7</v>
      </c>
      <c r="K143" s="9">
        <f t="shared" ca="1" si="14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 s="18">
        <f t="shared" ca="1" si="13"/>
        <v>221</v>
      </c>
      <c r="I144" s="9"/>
      <c r="J144" s="11">
        <f ca="1">OFFSET($M$44,_xlfn.XMATCH(A144,$D$45:$D$72),0)</f>
        <v>2.4811289208143086E-7</v>
      </c>
      <c r="K144" s="9">
        <f t="shared" ca="1" si="14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 s="18">
        <f t="shared" ca="1" si="13"/>
        <v>222</v>
      </c>
      <c r="I145" s="9"/>
      <c r="J145" s="11">
        <f ca="1">OFFSET($M$44,_xlfn.XMATCH(A145,$D$45:$D$72),0)</f>
        <v>6.2700811102599929E-9</v>
      </c>
      <c r="K145" s="9">
        <f t="shared" ca="1" si="14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 s="18">
        <f t="shared" ca="1" si="13"/>
        <v>223</v>
      </c>
      <c r="I146" s="9"/>
      <c r="J146" s="11">
        <f ca="1">OFFSET($M$44,_xlfn.XMATCH(A146,$D$45:$D$72),0)</f>
        <v>6.6481252213925032E-9</v>
      </c>
      <c r="K146" s="9">
        <f t="shared" ca="1" si="14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 s="18">
        <f t="shared" ca="1" si="13"/>
        <v>226</v>
      </c>
      <c r="I147" s="9"/>
      <c r="J147" s="11">
        <f ca="1">OFFSET($M$44,_xlfn.XMATCH(A147,$D$45:$D$72),0)</f>
        <v>7.2871665666463401E-12</v>
      </c>
      <c r="K147" s="9">
        <f t="shared" ca="1" si="14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 s="18">
        <f t="shared" ca="1" si="13"/>
        <v>224</v>
      </c>
      <c r="I148" s="9"/>
      <c r="J148" s="11">
        <f ca="1">OFFSET($M$44,_xlfn.XMATCH(A148,$D$45:$D$72),0)</f>
        <v>2.8790709693854716E-10</v>
      </c>
      <c r="K148" s="9">
        <f t="shared" ca="1" si="14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 s="18">
        <f t="shared" ca="1" si="13"/>
        <v>225</v>
      </c>
      <c r="I149" s="9"/>
      <c r="J149" s="11">
        <f ca="1">OFFSET($M$44,_xlfn.XMATCH(A149,$D$45:$D$72),0)</f>
        <v>1.4346548828589335E-16</v>
      </c>
      <c r="K149" s="9">
        <f t="shared" ca="1" si="14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 s="18">
        <f t="shared" ca="1" si="13"/>
        <v>227</v>
      </c>
      <c r="I150" s="9"/>
      <c r="J150" s="11">
        <f ca="1">OFFSET($M$44,_xlfn.XMATCH(A150,$D$45:$D$72),0)</f>
        <v>7.5816641539917124E-10</v>
      </c>
      <c r="K150" s="9">
        <f t="shared" ca="1" si="14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s="18" t="e">
        <f t="shared" ca="1" si="13"/>
        <v>#N/A</v>
      </c>
      <c r="J151" s="11" t="e">
        <f ca="1">OFFSET($M$44,_xlfn.XMATCH(A151,$D$45:$D$72),0)</f>
        <v>#N/A</v>
      </c>
      <c r="K151" s="9" t="e">
        <f t="shared" ca="1" si="14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s="18" t="e">
        <f t="shared" ca="1" si="13"/>
        <v>#N/A</v>
      </c>
      <c r="J152" s="11" t="e">
        <f ca="1">OFFSET($M$44,_xlfn.XMATCH(A152,$D$45:$D$72),0)</f>
        <v>#N/A</v>
      </c>
      <c r="K152" s="9" t="e">
        <f t="shared" ca="1" si="14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s="18" t="e">
        <f t="shared" ca="1" si="13"/>
        <v>#N/A</v>
      </c>
      <c r="J153" s="11" t="e">
        <f ca="1">OFFSET($M$44,_xlfn.XMATCH(A153,$D$45:$D$72),0)</f>
        <v>#N/A</v>
      </c>
      <c r="K153" s="9" t="e">
        <f t="shared" ca="1" si="14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s="18" t="e">
        <f t="shared" ca="1" si="13"/>
        <v>#N/A</v>
      </c>
      <c r="J154" s="11" t="e">
        <f ca="1">OFFSET($M$44,_xlfn.XMATCH(A154,$D$45:$D$72),0)</f>
        <v>#N/A</v>
      </c>
      <c r="K154" s="9" t="e">
        <f t="shared" ca="1" si="14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s="18" t="e">
        <f t="shared" ca="1" si="13"/>
        <v>#N/A</v>
      </c>
      <c r="J155" s="11" t="e">
        <f ca="1">OFFSET($M$44,_xlfn.XMATCH(A155,$D$45:$D$72),0)</f>
        <v>#N/A</v>
      </c>
      <c r="K155" s="9" t="e">
        <f t="shared" ca="1" si="14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s="18" t="e">
        <f t="shared" ca="1" si="13"/>
        <v>#N/A</v>
      </c>
      <c r="J156" s="11" t="e">
        <f ca="1">OFFSET($M$44,_xlfn.XMATCH(A156,$D$45:$D$72),0)</f>
        <v>#N/A</v>
      </c>
      <c r="K156" s="9" t="e">
        <f t="shared" ca="1" si="14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s="18" t="e">
        <f t="shared" ca="1" si="13"/>
        <v>#N/A</v>
      </c>
      <c r="J157" s="11" t="e">
        <f ca="1">OFFSET($M$44,_xlfn.XMATCH(A157,$D$45:$D$72),0)</f>
        <v>#N/A</v>
      </c>
      <c r="K157" s="9" t="e">
        <f t="shared" ca="1" si="14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s="18" t="e">
        <f t="shared" ca="1" si="13"/>
        <v>#N/A</v>
      </c>
      <c r="J158" s="11" t="e">
        <f ca="1">OFFSET($M$44,_xlfn.XMATCH(A158,$D$45:$D$72),0)</f>
        <v>#N/A</v>
      </c>
      <c r="K158" s="9" t="e">
        <f t="shared" ca="1" si="14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s="18" t="e">
        <f t="shared" ca="1" si="13"/>
        <v>#N/A</v>
      </c>
      <c r="J159" s="11" t="e">
        <f ca="1">OFFSET($M$44,_xlfn.XMATCH(A159,$D$45:$D$72),0)</f>
        <v>#N/A</v>
      </c>
      <c r="K159" s="9" t="e">
        <f t="shared" ca="1" si="14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s="18" t="e">
        <f t="shared" ca="1" si="13"/>
        <v>#N/A</v>
      </c>
      <c r="J160" s="11" t="e">
        <f ca="1">OFFSET($M$44,_xlfn.XMATCH(A160,$D$45:$D$72),0)</f>
        <v>#N/A</v>
      </c>
      <c r="K160" s="9" t="e">
        <f t="shared" ca="1" si="14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s="18" t="e">
        <f t="shared" ca="1" si="13"/>
        <v>#N/A</v>
      </c>
      <c r="J161" s="11" t="e">
        <f ca="1">OFFSET($M$44,_xlfn.XMATCH(A161,$D$45:$D$72),0)</f>
        <v>#N/A</v>
      </c>
      <c r="K161" s="9" t="e">
        <f t="shared" ca="1" si="14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s="18" t="e">
        <f t="shared" ca="1" si="13"/>
        <v>#N/A</v>
      </c>
      <c r="J162" s="11" t="e">
        <f ca="1">OFFSET($M$44,_xlfn.XMATCH(A162,$D$45:$D$72),0)</f>
        <v>#N/A</v>
      </c>
      <c r="K162" s="9" t="e">
        <f t="shared" ca="1" si="14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s="18" t="e">
        <f t="shared" ca="1" si="13"/>
        <v>#N/A</v>
      </c>
      <c r="J163" s="11" t="e">
        <f ca="1">OFFSET($M$44,_xlfn.XMATCH(A163,$D$45:$D$72),0)</f>
        <v>#N/A</v>
      </c>
      <c r="K163" s="9" t="e">
        <f t="shared" ca="1" si="14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s="18" t="e">
        <f t="shared" ca="1" si="13"/>
        <v>#N/A</v>
      </c>
      <c r="J164" s="11" t="e">
        <f ca="1">OFFSET($M$44,_xlfn.XMATCH(A164,$D$45:$D$72),0)</f>
        <v>#N/A</v>
      </c>
      <c r="K164" s="9" t="e">
        <f t="shared" ca="1" si="14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s="18" t="e">
        <f t="shared" ca="1" si="13"/>
        <v>#N/A</v>
      </c>
      <c r="J165" s="11" t="e">
        <f ca="1">OFFSET($M$44,_xlfn.XMATCH(A165,$D$45:$D$72),0)</f>
        <v>#N/A</v>
      </c>
      <c r="K165" s="9" t="e">
        <f t="shared" ca="1" si="14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s="18" t="e">
        <f t="shared" ca="1" si="13"/>
        <v>#N/A</v>
      </c>
      <c r="J166" s="11" t="e">
        <f ca="1">OFFSET($M$44,_xlfn.XMATCH(A166,$D$45:$D$72),0)</f>
        <v>#N/A</v>
      </c>
      <c r="K166" s="9" t="e">
        <f t="shared" ca="1" si="14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s="18" t="e">
        <f t="shared" ca="1" si="13"/>
        <v>#N/A</v>
      </c>
      <c r="J167" s="11" t="e">
        <f ca="1">OFFSET($M$44,_xlfn.XMATCH(A167,$D$45:$D$72),0)</f>
        <v>#N/A</v>
      </c>
      <c r="K167" s="9" t="e">
        <f t="shared" ca="1" si="14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s="18" t="e">
        <f t="shared" ca="1" si="13"/>
        <v>#N/A</v>
      </c>
      <c r="J168" s="11" t="e">
        <f ca="1">OFFSET($M$44,_xlfn.XMATCH(A168,$D$45:$D$72),0)</f>
        <v>#N/A</v>
      </c>
      <c r="K168" s="9" t="e">
        <f t="shared" ca="1" si="14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s="18" t="e">
        <f t="shared" ca="1" si="13"/>
        <v>#N/A</v>
      </c>
      <c r="J169" s="11" t="e">
        <f ca="1">OFFSET($M$44,_xlfn.XMATCH(A169,$D$45:$D$72),0)</f>
        <v>#N/A</v>
      </c>
      <c r="K169" s="9" t="e">
        <f t="shared" ca="1" si="14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s="18" t="e">
        <f t="shared" ca="1" si="13"/>
        <v>#N/A</v>
      </c>
      <c r="J170" s="11" t="e">
        <f ca="1">OFFSET($M$44,_xlfn.XMATCH(A170,$D$45:$D$72),0)</f>
        <v>#N/A</v>
      </c>
      <c r="K170" s="9" t="e">
        <f t="shared" ca="1" si="14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s="18" t="e">
        <f t="shared" ca="1" si="13"/>
        <v>#N/A</v>
      </c>
      <c r="J171" s="11" t="e">
        <f ca="1">OFFSET($M$44,_xlfn.XMATCH(A171,$D$45:$D$72),0)</f>
        <v>#N/A</v>
      </c>
      <c r="K171" s="9" t="e">
        <f t="shared" ca="1" si="14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s="18" t="e">
        <f t="shared" ca="1" si="13"/>
        <v>#N/A</v>
      </c>
      <c r="J172" s="11" t="e">
        <f ca="1">OFFSET($M$44,_xlfn.XMATCH(A172,$D$45:$D$72),0)</f>
        <v>#N/A</v>
      </c>
      <c r="K172" s="9" t="e">
        <f t="shared" ca="1" si="14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s="18" t="e">
        <f t="shared" ca="1" si="13"/>
        <v>#N/A</v>
      </c>
      <c r="J173" s="11" t="e">
        <f ca="1">OFFSET($M$44,_xlfn.XMATCH(A173,$D$45:$D$72),0)</f>
        <v>#N/A</v>
      </c>
      <c r="K173" s="9" t="e">
        <f t="shared" ca="1" si="14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s="18" t="e">
        <f t="shared" ca="1" si="13"/>
        <v>#N/A</v>
      </c>
      <c r="J174" s="11" t="e">
        <f ca="1">OFFSET($M$44,_xlfn.XMATCH(A174,$D$45:$D$72),0)</f>
        <v>#N/A</v>
      </c>
      <c r="K174" s="9" t="e">
        <f t="shared" ca="1" si="14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s="18" t="e">
        <f t="shared" ca="1" si="13"/>
        <v>#N/A</v>
      </c>
      <c r="J175" s="11" t="e">
        <f ca="1">OFFSET($M$44,_xlfn.XMATCH(A175,$D$45:$D$72),0)</f>
        <v>#N/A</v>
      </c>
      <c r="K175" s="9" t="e">
        <f t="shared" ca="1" si="14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s="18" t="e">
        <f t="shared" ca="1" si="13"/>
        <v>#N/A</v>
      </c>
      <c r="J176" s="11" t="e">
        <f ca="1">OFFSET($M$44,_xlfn.XMATCH(A176,$D$45:$D$72),0)</f>
        <v>#N/A</v>
      </c>
      <c r="K176" s="9" t="e">
        <f t="shared" ca="1" si="14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s="18" t="e">
        <f t="shared" ca="1" si="13"/>
        <v>#N/A</v>
      </c>
      <c r="J177" s="11" t="e">
        <f ca="1">OFFSET($M$44,_xlfn.XMATCH(A177,$D$45:$D$72),0)</f>
        <v>#N/A</v>
      </c>
      <c r="K177" s="9" t="e">
        <f t="shared" ca="1" si="14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s="18" t="e">
        <f t="shared" ca="1" si="13"/>
        <v>#N/A</v>
      </c>
      <c r="J178" s="11" t="e">
        <f ca="1">OFFSET($M$44,_xlfn.XMATCH(A178,$D$45:$D$72),0)</f>
        <v>#N/A</v>
      </c>
      <c r="K178" s="9" t="e">
        <f t="shared" ca="1" si="14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s="18" t="e">
        <f t="shared" ca="1" si="13"/>
        <v>#N/A</v>
      </c>
      <c r="J179" s="11" t="e">
        <f ca="1">OFFSET($M$44,_xlfn.XMATCH(A179,$D$45:$D$72),0)</f>
        <v>#N/A</v>
      </c>
      <c r="K179" s="9" t="e">
        <f t="shared" ca="1" si="14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s="18" t="e">
        <f t="shared" ca="1" si="13"/>
        <v>#N/A</v>
      </c>
      <c r="J180" s="11" t="e">
        <f ca="1">OFFSET($M$44,_xlfn.XMATCH(A180,$D$45:$D$72),0)</f>
        <v>#N/A</v>
      </c>
      <c r="K180" s="9" t="e">
        <f t="shared" ca="1" si="14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s="18" t="e">
        <f t="shared" ca="1" si="13"/>
        <v>#N/A</v>
      </c>
      <c r="J181" s="11" t="e">
        <f ca="1">OFFSET($M$44,_xlfn.XMATCH(A181,$D$45:$D$72),0)</f>
        <v>#N/A</v>
      </c>
      <c r="K181" s="9" t="e">
        <f t="shared" ca="1" si="14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s="18" t="e">
        <f t="shared" ca="1" si="13"/>
        <v>#N/A</v>
      </c>
      <c r="J182" s="11" t="e">
        <f ca="1">OFFSET($M$44,_xlfn.XMATCH(A182,$D$45:$D$72),0)</f>
        <v>#N/A</v>
      </c>
      <c r="K182" s="9" t="e">
        <f t="shared" ca="1" si="14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s="18" t="e">
        <f t="shared" ca="1" si="13"/>
        <v>#N/A</v>
      </c>
      <c r="J183" s="11" t="e">
        <f ca="1">OFFSET($M$44,_xlfn.XMATCH(A183,$D$45:$D$72),0)</f>
        <v>#N/A</v>
      </c>
      <c r="K183" s="9" t="e">
        <f t="shared" ca="1" si="14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s="18" t="e">
        <f t="shared" ca="1" si="13"/>
        <v>#N/A</v>
      </c>
      <c r="J184" s="11" t="e">
        <f ca="1">OFFSET($M$44,_xlfn.XMATCH(A184,$D$45:$D$72),0)</f>
        <v>#N/A</v>
      </c>
      <c r="K184" s="9" t="e">
        <f t="shared" ca="1" si="14"/>
        <v>#N/A</v>
      </c>
      <c r="N184" s="4"/>
    </row>
    <row r="185" spans="1:14" x14ac:dyDescent="0.2">
      <c r="A185" s="14" t="s">
        <v>684</v>
      </c>
      <c r="B185" s="26">
        <v>7.6313599999999998E-10</v>
      </c>
      <c r="C185" s="14">
        <v>108</v>
      </c>
      <c r="D185" s="14">
        <v>109</v>
      </c>
      <c r="E185" s="20" t="e">
        <f t="shared" ca="1" si="13"/>
        <v>#N/A</v>
      </c>
      <c r="F185" s="14" t="s">
        <v>143</v>
      </c>
      <c r="G185" s="14">
        <v>1</v>
      </c>
      <c r="H185" s="14"/>
      <c r="I185" s="14"/>
      <c r="J185" s="20" cm="1">
        <f t="array" ref="J185:J192">(1-$I$20:$I$27)*$G$20:$G$27*$N$11</f>
        <v>8.2246781865870499E-10</v>
      </c>
      <c r="K185" s="15">
        <f t="shared" si="14"/>
        <v>0.92786122774327584</v>
      </c>
      <c r="N185" s="4"/>
    </row>
    <row r="186" spans="1:14" x14ac:dyDescent="0.2">
      <c r="A186" s="14" t="s">
        <v>685</v>
      </c>
      <c r="B186" s="26">
        <v>7.6287500000000002E-10</v>
      </c>
      <c r="C186" s="14">
        <v>109</v>
      </c>
      <c r="D186" s="14">
        <v>110</v>
      </c>
      <c r="E186" s="20" t="e">
        <f t="shared" ca="1" si="13"/>
        <v>#N/A</v>
      </c>
      <c r="F186" s="14" t="s">
        <v>143</v>
      </c>
      <c r="G186" s="14">
        <v>2</v>
      </c>
      <c r="H186" s="14"/>
      <c r="I186" s="14"/>
      <c r="J186" s="26">
        <v>8.223738498263778E-10</v>
      </c>
      <c r="K186" s="15">
        <f t="shared" si="14"/>
        <v>0.92764987622242689</v>
      </c>
      <c r="N186" s="4"/>
    </row>
    <row r="187" spans="1:14" x14ac:dyDescent="0.2">
      <c r="A187" s="14" t="s">
        <v>686</v>
      </c>
      <c r="B187" s="26">
        <v>7.6185000000000001E-10</v>
      </c>
      <c r="C187" s="14">
        <v>110</v>
      </c>
      <c r="D187" s="14">
        <v>111</v>
      </c>
      <c r="E187" s="20" t="e">
        <f t="shared" ca="1" si="13"/>
        <v>#N/A</v>
      </c>
      <c r="F187" s="14" t="s">
        <v>143</v>
      </c>
      <c r="G187" s="14">
        <v>3</v>
      </c>
      <c r="H187" s="14"/>
      <c r="I187" s="14"/>
      <c r="J187" s="26">
        <v>8.2200565892089578E-10</v>
      </c>
      <c r="K187" s="15">
        <f t="shared" si="14"/>
        <v>0.92681843699243349</v>
      </c>
      <c r="N187" s="4"/>
    </row>
    <row r="188" spans="1:14" x14ac:dyDescent="0.2">
      <c r="A188" s="14" t="s">
        <v>687</v>
      </c>
      <c r="B188" s="26">
        <v>7.5786100000000002E-10</v>
      </c>
      <c r="C188" s="14">
        <v>111</v>
      </c>
      <c r="D188" s="14">
        <v>112</v>
      </c>
      <c r="E188" s="20" t="e">
        <f t="shared" ca="1" si="13"/>
        <v>#N/A</v>
      </c>
      <c r="F188" s="14" t="s">
        <v>143</v>
      </c>
      <c r="G188" s="14">
        <v>4</v>
      </c>
      <c r="H188" s="14"/>
      <c r="I188" s="14"/>
      <c r="J188" s="26">
        <v>8.2056536780511806E-10</v>
      </c>
      <c r="K188" s="15">
        <f t="shared" si="14"/>
        <v>0.92358394557542411</v>
      </c>
      <c r="N188" s="4"/>
    </row>
    <row r="189" spans="1:14" x14ac:dyDescent="0.2">
      <c r="A189" s="14" t="s">
        <v>688</v>
      </c>
      <c r="B189" s="26">
        <v>3.1118899999999998E-10</v>
      </c>
      <c r="C189" s="14">
        <v>112</v>
      </c>
      <c r="D189" s="14">
        <v>113</v>
      </c>
      <c r="E189" s="20" t="e">
        <f t="shared" ca="1" si="13"/>
        <v>#N/A</v>
      </c>
      <c r="F189" s="14" t="s">
        <v>143</v>
      </c>
      <c r="G189" s="14">
        <v>5</v>
      </c>
      <c r="H189" s="14"/>
      <c r="I189" s="14"/>
      <c r="J189" s="26">
        <v>3.4317327083902191E-10</v>
      </c>
      <c r="K189" s="15">
        <f t="shared" si="14"/>
        <v>0.90679847891176424</v>
      </c>
      <c r="N189" s="4"/>
    </row>
    <row r="190" spans="1:14" x14ac:dyDescent="0.2">
      <c r="A190" s="14" t="s">
        <v>689</v>
      </c>
      <c r="B190" s="26">
        <v>9.2000299999999998E-11</v>
      </c>
      <c r="C190" s="14">
        <v>113</v>
      </c>
      <c r="D190" s="14">
        <v>114</v>
      </c>
      <c r="E190" s="20" t="e">
        <f t="shared" ca="1" si="13"/>
        <v>#N/A</v>
      </c>
      <c r="F190" s="14" t="s">
        <v>143</v>
      </c>
      <c r="G190" s="14">
        <v>6</v>
      </c>
      <c r="H190" s="14"/>
      <c r="I190" s="14"/>
      <c r="J190" s="26">
        <v>1.0939173508217005E-10</v>
      </c>
      <c r="K190" s="15">
        <f t="shared" si="14"/>
        <v>0.84101691897375608</v>
      </c>
      <c r="N190" s="4"/>
    </row>
    <row r="191" spans="1:14" x14ac:dyDescent="0.2">
      <c r="A191" s="14" t="s">
        <v>690</v>
      </c>
      <c r="B191" s="26">
        <v>8.5203099999999997E-12</v>
      </c>
      <c r="C191" s="14">
        <v>114</v>
      </c>
      <c r="D191" s="14">
        <v>115</v>
      </c>
      <c r="E191" s="20" t="e">
        <f t="shared" ca="1" si="13"/>
        <v>#N/A</v>
      </c>
      <c r="F191" s="14" t="s">
        <v>143</v>
      </c>
      <c r="G191" s="14">
        <v>7</v>
      </c>
      <c r="H191" s="14"/>
      <c r="I191" s="14"/>
      <c r="J191" s="26">
        <v>1.0442018712229415E-11</v>
      </c>
      <c r="K191" s="15">
        <f t="shared" si="14"/>
        <v>0.81596387009163651</v>
      </c>
      <c r="N191" s="4"/>
    </row>
    <row r="192" spans="1:14" x14ac:dyDescent="0.2">
      <c r="A192" s="14" t="s">
        <v>691</v>
      </c>
      <c r="B192" s="26">
        <v>6.2548399999999996E-13</v>
      </c>
      <c r="C192" s="14">
        <v>115</v>
      </c>
      <c r="D192" s="14">
        <v>116</v>
      </c>
      <c r="E192" s="20" t="e">
        <f t="shared" ca="1" si="13"/>
        <v>#N/A</v>
      </c>
      <c r="F192" s="14" t="s">
        <v>143</v>
      </c>
      <c r="G192" s="14">
        <v>8</v>
      </c>
      <c r="H192" s="14"/>
      <c r="I192" s="14"/>
      <c r="J192" s="26">
        <v>7.6879058124969913E-13</v>
      </c>
      <c r="K192" s="15">
        <f t="shared" si="14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s="18" t="e">
        <f t="shared" ca="1" si="13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14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s="18" t="e">
        <f t="shared" ca="1" si="13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14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s="18" t="e">
        <f t="shared" ca="1" si="13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14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s="18" t="e">
        <f t="shared" ca="1" si="13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14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s="18" t="e">
        <f t="shared" ca="1" si="13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14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s="18" t="e">
        <f t="shared" ca="1" si="13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14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s="18" t="e">
        <f t="shared" ca="1" si="13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14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s="18" t="e">
        <f t="shared" ca="1" si="13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14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s="18" t="e">
        <f t="shared" ca="1" si="13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14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s="18" t="e">
        <f t="shared" ca="1" si="13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14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s="18" t="e">
        <f t="shared" ca="1" si="13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14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s="18" t="e">
        <f t="shared" ca="1" si="13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14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s="18" t="e">
        <f t="shared" ca="1" si="13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14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s="18" t="e">
        <f t="shared" ref="E206:E269" ca="1" si="1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1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s="18" t="e">
        <f t="shared" ca="1" si="1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1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s="18" t="e">
        <f t="shared" ca="1" si="1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1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s="18" t="e">
        <f t="shared" ca="1" si="1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1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s="18" t="e">
        <f t="shared" ca="1" si="1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1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s="18" t="e">
        <f t="shared" ca="1" si="1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1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s="18" t="e">
        <f t="shared" ca="1" si="1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1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s="18" t="e">
        <f t="shared" ca="1" si="1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1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s="18" t="e">
        <f t="shared" ca="1" si="1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1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s="18" t="e">
        <f t="shared" ca="1" si="1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1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s="18" t="e">
        <f t="shared" ca="1" si="1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1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s="18" t="e">
        <f t="shared" ca="1" si="1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1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s="18" t="e">
        <f t="shared" ca="1" si="1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1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s="18" t="e">
        <f t="shared" ca="1" si="1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1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s="18" t="e">
        <f t="shared" ca="1" si="1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1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s="18" t="e">
        <f t="shared" ca="1" si="1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1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s="18" t="e">
        <f t="shared" ca="1" si="1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1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s="18" t="e">
        <f t="shared" ca="1" si="1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1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s="18" t="e">
        <f t="shared" ca="1" si="1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1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s="18" t="e">
        <f t="shared" ca="1" si="1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ca="1">OFFSET($M$44,_xlfn.XMATCH(A225,$D$45:$D$72),0)</f>
        <v>#N/A</v>
      </c>
      <c r="K225" s="9" t="e">
        <f t="shared" ca="1" si="1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s="18" t="e">
        <f t="shared" ca="1" si="1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ca="1">OFFSET($M$44,_xlfn.XMATCH(A226,$D$45:$D$72),0)</f>
        <v>#N/A</v>
      </c>
      <c r="K226" s="9" t="e">
        <f t="shared" ca="1" si="1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s="18" t="e">
        <f t="shared" ca="1" si="1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ca="1">OFFSET($M$44,_xlfn.XMATCH(A227,$D$45:$D$72),0)</f>
        <v>#N/A</v>
      </c>
      <c r="K227" s="9" t="e">
        <f t="shared" ca="1" si="1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s="18" t="e">
        <f t="shared" ca="1" si="1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ca="1">OFFSET($M$44,_xlfn.XMATCH(A228,$D$45:$D$72),0)</f>
        <v>#N/A</v>
      </c>
      <c r="K228" s="9" t="e">
        <f t="shared" ca="1" si="1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s="18" t="e">
        <f t="shared" ca="1" si="1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ca="1">OFFSET($M$44,_xlfn.XMATCH(A229,$D$45:$D$72),0)</f>
        <v>#N/A</v>
      </c>
      <c r="K229" s="9" t="e">
        <f t="shared" ca="1" si="1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s="18" t="e">
        <f t="shared" ca="1" si="1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ca="1">OFFSET($M$44,_xlfn.XMATCH(A230,$D$45:$D$72),0)</f>
        <v>#N/A</v>
      </c>
      <c r="K230" s="9" t="e">
        <f t="shared" ca="1" si="1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s="18" t="e">
        <f t="shared" ca="1" si="1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ca="1">OFFSET($M$44,_xlfn.XMATCH(A231,$D$45:$D$72),0)</f>
        <v>#N/A</v>
      </c>
      <c r="K231" s="9" t="e">
        <f t="shared" ca="1" si="1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s="18" t="e">
        <f t="shared" ca="1" si="1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ca="1">OFFSET($M$44,_xlfn.XMATCH(A232,$D$45:$D$72),0)</f>
        <v>#N/A</v>
      </c>
      <c r="K232" s="9" t="e">
        <f t="shared" ca="1" si="1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s="18" t="e">
        <f t="shared" ca="1" si="1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ca="1">OFFSET($M$44,_xlfn.XMATCH(A233,$D$45:$D$72),0)</f>
        <v>#N/A</v>
      </c>
      <c r="K233" s="9" t="e">
        <f t="shared" ca="1" si="1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s="18" t="e">
        <f t="shared" ca="1" si="1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ca="1">OFFSET($M$44,_xlfn.XMATCH(A234,$D$45:$D$72),0)</f>
        <v>#N/A</v>
      </c>
      <c r="K234" s="9" t="e">
        <f t="shared" ca="1" si="1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s="18" t="e">
        <f t="shared" ca="1" si="1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ca="1">OFFSET($M$44,_xlfn.XMATCH(A235,$D$45:$D$72),0)</f>
        <v>#N/A</v>
      </c>
      <c r="K235" s="9" t="e">
        <f t="shared" ca="1" si="1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s="18" t="e">
        <f t="shared" ca="1" si="1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ca="1">OFFSET($M$44,_xlfn.XMATCH(A236,$D$45:$D$72),0)</f>
        <v>#N/A</v>
      </c>
      <c r="K236" s="9" t="e">
        <f t="shared" ca="1" si="1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s="18" t="e">
        <f t="shared" ca="1" si="1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ca="1">OFFSET($M$44,_xlfn.XMATCH(A237,$D$45:$D$72),0)</f>
        <v>#N/A</v>
      </c>
      <c r="K237" s="9" t="e">
        <f t="shared" ca="1" si="1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s="18" t="e">
        <f t="shared" ca="1" si="1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ca="1">OFFSET($M$44,_xlfn.XMATCH(A238,$D$45:$D$72),0)</f>
        <v>#N/A</v>
      </c>
      <c r="K238" s="9" t="e">
        <f t="shared" ca="1" si="1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s="18" t="e">
        <f t="shared" ca="1" si="1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ca="1">OFFSET($M$44,_xlfn.XMATCH(A239,$D$45:$D$72),0)</f>
        <v>#N/A</v>
      </c>
      <c r="K239" s="9" t="e">
        <f t="shared" ca="1" si="1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s="18" t="e">
        <f t="shared" ca="1" si="1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ca="1">OFFSET($M$44,_xlfn.XMATCH(A240,$D$45:$D$72),0)</f>
        <v>#N/A</v>
      </c>
      <c r="K240" s="9" t="e">
        <f t="shared" ca="1" si="1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s="18" t="e">
        <f t="shared" ca="1" si="1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ca="1">OFFSET($M$44,_xlfn.XMATCH(A241,$D$45:$D$72),0)</f>
        <v>#N/A</v>
      </c>
      <c r="K241" s="9" t="e">
        <f t="shared" ca="1" si="1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s="18" t="e">
        <f t="shared" ca="1" si="1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ca="1">OFFSET($M$44,_xlfn.XMATCH(A242,$D$45:$D$72),0)</f>
        <v>#N/A</v>
      </c>
      <c r="K242" s="9" t="e">
        <f t="shared" ca="1" si="1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s="18" t="e">
        <f t="shared" ca="1" si="1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ca="1">OFFSET($M$44,_xlfn.XMATCH(A243,$D$45:$D$72),0)</f>
        <v>#N/A</v>
      </c>
      <c r="K243" s="9" t="e">
        <f t="shared" ca="1" si="1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s="18" t="e">
        <f t="shared" ca="1" si="1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ca="1">OFFSET($M$44,_xlfn.XMATCH(A244,$D$45:$D$72),0)</f>
        <v>#N/A</v>
      </c>
      <c r="K244" s="9" t="e">
        <f t="shared" ca="1" si="1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s="18" t="e">
        <f t="shared" ca="1" si="1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ca="1">OFFSET($M$44,_xlfn.XMATCH(A245,$D$45:$D$72),0)</f>
        <v>#N/A</v>
      </c>
      <c r="K245" s="9" t="e">
        <f t="shared" ca="1" si="1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s="18" t="e">
        <f t="shared" ca="1" si="1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ca="1">OFFSET($M$44,_xlfn.XMATCH(A246,$D$45:$D$72),0)</f>
        <v>#N/A</v>
      </c>
      <c r="K246" s="9" t="e">
        <f t="shared" ca="1" si="1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s="18" t="e">
        <f t="shared" ca="1" si="1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ca="1">OFFSET($M$44,_xlfn.XMATCH(A247,$D$45:$D$72),0)</f>
        <v>#N/A</v>
      </c>
      <c r="K247" s="9" t="e">
        <f t="shared" ca="1" si="1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s="18" t="e">
        <f t="shared" ca="1" si="1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ca="1">OFFSET($M$44,_xlfn.XMATCH(A248,$D$45:$D$72),0)</f>
        <v>#N/A</v>
      </c>
      <c r="K248" s="9" t="e">
        <f t="shared" ca="1" si="1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s="18" t="e">
        <f t="shared" ca="1" si="15"/>
        <v>#N/A</v>
      </c>
      <c r="F249" t="s">
        <v>143</v>
      </c>
      <c r="G249">
        <v>1</v>
      </c>
      <c r="H249">
        <v>2</v>
      </c>
      <c r="J249" s="11" t="e">
        <f ca="1">OFFSET($M$44,_xlfn.XMATCH(A249,$D$45:$D$72),0)</f>
        <v>#N/A</v>
      </c>
      <c r="K249" s="9" t="e">
        <f t="shared" ca="1" si="1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s="18" t="e">
        <f t="shared" ca="1" si="15"/>
        <v>#N/A</v>
      </c>
      <c r="F250" t="s">
        <v>143</v>
      </c>
      <c r="G250">
        <v>1</v>
      </c>
      <c r="H250">
        <v>4</v>
      </c>
      <c r="J250" s="11" t="e">
        <f ca="1">OFFSET($M$44,_xlfn.XMATCH(A250,$D$45:$D$72),0)</f>
        <v>#N/A</v>
      </c>
      <c r="K250" s="9" t="e">
        <f t="shared" ca="1" si="1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s="18" t="e">
        <f t="shared" ca="1" si="15"/>
        <v>#N/A</v>
      </c>
      <c r="F251" t="s">
        <v>143</v>
      </c>
      <c r="G251">
        <v>1</v>
      </c>
      <c r="H251">
        <v>6</v>
      </c>
      <c r="J251" s="11" t="e">
        <f ca="1">OFFSET($M$44,_xlfn.XMATCH(A251,$D$45:$D$72),0)</f>
        <v>#N/A</v>
      </c>
      <c r="K251" s="9" t="e">
        <f t="shared" ca="1" si="1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s="18" t="e">
        <f t="shared" ca="1" si="15"/>
        <v>#N/A</v>
      </c>
      <c r="F252" t="s">
        <v>143</v>
      </c>
      <c r="G252">
        <v>1</v>
      </c>
      <c r="H252">
        <v>8</v>
      </c>
      <c r="J252" s="11" t="e">
        <f ca="1">OFFSET($M$44,_xlfn.XMATCH(A252,$D$45:$D$72),0)</f>
        <v>#N/A</v>
      </c>
      <c r="K252" s="9" t="e">
        <f t="shared" ca="1" si="1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s="18" t="e">
        <f t="shared" ca="1" si="15"/>
        <v>#N/A</v>
      </c>
      <c r="F253" t="s">
        <v>143</v>
      </c>
      <c r="G253">
        <v>2</v>
      </c>
      <c r="H253">
        <v>3</v>
      </c>
      <c r="J253" s="11" t="e">
        <f ca="1">OFFSET($M$44,_xlfn.XMATCH(A253,$D$45:$D$72),0)</f>
        <v>#N/A</v>
      </c>
      <c r="K253" s="9" t="e">
        <f t="shared" ca="1" si="1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s="18" t="e">
        <f t="shared" ca="1" si="15"/>
        <v>#N/A</v>
      </c>
      <c r="F254" t="s">
        <v>143</v>
      </c>
      <c r="G254">
        <v>2</v>
      </c>
      <c r="H254">
        <v>5</v>
      </c>
      <c r="J254" s="11" t="e">
        <f ca="1">OFFSET($M$44,_xlfn.XMATCH(A254,$D$45:$D$72),0)</f>
        <v>#N/A</v>
      </c>
      <c r="K254" s="9" t="e">
        <f t="shared" ca="1" si="1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s="18" t="e">
        <f t="shared" ca="1" si="15"/>
        <v>#N/A</v>
      </c>
      <c r="F255" t="s">
        <v>143</v>
      </c>
      <c r="G255">
        <v>2</v>
      </c>
      <c r="H255">
        <v>7</v>
      </c>
      <c r="J255" s="11" t="e">
        <f ca="1">OFFSET($M$44,_xlfn.XMATCH(A255,$D$45:$D$72),0)</f>
        <v>#N/A</v>
      </c>
      <c r="K255" s="9" t="e">
        <f t="shared" ca="1" si="1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s="18" t="e">
        <f t="shared" ca="1" si="15"/>
        <v>#N/A</v>
      </c>
      <c r="F256" t="s">
        <v>143</v>
      </c>
      <c r="G256">
        <v>3</v>
      </c>
      <c r="H256">
        <v>4</v>
      </c>
      <c r="J256" s="11" t="e">
        <f ca="1">OFFSET($M$44,_xlfn.XMATCH(A256,$D$45:$D$72),0)</f>
        <v>#N/A</v>
      </c>
      <c r="K256" s="9" t="e">
        <f t="shared" ca="1" si="1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s="18" t="e">
        <f t="shared" ca="1" si="15"/>
        <v>#N/A</v>
      </c>
      <c r="F257" t="s">
        <v>143</v>
      </c>
      <c r="G257">
        <v>3</v>
      </c>
      <c r="H257">
        <v>6</v>
      </c>
      <c r="J257" s="11" t="e">
        <f ca="1">OFFSET($M$44,_xlfn.XMATCH(A257,$D$45:$D$72),0)</f>
        <v>#N/A</v>
      </c>
      <c r="K257" s="9" t="e">
        <f t="shared" ca="1" si="1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s="18" t="e">
        <f t="shared" ca="1" si="15"/>
        <v>#N/A</v>
      </c>
      <c r="F258" t="s">
        <v>143</v>
      </c>
      <c r="G258">
        <v>3</v>
      </c>
      <c r="H258">
        <v>8</v>
      </c>
      <c r="J258" s="11" t="e">
        <f ca="1">OFFSET($M$44,_xlfn.XMATCH(A258,$D$45:$D$72),0)</f>
        <v>#N/A</v>
      </c>
      <c r="K258" s="9" t="e">
        <f t="shared" ca="1" si="1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s="18" t="e">
        <f t="shared" ca="1" si="15"/>
        <v>#N/A</v>
      </c>
      <c r="F259" t="s">
        <v>143</v>
      </c>
      <c r="G259">
        <v>4</v>
      </c>
      <c r="H259">
        <v>5</v>
      </c>
      <c r="J259" s="11" t="e">
        <f ca="1">OFFSET($M$44,_xlfn.XMATCH(A259,$D$45:$D$72),0)</f>
        <v>#N/A</v>
      </c>
      <c r="K259" s="9" t="e">
        <f t="shared" ca="1" si="1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s="18" t="e">
        <f t="shared" ca="1" si="15"/>
        <v>#N/A</v>
      </c>
      <c r="F260" t="s">
        <v>143</v>
      </c>
      <c r="G260">
        <v>4</v>
      </c>
      <c r="H260">
        <v>7</v>
      </c>
      <c r="J260" s="11" t="e">
        <f ca="1">OFFSET($M$44,_xlfn.XMATCH(A260,$D$45:$D$72),0)</f>
        <v>#N/A</v>
      </c>
      <c r="K260" s="9" t="e">
        <f t="shared" ca="1" si="1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s="18" t="e">
        <f t="shared" ca="1" si="1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1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s="18" t="e">
        <f t="shared" ca="1" si="1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1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s="18" t="e">
        <f t="shared" ca="1" si="1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1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s="18" t="e">
        <f t="shared" ca="1" si="1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1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s="18" t="e">
        <f t="shared" ca="1" si="1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1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s="18" t="e">
        <f t="shared" ca="1" si="1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1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s="18" t="e">
        <f t="shared" ca="1" si="1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1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s="18" t="e">
        <f t="shared" ca="1" si="1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1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s="18" t="e">
        <f t="shared" ca="1" si="1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1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s="18" t="e">
        <f t="shared" ref="E270:E333" ca="1" si="17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18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s="18" t="e">
        <f t="shared" ca="1" si="17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18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s="18" t="e">
        <f t="shared" ca="1" si="17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18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s="18" t="e">
        <f t="shared" ca="1" si="17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18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s="18" t="e">
        <f t="shared" ca="1" si="17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18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s="18" t="e">
        <f t="shared" ca="1" si="17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18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s="18" t="e">
        <f t="shared" ca="1" si="17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18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s="18" t="e">
        <f t="shared" ca="1" si="17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18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s="18" t="e">
        <f t="shared" ca="1" si="17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18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s="18" t="e">
        <f t="shared" ca="1" si="17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18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s="18" t="e">
        <f t="shared" ca="1" si="17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18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s="18" t="e">
        <f t="shared" ca="1" si="17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18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s="18" t="e">
        <f t="shared" ca="1" si="17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18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s="18" t="e">
        <f t="shared" ca="1" si="17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18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s="18" t="e">
        <f t="shared" ca="1" si="17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18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s="18" t="e">
        <f t="shared" ca="1" si="17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18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s="18" t="e">
        <f t="shared" ca="1" si="17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18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s="18" t="e">
        <f t="shared" ca="1" si="17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18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s="18" t="e">
        <f t="shared" ca="1" si="17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18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s="18" t="e">
        <f t="shared" ca="1" si="17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18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s="18" t="e">
        <f t="shared" ca="1" si="17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18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s="18" t="e">
        <f t="shared" ca="1" si="17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18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s="18" t="e">
        <f t="shared" ca="1" si="17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18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s="18" t="e">
        <f t="shared" ca="1" si="17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18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s="18" t="e">
        <f t="shared" ca="1" si="17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18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s="18" t="e">
        <f t="shared" ca="1" si="17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18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s="18" t="e">
        <f t="shared" ca="1" si="17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18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s="18" t="e">
        <f t="shared" ca="1" si="17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18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s="18" t="e">
        <f t="shared" ca="1" si="17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18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s="18" t="e">
        <f t="shared" ca="1" si="17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18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s="18" t="e">
        <f t="shared" ca="1" si="17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18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s="18" t="e">
        <f t="shared" ca="1" si="17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18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s="18" t="e">
        <f t="shared" ca="1" si="17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18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s="18" t="e">
        <f t="shared" ca="1" si="17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18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s="18" t="e">
        <f t="shared" ca="1" si="17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18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s="18" t="e">
        <f t="shared" ca="1" si="17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18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s="18" t="e">
        <f t="shared" ca="1" si="17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18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s="18" t="e">
        <f t="shared" ca="1" si="17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18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s="18" t="e">
        <f t="shared" ca="1" si="17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18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s="18" t="e">
        <f t="shared" ca="1" si="17"/>
        <v>#N/A</v>
      </c>
      <c r="F309" t="s">
        <v>144</v>
      </c>
      <c r="G309">
        <v>1</v>
      </c>
      <c r="J309" s="11" t="e">
        <f ca="1">OFFSET($M$44,_xlfn.XMATCH(A309,$D$45:$D$72),0)</f>
        <v>#N/A</v>
      </c>
      <c r="K309" s="9" t="e">
        <f t="shared" ca="1" si="18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s="18" t="e">
        <f t="shared" ca="1" si="17"/>
        <v>#N/A</v>
      </c>
      <c r="F310" t="s">
        <v>144</v>
      </c>
      <c r="G310">
        <v>2</v>
      </c>
      <c r="J310" s="11" t="e">
        <f ca="1">OFFSET($M$44,_xlfn.XMATCH(A310,$D$45:$D$72),0)</f>
        <v>#N/A</v>
      </c>
      <c r="K310" s="9" t="e">
        <f t="shared" ca="1" si="18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s="18" t="e">
        <f t="shared" ca="1" si="17"/>
        <v>#N/A</v>
      </c>
      <c r="F311" t="s">
        <v>144</v>
      </c>
      <c r="G311">
        <v>3</v>
      </c>
      <c r="J311" s="11" t="e">
        <f ca="1">OFFSET($M$44,_xlfn.XMATCH(A311,$D$45:$D$72),0)</f>
        <v>#N/A</v>
      </c>
      <c r="K311" s="9" t="e">
        <f t="shared" ca="1" si="18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s="18" t="e">
        <f t="shared" ca="1" si="17"/>
        <v>#N/A</v>
      </c>
      <c r="F312" t="s">
        <v>144</v>
      </c>
      <c r="G312">
        <v>4</v>
      </c>
      <c r="J312" s="11" t="e">
        <f ca="1">OFFSET($M$44,_xlfn.XMATCH(A312,$D$45:$D$72),0)</f>
        <v>#N/A</v>
      </c>
      <c r="K312" s="9" t="e">
        <f t="shared" ca="1" si="18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s="18" t="e">
        <f t="shared" ca="1" si="17"/>
        <v>#N/A</v>
      </c>
      <c r="F313" t="s">
        <v>144</v>
      </c>
      <c r="G313">
        <v>5</v>
      </c>
      <c r="J313" s="11" t="e">
        <f ca="1">OFFSET($M$44,_xlfn.XMATCH(A313,$D$45:$D$72),0)</f>
        <v>#N/A</v>
      </c>
      <c r="K313" s="9" t="e">
        <f t="shared" ca="1" si="18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s="18" t="e">
        <f t="shared" ca="1" si="17"/>
        <v>#N/A</v>
      </c>
      <c r="F314" t="s">
        <v>144</v>
      </c>
      <c r="G314">
        <v>6</v>
      </c>
      <c r="J314" s="11" t="e">
        <f ca="1">OFFSET($M$44,_xlfn.XMATCH(A314,$D$45:$D$72),0)</f>
        <v>#N/A</v>
      </c>
      <c r="K314" s="9" t="e">
        <f t="shared" ca="1" si="18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s="18" t="e">
        <f t="shared" ca="1" si="17"/>
        <v>#N/A</v>
      </c>
      <c r="F315" t="s">
        <v>144</v>
      </c>
      <c r="G315">
        <v>7</v>
      </c>
      <c r="J315" s="11" t="e">
        <f ca="1">OFFSET($M$44,_xlfn.XMATCH(A315,$D$45:$D$72),0)</f>
        <v>#N/A</v>
      </c>
      <c r="K315" s="9" t="e">
        <f t="shared" ca="1" si="18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s="18" t="e">
        <f t="shared" ca="1" si="17"/>
        <v>#N/A</v>
      </c>
      <c r="F316" t="s">
        <v>144</v>
      </c>
      <c r="G316">
        <v>8</v>
      </c>
      <c r="J316" s="11" t="e">
        <f ca="1">OFFSET($M$44,_xlfn.XMATCH(A316,$D$45:$D$72),0)</f>
        <v>#N/A</v>
      </c>
      <c r="K316" s="9" t="e">
        <f t="shared" ca="1" si="18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s="18" t="e">
        <f t="shared" ca="1" si="17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18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s="18" t="e">
        <f t="shared" ca="1" si="17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18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s="18" t="e">
        <f t="shared" ca="1" si="17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18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s="18" t="e">
        <f t="shared" ca="1" si="17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18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s="18" t="e">
        <f t="shared" ca="1" si="17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18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s="18" t="e">
        <f t="shared" ca="1" si="17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18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s="18" t="e">
        <f t="shared" ca="1" si="17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18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s="18" t="e">
        <f t="shared" ca="1" si="17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18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s="18" t="e">
        <f t="shared" ca="1" si="17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18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s="18" t="e">
        <f t="shared" ca="1" si="17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18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s="18" t="e">
        <f t="shared" ca="1" si="17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18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s="18" t="e">
        <f t="shared" ca="1" si="17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18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s="18" t="e">
        <f t="shared" ca="1" si="17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18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s="18" t="e">
        <f t="shared" ca="1" si="17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18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s="18" t="e">
        <f t="shared" ca="1" si="17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18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s="18" t="e">
        <f t="shared" ca="1" si="17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18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s="18" t="e">
        <f t="shared" ca="1" si="17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18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s="18" t="e">
        <f t="shared" ref="E334:E397" ca="1" si="19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20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s="18" t="e">
        <f t="shared" ca="1" si="19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20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s="18" t="e">
        <f t="shared" ca="1" si="19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20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s="18" t="e">
        <f t="shared" ca="1" si="19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20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s="18" t="e">
        <f t="shared" ca="1" si="19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20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s="18" t="e">
        <f t="shared" ca="1" si="19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20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s="18" t="e">
        <f t="shared" ca="1" si="19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20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s="18" t="e">
        <f t="shared" ca="1" si="19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20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s="18" t="e">
        <f t="shared" ca="1" si="19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20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s="18" t="e">
        <f t="shared" ca="1" si="19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20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s="18" t="e">
        <f t="shared" ca="1" si="19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20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s="18" t="e">
        <f t="shared" ca="1" si="19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20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s="18" t="e">
        <f t="shared" ca="1" si="19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20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s="18" t="e">
        <f t="shared" ca="1" si="19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20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s="18" t="e">
        <f t="shared" ca="1" si="19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20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s="18" t="e">
        <f t="shared" ca="1" si="19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ca="1">OFFSET($M$44,_xlfn.XMATCH(A349,$D$45:$D$72),0)</f>
        <v>#N/A</v>
      </c>
      <c r="K349" s="9" t="e">
        <f t="shared" ca="1" si="20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s="18" t="e">
        <f t="shared" ca="1" si="19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ca="1">OFFSET($M$44,_xlfn.XMATCH(A350,$D$45:$D$72),0)</f>
        <v>#N/A</v>
      </c>
      <c r="K350" s="9" t="e">
        <f t="shared" ca="1" si="20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s="18" t="e">
        <f t="shared" ca="1" si="19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ca="1">OFFSET($M$44,_xlfn.XMATCH(A351,$D$45:$D$72),0)</f>
        <v>#N/A</v>
      </c>
      <c r="K351" s="9" t="e">
        <f t="shared" ca="1" si="20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s="18" t="e">
        <f t="shared" ca="1" si="19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ca="1">OFFSET($M$44,_xlfn.XMATCH(A352,$D$45:$D$72),0)</f>
        <v>#N/A</v>
      </c>
      <c r="K352" s="9" t="e">
        <f t="shared" ca="1" si="20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s="18" t="e">
        <f t="shared" ca="1" si="19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ca="1">OFFSET($M$44,_xlfn.XMATCH(A353,$D$45:$D$72),0)</f>
        <v>#N/A</v>
      </c>
      <c r="K353" s="9" t="e">
        <f t="shared" ca="1" si="20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s="18" t="e">
        <f t="shared" ca="1" si="19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ca="1">OFFSET($M$44,_xlfn.XMATCH(A354,$D$45:$D$72),0)</f>
        <v>#N/A</v>
      </c>
      <c r="K354" s="9" t="e">
        <f t="shared" ca="1" si="20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s="18" t="e">
        <f t="shared" ca="1" si="19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ca="1">OFFSET($M$44,_xlfn.XMATCH(A355,$D$45:$D$72),0)</f>
        <v>#N/A</v>
      </c>
      <c r="K355" s="9" t="e">
        <f t="shared" ca="1" si="20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s="18" t="e">
        <f t="shared" ca="1" si="19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ca="1">OFFSET($M$44,_xlfn.XMATCH(A356,$D$45:$D$72),0)</f>
        <v>#N/A</v>
      </c>
      <c r="K356" s="9" t="e">
        <f t="shared" ca="1" si="20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s="18" t="e">
        <f t="shared" ca="1" si="19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ca="1">OFFSET($M$44,_xlfn.XMATCH(A357,$D$45:$D$72),0)</f>
        <v>#N/A</v>
      </c>
      <c r="K357" s="9" t="e">
        <f t="shared" ca="1" si="20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s="18" t="e">
        <f t="shared" ca="1" si="19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ca="1">OFFSET($M$44,_xlfn.XMATCH(A358,$D$45:$D$72),0)</f>
        <v>#N/A</v>
      </c>
      <c r="K358" s="9" t="e">
        <f t="shared" ca="1" si="20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s="18" t="e">
        <f t="shared" ca="1" si="19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ca="1">OFFSET($M$44,_xlfn.XMATCH(A359,$D$45:$D$72),0)</f>
        <v>#N/A</v>
      </c>
      <c r="K359" s="9" t="e">
        <f t="shared" ca="1" si="20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s="18" t="e">
        <f t="shared" ca="1" si="19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ca="1">OFFSET($M$44,_xlfn.XMATCH(A360,$D$45:$D$72),0)</f>
        <v>#N/A</v>
      </c>
      <c r="K360" s="9" t="e">
        <f t="shared" ca="1" si="20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s="18" t="e">
        <f t="shared" ca="1" si="19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ca="1">OFFSET($M$44,_xlfn.XMATCH(A361,$D$45:$D$72),0)</f>
        <v>#N/A</v>
      </c>
      <c r="K361" s="9" t="e">
        <f t="shared" ca="1" si="20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s="18" t="e">
        <f t="shared" ca="1" si="19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ca="1">OFFSET($M$44,_xlfn.XMATCH(A362,$D$45:$D$72),0)</f>
        <v>#N/A</v>
      </c>
      <c r="K362" s="9" t="e">
        <f t="shared" ca="1" si="20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s="18" t="e">
        <f t="shared" ca="1" si="19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ca="1">OFFSET($M$44,_xlfn.XMATCH(A363,$D$45:$D$72),0)</f>
        <v>#N/A</v>
      </c>
      <c r="K363" s="9" t="e">
        <f t="shared" ca="1" si="20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s="18" t="e">
        <f t="shared" ca="1" si="19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ca="1">OFFSET($M$44,_xlfn.XMATCH(A364,$D$45:$D$72),0)</f>
        <v>#N/A</v>
      </c>
      <c r="K364" s="9" t="e">
        <f t="shared" ca="1" si="20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s="18" t="e">
        <f t="shared" ca="1" si="19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ca="1">OFFSET($M$44,_xlfn.XMATCH(A365,$D$45:$D$72),0)</f>
        <v>#N/A</v>
      </c>
      <c r="K365" s="9" t="e">
        <f t="shared" ca="1" si="20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s="18" t="e">
        <f t="shared" ca="1" si="19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ca="1">OFFSET($M$44,_xlfn.XMATCH(A366,$D$45:$D$72),0)</f>
        <v>#N/A</v>
      </c>
      <c r="K366" s="9" t="e">
        <f t="shared" ca="1" si="20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s="18" t="e">
        <f t="shared" ca="1" si="19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ca="1">OFFSET($M$44,_xlfn.XMATCH(A367,$D$45:$D$72),0)</f>
        <v>#N/A</v>
      </c>
      <c r="K367" s="9" t="e">
        <f t="shared" ca="1" si="20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s="18" t="e">
        <f t="shared" ca="1" si="19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ca="1">OFFSET($M$44,_xlfn.XMATCH(A368,$D$45:$D$72),0)</f>
        <v>#N/A</v>
      </c>
      <c r="K368" s="9" t="e">
        <f t="shared" ca="1" si="20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s="18" t="e">
        <f t="shared" ca="1" si="19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ca="1">OFFSET($M$44,_xlfn.XMATCH(A369,$D$45:$D$72),0)</f>
        <v>#N/A</v>
      </c>
      <c r="K369" s="9" t="e">
        <f t="shared" ca="1" si="20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s="18" t="e">
        <f t="shared" ca="1" si="19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ca="1">OFFSET($M$44,_xlfn.XMATCH(A370,$D$45:$D$72),0)</f>
        <v>#N/A</v>
      </c>
      <c r="K370" s="9" t="e">
        <f t="shared" ca="1" si="20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s="18" t="e">
        <f t="shared" ca="1" si="19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ca="1">OFFSET($M$44,_xlfn.XMATCH(A371,$D$45:$D$72),0)</f>
        <v>#N/A</v>
      </c>
      <c r="K371" s="9" t="e">
        <f t="shared" ca="1" si="20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s="18" t="e">
        <f t="shared" ca="1" si="19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ca="1">OFFSET($M$44,_xlfn.XMATCH(A372,$D$45:$D$72),0)</f>
        <v>#N/A</v>
      </c>
      <c r="K372" s="9" t="e">
        <f t="shared" ca="1" si="20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s="18" t="e">
        <f t="shared" ca="1" si="19"/>
        <v>#N/A</v>
      </c>
      <c r="F373" t="s">
        <v>144</v>
      </c>
      <c r="G373">
        <v>1</v>
      </c>
      <c r="H373">
        <v>2</v>
      </c>
      <c r="J373" s="11" t="e">
        <f ca="1">OFFSET($M$44,_xlfn.XMATCH(A373,$D$45:$D$72),0)</f>
        <v>#N/A</v>
      </c>
      <c r="K373" s="9" t="e">
        <f t="shared" ca="1" si="20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s="18" t="e">
        <f t="shared" ca="1" si="19"/>
        <v>#N/A</v>
      </c>
      <c r="F374" t="s">
        <v>144</v>
      </c>
      <c r="G374">
        <v>1</v>
      </c>
      <c r="H374">
        <v>4</v>
      </c>
      <c r="J374" s="11" t="e">
        <f ca="1">OFFSET($M$44,_xlfn.XMATCH(A374,$D$45:$D$72),0)</f>
        <v>#N/A</v>
      </c>
      <c r="K374" s="9" t="e">
        <f t="shared" ca="1" si="20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s="18" t="e">
        <f t="shared" ca="1" si="19"/>
        <v>#N/A</v>
      </c>
      <c r="F375" t="s">
        <v>144</v>
      </c>
      <c r="G375">
        <v>1</v>
      </c>
      <c r="H375">
        <v>6</v>
      </c>
      <c r="J375" s="11" t="e">
        <f ca="1">OFFSET($M$44,_xlfn.XMATCH(A375,$D$45:$D$72),0)</f>
        <v>#N/A</v>
      </c>
      <c r="K375" s="9" t="e">
        <f t="shared" ca="1" si="20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s="18" t="e">
        <f t="shared" ca="1" si="19"/>
        <v>#N/A</v>
      </c>
      <c r="F376" t="s">
        <v>144</v>
      </c>
      <c r="G376">
        <v>1</v>
      </c>
      <c r="H376">
        <v>8</v>
      </c>
      <c r="J376" s="11" t="e">
        <f ca="1">OFFSET($M$44,_xlfn.XMATCH(A376,$D$45:$D$72),0)</f>
        <v>#N/A</v>
      </c>
      <c r="K376" s="9" t="e">
        <f t="shared" ca="1" si="20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s="18" t="e">
        <f t="shared" ca="1" si="19"/>
        <v>#N/A</v>
      </c>
      <c r="F377" t="s">
        <v>144</v>
      </c>
      <c r="G377">
        <v>2</v>
      </c>
      <c r="H377">
        <v>3</v>
      </c>
      <c r="J377" s="11" t="e">
        <f ca="1">OFFSET($M$44,_xlfn.XMATCH(A377,$D$45:$D$72),0)</f>
        <v>#N/A</v>
      </c>
      <c r="K377" s="9" t="e">
        <f t="shared" ca="1" si="20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s="18" t="e">
        <f t="shared" ca="1" si="19"/>
        <v>#N/A</v>
      </c>
      <c r="F378" t="s">
        <v>144</v>
      </c>
      <c r="G378">
        <v>2</v>
      </c>
      <c r="H378">
        <v>5</v>
      </c>
      <c r="J378" s="11" t="e">
        <f ca="1">OFFSET($M$44,_xlfn.XMATCH(A378,$D$45:$D$72),0)</f>
        <v>#N/A</v>
      </c>
      <c r="K378" s="9" t="e">
        <f t="shared" ca="1" si="20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s="18" t="e">
        <f t="shared" ca="1" si="19"/>
        <v>#N/A</v>
      </c>
      <c r="F379" t="s">
        <v>144</v>
      </c>
      <c r="G379">
        <v>2</v>
      </c>
      <c r="H379">
        <v>7</v>
      </c>
      <c r="J379" s="11" t="e">
        <f ca="1">OFFSET($M$44,_xlfn.XMATCH(A379,$D$45:$D$72),0)</f>
        <v>#N/A</v>
      </c>
      <c r="K379" s="9" t="e">
        <f t="shared" ca="1" si="20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s="18" t="e">
        <f t="shared" ca="1" si="19"/>
        <v>#N/A</v>
      </c>
      <c r="F380" t="s">
        <v>144</v>
      </c>
      <c r="G380">
        <v>3</v>
      </c>
      <c r="H380">
        <v>4</v>
      </c>
      <c r="J380" s="11" t="e">
        <f ca="1">OFFSET($M$44,_xlfn.XMATCH(A380,$D$45:$D$72),0)</f>
        <v>#N/A</v>
      </c>
      <c r="K380" s="9" t="e">
        <f t="shared" ca="1" si="20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s="18" t="e">
        <f t="shared" ca="1" si="19"/>
        <v>#N/A</v>
      </c>
      <c r="F381" t="s">
        <v>144</v>
      </c>
      <c r="G381">
        <v>3</v>
      </c>
      <c r="H381">
        <v>6</v>
      </c>
      <c r="J381" s="11" t="e">
        <f ca="1">OFFSET($M$44,_xlfn.XMATCH(A381,$D$45:$D$72),0)</f>
        <v>#N/A</v>
      </c>
      <c r="K381" s="9" t="e">
        <f t="shared" ca="1" si="20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s="18" t="e">
        <f t="shared" ca="1" si="19"/>
        <v>#N/A</v>
      </c>
      <c r="F382" t="s">
        <v>144</v>
      </c>
      <c r="G382">
        <v>3</v>
      </c>
      <c r="H382">
        <v>8</v>
      </c>
      <c r="J382" s="11" t="e">
        <f ca="1">OFFSET($M$44,_xlfn.XMATCH(A382,$D$45:$D$72),0)</f>
        <v>#N/A</v>
      </c>
      <c r="K382" s="9" t="e">
        <f t="shared" ca="1" si="20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s="18" t="e">
        <f t="shared" ca="1" si="19"/>
        <v>#N/A</v>
      </c>
      <c r="F383" t="s">
        <v>144</v>
      </c>
      <c r="G383">
        <v>4</v>
      </c>
      <c r="H383">
        <v>5</v>
      </c>
      <c r="J383" s="11" t="e">
        <f ca="1">OFFSET($M$44,_xlfn.XMATCH(A383,$D$45:$D$72),0)</f>
        <v>#N/A</v>
      </c>
      <c r="K383" s="9" t="e">
        <f t="shared" ca="1" si="20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s="18" t="e">
        <f t="shared" ca="1" si="19"/>
        <v>#N/A</v>
      </c>
      <c r="F384" t="s">
        <v>144</v>
      </c>
      <c r="G384">
        <v>4</v>
      </c>
      <c r="H384">
        <v>7</v>
      </c>
      <c r="J384" s="11" t="e">
        <f ca="1">OFFSET($M$44,_xlfn.XMATCH(A384,$D$45:$D$72),0)</f>
        <v>#N/A</v>
      </c>
      <c r="K384" s="9" t="e">
        <f t="shared" ca="1" si="20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s="18" t="e">
        <f t="shared" ca="1" si="19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20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s="18" t="e">
        <f t="shared" ca="1" si="19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20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s="18" t="e">
        <f t="shared" ca="1" si="19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20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s="18" t="e">
        <f t="shared" ca="1" si="19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20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s="18" t="e">
        <f t="shared" ca="1" si="19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20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s="18" t="e">
        <f t="shared" ca="1" si="19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20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s="18" t="e">
        <f t="shared" ca="1" si="19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20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s="18" t="e">
        <f t="shared" ca="1" si="19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20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s="18" t="e">
        <f t="shared" ca="1" si="19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20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s="18" t="e">
        <f t="shared" ca="1" si="19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20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s="18" t="e">
        <f t="shared" ca="1" si="19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20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s="18" t="e">
        <f t="shared" ca="1" si="19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20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s="18" t="e">
        <f t="shared" ca="1" si="19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20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s="18" t="e">
        <f t="shared" ref="E398:E432" ca="1" si="2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22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s="18" t="e">
        <f t="shared" ca="1" si="21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22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s="18" t="e">
        <f t="shared" ca="1" si="21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22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s="18" t="e">
        <f t="shared" ca="1" si="21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22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s="18" t="e">
        <f t="shared" ca="1" si="21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22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s="18" t="e">
        <f t="shared" ca="1" si="21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22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s="18" t="e">
        <f t="shared" ca="1" si="21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22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s="18" t="e">
        <f t="shared" ca="1" si="21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22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s="18" t="e">
        <f t="shared" ca="1" si="21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22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s="18" t="e">
        <f t="shared" ca="1" si="21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22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s="18" t="e">
        <f t="shared" ca="1" si="21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22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s="18" t="e">
        <f t="shared" ca="1" si="21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22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s="18" t="e">
        <f t="shared" ca="1" si="21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22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s="18" t="e">
        <f t="shared" ca="1" si="21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22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s="18" t="e">
        <f t="shared" ca="1" si="21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22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s="18" t="e">
        <f t="shared" ca="1" si="21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22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s="18" t="e">
        <f t="shared" ca="1" si="21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22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s="18" t="e">
        <f t="shared" ca="1" si="21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22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s="18" t="e">
        <f t="shared" ca="1" si="21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22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s="18" t="e">
        <f t="shared" ca="1" si="21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22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s="18" t="e">
        <f t="shared" ca="1" si="21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22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s="18" t="e">
        <f t="shared" ca="1" si="21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22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s="18" t="e">
        <f t="shared" ca="1" si="21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22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s="18" t="e">
        <f t="shared" ca="1" si="21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22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s="18" t="e">
        <f t="shared" ca="1" si="21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22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s="18" t="e">
        <f t="shared" ca="1" si="21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22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s="18" t="e">
        <f t="shared" ca="1" si="21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22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s="18" t="e">
        <f t="shared" ca="1" si="21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22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s="18" t="e">
        <f t="shared" ca="1" si="21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22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s="18" t="e">
        <f t="shared" ca="1" si="21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22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s="18" t="e">
        <f t="shared" ca="1" si="21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22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s="18" t="e">
        <f t="shared" ca="1" si="21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22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s="18" t="e">
        <f t="shared" ca="1" si="21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22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s="18" t="e">
        <f t="shared" ca="1" si="21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22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s="18" t="e">
        <f t="shared" ca="1" si="21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22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topLeftCell="A393" workbookViewId="0">
      <pane xSplit="4" topLeftCell="E1" activePane="topRight" state="frozen"/>
      <selection pane="topRight" activeCell="K76" sqref="K76:K432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style="18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  <c r="J6"/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7" spans="2:22" x14ac:dyDescent="0.2">
      <c r="J17"/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>1/(1+(F20*EXP(2*N$8*N$9)/$N$45))</f>
        <v>3.9126250814713797E-5</v>
      </c>
      <c r="K20" s="4">
        <f>1/(1+(G20*EXP(2*O$8*O$9)/$N$45))</f>
        <v>1.0689219668043595E-6</v>
      </c>
      <c r="L20" s="4">
        <f ca="1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ca="1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3">10^-D21</f>
        <v>1.8908917484896439E-4</v>
      </c>
      <c r="G21" s="4">
        <f t="shared" si="3"/>
        <v>1.9800067311173839E-3</v>
      </c>
      <c r="H21" s="4">
        <f t="shared" ref="H21:H27" si="4">(1-D$10)*D$5/$C21</f>
        <v>4.1124999999999999E-4</v>
      </c>
      <c r="I21" s="4">
        <f t="shared" ref="I21:I27" si="5">(1-E$10)*E$5/$C21</f>
        <v>7.0949999999999995E-4</v>
      </c>
      <c r="J21" s="4">
        <f>1/(1+(F21*EXP(2*N$8*N$9)/$N$45))</f>
        <v>1.5337407127349856E-4</v>
      </c>
      <c r="K21" s="4">
        <f>1/(1+(G21*EXP(2*O$8*O$9)/$N$45))</f>
        <v>1.3876302961065827E-5</v>
      </c>
      <c r="L21" s="4">
        <f ca="1">$J21*(1-OFFSET($EB$39,0,$B21-1))</f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ca="1">$K21*(1-OFFSET($FH$39,0,$B21-1))</f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3"/>
        <v>4.8231784822393027E-5</v>
      </c>
      <c r="G22" s="4">
        <f t="shared" si="3"/>
        <v>1.5252229565390185E-4</v>
      </c>
      <c r="H22" s="4">
        <f t="shared" si="4"/>
        <v>4.1124999999999999E-4</v>
      </c>
      <c r="I22" s="4">
        <f t="shared" si="5"/>
        <v>7.0949999999999995E-4</v>
      </c>
      <c r="J22" s="4">
        <f>1/(1+(F22*EXP(2*N$8*N$9)/$N$45))</f>
        <v>6.010225885767945E-4</v>
      </c>
      <c r="K22" s="4">
        <f>1/(1+(G22*EXP(2*O$8*O$9)/$N$45))</f>
        <v>1.8010878880646449E-4</v>
      </c>
      <c r="L22" s="4">
        <f ca="1">$J22*(1-OFFSET($EB$39,0,$B22-1))</f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ca="1">$K22*(1-OFFSET($FH$39,0,$B22-1))</f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3"/>
        <v>1.2302687708123824E-5</v>
      </c>
      <c r="G23" s="4">
        <f t="shared" si="3"/>
        <v>1.1748975549395286E-5</v>
      </c>
      <c r="H23" s="4">
        <f t="shared" si="4"/>
        <v>4.1124999999999999E-4</v>
      </c>
      <c r="I23" s="4">
        <f t="shared" si="5"/>
        <v>7.0949999999999995E-4</v>
      </c>
      <c r="J23" s="4">
        <f>1/(1+(F23*EXP(2*N$8*N$9)/$N$45))</f>
        <v>2.3521364071515042E-3</v>
      </c>
      <c r="K23" s="4">
        <f>1/(1+(G23*EXP(2*O$8*O$9)/$N$45))</f>
        <v>2.3330929057147382E-3</v>
      </c>
      <c r="L23" s="4">
        <f ca="1">$J23*(1-OFFSET($EB$39,0,$B23-1))</f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ca="1">$K23*(1-OFFSET($FH$39,0,$B23-1))</f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3"/>
        <v>1.4621771744567123E-7</v>
      </c>
      <c r="G24" s="4">
        <f t="shared" si="3"/>
        <v>1.3182567385564024E-7</v>
      </c>
      <c r="H24" s="4">
        <f t="shared" si="4"/>
        <v>2.05625E-4</v>
      </c>
      <c r="I24" s="4">
        <f t="shared" si="5"/>
        <v>3.5474999999999998E-4</v>
      </c>
      <c r="J24" s="4">
        <f>1/(1+(F24*EXP(2*N$8*N$9)/$N$45))</f>
        <v>0.16553611954037245</v>
      </c>
      <c r="K24" s="4">
        <f>1/(1+(G24*EXP(2*O$8*O$9)/$N$45))</f>
        <v>0.17247547181113246</v>
      </c>
      <c r="L24" s="4">
        <f ca="1">$J24*(1-OFFSET($EB$39,0,$B24-1))</f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ca="1">$K24*(1-OFFSET($FH$39,0,$B24-1))</f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3"/>
        <v>1.0511547730228644E-8</v>
      </c>
      <c r="G25" s="4">
        <f t="shared" si="3"/>
        <v>1.9054607179632436E-9</v>
      </c>
      <c r="H25" s="4">
        <f t="shared" si="4"/>
        <v>2.05625E-4</v>
      </c>
      <c r="I25" s="4">
        <f t="shared" si="5"/>
        <v>3.5474999999999998E-4</v>
      </c>
      <c r="J25" s="4">
        <f>1/(1+(F25*EXP(2*N$8*N$9)/$N$45))</f>
        <v>0.73400185998256529</v>
      </c>
      <c r="K25" s="4">
        <f>1/(1+(G25*EXP(2*O$8*O$9)/$N$45))</f>
        <v>0.93514653247334056</v>
      </c>
      <c r="L25" s="4">
        <f ca="1">$J25*(1-OFFSET($EB$39,0,$B25-1))</f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ca="1">$K25*(1-OFFSET($FH$39,0,$B25-1))</f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3"/>
        <v>7.5567200483709833E-10</v>
      </c>
      <c r="G26" s="4">
        <f t="shared" si="3"/>
        <v>2.7542287033381602E-11</v>
      </c>
      <c r="H26" s="4">
        <f t="shared" si="4"/>
        <v>2.05625E-4</v>
      </c>
      <c r="I26" s="4">
        <f t="shared" si="5"/>
        <v>3.5474999999999998E-4</v>
      </c>
      <c r="J26" s="4">
        <f>1/(1+(F26*EXP(2*N$8*N$9)/$N$45))</f>
        <v>0.97460907304017164</v>
      </c>
      <c r="K26" s="4">
        <f>1/(1+(G26*EXP(2*O$8*O$9)/$N$45))</f>
        <v>0.99899857506150813</v>
      </c>
      <c r="L26" s="4">
        <f ca="1">$J26*(1-OFFSET($EB$39,0,$B26-1))</f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ca="1">$K26*(1-OFFSET($FH$39,0,$B26-1))</f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3"/>
        <v>5.4325033149243044E-11</v>
      </c>
      <c r="G27" s="4">
        <f t="shared" si="3"/>
        <v>3.9810717055349631E-13</v>
      </c>
      <c r="H27" s="4">
        <f t="shared" si="4"/>
        <v>2.05625E-4</v>
      </c>
      <c r="I27" s="4">
        <f t="shared" si="5"/>
        <v>3.5474999999999998E-4</v>
      </c>
      <c r="J27" s="4">
        <f>1/(1+(F27*EXP(2*N$8*N$9)/$N$45))</f>
        <v>0.99813060041033508</v>
      </c>
      <c r="K27" s="4">
        <f>1/(1+(G27*EXP(2*O$8*O$9)/$N$45))</f>
        <v>0.99998551070545649</v>
      </c>
      <c r="L27" s="4">
        <f ca="1">$J27*(1-OFFSET($EB$39,0,$B27-1))</f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ca="1">$K27*(1-OFFSET($FH$39,0,$B27-1))</f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6">D$10*D$5/16</f>
        <v>1.028125E-4</v>
      </c>
      <c r="F30" s="4">
        <f t="shared" si="6"/>
        <v>1.1825E-4</v>
      </c>
      <c r="G30" s="4">
        <f ca="1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ca="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ca="1">2*OFFSET($K$19,$C30,0)*OFFSET($K$19,$D30,0)*(1-OFFSET($CJ$39,0,$B30-1))</f>
        <v>2.9654740670437795E-11</v>
      </c>
      <c r="M30" s="4">
        <f ca="1">OFFSET($K$19,$C30,0)*(1-OFFSET($K$19,$D30,0))*(1-OFFSET($CJ$39,0,$B30-1))</f>
        <v>1.0685241326697834E-6</v>
      </c>
      <c r="N30" s="4">
        <f ca="1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22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6"/>
        <v>1.028125E-4</v>
      </c>
      <c r="F31" s="4">
        <f t="shared" si="6"/>
        <v>1.1825E-4</v>
      </c>
      <c r="G31" s="4">
        <f ca="1">2*OFFSET($J$19,$C31,0)*OFFSET($J$19,$D31,0)*(1-OFFSET($AN$39,0,$B31-1))</f>
        <v>1.7155222047637149E-7</v>
      </c>
      <c r="H31" s="4">
        <f ca="1">OFFSET($J$19,$C31,0)*(1-OFFSET($J$19,$D31,0))*(1-OFFSET($AN$39,0,B31-1))</f>
        <v>3.6381543547494905E-5</v>
      </c>
      <c r="I31" s="4">
        <f ca="1">OFFSET($J$19,$D31,0)*(1-OFFSET($J$19,$C31,0))*(1-OFFSET($AN$39,0,$B31-1))</f>
        <v>2.192204782072475E-3</v>
      </c>
      <c r="J31">
        <f ca="1"/>
        <v>-1.8825104546550124</v>
      </c>
      <c r="K31">
        <f ca="1"/>
        <v>-1.9354560611921847E-4</v>
      </c>
      <c r="L31" s="4">
        <f ca="1">2*OFFSET($K$19,$C31,0)*OFFSET($K$19,$D31,0)*(1-OFFSET($CJ$39,0,$B31-1))</f>
        <v>4.7042791390880484E-9</v>
      </c>
      <c r="M31" s="4">
        <f ca="1">OFFSET($K$19,$C31,0)*(1-OFFSET($K$19,$D31,0))*(1-OFFSET($CJ$39,0,$B31-1))</f>
        <v>1.0058115575479743E-6</v>
      </c>
      <c r="N31" s="4">
        <f ca="1">OFFSET($K$19,$D31,0)*(1-OFFSET($K$19,$C31,0))*(1-OFFSET($CJ$39,0,$B31-1))</f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6"/>
        <v>1.028125E-4</v>
      </c>
      <c r="F32" s="4">
        <f t="shared" si="6"/>
        <v>1.1825E-4</v>
      </c>
      <c r="G32" s="4">
        <f ca="1">2*OFFSET($J$19,$C32,0)*OFFSET($J$19,$D32,0)*(1-OFFSET($AN$39,0,$B32-1))</f>
        <v>2.5326873655695324E-6</v>
      </c>
      <c r="H32" s="4">
        <f ca="1">OFFSET($J$19,$C32,0)*(1-OFFSET($J$19,$D32,0))*(1-OFFSET($AN$39,0,B32-1))</f>
        <v>4.589158183489851E-7</v>
      </c>
      <c r="I32" s="4">
        <f ca="1">OFFSET($J$19,$D32,0)*(1-OFFSET($J$19,$C32,0))*(1-OFFSET($AN$39,0,$B32-1))</f>
        <v>3.236431063893333E-2</v>
      </c>
      <c r="J32">
        <f ca="1"/>
        <v>-0.36075442080543696</v>
      </c>
      <c r="K32">
        <f ca="1"/>
        <v>-3.7090063889058986E-5</v>
      </c>
      <c r="L32" s="4">
        <f ca="1">2*OFFSET($K$19,$C32,0)*OFFSET($K$19,$D32,0)*(1-OFFSET($CJ$39,0,$B32-1))</f>
        <v>1.8465467121080772E-6</v>
      </c>
      <c r="M32" s="4">
        <f ca="1">OFFSET($K$19,$C32,0)*(1-OFFSET($K$19,$D32,0))*(1-OFFSET($CJ$39,0,$B32-1))</f>
        <v>6.4030049340729899E-8</v>
      </c>
      <c r="N32" s="4">
        <f ca="1">OFFSET($K$19,$D32,0)*(1-OFFSET($K$19,$C32,0))*(1-OFFSET($CJ$39,0,$B32-1))</f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6"/>
        <v>1.028125E-4</v>
      </c>
      <c r="F33" s="4">
        <f t="shared" si="6"/>
        <v>1.1825E-4</v>
      </c>
      <c r="G33" s="4">
        <f ca="1">2*OFFSET($J$19,$C33,0)*OFFSET($J$19,$D33,0)*(1-OFFSET($AN$39,0,$B33-1))</f>
        <v>2.5625888964236276E-6</v>
      </c>
      <c r="H33" s="4">
        <f ca="1">OFFSET($J$19,$C33,0)*(1-OFFSET($J$19,$D33,0))*(1-OFFSET($AN$39,0,B33-1))</f>
        <v>2.3997373838077003E-9</v>
      </c>
      <c r="I33" s="4">
        <f ca="1">OFFSET($J$19,$D33,0)*(1-OFFSET($J$19,$C33,0))*(1-OFFSET($AN$39,0,$B33-1))</f>
        <v>3.2746411661861589E-2</v>
      </c>
      <c r="J33">
        <f ca="1"/>
        <v>-0.34140154567553593</v>
      </c>
      <c r="K33">
        <f ca="1"/>
        <v>-3.510034641476604E-5</v>
      </c>
      <c r="L33" s="4">
        <f ca="1">2*OFFSET($K$19,$C33,0)*OFFSET($K$19,$D33,0)*(1-OFFSET($CJ$39,0,$B33-1))</f>
        <v>1.9641794631374225E-6</v>
      </c>
      <c r="M33" s="4">
        <f ca="1">OFFSET($K$19,$C33,0)*(1-OFFSET($K$19,$D33,0))*(1-OFFSET($CJ$39,0,$B33-1))</f>
        <v>1.4229993571421101E-11</v>
      </c>
      <c r="N33" s="4">
        <f ca="1">OFFSET($K$19,$D33,0)*(1-OFFSET($K$19,$C33,0))*(1-OFFSET($CJ$39,0,$B33-1))</f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6"/>
        <v>1.028125E-4</v>
      </c>
      <c r="F34" s="4">
        <f t="shared" si="6"/>
        <v>1.1825E-4</v>
      </c>
      <c r="G34" s="4">
        <f ca="1">2*OFFSET($J$19,$C34,0)*OFFSET($J$19,$D34,0)*(1-OFFSET($AN$39,0,$B34-1))</f>
        <v>1.7181454350223118E-7</v>
      </c>
      <c r="H34" s="4">
        <f ca="1">OFFSET($J$19,$C34,0)*(1-OFFSET($J$19,$D34,0))*(1-OFFSET($AN$39,0,B34-1))</f>
        <v>1.4284927250999673E-4</v>
      </c>
      <c r="I34" s="4">
        <f ca="1">OFFSET($J$19,$D34,0)*(1-OFFSET($J$19,$C34,0))*(1-OFFSET($AN$39,0,$B34-1))</f>
        <v>5.600300956341422E-4</v>
      </c>
      <c r="J34">
        <f ca="1"/>
        <v>-1.8838599143832218</v>
      </c>
      <c r="K34">
        <f ca="1"/>
        <v>-1.9368434744752497E-4</v>
      </c>
      <c r="L34" s="4">
        <f ca="1">2*OFFSET($K$19,$C34,0)*OFFSET($K$19,$D34,0)*(1-OFFSET($CJ$39,0,$B34-1))</f>
        <v>4.7137959123426179E-9</v>
      </c>
      <c r="M34" s="4">
        <f ca="1">OFFSET($K$19,$C34,0)*(1-OFFSET($K$19,$D34,0))*(1-OFFSET($CJ$39,0,$B34-1))</f>
        <v>1.3083611709072264E-5</v>
      </c>
      <c r="N34" s="4">
        <f ca="1">OFFSET($K$19,$D34,0)*(1-OFFSET($K$19,$C34,0))*(1-OFFSET($CJ$39,0,$B34-1))</f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6"/>
        <v>1.028125E-4</v>
      </c>
      <c r="F35" s="4">
        <f t="shared" si="6"/>
        <v>1.1825E-4</v>
      </c>
      <c r="G35" s="4">
        <f ca="1">2*OFFSET($J$19,$C35,0)*OFFSET($J$19,$D35,0)*(1-OFFSET($AN$39,0,$B35-1))</f>
        <v>2.5181248675190082E-6</v>
      </c>
      <c r="H35" s="4">
        <f ca="1">OFFSET($J$19,$C35,0)*(1-OFFSET($J$19,$D35,0))*(1-OFFSET($AN$39,0,B35-1))</f>
        <v>6.3469056006212497E-6</v>
      </c>
      <c r="I35" s="4">
        <f ca="1">OFFSET($J$19,$D35,0)*(1-OFFSET($J$19,$C35,0))*(1-OFFSET($AN$39,0,$B35-1))</f>
        <v>8.2078366687105761E-3</v>
      </c>
      <c r="J35">
        <f ca="1"/>
        <v>-0.39414428320661177</v>
      </c>
      <c r="K35">
        <f ca="1"/>
        <v>-4.052295911717977E-5</v>
      </c>
      <c r="L35" s="4">
        <f ca="1">2*OFFSET($K$19,$C35,0)*OFFSET($K$19,$D35,0)*(1-OFFSET($CJ$39,0,$B35-1))</f>
        <v>3.995759299694682E-6</v>
      </c>
      <c r="M35" s="4">
        <f ca="1">OFFSET($K$19,$C35,0)*(1-OFFSET($K$19,$D35,0))*(1-OFFSET($CJ$39,0,$B35-1))</f>
        <v>9.5856784576793878E-6</v>
      </c>
      <c r="N35" s="4">
        <f ca="1">OFFSET($K$19,$D35,0)*(1-OFFSET($K$19,$C35,0))*(1-OFFSET($CJ$39,0,$B35-1))</f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6"/>
        <v>1.028125E-4</v>
      </c>
      <c r="F36" s="4">
        <f t="shared" si="6"/>
        <v>1.1825E-4</v>
      </c>
      <c r="G36" s="4">
        <f ca="1">2*OFFSET($J$19,$C36,0)*OFFSET($J$19,$D36,0)*(1-OFFSET($AN$39,0,$B36-1))</f>
        <v>2.6262420018192178E-6</v>
      </c>
      <c r="H36" s="4">
        <f ca="1">OFFSET($J$19,$C36,0)*(1-OFFSET($J$19,$D36,0))*(1-OFFSET($AN$39,0,B36-1))</f>
        <v>3.4209982592823988E-8</v>
      </c>
      <c r="I36" s="4">
        <f ca="1">OFFSET($J$19,$D36,0)*(1-OFFSET($J$19,$C36,0))*(1-OFFSET($AN$39,0,$B36-1))</f>
        <v>8.5602448399143705E-3</v>
      </c>
      <c r="J36">
        <f ca="1"/>
        <v>-0.32520253290917167</v>
      </c>
      <c r="K36">
        <f ca="1"/>
        <v>-3.343488541472421E-5</v>
      </c>
      <c r="L36" s="4">
        <f ca="1">2*OFFSET($K$19,$C36,0)*OFFSET($K$19,$D36,0)*(1-OFFSET($CJ$39,0,$B36-1))</f>
        <v>1.2916650703747522E-5</v>
      </c>
      <c r="M36" s="4">
        <f ca="1">OFFSET($K$19,$C36,0)*(1-OFFSET($K$19,$D36,0))*(1-OFFSET($CJ$39,0,$B36-1))</f>
        <v>6.4740113046331934E-9</v>
      </c>
      <c r="N36" s="4">
        <f ca="1">OFFSET($K$19,$D36,0)*(1-OFFSET($K$19,$C36,0))*(1-OFFSET($CJ$39,0,$B36-1))</f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6"/>
        <v>1.028125E-4</v>
      </c>
      <c r="F37" s="4">
        <f t="shared" si="6"/>
        <v>1.1825E-4</v>
      </c>
      <c r="G37" s="4">
        <f ca="1">2*OFFSET($J$19,$C37,0)*OFFSET($J$19,$D37,0)*(1-OFFSET($AN$39,0,$B37-1))</f>
        <v>1.3336544544165553E-6</v>
      </c>
      <c r="H37" s="4">
        <f ca="1">OFFSET($J$19,$C37,0)*(1-OFFSET($J$19,$D37,0))*(1-OFFSET($AN$39,0,B37-1))</f>
        <v>2.8283170847881483E-4</v>
      </c>
      <c r="I37" s="4">
        <f ca="1">OFFSET($J$19,$D37,0)*(1-OFFSET($J$19,$C37,0))*(1-OFFSET($AN$39,0,$B37-1))</f>
        <v>1.1088209688759412E-3</v>
      </c>
      <c r="J37">
        <f ca="1"/>
        <v>-1.1025646179575923</v>
      </c>
      <c r="K37">
        <f ca="1"/>
        <v>-1.1335742478376496E-4</v>
      </c>
      <c r="L37" s="4">
        <f ca="1">2*OFFSET($K$19,$C37,0)*OFFSET($K$19,$D37,0)*(1-OFFSET($CJ$39,0,$B37-1))</f>
        <v>7.5342937071823522E-8</v>
      </c>
      <c r="M37" s="4">
        <f ca="1">OFFSET($K$19,$C37,0)*(1-OFFSET($K$19,$D37,0))*(1-OFFSET($CJ$39,0,$B37-1))</f>
        <v>1.6108907368354076E-5</v>
      </c>
      <c r="N37" s="4">
        <f ca="1">OFFSET($K$19,$D37,0)*(1-OFFSET($K$19,$C37,0))*(1-OFFSET($CJ$39,0,$B37-1))</f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ca="1">SUMPRODUCT(AN45:AN72,$E$45:$E$72)</f>
        <v>8.0255630782047824E-3</v>
      </c>
      <c r="AO37">
        <f ca="1">SUMPRODUCT(AO45:AO72,$E$45:$E$72)</f>
        <v>0.11526078746714717</v>
      </c>
      <c r="AP37">
        <f ca="1">SUMPRODUCT(AP45:AP72,$E$45:$E$72)</f>
        <v>1.6068782769524457</v>
      </c>
      <c r="AQ37">
        <f ca="1">SUMPRODUCT(AQ45:AQ72,$E$45:$E$72)</f>
        <v>1.6258494776739687</v>
      </c>
      <c r="AR37">
        <f ca="1">SUMPRODUCT(AR45:AR72,$E$45:$E$72)</f>
        <v>0.11543703443409051</v>
      </c>
      <c r="AS37">
        <f ca="1">SUMPRODUCT(AS45:AS72,$E$45:$E$72)</f>
        <v>1.5976390150942095</v>
      </c>
      <c r="AT37">
        <f ca="1">SUMPRODUCT(AT45:AT72,$E$45:$E$72)</f>
        <v>1.6662345617989294</v>
      </c>
      <c r="AU37">
        <f ca="1">SUMPRODUCT(AU45:AU72,$E$45:$E$72)</f>
        <v>0.89604239571059852</v>
      </c>
      <c r="AV37">
        <f ca="1">SUMPRODUCT(AV45:AV72,$E$45:$E$72)</f>
        <v>1.6759686422120512</v>
      </c>
      <c r="AW37">
        <f ca="1">SUMPRODUCT(AW45:AW72,$E$45:$E$72)</f>
        <v>1.677297519677462</v>
      </c>
      <c r="AX37">
        <f ca="1">SUMPRODUCT(AX45:AX72,$E$45:$E$72)</f>
        <v>1.6753015056159879</v>
      </c>
      <c r="AY37">
        <f ca="1">SUMPRODUCT(AY45:AY72,$E$45:$E$72)</f>
        <v>1.6800306300993677</v>
      </c>
      <c r="CJ37">
        <f ca="1">SUMPRODUCT(CJ45:CJ72,$E$45:$E$72)</f>
        <v>6.2194324254532586E-4</v>
      </c>
      <c r="CK37">
        <f ca="1">SUMPRODUCT(CK45:CK72,$E$45:$E$72)</f>
        <v>9.8661952708270328E-2</v>
      </c>
      <c r="CL37">
        <f ca="1">SUMPRODUCT(CL45:CL72,$E$45:$E$72)</f>
        <v>0.12744681865451929</v>
      </c>
      <c r="CM37">
        <f ca="1">SUMPRODUCT(CM45:CM72,$E$45:$E$72)</f>
        <v>0.1355657142069388</v>
      </c>
      <c r="CN37">
        <f ca="1">SUMPRODUCT(CN45:CN72,$E$45:$E$72)</f>
        <v>9.8861546185829055E-2</v>
      </c>
      <c r="CO37">
        <f ca="1">SUMPRODUCT(CO45:CO72,$E$45:$E$72)</f>
        <v>0.27578333519325088</v>
      </c>
      <c r="CP37">
        <f ca="1">SUMPRODUCT(CP45:CP72,$E$45:$E$72)</f>
        <v>0.89149439278735654</v>
      </c>
      <c r="CQ37">
        <f ca="1">SUMPRODUCT(CQ45:CQ72,$E$45:$E$72)</f>
        <v>1.5801531062468905</v>
      </c>
      <c r="CR37">
        <f ca="1">SUMPRODUCT(CR45:CR72,$E$45:$E$72)</f>
        <v>1.5573125103842924</v>
      </c>
      <c r="CS37">
        <f ca="1">SUMPRODUCT(CS45:CS72,$E$45:$E$72)</f>
        <v>1.5641056578875812</v>
      </c>
      <c r="CT37">
        <f ca="1">SUMPRODUCT(CT45:CT72,$E$45:$E$72)</f>
        <v>1.620422406413665</v>
      </c>
      <c r="CU37">
        <f ca="1">SUMPRODUCT(CU45:CU72,$E$45:$E$72)</f>
        <v>1.6604997674361603</v>
      </c>
      <c r="EB37">
        <f ca="1">SUMPRODUCT(EB$45:EB$72,$E$45:$E$72)</f>
        <v>1.9807281800157445E-4</v>
      </c>
      <c r="EC37">
        <f ca="1">SUMPRODUCT(EC$45:EC$72,$E$45:$E$72)</f>
        <v>7.7620697588336922E-4</v>
      </c>
      <c r="ED37">
        <f ca="1">SUMPRODUCT(ED$45:ED$72,$E$45:$E$72)</f>
        <v>3.0381085484367898E-3</v>
      </c>
      <c r="EE37">
        <f ca="1">SUMPRODUCT(EE$45:EE$72,$E$45:$E$72)</f>
        <v>1.1835146522580602E-2</v>
      </c>
      <c r="EF37">
        <f ca="1">SUMPRODUCT(EF$45:EF$72,$E$45:$E$72)</f>
        <v>0.17301922251790727</v>
      </c>
      <c r="EG37">
        <f ca="1">SUMPRODUCT(EG$45:EG$72,$E$45:$E$72)</f>
        <v>0.56685587139427962</v>
      </c>
      <c r="EH37">
        <f ca="1">SUMPRODUCT(EH$45:EH$72,$E$45:$E$72)</f>
        <v>0.67776508634700527</v>
      </c>
      <c r="EI37">
        <f ca="1">SUMPRODUCT(EI$45:EI$72,$E$45:$E$72)</f>
        <v>0.68743433815713284</v>
      </c>
      <c r="FH37">
        <f ca="1">SUMPRODUCT(FH$45:FH$72,$E$45:$E$72)</f>
        <v>5.1284354186361804E-5</v>
      </c>
      <c r="FI37">
        <f ca="1">SUMPRODUCT(FI$45:FI$72,$E$45:$E$72)</f>
        <v>6.6554308419468507E-4</v>
      </c>
      <c r="FJ37">
        <f ca="1">SUMPRODUCT(FJ$45:FJ$72,$E$45:$E$72)</f>
        <v>8.6033910575385765E-3</v>
      </c>
      <c r="FK37">
        <f ca="1">SUMPRODUCT(FK$45:FK$72,$E$45:$E$72)</f>
        <v>0.10587663332335161</v>
      </c>
      <c r="FL37">
        <f ca="1">SUMPRODUCT(FL$45:FL$72,$E$45:$E$72)</f>
        <v>4.1193305156687395E-3</v>
      </c>
      <c r="FM37">
        <f ca="1">SUMPRODUCT(FM$45:FM$72,$E$45:$E$72)</f>
        <v>2.2093550860853801E-2</v>
      </c>
      <c r="FN37">
        <f ca="1">SUMPRODUCT(FN$45:FN$72,$E$45:$E$72)</f>
        <v>2.3580793533925046E-2</v>
      </c>
      <c r="FO37">
        <f ca="1">SUMPRODUCT(FO$45:FO$72,$E$45:$E$72)</f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6"/>
        <v>1.028125E-4</v>
      </c>
      <c r="F38" s="4">
        <f t="shared" si="6"/>
        <v>1.1825E-4</v>
      </c>
      <c r="G38" s="4">
        <f ca="1">2*OFFSET($J$19,$C38,0)*OFFSET($J$19,$D38,0)*(1-OFFSET($AN$39,0,$B38-1))</f>
        <v>2.6415844100347464E-6</v>
      </c>
      <c r="H38" s="4">
        <f ca="1">OFFSET($J$19,$C38,0)*(1-OFFSET($J$19,$D38,0))*(1-OFFSET($AN$39,0,B38-1))</f>
        <v>4.786476561414881E-7</v>
      </c>
      <c r="I38" s="4">
        <f ca="1">OFFSET($J$19,$D38,0)*(1-OFFSET($J$19,$C38,0))*(1-OFFSET($AN$39,0,$B38-1))</f>
        <v>2.1962541910330903E-3</v>
      </c>
      <c r="J38">
        <f ca="1"/>
        <v>-0.32183198336484931</v>
      </c>
      <c r="K38">
        <f ca="1"/>
        <v>-3.3088350789698571E-5</v>
      </c>
      <c r="L38" s="4">
        <f ca="1">2*OFFSET($K$19,$C38,0)*OFFSET($K$19,$D38,0)*(1-OFFSET($CJ$39,0,$B38-1))</f>
        <v>2.2563531409678832E-5</v>
      </c>
      <c r="M38" s="4">
        <f ca="1">OFFSET($K$19,$C38,0)*(1-OFFSET($K$19,$D38,0))*(1-OFFSET($CJ$39,0,$B38-1))</f>
        <v>7.8240318535645278E-7</v>
      </c>
      <c r="N38" s="4">
        <f ca="1">OFFSET($K$19,$D38,0)*(1-OFFSET($K$19,$C38,0))*(1-OFFSET($CJ$39,0,$B38-1))</f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6"/>
        <v>1.028125E-4</v>
      </c>
      <c r="F39" s="4">
        <f t="shared" si="6"/>
        <v>1.1825E-4</v>
      </c>
      <c r="G39" s="4">
        <f ca="1">2*OFFSET($J$19,$C39,0)*OFFSET($J$19,$D39,0)*(1-OFFSET($AN$39,0,$B39-1))</f>
        <v>2.6436789253538403E-6</v>
      </c>
      <c r="H39" s="4">
        <f ca="1">OFFSET($J$19,$C39,0)*(1-OFFSET($J$19,$D39,0))*(1-OFFSET($AN$39,0,B39-1))</f>
        <v>2.4756741734150616E-9</v>
      </c>
      <c r="I39" s="4">
        <f ca="1">OFFSET($J$19,$D39,0)*(1-OFFSET($J$19,$C39,0))*(1-OFFSET($AN$39,0,$B39-1))</f>
        <v>2.1979956035089771E-3</v>
      </c>
      <c r="J39">
        <f ca="1"/>
        <v>-0.3205018385644296</v>
      </c>
      <c r="K39">
        <f ca="1"/>
        <v>-3.2951595277405416E-5</v>
      </c>
      <c r="L39" s="4">
        <f ca="1">2*OFFSET($K$19,$C39,0)*OFFSET($K$19,$D39,0)*(1-OFFSET($CJ$39,0,$B39-1))</f>
        <v>2.2661955711826968E-5</v>
      </c>
      <c r="M39" s="4">
        <f ca="1">OFFSET($K$19,$C39,0)*(1-OFFSET($K$19,$D39,0))*(1-OFFSET($CJ$39,0,$B39-1))</f>
        <v>1.6418025447635251E-10</v>
      </c>
      <c r="N39" s="4">
        <f ca="1">OFFSET($K$19,$D39,0)*(1-OFFSET($K$19,$C39,0))*(1-OFFSET($CJ$39,0,$B39-1))</f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ca="1">1+SUM(AB45:AB72)</f>
        <v>1.0047543668703287</v>
      </c>
      <c r="AC39" s="4">
        <f ca="1">1+SUM(AC45:AC72)</f>
        <v>1.07291271148898</v>
      </c>
      <c r="AD39" s="4">
        <f ca="1">1+SUM(AD45:AD72)</f>
        <v>22.678472884225322</v>
      </c>
      <c r="AE39" s="4">
        <f ca="1">1+SUM(AE45:AE72)</f>
        <v>30.479417336115411</v>
      </c>
      <c r="AF39" s="4">
        <f ca="1">1+SUM(AF45:AF72)</f>
        <v>1.0730323459045574</v>
      </c>
      <c r="AG39" s="4">
        <f ca="1">1+SUM(AG45:AG72)</f>
        <v>20.164963957278289</v>
      </c>
      <c r="AH39" s="4">
        <f ca="1">1+SUM(AH45:AH72)</f>
        <v>113.83548151976493</v>
      </c>
      <c r="AI39" s="4">
        <f ca="1">1+SUM(AI45:AI72)</f>
        <v>2.120020080809276</v>
      </c>
      <c r="AJ39" s="4">
        <f ca="1">1+SUM(AJ45:AJ72)</f>
        <v>334.00537664521585</v>
      </c>
      <c r="AK39" s="4">
        <f ca="1">1+SUM(AK45:AK72)</f>
        <v>453.83653169305887</v>
      </c>
      <c r="AL39" s="4">
        <f ca="1">1+SUM(AL45:AL72)</f>
        <v>294.9128438813878</v>
      </c>
      <c r="AM39" s="4">
        <f ca="1">1+SUM(AM45:AM72)</f>
        <v>1731.4388016657479</v>
      </c>
      <c r="AN39" s="4">
        <f ca="1">SUM(AN45:AN72)</f>
        <v>4.7318698251969755E-3</v>
      </c>
      <c r="AO39" s="4">
        <f ca="1">SUM(AO45:AO72)</f>
        <v>6.7957729187300142E-2</v>
      </c>
      <c r="AP39" s="4">
        <f ca="1">SUM(AP45:AP72)</f>
        <v>0.95590532020806473</v>
      </c>
      <c r="AQ39" s="4">
        <f ca="1">SUM(AQ45:AQ72)</f>
        <v>0.96719097386369368</v>
      </c>
      <c r="AR39" s="4">
        <f ca="1">SUM(AR45:AR72)</f>
        <v>6.8061644351449374E-2</v>
      </c>
      <c r="AS39" s="4">
        <f ca="1">SUM(AS45:AS72)</f>
        <v>0.95040903608265248</v>
      </c>
      <c r="AT39" s="4">
        <f ca="1">SUM(AT45:AT72)</f>
        <v>0.99121539271719628</v>
      </c>
      <c r="AU39" s="4">
        <f ca="1">SUM(AU45:AU72)</f>
        <v>0.52830635471232434</v>
      </c>
      <c r="AV39" s="4">
        <f ca="1">SUM(AV45:AV72)</f>
        <v>0.99700603622000317</v>
      </c>
      <c r="AW39" s="4">
        <f ca="1">SUM(AW45:AW72)</f>
        <v>0.99779656345365275</v>
      </c>
      <c r="AX39" s="4">
        <f ca="1">SUM(AX45:AX72)</f>
        <v>0.99660916768887098</v>
      </c>
      <c r="AY39" s="4">
        <f ca="1">SUM(AY45:AY72)</f>
        <v>0.99942244565673466</v>
      </c>
      <c r="BX39">
        <f ca="1">1+SUM(BX45:BX72)</f>
        <v>1.0003584396812508</v>
      </c>
      <c r="BY39" s="4">
        <f ca="1">1+SUM(BY45:BY72)</f>
        <v>1.06026627407886</v>
      </c>
      <c r="BZ39" s="4">
        <f ca="1">1+SUM(BZ45:BZ72)</f>
        <v>1.0826681655949075</v>
      </c>
      <c r="CA39" s="4">
        <f ca="1">1+SUM(CA45:CA72)</f>
        <v>1.0884000153140316</v>
      </c>
      <c r="CB39" s="4">
        <f ca="1">1+SUM(CB45:CB72)</f>
        <v>1.0603955563222813</v>
      </c>
      <c r="CC39" s="4">
        <f ca="1">1+SUM(CC45:CC72)</f>
        <v>1.1979309666560334</v>
      </c>
      <c r="CD39" s="4">
        <f ca="1">1+SUM(CD45:CD72)</f>
        <v>2.1464398477857154</v>
      </c>
      <c r="CE39" s="4">
        <f ca="1">1+SUM(CE45:CE72)</f>
        <v>11.154609940959837</v>
      </c>
      <c r="CF39" s="4">
        <f ca="1">1+SUM(CF45:CF72)</f>
        <v>14.929233040896207</v>
      </c>
      <c r="CG39" s="4">
        <f ca="1">1+SUM(CG45:CG72)</f>
        <v>15.895025252668631</v>
      </c>
      <c r="CH39" s="4">
        <f ca="1">1+SUM(CH45:CH72)</f>
        <v>34.279133168405679</v>
      </c>
      <c r="CI39" s="4">
        <f ca="1">1+SUM(CI45:CI72)</f>
        <v>193.7567222481637</v>
      </c>
      <c r="CJ39" s="4">
        <f ca="1">SUM(CJ45:CJ72)</f>
        <v>3.5831124828117545E-4</v>
      </c>
      <c r="CK39" s="4">
        <f ca="1">SUM(CK45:CK72)</f>
        <v>5.6840697051519604E-2</v>
      </c>
      <c r="CL39" s="4">
        <f ca="1">SUM(CL45:CL72)</f>
        <v>7.6355958567861704E-2</v>
      </c>
      <c r="CM39" s="4">
        <f ca="1">SUM(CM45:CM72)</f>
        <v>8.1220152581976929E-2</v>
      </c>
      <c r="CN39" s="4">
        <f ca="1">SUM(CN45:CN72)</f>
        <v>5.6955685981699415E-2</v>
      </c>
      <c r="CO39" s="4">
        <f ca="1">SUM(CO45:CO72)</f>
        <v>0.16522735630463592</v>
      </c>
      <c r="CP39" s="4">
        <f ca="1">SUM(CP45:CP72)</f>
        <v>0.53411226453347493</v>
      </c>
      <c r="CQ39" s="4">
        <f ca="1">SUM(CQ45:CQ72)</f>
        <v>0.91035096652479153</v>
      </c>
      <c r="CR39" s="4">
        <f ca="1">SUM(CR45:CR72)</f>
        <v>0.93301732264071024</v>
      </c>
      <c r="CS39" s="4">
        <f ca="1">SUM(CS45:CS72)</f>
        <v>0.93708723426959573</v>
      </c>
      <c r="CT39" s="4">
        <f ca="1">SUM(CT45:CT72)</f>
        <v>0.97082773373856268</v>
      </c>
      <c r="CU39" s="4">
        <f ca="1">SUM(CU45:CU72)</f>
        <v>0.9948388887446229</v>
      </c>
      <c r="DT39">
        <f ca="1">1+SUM(DT$45:DT$72)</f>
        <v>1.0001033675579172</v>
      </c>
      <c r="DU39">
        <f ca="1">1+SUM(DU$45:DU$72)</f>
        <v>1.0004051986291871</v>
      </c>
      <c r="DV39">
        <f ca="1">1+SUM(DV$45:DV$72)</f>
        <v>1.0015878402847342</v>
      </c>
      <c r="DW39">
        <f ca="1">1+SUM(DW$45:DW$72)</f>
        <v>1.0062141041176325</v>
      </c>
      <c r="DX39">
        <f ca="1">1+SUM(DX$45:DX$72)</f>
        <v>1.1147145190774104</v>
      </c>
      <c r="DY39">
        <f ca="1">1+SUM(DY$45:DY$72)</f>
        <v>1.5086543686273202</v>
      </c>
      <c r="DZ39">
        <f ca="1">1+SUM(DZ$45:DZ$72)</f>
        <v>1.6753922431715385</v>
      </c>
      <c r="EA39">
        <f ca="1">1+SUM(EA$45:EA$72)</f>
        <v>1.6916923757814271</v>
      </c>
      <c r="EB39">
        <f ca="1">SUM(EB$45:EB$72)</f>
        <v>1.0335687416945883E-4</v>
      </c>
      <c r="EC39">
        <f ca="1">SUM(EC$45:EC$72)</f>
        <v>4.0503450975891024E-4</v>
      </c>
      <c r="ED39">
        <f ca="1">SUM(ED$45:ED$72)</f>
        <v>1.5853230449391724E-3</v>
      </c>
      <c r="EE39">
        <f ca="1">SUM(EE$45:EE$72)</f>
        <v>6.1757275039210496E-3</v>
      </c>
      <c r="EF39">
        <f ca="1">SUM(EF$45:EF$72)</f>
        <v>0.1029093253152866</v>
      </c>
      <c r="EG39">
        <f ca="1">SUM(EG$45:EG$72)</f>
        <v>0.33715765466554792</v>
      </c>
      <c r="EH39">
        <f ca="1">SUM(EH$45:EH$72)</f>
        <v>0.40312484788219649</v>
      </c>
      <c r="EI39">
        <f ca="1">SUM(EI$45:EI$72)</f>
        <v>0.40887597868490744</v>
      </c>
      <c r="EZ39">
        <f ca="1">1+SUM(EZ$45:EZ$72)</f>
        <v>1.0000262344838586</v>
      </c>
      <c r="FA39">
        <f ca="1">1+SUM(FA$45:FA$72)</f>
        <v>1.0003405652211821</v>
      </c>
      <c r="FB39">
        <f ca="1">1+SUM(FB$45:FB$72)</f>
        <v>1.004420398550594</v>
      </c>
      <c r="FC39">
        <f ca="1">1+SUM(FC$45:FC$72)</f>
        <v>1.0572609508240294</v>
      </c>
      <c r="FD39">
        <f ca="1">1+SUM(FD$45:FD$72)</f>
        <v>1.0024738653262062</v>
      </c>
      <c r="FE39">
        <f ca="1">1+SUM(FE$45:FE$72)</f>
        <v>1.0134130758264637</v>
      </c>
      <c r="FF39">
        <f ca="1">1+SUM(FF$45:FF$72)</f>
        <v>1.0143289240482867</v>
      </c>
      <c r="FG39">
        <f ca="1">1+SUM(FG$45:FG$72)</f>
        <v>1.0143430799502426</v>
      </c>
      <c r="FH39">
        <f ca="1">SUM(FH$45:FH$72)</f>
        <v>2.6233795628649936E-5</v>
      </c>
      <c r="FI39">
        <f ca="1">SUM(FI$45:FI$72)</f>
        <v>3.4044927599903048E-4</v>
      </c>
      <c r="FJ39">
        <f ca="1">SUM(FJ$45:FJ$72)</f>
        <v>4.4009446213684102E-3</v>
      </c>
      <c r="FK39">
        <f ca="1">SUM(FK$45:FK$72)</f>
        <v>5.4159714098397566E-2</v>
      </c>
      <c r="FL39">
        <f ca="1">SUM(FL$45:FL$72)</f>
        <v>2.4677604192716381E-3</v>
      </c>
      <c r="FM39">
        <f ca="1">SUM(FM$45:FM$72)</f>
        <v>1.3235546438479632E-2</v>
      </c>
      <c r="FN39">
        <f ca="1">SUM(FN$45:FN$72)</f>
        <v>1.4126506410857848E-2</v>
      </c>
      <c r="FO39">
        <f ca="1">SUM(FO$45:FO$72)</f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6"/>
        <v>1.028125E-4</v>
      </c>
      <c r="F40" s="4">
        <f t="shared" si="6"/>
        <v>1.1825E-4</v>
      </c>
      <c r="G40" s="4">
        <f ca="1">2*OFFSET($J$19,$C40,0)*OFFSET($J$19,$D40,0)*(1-OFFSET($AN$39,0,$B40-1))</f>
        <v>2.64053290012745E-6</v>
      </c>
      <c r="H40" s="4">
        <f ca="1">OFFSET($J$19,$C40,0)*(1-OFFSET($J$19,$D40,0))*(1-OFFSET($AN$39,0,B40-1))</f>
        <v>6.6554336794885234E-6</v>
      </c>
      <c r="I40" s="4">
        <f ca="1">OFFSET($J$19,$D40,0)*(1-OFFSET($J$19,$C40,0))*(1-OFFSET($AN$39,0,$B40-1))</f>
        <v>5.5998495634634741E-4</v>
      </c>
      <c r="J40">
        <f ca="1"/>
        <v>-0.32412921346108625</v>
      </c>
      <c r="K40">
        <f ca="1"/>
        <v>-3.332453475896793E-5</v>
      </c>
      <c r="L40" s="4">
        <f ca="1">2*OFFSET($K$19,$C40,0)*OFFSET($K$19,$D40,0)*(1-OFFSET($CJ$39,0,$B40-1))</f>
        <v>2.3477915717147657E-5</v>
      </c>
      <c r="M40" s="4">
        <f ca="1">OFFSET($K$19,$C40,0)*(1-OFFSET($K$19,$D40,0))*(1-OFFSET($CJ$39,0,$B40-1))</f>
        <v>5.6322649599606989E-5</v>
      </c>
      <c r="N40" s="4">
        <f ca="1">OFFSET($K$19,$D40,0)*(1-OFFSET($K$19,$C40,0))*(1-OFFSET($CJ$39,0,$B40-1))</f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6"/>
        <v>1.028125E-4</v>
      </c>
      <c r="F41" s="4">
        <f t="shared" si="6"/>
        <v>1.1825E-4</v>
      </c>
      <c r="G41" s="4">
        <f ca="1">2*OFFSET($J$19,$C41,0)*OFFSET($J$19,$D41,0)*(1-OFFSET($AN$39,0,$B41-1))</f>
        <v>2.6479867278392543E-6</v>
      </c>
      <c r="H41" s="4">
        <f ca="1">OFFSET($J$19,$C41,0)*(1-OFFSET($J$19,$D41,0))*(1-OFFSET($AN$39,0,B41-1))</f>
        <v>3.4493233983257883E-8</v>
      </c>
      <c r="I41" s="4">
        <f ca="1">OFFSET($J$19,$D41,0)*(1-OFFSET($J$19,$C41,0))*(1-OFFSET($AN$39,0,$B41-1))</f>
        <v>5.6156570975623922E-4</v>
      </c>
      <c r="J41">
        <f ca="1"/>
        <v>-0.31940512171091417</v>
      </c>
      <c r="K41">
        <f ca="1"/>
        <v>-3.2838839075903362E-5</v>
      </c>
      <c r="L41" s="4">
        <f ca="1">2*OFFSET($K$19,$C41,0)*OFFSET($K$19,$D41,0)*(1-OFFSET($CJ$39,0,$B41-1))</f>
        <v>2.4058587090566489E-5</v>
      </c>
      <c r="M41" s="4">
        <f ca="1">OFFSET($K$19,$C41,0)*(1-OFFSET($K$19,$D41,0))*(1-OFFSET($CJ$39,0,$B41-1))</f>
        <v>1.2058510241562863E-8</v>
      </c>
      <c r="N41" s="4">
        <f ca="1">OFFSET($K$19,$D41,0)*(1-OFFSET($K$19,$C41,0))*(1-OFFSET($CJ$39,0,$B41-1))</f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J42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  <c r="J4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>"wBIBTERM(j="&amp;AB40&amp;")"</f>
        <v>wBIBTERM(j=1)</v>
      </c>
      <c r="AC44" s="2" t="str">
        <f>"wBIBTERM(j="&amp;AC40&amp;")"</f>
        <v>wBIBTERM(j=2)</v>
      </c>
      <c r="AD44" s="2" t="str">
        <f>"wBIBTERM(j="&amp;AD40&amp;")"</f>
        <v>wBIBTERM(j=3)</v>
      </c>
      <c r="AE44" s="2" t="str">
        <f>"wBIBTERM(j="&amp;AE40&amp;")"</f>
        <v>wBIBTERM(j=4)</v>
      </c>
      <c r="AF44" s="2" t="str">
        <f>"wBIBTERM(j="&amp;AF40&amp;")"</f>
        <v>wBIBTERM(j=5)</v>
      </c>
      <c r="AG44" s="2" t="str">
        <f>"wBIBTERM(j="&amp;AG40&amp;")"</f>
        <v>wBIBTERM(j=6)</v>
      </c>
      <c r="AH44" s="2" t="str">
        <f>"wBIBTERM(j="&amp;AH40&amp;")"</f>
        <v>wBIBTERM(j=7)</v>
      </c>
      <c r="AI44" s="2" t="str">
        <f>"wBIBTERM(j="&amp;AI40&amp;")"</f>
        <v>wBIBTERM(j=8)</v>
      </c>
      <c r="AJ44" s="2" t="str">
        <f>"wBIBTERM(j="&amp;AJ40&amp;")"</f>
        <v>wBIBTERM(j=9)</v>
      </c>
      <c r="AK44" s="2" t="str">
        <f>"wBIBTERM(j="&amp;AK40&amp;")"</f>
        <v>wBIBTERM(j=10)</v>
      </c>
      <c r="AL44" s="2" t="str">
        <f>"wBIBTERM(j="&amp;AL40&amp;")"</f>
        <v>wBIBTERM(j=11)</v>
      </c>
      <c r="AM44" s="2" t="str">
        <f>"wBIBTERM(j="&amp;AM40&amp;")"</f>
        <v>wBIBTERM(j=12)</v>
      </c>
      <c r="AN44" s="2" t="str">
        <f>"BITHETA(j="&amp;AN40&amp;")"</f>
        <v>BITHETA(j=1)</v>
      </c>
      <c r="AO44" s="2" t="str">
        <f>"BITHETA(j="&amp;AO40&amp;")"</f>
        <v>BITHETA(j=2)</v>
      </c>
      <c r="AP44" s="2" t="str">
        <f>"BITHETA(j="&amp;AP40&amp;")"</f>
        <v>BITHETA(j=3)</v>
      </c>
      <c r="AQ44" s="2" t="str">
        <f>"BITHETA(j="&amp;AQ40&amp;")"</f>
        <v>BITHETA(j=4)</v>
      </c>
      <c r="AR44" s="2" t="str">
        <f>"BITHETA(j="&amp;AR40&amp;")"</f>
        <v>BITHETA(j=5)</v>
      </c>
      <c r="AS44" s="2" t="str">
        <f>"BITHETA(j="&amp;AS40&amp;")"</f>
        <v>BITHETA(j=6)</v>
      </c>
      <c r="AT44" s="2" t="str">
        <f>"BITHETA(j="&amp;AT40&amp;")"</f>
        <v>BITHETA(j=7)</v>
      </c>
      <c r="AU44" s="2" t="str">
        <f>"BITHETA(j="&amp;AU40&amp;")"</f>
        <v>BITHETA(j=8)</v>
      </c>
      <c r="AV44" s="2" t="str">
        <f>"BITHETA(j="&amp;AV40&amp;")"</f>
        <v>BITHETA(j=9)</v>
      </c>
      <c r="AW44" s="2" t="str">
        <f>"BITHETA(j="&amp;AW40&amp;")"</f>
        <v>BITHETA(j=10)</v>
      </c>
      <c r="AX44" s="2" t="str">
        <f>"BITHETA(j="&amp;AX40&amp;")"</f>
        <v>BITHETA(j=11)</v>
      </c>
      <c r="AY44" s="2" t="str">
        <f>"BITHETA(j="&amp;AY40&amp;")"</f>
        <v>BITHETA(j=12)</v>
      </c>
      <c r="AZ44" s="2" t="str">
        <f>"wBISNU(j="&amp;AZ40&amp;")"</f>
        <v>wBISNU(j=1)</v>
      </c>
      <c r="BA44" s="2" t="str">
        <f>"wBISNU(j="&amp;BA40&amp;")"</f>
        <v>wBISNU(j=2)</v>
      </c>
      <c r="BB44" s="2" t="str">
        <f>"wBISNU(j="&amp;BB40&amp;")"</f>
        <v>wBISNU(j=3)</v>
      </c>
      <c r="BC44" s="2" t="str">
        <f>"wBISNU(j="&amp;BC40&amp;")"</f>
        <v>wBISNU(j=4)</v>
      </c>
      <c r="BD44" s="2" t="str">
        <f>"wBISNU(j="&amp;BD40&amp;")"</f>
        <v>wBISNU(j=5)</v>
      </c>
      <c r="BE44" s="2" t="str">
        <f>"wBISNU(j="&amp;BE40&amp;")"</f>
        <v>wBISNU(j=6)</v>
      </c>
      <c r="BF44" s="2" t="str">
        <f>"wBISNU(j="&amp;BF40&amp;")"</f>
        <v>wBISNU(j=7)</v>
      </c>
      <c r="BG44" s="2" t="str">
        <f>"wBISNU(j="&amp;BG40&amp;")"</f>
        <v>wBISNU(j=8)</v>
      </c>
      <c r="BH44" s="2" t="str">
        <f>"wBISNU(j="&amp;BH40&amp;")"</f>
        <v>wBISNU(j=9)</v>
      </c>
      <c r="BI44" s="2" t="str">
        <f>"wBISNU(j="&amp;BI40&amp;")"</f>
        <v>wBISNU(j=10)</v>
      </c>
      <c r="BJ44" s="2" t="str">
        <f>"wBISNU(j="&amp;BJ40&amp;")"</f>
        <v>wBISNU(j=11)</v>
      </c>
      <c r="BK44" s="2" t="str">
        <f>"wBISNU(j="&amp;BK40&amp;")"</f>
        <v>wBISNU(j=12)</v>
      </c>
      <c r="BL44" s="6" t="str">
        <f>"wCHC_HA(j="&amp;BL40&amp;")"</f>
        <v>wCHC_HA(j=1)</v>
      </c>
      <c r="BM44" s="6" t="str">
        <f>"wCHC_HA(j="&amp;BM40&amp;")"</f>
        <v>wCHC_HA(j=2)</v>
      </c>
      <c r="BN44" s="6" t="str">
        <f>"wCHC_HA(j="&amp;BN40&amp;")"</f>
        <v>wCHC_HA(j=3)</v>
      </c>
      <c r="BO44" s="6" t="str">
        <f>"wCHC_HA(j="&amp;BO40&amp;")"</f>
        <v>wCHC_HA(j=4)</v>
      </c>
      <c r="BP44" s="6" t="str">
        <f>"wCHC_HA(j="&amp;BP40&amp;")"</f>
        <v>wCHC_HA(j=5)</v>
      </c>
      <c r="BQ44" s="6" t="str">
        <f>"wCHC_HA(j="&amp;BQ40&amp;")"</f>
        <v>wCHC_HA(j=6)</v>
      </c>
      <c r="BR44" s="6" t="str">
        <f>"wCHC_HA(j="&amp;BR40&amp;")"</f>
        <v>wCHC_HA(j=7)</v>
      </c>
      <c r="BS44" s="6" t="str">
        <f>"wCHC_HA(j="&amp;BS40&amp;")"</f>
        <v>wCHC_HA(j=8)</v>
      </c>
      <c r="BT44" s="6" t="str">
        <f>"wCHC_HA(j="&amp;BT40&amp;")"</f>
        <v>wCHC_HA(j=9)</v>
      </c>
      <c r="BU44" s="6" t="str">
        <f>"wCHC_HA(j="&amp;BU40&amp;")"</f>
        <v>wCHC_HA(j=10)</v>
      </c>
      <c r="BV44" s="6" t="str">
        <f>"wCHC_HA(j="&amp;BV40&amp;")"</f>
        <v>wCHC_HA(j=11)</v>
      </c>
      <c r="BW44" s="6" t="str">
        <f>"wCHC_HA(j="&amp;BW40&amp;")"</f>
        <v>wCHC_HA(j=12)</v>
      </c>
      <c r="BX44" s="2" t="str">
        <f>"wBIBTERM(j="&amp;BX40&amp;")"</f>
        <v>wBIBTERM(j=1)</v>
      </c>
      <c r="BY44" s="2" t="str">
        <f>"wBIBTERM(j="&amp;BY40&amp;")"</f>
        <v>wBIBTERM(j=2)</v>
      </c>
      <c r="BZ44" s="2" t="str">
        <f>"wBIBTERM(j="&amp;BZ40&amp;")"</f>
        <v>wBIBTERM(j=3)</v>
      </c>
      <c r="CA44" s="2" t="str">
        <f>"wBIBTERM(j="&amp;CA40&amp;")"</f>
        <v>wBIBTERM(j=4)</v>
      </c>
      <c r="CB44" s="2" t="str">
        <f>"wBIBTERM(j="&amp;CB40&amp;")"</f>
        <v>wBIBTERM(j=5)</v>
      </c>
      <c r="CC44" s="2" t="str">
        <f>"wBIBTERM(j="&amp;CC40&amp;")"</f>
        <v>wBIBTERM(j=6)</v>
      </c>
      <c r="CD44" s="2" t="str">
        <f>"wBIBTERM(j="&amp;CD40&amp;")"</f>
        <v>wBIBTERM(j=7)</v>
      </c>
      <c r="CE44" s="2" t="str">
        <f>"wBIBTERM(j="&amp;CE40&amp;")"</f>
        <v>wBIBTERM(j=8)</v>
      </c>
      <c r="CF44" s="2" t="str">
        <f>"wBIBTERM(j="&amp;CF40&amp;")"</f>
        <v>wBIBTERM(j=9)</v>
      </c>
      <c r="CG44" s="2" t="str">
        <f>"wBIBTERM(j="&amp;CG40&amp;")"</f>
        <v>wBIBTERM(j=10)</v>
      </c>
      <c r="CH44" s="2" t="str">
        <f>"wBIBTERM(j="&amp;CH40&amp;")"</f>
        <v>wBIBTERM(j=11)</v>
      </c>
      <c r="CI44" s="2" t="str">
        <f>"wBIBTERM(j="&amp;CI40&amp;")"</f>
        <v>wBIBTERM(j=12)</v>
      </c>
      <c r="CJ44" s="2" t="str">
        <f>"BITHETA(j="&amp;CJ40&amp;")"</f>
        <v>BITHETA(j=1)</v>
      </c>
      <c r="CK44" s="2" t="str">
        <f>"BITHETA(j="&amp;CK40&amp;")"</f>
        <v>BITHETA(j=2)</v>
      </c>
      <c r="CL44" s="2" t="str">
        <f>"BITHETA(j="&amp;CL40&amp;")"</f>
        <v>BITHETA(j=3)</v>
      </c>
      <c r="CM44" s="2" t="str">
        <f>"BITHETA(j="&amp;CM40&amp;")"</f>
        <v>BITHETA(j=4)</v>
      </c>
      <c r="CN44" s="2" t="str">
        <f>"BITHETA(j="&amp;CN40&amp;")"</f>
        <v>BITHETA(j=5)</v>
      </c>
      <c r="CO44" s="2" t="str">
        <f>"BITHETA(j="&amp;CO40&amp;")"</f>
        <v>BITHETA(j=6)</v>
      </c>
      <c r="CP44" s="2" t="str">
        <f>"BITHETA(j="&amp;CP40&amp;")"</f>
        <v>BITHETA(j=7)</v>
      </c>
      <c r="CQ44" s="2" t="str">
        <f>"BITHETA(j="&amp;CQ40&amp;")"</f>
        <v>BITHETA(j=8)</v>
      </c>
      <c r="CR44" s="2" t="str">
        <f>"BITHETA(j="&amp;CR40&amp;")"</f>
        <v>BITHETA(j=9)</v>
      </c>
      <c r="CS44" s="2" t="str">
        <f>"BITHETA(j="&amp;CS40&amp;")"</f>
        <v>BITHETA(j=10)</v>
      </c>
      <c r="CT44" s="2" t="str">
        <f>"BITHETA(j="&amp;CT40&amp;")"</f>
        <v>BITHETA(j=11)</v>
      </c>
      <c r="CU44" s="2" t="str">
        <f>"BITHETA(j="&amp;CU40&amp;")"</f>
        <v>BITHETA(j=12)</v>
      </c>
      <c r="CV44" s="2" t="str">
        <f>"wBISNU(j="&amp;CV40&amp;")"</f>
        <v>wBISNU(j=1)</v>
      </c>
      <c r="CW44" s="2" t="str">
        <f>"wBISNU(j="&amp;CW40&amp;")"</f>
        <v>wBISNU(j=2)</v>
      </c>
      <c r="CX44" s="2" t="str">
        <f>"wBISNU(j="&amp;CX40&amp;")"</f>
        <v>wBISNU(j=3)</v>
      </c>
      <c r="CY44" s="2" t="str">
        <f>"wBISNU(j="&amp;CY40&amp;")"</f>
        <v>wBISNU(j=4)</v>
      </c>
      <c r="CZ44" s="2" t="str">
        <f>"wBISNU(j="&amp;CZ40&amp;")"</f>
        <v>wBISNU(j=5)</v>
      </c>
      <c r="DA44" s="2" t="str">
        <f>"wBISNU(j="&amp;DA40&amp;")"</f>
        <v>wBISNU(j=6)</v>
      </c>
      <c r="DB44" s="2" t="str">
        <f>"wBISNU(j="&amp;DB40&amp;")"</f>
        <v>wBISNU(j=7)</v>
      </c>
      <c r="DC44" s="2" t="str">
        <f>"wBISNU(j="&amp;DC40&amp;")"</f>
        <v>wBISNU(j=8)</v>
      </c>
      <c r="DD44" s="2" t="str">
        <f>"wBISNU(j="&amp;DD40&amp;")"</f>
        <v>wBISNU(j=9)</v>
      </c>
      <c r="DE44" s="2" t="str">
        <f>"wBISNU(j="&amp;DE40&amp;")"</f>
        <v>wBISNU(j=10)</v>
      </c>
      <c r="DF44" s="2" t="str">
        <f>"wBISNU(j="&amp;DF40&amp;")"</f>
        <v>wBISNU(j=11)</v>
      </c>
      <c r="DG44" s="2" t="str">
        <f>"wBISNU(j="&amp;DG40&amp;")"</f>
        <v>wBISNU(j=12)</v>
      </c>
      <c r="DH44" s="6" t="str">
        <f>"wCHC_FA(j="&amp;DH40&amp;")"</f>
        <v>wCHC_FA(j=1)</v>
      </c>
      <c r="DI44" s="6" t="str">
        <f>"wCHC_FA(j="&amp;DI40&amp;")"</f>
        <v>wCHC_FA(j=2)</v>
      </c>
      <c r="DJ44" s="6" t="str">
        <f>"wCHC_FA(j="&amp;DJ40&amp;")"</f>
        <v>wCHC_FA(j=3)</v>
      </c>
      <c r="DK44" s="6" t="str">
        <f>"wCHC_FA(j="&amp;DK40&amp;")"</f>
        <v>wCHC_FA(j=4)</v>
      </c>
      <c r="DL44" s="6" t="str">
        <f>"wCHC_FA(j="&amp;DL40&amp;")"</f>
        <v>wCHC_FA(j=5)</v>
      </c>
      <c r="DM44" s="6" t="str">
        <f>"wCHC_FA(j="&amp;DM40&amp;")"</f>
        <v>wCHC_FA(j=6)</v>
      </c>
      <c r="DN44" s="6" t="str">
        <f>"wCHC_FA(j="&amp;DN40&amp;")"</f>
        <v>wCHC_FA(j=7)</v>
      </c>
      <c r="DO44" s="6" t="str">
        <f>"wCHC_FA(j="&amp;DO40&amp;")"</f>
        <v>wCHC_FA(j=8)</v>
      </c>
      <c r="DP44" s="6" t="str">
        <f>"wCHC_FA(j="&amp;DP40&amp;")"</f>
        <v>wCHC_FA(j=9)</v>
      </c>
      <c r="DQ44" s="6" t="str">
        <f>"wCHC_FA(j="&amp;DQ40&amp;")"</f>
        <v>wCHC_FA(j=10)</v>
      </c>
      <c r="DR44" s="6" t="str">
        <f>"wCHC_FA(j="&amp;DR40&amp;")"</f>
        <v>wCHC_FA(j=11)</v>
      </c>
      <c r="DS44" s="6" t="str">
        <f>"wCHC_FA(j="&amp;DS40&amp;")"</f>
        <v>wCHC_FA(j=12)</v>
      </c>
      <c r="DT44" s="6" t="str">
        <f>"wMONBTERM(j="&amp;DT40&amp;")"</f>
        <v>wMONBTERM(j=1)</v>
      </c>
      <c r="DU44" s="6" t="str">
        <f>"wMONBTERM(j="&amp;DU40&amp;")"</f>
        <v>wMONBTERM(j=2)</v>
      </c>
      <c r="DV44" s="6" t="str">
        <f>"wMONBTERM(j="&amp;DV40&amp;")"</f>
        <v>wMONBTERM(j=3)</v>
      </c>
      <c r="DW44" s="6" t="str">
        <f>"wMONBTERM(j="&amp;DW40&amp;")"</f>
        <v>wMONBTERM(j=4)</v>
      </c>
      <c r="DX44" s="6" t="str">
        <f>"wMONBTERM(j="&amp;DX40&amp;")"</f>
        <v>wMONBTERM(j=5)</v>
      </c>
      <c r="DY44" s="6" t="str">
        <f>"wMONBTERM(j="&amp;DY40&amp;")"</f>
        <v>wMONBTERM(j=6)</v>
      </c>
      <c r="DZ44" s="6" t="str">
        <f>"wMONBTERM(j="&amp;DZ40&amp;")"</f>
        <v>wMONBTERM(j=7)</v>
      </c>
      <c r="EA44" s="6" t="str">
        <f>"wMONBTERM(j="&amp;EA40&amp;")"</f>
        <v>wMONBTERM(j=8)</v>
      </c>
      <c r="EB44" s="6" t="str">
        <f>"MONTHETA(j="&amp;EB40&amp;")"</f>
        <v>MONTHETA(j=1)</v>
      </c>
      <c r="EC44" s="6" t="str">
        <f>"MONTHETA(j="&amp;EC40&amp;")"</f>
        <v>MONTHETA(j=2)</v>
      </c>
      <c r="ED44" s="6" t="str">
        <f>"MONTHETA(j="&amp;ED40&amp;")"</f>
        <v>MONTHETA(j=3)</v>
      </c>
      <c r="EE44" s="6" t="str">
        <f>"MONTHETA(j="&amp;EE40&amp;")"</f>
        <v>MONTHETA(j=4)</v>
      </c>
      <c r="EF44" s="6" t="str">
        <f>"MONTHETA(j="&amp;EF40&amp;")"</f>
        <v>MONTHETA(j=5)</v>
      </c>
      <c r="EG44" s="6" t="str">
        <f>"MONTHETA(j="&amp;EG40&amp;")"</f>
        <v>MONTHETA(j=6)</v>
      </c>
      <c r="EH44" s="6" t="str">
        <f>"MONTHETA(j="&amp;EH40&amp;")"</f>
        <v>MONTHETA(j=7)</v>
      </c>
      <c r="EI44" s="6" t="str">
        <f>"MONTHETA(j="&amp;EI40&amp;")"</f>
        <v>MONTHETA(j=8)</v>
      </c>
      <c r="EJ44" s="3" t="str">
        <f>"wMONSNU(j="&amp;EJ40&amp;")"</f>
        <v>wMONSNU(j=1)</v>
      </c>
      <c r="EK44" s="3" t="str">
        <f>"wMONSNU(j="&amp;EK40&amp;")"</f>
        <v>wMONSNU(j=2)</v>
      </c>
      <c r="EL44" s="3" t="str">
        <f>"wMONSNU(j="&amp;EL40&amp;")"</f>
        <v>wMONSNU(j=3)</v>
      </c>
      <c r="EM44" s="3" t="str">
        <f>"wMONSNU(j="&amp;EM40&amp;")"</f>
        <v>wMONSNU(j=4)</v>
      </c>
      <c r="EN44" s="3" t="str">
        <f>"wMONSNU(j="&amp;EN40&amp;")"</f>
        <v>wMONSNU(j=5)</v>
      </c>
      <c r="EO44" s="3" t="str">
        <f>"wMONSNU(j="&amp;EO40&amp;")"</f>
        <v>wMONSNU(j=6)</v>
      </c>
      <c r="EP44" s="3" t="str">
        <f>"wMONSNU(j="&amp;EP40&amp;")"</f>
        <v>wMONSNU(j=7)</v>
      </c>
      <c r="EQ44" s="3" t="str">
        <f>"wMONSNU(j="&amp;EQ40&amp;")"</f>
        <v>wMONSNU(j=8)</v>
      </c>
      <c r="ER44" s="3" t="str">
        <f>"wCHC_HA(j="&amp;ER40&amp;")"</f>
        <v>wCHC_HA(j=1)</v>
      </c>
      <c r="ES44" s="3" t="str">
        <f>"wCHC_HA(j="&amp;ES40&amp;")"</f>
        <v>wCHC_HA(j=2)</v>
      </c>
      <c r="ET44" s="3" t="str">
        <f>"wCHC_HA(j="&amp;ET40&amp;")"</f>
        <v>wCHC_HA(j=3)</v>
      </c>
      <c r="EU44" s="3" t="str">
        <f>"wCHC_HA(j="&amp;EU40&amp;")"</f>
        <v>wCHC_HA(j=4)</v>
      </c>
      <c r="EV44" s="3" t="str">
        <f>"wCHC_HA(j="&amp;EV40&amp;")"</f>
        <v>wCHC_HA(j=5)</v>
      </c>
      <c r="EW44" s="3" t="str">
        <f>"wCHC_HA(j="&amp;EW40&amp;")"</f>
        <v>wCHC_HA(j=6)</v>
      </c>
      <c r="EX44" s="3" t="str">
        <f>"wCHC_HA(j="&amp;EX40&amp;")"</f>
        <v>wCHC_HA(j=7)</v>
      </c>
      <c r="EY44" s="3" t="str">
        <f>"wCHC_HA(j="&amp;EY40&amp;")"</f>
        <v>wCHC_HA(j=8)</v>
      </c>
      <c r="EZ44" s="6" t="str">
        <f>"wMONBTERM(j="&amp;EZ40&amp;")"</f>
        <v>wMONBTERM(j=1)</v>
      </c>
      <c r="FA44" s="6" t="str">
        <f>"wMONBTERM(j="&amp;FA40&amp;")"</f>
        <v>wMONBTERM(j=2)</v>
      </c>
      <c r="FB44" s="6" t="str">
        <f>"wMONBTERM(j="&amp;FB40&amp;")"</f>
        <v>wMONBTERM(j=3)</v>
      </c>
      <c r="FC44" s="6" t="str">
        <f>"wMONBTERM(j="&amp;FC40&amp;")"</f>
        <v>wMONBTERM(j=4)</v>
      </c>
      <c r="FD44" s="6" t="str">
        <f>"wMONBTERM(j="&amp;FD40&amp;")"</f>
        <v>wMONBTERM(j=5)</v>
      </c>
      <c r="FE44" s="6" t="str">
        <f>"wMONBTERM(j="&amp;FE40&amp;")"</f>
        <v>wMONBTERM(j=6)</v>
      </c>
      <c r="FF44" s="6" t="str">
        <f>"wMONBTERM(j="&amp;FF40&amp;")"</f>
        <v>wMONBTERM(j=7)</v>
      </c>
      <c r="FG44" s="6" t="str">
        <f>"wMONBTERM(j="&amp;FG40&amp;")"</f>
        <v>wMONBTERM(j=8)</v>
      </c>
      <c r="FH44" s="6" t="str">
        <f>"MONTHETA(j="&amp;FH40&amp;")"</f>
        <v>MONTHETA(j=1)</v>
      </c>
      <c r="FI44" s="6" t="str">
        <f>"MONTHETA(j="&amp;FI40&amp;")"</f>
        <v>MONTHETA(j=2)</v>
      </c>
      <c r="FJ44" s="6" t="str">
        <f>"MONTHETA(j="&amp;FJ40&amp;")"</f>
        <v>MONTHETA(j=3)</v>
      </c>
      <c r="FK44" s="6" t="str">
        <f>"MONTHETA(j="&amp;FK40&amp;")"</f>
        <v>MONTHETA(j=4)</v>
      </c>
      <c r="FL44" s="6" t="str">
        <f>"MONTHETA(j="&amp;FL40&amp;")"</f>
        <v>MONTHETA(j=5)</v>
      </c>
      <c r="FM44" s="6" t="str">
        <f>"MONTHETA(j="&amp;FM40&amp;")"</f>
        <v>MONTHETA(j=6)</v>
      </c>
      <c r="FN44" s="6" t="str">
        <f>"MONTHETA(j="&amp;FN40&amp;")"</f>
        <v>MONTHETA(j=7)</v>
      </c>
      <c r="FO44" s="6" t="str">
        <f>"MONTHETA(j="&amp;FO40&amp;")"</f>
        <v>MONTHETA(j=8)</v>
      </c>
      <c r="FP44" s="3" t="str">
        <f>"wMONSNU(j="&amp;FP40&amp;")"</f>
        <v>wMONSNU(j=1)</v>
      </c>
      <c r="FQ44" s="3" t="str">
        <f>"wMONSNU(j="&amp;FQ40&amp;")"</f>
        <v>wMONSNU(j=2)</v>
      </c>
      <c r="FR44" s="3" t="str">
        <f>"wMONSNU(j="&amp;FR40&amp;")"</f>
        <v>wMONSNU(j=3)</v>
      </c>
      <c r="FS44" s="3" t="str">
        <f>"wMONSNU(j="&amp;FS40&amp;")"</f>
        <v>wMONSNU(j=4)</v>
      </c>
      <c r="FT44" s="3" t="str">
        <f>"wMONSNU(j="&amp;FT40&amp;")"</f>
        <v>wMONSNU(j=5)</v>
      </c>
      <c r="FU44" s="3" t="str">
        <f>"wMONSNU(j="&amp;FU40&amp;")"</f>
        <v>wMONSNU(j=6)</v>
      </c>
      <c r="FV44" s="3" t="str">
        <f>"wMONSNU(j="&amp;FV40&amp;")"</f>
        <v>wMONSNU(j=7)</v>
      </c>
      <c r="FW44" s="3" t="str">
        <f>"wMONSNU(j="&amp;FW40&amp;")"</f>
        <v>wMONSNU(j=8)</v>
      </c>
      <c r="FX44" s="3" t="str">
        <f>"wCHC_FA(j="&amp;FX40&amp;")"</f>
        <v>wCHC_FA(j=1)</v>
      </c>
      <c r="FY44" s="3" t="str">
        <f>"wCHC_FA(j="&amp;FY40&amp;")"</f>
        <v>wCHC_FA(j=2)</v>
      </c>
      <c r="FZ44" s="3" t="str">
        <f>"wCHC_FA(j="&amp;FZ40&amp;")"</f>
        <v>wCHC_FA(j=3)</v>
      </c>
      <c r="GA44" s="3" t="str">
        <f>"wCHC_FA(j="&amp;GA40&amp;")"</f>
        <v>wCHC_FA(j=4)</v>
      </c>
      <c r="GB44" s="3" t="str">
        <f>"wCHC_FA(j="&amp;GB40&amp;")"</f>
        <v>wCHC_FA(j=5)</v>
      </c>
      <c r="GC44" s="3" t="str">
        <f>"wCHC_FA(j="&amp;GC40&amp;")"</f>
        <v>wCHC_FA(j=6)</v>
      </c>
      <c r="GD44" s="3" t="str">
        <f>"wCHC_FA(j="&amp;GD40&amp;")"</f>
        <v>wCHC_FA(j=7)</v>
      </c>
      <c r="GE44" s="3" t="str">
        <f>"wCHC_FA(j="&amp;GE40&amp;")"</f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>N45/O45</f>
        <v>3.5523207453943098E-8</v>
      </c>
      <c r="N45" s="4">
        <f>10^-7.57</f>
        <v>2.6915348039269097E-8</v>
      </c>
      <c r="O45" s="9">
        <f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>N46/O46</f>
        <v>9.1252551771501299E-7</v>
      </c>
      <c r="N46" s="4">
        <v>3.7239270000000001E-7</v>
      </c>
      <c r="O46" s="9">
        <f>LOOKUP(E46,$J$8:$J$16,$K$8:$K$16)</f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ca="1">(IF(AB$41&lt;=4,$P46,$R46)*IF(AB$42&lt;=4,$P46,$R46)*$N46*EXP(2*$N$8*$N$9*(2-$E46)))*OFFSET($J$19,AB$41,0)*OFFSET($J$19,AB$42,0)/($N$45^2)</f>
        <v>3.0847597067733177E-3</v>
      </c>
      <c r="AC46" s="4">
        <f ca="1">(IF(AC$41&lt;=4,$P46,$R46)*IF(AC$42&lt;=4,$P46,$R46)*$N46*EXP(2*$N$8*$N$9*(2-$E46)))*OFFSET($J$19,AC$41,0)*OFFSET($J$19,AC$42,0)/($N$45^2)</f>
        <v>4.7307706924444408E-2</v>
      </c>
      <c r="AD46" s="4">
        <f ca="1">(IF(AD$41&lt;=4,$P46,$R46)*IF(AD$42&lt;=4,$P46,$R46)*$N46*EXP(2*$N$8*$N$9*(2-$E46)))*OFFSET($J$19,AD$41,0)*OFFSET($J$19,AD$42,0)/($N$45^2)</f>
        <v>14.762725821715348</v>
      </c>
      <c r="AE46" s="4">
        <f ca="1">(IF(AE$41&lt;=4,$P46,$R46)*IF(AE$42&lt;=4,$P46,$R46)*$N46*EXP(2*$N$8*$N$9*(2-$E46)))*OFFSET($J$19,AE$41,0)*OFFSET($J$19,AE$42,0)/($N$45^2)</f>
        <v>20.075055924888122</v>
      </c>
      <c r="AF46" s="4">
        <f ca="1">(IF(AF$41&lt;=4,$P46,$R46)*IF(AF$42&lt;=4,$P46,$R46)*$N46*EXP(2*$N$8*$N$9*(2-$E46)))*OFFSET($J$19,AF$41,0)*OFFSET($J$19,AF$42,0)/($N$45^2)</f>
        <v>4.7385328915927581E-2</v>
      </c>
      <c r="AG46" s="4">
        <f ca="1">(IF(AG$41&lt;=4,$P46,$R46)*IF(AG$42&lt;=4,$P46,$R46)*$N46*EXP(2*$N$8*$N$9*(2-$E46)))*OFFSET($J$19,AG$41,0)*OFFSET($J$19,AG$42,0)/($N$45^2)</f>
        <v>13.05106267380266</v>
      </c>
      <c r="AH46" s="4">
        <f ca="1">(IF(AH$41&lt;=4,$P46,$R46)*IF(AH$42&lt;=4,$P46,$R46)*$N46*EXP(2*$N$8*$N$9*(2-$E46)))*OFFSET($J$19,AH$41,0)*OFFSET($J$19,AH$42,0)/($N$45^2)</f>
        <v>76.839327453255919</v>
      </c>
      <c r="AI46" s="4">
        <f ca="1">(IF(AI$41&lt;=4,$P46,$R46)*IF(AI$42&lt;=4,$P46,$R46)*$N46*EXP(2*$N$8*$N$9*(2-$E46)))*OFFSET($J$19,AI$41,0)*OFFSET($J$19,AI$42,0)/($N$45^2)</f>
        <v>0.72669882453111068</v>
      </c>
      <c r="AJ46" s="4">
        <f ca="1">(IF(AJ$41&lt;=4,$P46,$R46)*IF(AJ$42&lt;=4,$P46,$R46)*$N46*EXP(2*$N$8*$N$9*(2-$E46)))*OFFSET($J$19,AJ$41,0)*OFFSET($J$19,AJ$42,0)/($N$45^2)</f>
        <v>226.7718348439399</v>
      </c>
      <c r="AK46" s="4">
        <f ca="1">(IF(AK$41&lt;=4,$P46,$R46)*IF(AK$42&lt;=4,$P46,$R46)*$N46*EXP(2*$N$8*$N$9*(2-$E46)))*OFFSET($J$19,AK$41,0)*OFFSET($J$19,AK$42,0)/($N$45^2)</f>
        <v>308.3751145730223</v>
      </c>
      <c r="AL46" s="4">
        <f ca="1">(IF(AL$41&lt;=4,$P46,$R46)*IF(AL$42&lt;=4,$P46,$R46)*$N46*EXP(2*$N$8*$N$9*(2-$E46)))*OFFSET($J$19,AL$41,0)*OFFSET($J$19,AL$42,0)/($N$45^2)</f>
        <v>200.15038664733916</v>
      </c>
      <c r="AM46" s="4">
        <f ca="1">(IF(AM$41&lt;=4,$P46,$R46)*IF(AM$42&lt;=4,$P46,$R46)*$N46*EXP(2*$N$8*$N$9*(2-$E46)))*OFFSET($J$19,AM$41,0)*OFFSET($J$19,AM$42,0)/($N$45^2)</f>
        <v>1178.4037425827185</v>
      </c>
      <c r="AN46" s="4">
        <f ca="1">AB46/AB$39</f>
        <v>3.070163025398853E-3</v>
      </c>
      <c r="AO46" s="4">
        <f ca="1">AC46/AC$39</f>
        <v>4.4092782588800852E-2</v>
      </c>
      <c r="AP46" s="4">
        <f ca="1">AD46/AD$39</f>
        <v>0.65095766796467125</v>
      </c>
      <c r="AQ46" s="4">
        <f ca="1">AE46/AE$39</f>
        <v>0.65864303452746642</v>
      </c>
      <c r="AR46" s="4">
        <f ca="1">AF46/AF$39</f>
        <v>4.4160205511775269E-2</v>
      </c>
      <c r="AS46" s="4">
        <f ca="1">AG46/AG$39</f>
        <v>0.64721477813958816</v>
      </c>
      <c r="AT46" s="4">
        <f ca="1">AH46/AH$39</f>
        <v>0.67500331555161497</v>
      </c>
      <c r="AU46" s="4">
        <f ca="1">AI46/AI$39</f>
        <v>0.34277921756934854</v>
      </c>
      <c r="AV46" s="4">
        <f ca="1">AJ46/AJ$39</f>
        <v>0.67894665984619584</v>
      </c>
      <c r="AW46" s="4">
        <f ca="1">AK46/AK$39</f>
        <v>0.67948499743423962</v>
      </c>
      <c r="AX46" s="4">
        <f ca="1">AL46/AL$39</f>
        <v>0.67867639812879244</v>
      </c>
      <c r="AY46" s="4">
        <f ca="1">AM46/AM$39</f>
        <v>0.68059219964865258</v>
      </c>
      <c r="AZ46" s="4">
        <f ca="1">AN46*OFFSET($E$29,AZ$40,0)</f>
        <v>3.1565113604881958E-7</v>
      </c>
      <c r="BA46" s="4">
        <f ca="1">AO46*OFFSET($E$29,BA$40,0)</f>
        <v>4.5332892099110877E-6</v>
      </c>
      <c r="BB46" s="4">
        <f ca="1">AP46*OFFSET($E$29,BB$40,0)</f>
        <v>6.6926585237617756E-5</v>
      </c>
      <c r="BC46" s="4">
        <f ca="1">AQ46*OFFSET($E$29,BC$40,0)</f>
        <v>6.7716736987355136E-5</v>
      </c>
      <c r="BD46" s="4">
        <f ca="1">AR46*OFFSET($E$29,BD$40,0)</f>
        <v>4.5402211291793949E-6</v>
      </c>
      <c r="BE46" s="4">
        <f ca="1">AS46*OFFSET($E$29,BE$40,0)</f>
        <v>6.6541769377476413E-5</v>
      </c>
      <c r="BF46" s="4">
        <f ca="1">AT46*OFFSET($E$29,BF$40,0)</f>
        <v>6.9398778380150416E-5</v>
      </c>
      <c r="BG46" s="4">
        <f ca="1">AU46*OFFSET($E$29,BG$40,0)</f>
        <v>3.5241988306348649E-5</v>
      </c>
      <c r="BH46" s="4">
        <f ca="1">AV46*OFFSET($E$29,BH$40,0)</f>
        <v>6.9804203465437015E-5</v>
      </c>
      <c r="BI46" s="4">
        <f ca="1">AW46*OFFSET($E$29,BI$40,0)</f>
        <v>6.9859551298707758E-5</v>
      </c>
      <c r="BJ46" s="4">
        <f ca="1">AX46*OFFSET($E$29,BJ$40,0)</f>
        <v>6.9776417182616473E-5</v>
      </c>
      <c r="BK46" s="4">
        <f ca="1">AY46*OFFSET($E$29,BK$40,0)</f>
        <v>6.9973385526377087E-5</v>
      </c>
      <c r="BL46" s="4">
        <f ca="1">AZ46*$N$11</f>
        <v>6.3130227209763926E-13</v>
      </c>
      <c r="BM46" s="4">
        <f ca="1">BA46*$N$11</f>
        <v>9.0665784198221763E-12</v>
      </c>
      <c r="BN46" s="4">
        <f ca="1">BB46*$N$11</f>
        <v>1.3385317047523554E-10</v>
      </c>
      <c r="BO46" s="4">
        <f ca="1">BC46*$N$11</f>
        <v>1.3543347397471029E-10</v>
      </c>
      <c r="BP46" s="4">
        <f ca="1">BD46*$N$11</f>
        <v>9.0804422583587919E-12</v>
      </c>
      <c r="BQ46" s="4">
        <f ca="1">BE46*$N$11</f>
        <v>1.3308353875495284E-10</v>
      </c>
      <c r="BR46" s="4">
        <f ca="1">BF46*$N$11</f>
        <v>1.3879755676030085E-10</v>
      </c>
      <c r="BS46" s="4">
        <f ca="1">BG46*$N$11</f>
        <v>7.0483976612697313E-11</v>
      </c>
      <c r="BT46" s="4">
        <f ca="1">BH46*$N$11</f>
        <v>1.3960840693087406E-10</v>
      </c>
      <c r="BU46" s="4">
        <f ca="1">BI46*$N$11</f>
        <v>1.3971910259741553E-10</v>
      </c>
      <c r="BV46" s="4">
        <f ca="1">BJ46*$N$11</f>
        <v>1.3955283436523296E-10</v>
      </c>
      <c r="BW46" s="4">
        <f ca="1">BK46*$N$11</f>
        <v>1.3994677105275419E-10</v>
      </c>
      <c r="BX46" s="4">
        <f ca="1">(IF(BX$41&lt;=4,$Q46,$S46)*IF(BX$42&lt;=4,$Q46,$S46)*$N46*EXP(2*$O$8*$O$9*(2-$E46)))*OFFSET($K$19,BX$41,0)*OFFSET($K$19,BX$42,0)/($N$45^2)</f>
        <v>1.9152299928732505E-4</v>
      </c>
      <c r="BY46" s="4">
        <f ca="1">(IF(BY$41&lt;=4,$Q46,$S46)*IF(BY$42&lt;=4,$Q46,$S46)*$N46*EXP(2*$O$8*$O$9*(2-$E46)))*OFFSET($K$19,BY$41,0)*OFFSET($K$19,BY$42,0)/($N$45^2)</f>
        <v>3.2201729248216515E-2</v>
      </c>
      <c r="BZ46" s="4">
        <f ca="1">(IF(BZ$41&lt;=4,$Q46,$S46)*IF(BZ$42&lt;=4,$Q46,$S46)*$N46*EXP(2*$O$8*$O$9*(2-$E46)))*OFFSET($K$19,BZ$41,0)*OFFSET($K$19,BZ$42,0)/($N$45^2)</f>
        <v>5.5312950967595198E-2</v>
      </c>
      <c r="CA46" s="4">
        <f ca="1">(IF(CA$41&lt;=4,$Q46,$S46)*IF(CA$42&lt;=4,$Q46,$S46)*$N46*EXP(2*$O$8*$O$9*(2-$E46)))*OFFSET($K$19,CA$41,0)*OFFSET($K$19,CA$42,0)/($N$45^2)</f>
        <v>5.9148109522112156E-2</v>
      </c>
      <c r="CB46" s="4">
        <f ca="1">(IF(CB$41&lt;=4,$Q46,$S46)*IF(CB$42&lt;=4,$Q46,$S46)*$N46*EXP(2*$O$8*$O$9*(2-$E46)))*OFFSET($K$19,CB$41,0)*OFFSET($K$19,CB$42,0)/($N$45^2)</f>
        <v>3.2270807880716845E-2</v>
      </c>
      <c r="CC46" s="4">
        <f ca="1">(IF(CC$41&lt;=4,$Q46,$S46)*IF(CC$42&lt;=4,$Q46,$S46)*$N46*EXP(2*$O$8*$O$9*(2-$E46)))*OFFSET($K$19,CC$41,0)*OFFSET($K$19,CC$42,0)/($N$45^2)</f>
        <v>0.13243484689453791</v>
      </c>
      <c r="CD46" s="4">
        <f ca="1">(IF(CD$41&lt;=4,$Q46,$S46)*IF(CD$42&lt;=4,$Q46,$S46)*$N46*EXP(2*$O$8*$O$9*(2-$E46)))*OFFSET($K$19,CD$41,0)*OFFSET($K$19,CD$42,0)/($N$45^2)</f>
        <v>0.76707848337419582</v>
      </c>
      <c r="CE46" s="4">
        <f ca="1">(IF(CE$41&lt;=4,$Q46,$S46)*IF(CE$42&lt;=4,$Q46,$S46)*$N46*EXP(2*$O$8*$O$9*(2-$E46)))*OFFSET($K$19,CE$41,0)*OFFSET($K$19,CE$42,0)/($N$45^2)</f>
        <v>5.4258539280552522</v>
      </c>
      <c r="CF46" s="4">
        <f ca="1">(IF(CF$41&lt;=4,$Q46,$S46)*IF(CF$42&lt;=4,$Q46,$S46)*$N46*EXP(2*$O$8*$O$9*(2-$E46)))*OFFSET($K$19,CF$41,0)*OFFSET($K$19,CF$42,0)/($N$45^2)</f>
        <v>9.3199961395388708</v>
      </c>
      <c r="CG46" s="4">
        <f ca="1">(IF(CG$41&lt;=4,$Q46,$S46)*IF(CG$42&lt;=4,$Q46,$S46)*$N46*EXP(2*$O$8*$O$9*(2-$E46)))*OFFSET($K$19,CG$41,0)*OFFSET($K$19,CG$42,0)/($N$45^2)</f>
        <v>9.9662039859356</v>
      </c>
      <c r="CH46" s="4">
        <f ca="1">(IF(CH$41&lt;=4,$Q46,$S46)*IF(CH$42&lt;=4,$Q46,$S46)*$N46*EXP(2*$O$8*$O$9*(2-$E46)))*OFFSET($K$19,CH$41,0)*OFFSET($K$19,CH$42,0)/($N$45^2)</f>
        <v>22.26693973358817</v>
      </c>
      <c r="CI46" s="4">
        <f ca="1">(IF(CI$41&lt;=4,$Q46,$S46)*IF(CI$42&lt;=4,$Q46,$S46)*$N46*EXP(2*$O$8*$O$9*(2-$E46)))*OFFSET($K$19,CI$41,0)*OFFSET($K$19,CI$42,0)/($N$45^2)</f>
        <v>128.97277990457584</v>
      </c>
      <c r="CJ46" s="4">
        <f ca="1">BX46/BX$39</f>
        <v>1.9145437444237584E-4</v>
      </c>
      <c r="CK46" s="4">
        <f ca="1">BY46/BY$39</f>
        <v>3.0371360511483581E-2</v>
      </c>
      <c r="CL46" s="4">
        <f ca="1">BZ46/BZ$39</f>
        <v>5.1089477575247337E-2</v>
      </c>
      <c r="CM46" s="4">
        <f ca="1">CA46/CA$39</f>
        <v>5.4344091041790728E-2</v>
      </c>
      <c r="CN46" s="4">
        <f ca="1">CB46/CB$39</f>
        <v>3.0432801880686984E-2</v>
      </c>
      <c r="CO46" s="4">
        <f ca="1">CC46/CC$39</f>
        <v>0.11055298725954418</v>
      </c>
      <c r="CP46" s="4">
        <f ca="1">CD46/CD$39</f>
        <v>0.35737245754430069</v>
      </c>
      <c r="CQ46" s="4">
        <f ca="1">CE46/CE$39</f>
        <v>0.4864225604278159</v>
      </c>
      <c r="CR46" s="4">
        <f ca="1">CF46/CF$39</f>
        <v>0.62427829440455895</v>
      </c>
      <c r="CS46" s="4">
        <f ca="1">CG46/CG$39</f>
        <v>0.62700145658858664</v>
      </c>
      <c r="CT46" s="4">
        <f ca="1">CH46/CH$39</f>
        <v>0.64957709473561365</v>
      </c>
      <c r="CU46" s="4">
        <f ca="1">CI46/CI$39</f>
        <v>0.66564286600279832</v>
      </c>
      <c r="CV46" s="4">
        <f ca="1">CJ46*OFFSET($F$29,CV$40,0)</f>
        <v>2.2639479777810942E-8</v>
      </c>
      <c r="CW46" s="4">
        <f ca="1">CK46*OFFSET($F$29,CW$40,0)</f>
        <v>3.5914133804829336E-6</v>
      </c>
      <c r="CX46" s="4">
        <f ca="1">CL46*OFFSET($F$29,CX$40,0)</f>
        <v>6.0413307232729977E-6</v>
      </c>
      <c r="CY46" s="4">
        <f ca="1">CM46*OFFSET($F$29,CY$40,0)</f>
        <v>6.4261887656917534E-6</v>
      </c>
      <c r="CZ46" s="4">
        <f ca="1">CN46*OFFSET($F$29,CZ$40,0)</f>
        <v>3.598678822391236E-6</v>
      </c>
      <c r="DA46" s="4">
        <f ca="1">CO46*OFFSET($F$29,DA$40,0)</f>
        <v>1.30728907434411E-5</v>
      </c>
      <c r="DB46" s="4">
        <f ca="1">CP46*OFFSET($F$29,DB$40,0)</f>
        <v>4.2259293104613554E-5</v>
      </c>
      <c r="DC46" s="4">
        <f ca="1">CQ46*OFFSET($F$29,DC$40,0)</f>
        <v>5.7519467770589234E-5</v>
      </c>
      <c r="DD46" s="4">
        <f ca="1">CR46*OFFSET($F$29,DD$40,0)</f>
        <v>7.3820908313339102E-5</v>
      </c>
      <c r="DE46" s="4">
        <f ca="1">CS46*OFFSET($F$29,DE$40,0)</f>
        <v>7.4142922241600371E-5</v>
      </c>
      <c r="DF46" s="4">
        <f ca="1">CT46*OFFSET($F$29,DF$40,0)</f>
        <v>7.6812491452486314E-5</v>
      </c>
      <c r="DG46" s="4">
        <f ca="1">CU46*OFFSET($F$29,DG$40,0)</f>
        <v>7.8712268904830899E-5</v>
      </c>
      <c r="DH46" s="4">
        <f ca="1">CV46*$O$11</f>
        <v>4.0751063600059697E-13</v>
      </c>
      <c r="DI46" s="4">
        <f ca="1">CW46*$O$11</f>
        <v>6.464544084869281E-11</v>
      </c>
      <c r="DJ46" s="4">
        <f ca="1">CX46*$O$11</f>
        <v>1.0874395301891397E-10</v>
      </c>
      <c r="DK46" s="4">
        <f ca="1">CY46*$O$11</f>
        <v>1.1567139778245157E-10</v>
      </c>
      <c r="DL46" s="4">
        <f ca="1">CZ46*$O$11</f>
        <v>6.477621880304225E-11</v>
      </c>
      <c r="DM46" s="4">
        <f ca="1">DA46*$O$11</f>
        <v>2.3531203338193981E-10</v>
      </c>
      <c r="DN46" s="4">
        <f ca="1">DB46*$O$11</f>
        <v>7.6066727588304403E-10</v>
      </c>
      <c r="DO46" s="4">
        <f ca="1">DC46*$O$11</f>
        <v>1.0353504198706062E-9</v>
      </c>
      <c r="DP46" s="4">
        <f ca="1">DD46*$O$11</f>
        <v>1.328776349640104E-9</v>
      </c>
      <c r="DQ46" s="4">
        <f ca="1">DE46*$O$11</f>
        <v>1.3345726003488066E-9</v>
      </c>
      <c r="DR46" s="4">
        <f ca="1">DF46*$O$11</f>
        <v>1.3826248461447538E-9</v>
      </c>
      <c r="DS46" s="4">
        <f ca="1">DG46*$O$11</f>
        <v>1.4168208402869563E-9</v>
      </c>
      <c r="DT46" s="4">
        <f ca="1">(IF(DT$40&lt;=4,$P46,$R46)*$N46*EXP(2*$N$8*$N$9*(1-$E46)))*OFFSET($J$19,DT$40,0)/$N$45</f>
        <v>1.8448226444835702E-5</v>
      </c>
      <c r="DU46" s="4">
        <f ca="1">(IF(DU$40&lt;=4,$P46,$R46)*$N46*EXP(2*$N$8*$N$9*(1-$E46)))*OFFSET($J$19,DU$40,0)/$N$45</f>
        <v>7.2316655409156123E-5</v>
      </c>
      <c r="DV46" s="4">
        <f ca="1">(IF(DV$40&lt;=4,$P46,$R46)*$N46*EXP(2*$N$8*$N$9*(1-$E46)))*OFFSET($J$19,DV$40,0)/$N$45</f>
        <v>2.8338521022710296E-4</v>
      </c>
      <c r="DW46" s="4">
        <f ca="1">(IF(DW$40&lt;=4,$P46,$R46)*$N46*EXP(2*$N$8*$N$9*(1-$E46)))*OFFSET($J$19,DW$40,0)/$N$45</f>
        <v>1.1090442903349932E-3</v>
      </c>
      <c r="DX46" s="4">
        <f ca="1">(IF(DX$40&lt;=4,$P46,$R46)*$N46*EXP(2*$N$8*$N$9*(1-$E46)))*OFFSET($J$19,DX$40,0)/$N$45</f>
        <v>7.8051123082095941E-2</v>
      </c>
      <c r="DY46" s="4">
        <f ca="1">(IF(DY$40&lt;=4,$P46,$R46)*$N46*EXP(2*$N$8*$N$9*(1-$E46)))*OFFSET($J$19,DY$40,0)/$N$45</f>
        <v>0.3460856136718502</v>
      </c>
      <c r="DZ46" s="4">
        <f ca="1">(IF(DZ$40&lt;=4,$P46,$R46)*$N46*EXP(2*$N$8*$N$9*(1-$E46)))*OFFSET($J$19,DZ$40,0)/$N$45</f>
        <v>0.459533139522661</v>
      </c>
      <c r="EA46" s="4">
        <f ca="1">(IF(EA$40&lt;=4,$P46,$R46)*$N46*EXP(2*$N$8*$N$9*(1-$E46)))*OFFSET($J$19,EA$40,0)/$N$45</f>
        <v>0.47062365942215501</v>
      </c>
      <c r="EB46" s="4">
        <f ca="1">DT46/DT$39</f>
        <v>1.8446319693816392E-5</v>
      </c>
      <c r="EC46" s="4">
        <f ca="1">DU46/DU$39</f>
        <v>7.228736466808507E-5</v>
      </c>
      <c r="ED46" s="4">
        <f ca="1">DV46/DV$39</f>
        <v>2.8293595312273498E-4</v>
      </c>
      <c r="EE46" s="4">
        <f ca="1">DW46/DW$39</f>
        <v>1.102195135008105E-3</v>
      </c>
      <c r="EF46" s="4">
        <f ca="1">DX46/DX$39</f>
        <v>7.0018934665617066E-2</v>
      </c>
      <c r="EG46" s="4">
        <f ca="1">DY46/DY$39</f>
        <v>0.22940019985276233</v>
      </c>
      <c r="EH46" s="4">
        <f ca="1">DZ46/DZ$39</f>
        <v>0.27428391255576007</v>
      </c>
      <c r="EI46" s="4">
        <f ca="1">EA46/EA$39</f>
        <v>0.27819695008364886</v>
      </c>
      <c r="EJ46" s="4">
        <f ca="1">EB46*OFFSET($H$19,EJ$40,0)</f>
        <v>7.5860489740819912E-9</v>
      </c>
      <c r="EK46" s="4">
        <f ca="1">EC46*OFFSET($H$19,EK$40,0)</f>
        <v>2.9728178719749985E-8</v>
      </c>
      <c r="EL46" s="4">
        <f ca="1">ED46*OFFSET($H$19,EL$40,0)</f>
        <v>1.1635741072172477E-7</v>
      </c>
      <c r="EM46" s="4">
        <f ca="1">EE46*OFFSET($H$19,EM$40,0)</f>
        <v>4.5327774927208316E-7</v>
      </c>
      <c r="EN46" s="4">
        <f ca="1">EF46*OFFSET($H$19,EN$40,0)</f>
        <v>1.4397643440617508E-5</v>
      </c>
      <c r="EO46" s="4">
        <f ca="1">EG46*OFFSET($H$19,EO$40,0)</f>
        <v>4.7170416094724252E-5</v>
      </c>
      <c r="EP46" s="4">
        <f ca="1">EH46*OFFSET($H$19,EP$40,0)</f>
        <v>5.6399629519278163E-5</v>
      </c>
      <c r="EQ46" s="4">
        <f ca="1">EI46*OFFSET($H$19,EQ$40,0)</f>
        <v>5.7204247860950294E-5</v>
      </c>
      <c r="ER46" s="4">
        <f ca="1">EJ46*$N$11</f>
        <v>1.5172097948163986E-14</v>
      </c>
      <c r="ES46" s="4">
        <f ca="1">EK46*$N$11</f>
        <v>5.9456357439499981E-14</v>
      </c>
      <c r="ET46" s="4">
        <f ca="1">EL46*$N$11</f>
        <v>2.3271482144344955E-13</v>
      </c>
      <c r="EU46" s="4">
        <f ca="1">EM46*$N$11</f>
        <v>9.0655549854416652E-13</v>
      </c>
      <c r="EV46" s="4">
        <f ca="1">EN46*$N$11</f>
        <v>2.879528688123502E-11</v>
      </c>
      <c r="EW46" s="4">
        <f ca="1">EO46*$N$11</f>
        <v>9.4340832189448526E-11</v>
      </c>
      <c r="EX46" s="4">
        <f ca="1">EP46*$N$11</f>
        <v>1.1279925903855634E-10</v>
      </c>
      <c r="EY46" s="4">
        <f ca="1">EQ46*$N$11</f>
        <v>1.144084957219006E-10</v>
      </c>
      <c r="EZ46" s="4">
        <f ca="1">(IF(EZ$40&lt;=4,$Q46,$S46)*$N46*EXP(2*$O$8*$O$9*(1-$E46)))*OFFSET($K$19,EZ$40,0)/$N$45</f>
        <v>2.3927296284516527E-6</v>
      </c>
      <c r="FA46" s="4">
        <f ca="1">(IF(FA$40&lt;=4,$Q46,$S46)*$N46*EXP(2*$O$8*$O$9*(1-$E46)))*OFFSET($K$19,FA$40,0)/$N$45</f>
        <v>3.1061426614306327E-5</v>
      </c>
      <c r="FB46" s="4">
        <f ca="1">(IF(FB$40&lt;=4,$Q46,$S46)*$N46*EXP(2*$O$8*$O$9*(1-$E46)))*OFFSET($K$19,FB$40,0)/$N$45</f>
        <v>4.0316472923663307E-4</v>
      </c>
      <c r="FC46" s="4">
        <f ca="1">(IF(FC$40&lt;=4,$Q46,$S46)*$N46*EXP(2*$O$8*$O$9*(1-$E46)))*OFFSET($K$19,FC$40,0)/$N$45</f>
        <v>5.2225145471781163E-3</v>
      </c>
      <c r="FD46" s="4">
        <f ca="1">(IF(FD$40&lt;=4,$Q46,$S46)*$N46*EXP(2*$O$8*$O$9*(1-$E46)))*OFFSET($K$19,FD$40,0)/$N$45</f>
        <v>1.6545312217496706E-3</v>
      </c>
      <c r="FE46" s="4">
        <f ca="1">(IF(FE$40&lt;=4,$Q46,$S46)*$N46*EXP(2*$O$8*$O$9*(1-$E46)))*OFFSET($K$19,FE$40,0)/$N$45</f>
        <v>8.9707198283960152E-3</v>
      </c>
      <c r="FF46" s="4">
        <f ca="1">(IF(FF$40&lt;=4,$Q46,$S46)*$N46*EXP(2*$O$8*$O$9*(1-$E46)))*OFFSET($K$19,FF$40,0)/$N$45</f>
        <v>9.5832428551502116E-3</v>
      </c>
      <c r="FG46" s="4">
        <f ca="1">(IF(FG$40&lt;=4,$Q46,$S46)*$N46*EXP(2*$O$8*$O$9*(1-$E46)))*OFFSET($K$19,FG$40,0)/$N$45</f>
        <v>9.5927103801241882E-3</v>
      </c>
      <c r="FH46" s="4">
        <f ca="1">EZ46/EZ$39</f>
        <v>2.3926668580715855E-6</v>
      </c>
      <c r="FI46" s="4">
        <f ca="1">FA46/FA$39</f>
        <v>3.1050851774103984E-5</v>
      </c>
      <c r="FJ46" s="4">
        <f ca="1">FB46/FB$39</f>
        <v>4.0139042358997365E-4</v>
      </c>
      <c r="FK46" s="4">
        <f ca="1">FC46/FC$39</f>
        <v>4.9396646524282276E-3</v>
      </c>
      <c r="FL46" s="4">
        <f ca="1">FD46/FD$39</f>
        <v>1.6504482350881877E-3</v>
      </c>
      <c r="FM46" s="4">
        <f ca="1">FE46/FE$39</f>
        <v>8.8519874495206902E-3</v>
      </c>
      <c r="FN46" s="4">
        <f ca="1">FF46/FF$39</f>
        <v>9.4478651135201236E-3</v>
      </c>
      <c r="FO46" s="4">
        <f ca="1">FG46/FG$39</f>
        <v>9.4570669132920462E-3</v>
      </c>
      <c r="FP46" s="4">
        <f ca="1">FH46*OFFSET($I$19,FP$40,0)</f>
        <v>1.6975971358017899E-9</v>
      </c>
      <c r="FQ46" s="4">
        <f ca="1">FI46*OFFSET($I$19,FQ$40,0)</f>
        <v>2.2030579333726775E-8</v>
      </c>
      <c r="FR46" s="4">
        <f ca="1">FJ46*OFFSET($I$19,FR$40,0)</f>
        <v>2.8478650553708631E-7</v>
      </c>
      <c r="FS46" s="4">
        <f ca="1">FK46*OFFSET($I$19,FS$40,0)</f>
        <v>3.5046920708978273E-6</v>
      </c>
      <c r="FT46" s="4">
        <f ca="1">FL46*OFFSET($I$19,FT$40,0)</f>
        <v>5.8549651139753458E-7</v>
      </c>
      <c r="FU46" s="4">
        <f ca="1">FM46*OFFSET($I$19,FU$40,0)</f>
        <v>3.1402425477174647E-6</v>
      </c>
      <c r="FV46" s="4">
        <f ca="1">FN46*OFFSET($I$19,FV$40,0)</f>
        <v>3.3516301490212637E-6</v>
      </c>
      <c r="FW46" s="4">
        <f ca="1">FO46*OFFSET($I$19,FW$40,0)</f>
        <v>3.3548944874903532E-6</v>
      </c>
      <c r="FX46" s="4">
        <f ca="1">FP46*$O$11</f>
        <v>3.0556748444432221E-14</v>
      </c>
      <c r="FY46" s="4">
        <f ca="1">FQ46*$O$11</f>
        <v>3.9655042800708194E-13</v>
      </c>
      <c r="FZ46" s="4">
        <f ca="1">FR46*$O$11</f>
        <v>5.1261570996675533E-12</v>
      </c>
      <c r="GA46" s="4">
        <f ca="1">FS46*$O$11</f>
        <v>6.3084457276160889E-11</v>
      </c>
      <c r="GB46" s="4">
        <f ca="1">FT46*$O$11</f>
        <v>1.0538937205155623E-11</v>
      </c>
      <c r="GC46" s="4">
        <f ca="1">FU46*$O$11</f>
        <v>5.6524365858914365E-11</v>
      </c>
      <c r="GD46" s="4">
        <f ca="1">FV46*$O$11</f>
        <v>6.0329342682382745E-11</v>
      </c>
      <c r="GE46" s="4">
        <f ca="1">FW46*$O$11</f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>N47/O47</f>
        <v>8.110062890260101E-5</v>
      </c>
      <c r="N47" s="4">
        <v>3.3096370000000002E-5</v>
      </c>
      <c r="O47" s="9">
        <f>LOOKUP(E47,$J$8:$J$16,$K$8:$K$16)</f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ca="1">(IF(AB$41&lt;=4,$P47,$R47)*IF(AB$42&lt;=4,$P47,$R47)*$N47*EXP(2*$N$8*$N$9*(2-$E47)))*OFFSET($J$19,AB$41,0)*OFFSET($J$19,AB$42,0)/($N$45^2)</f>
        <v>1.0914417027294482E-4</v>
      </c>
      <c r="AC47" s="4">
        <f ca="1">(IF(AC$41&lt;=4,$P47,$R47)*IF(AC$42&lt;=4,$P47,$R47)*$N47*EXP(2*$N$8*$N$9*(2-$E47)))*OFFSET($J$19,AC$41,0)*OFFSET($J$19,AC$42,0)/($N$45^2)</f>
        <v>1.6738290533446596E-3</v>
      </c>
      <c r="AD47" s="4">
        <f ca="1">(IF(AD$41&lt;=4,$P47,$R47)*IF(AD$42&lt;=4,$P47,$R47)*$N47*EXP(2*$N$8*$N$9*(2-$E47)))*OFFSET($J$19,AD$41,0)*OFFSET($J$19,AD$42,0)/($N$45^2)</f>
        <v>2.079436956442589E-4</v>
      </c>
      <c r="AE47" s="4">
        <f ca="1">(IF(AE$41&lt;=4,$P47,$R47)*IF(AE$42&lt;=4,$P47,$R47)*$N47*EXP(2*$N$8*$N$9*(2-$E47)))*OFFSET($J$19,AE$41,0)*OFFSET($J$19,AE$42,0)/($N$45^2)</f>
        <v>2.8277171639575703E-4</v>
      </c>
      <c r="AF47" s="4">
        <f ca="1">(IF(AF$41&lt;=4,$P47,$R47)*IF(AF$42&lt;=4,$P47,$R47)*$N47*EXP(2*$N$8*$N$9*(2-$E47)))*OFFSET($J$19,AF$41,0)*OFFSET($J$19,AF$42,0)/($N$45^2)</f>
        <v>1.6765754545754465E-3</v>
      </c>
      <c r="AG47" s="4">
        <f ca="1">(IF(AG$41&lt;=4,$P47,$R47)*IF(AG$42&lt;=4,$P47,$R47)*$N47*EXP(2*$N$8*$N$9*(2-$E47)))*OFFSET($J$19,AG$41,0)*OFFSET($J$19,AG$42,0)/($N$45^2)</f>
        <v>1.8383367931167261E-4</v>
      </c>
      <c r="AH47" s="4">
        <f ca="1">(IF(AH$41&lt;=4,$P47,$R47)*IF(AH$42&lt;=4,$P47,$R47)*$N47*EXP(2*$N$8*$N$9*(2-$E47)))*OFFSET($J$19,AH$41,0)*OFFSET($J$19,AH$42,0)/($N$45^2)</f>
        <v>1.0823376329286056E-3</v>
      </c>
      <c r="AI47" s="4">
        <f ca="1">(IF(AI$41&lt;=4,$P47,$R47)*IF(AI$42&lt;=4,$P47,$R47)*$N47*EXP(2*$N$8*$N$9*(2-$E47)))*OFFSET($J$19,AI$41,0)*OFFSET($J$19,AI$42,0)/($N$45^2)</f>
        <v>2.5711869896257306E-2</v>
      </c>
      <c r="AJ47" s="4">
        <f ca="1">(IF(AJ$41&lt;=4,$P47,$R47)*IF(AJ$42&lt;=4,$P47,$R47)*$N47*EXP(2*$N$8*$N$9*(2-$E47)))*OFFSET($J$19,AJ$41,0)*OFFSET($J$19,AJ$42,0)/($N$45^2)</f>
        <v>3.1942456952031321E-3</v>
      </c>
      <c r="AK47" s="4">
        <f ca="1">(IF(AK$41&lt;=4,$P47,$R47)*IF(AK$42&lt;=4,$P47,$R47)*$N47*EXP(2*$N$8*$N$9*(2-$E47)))*OFFSET($J$19,AK$41,0)*OFFSET($J$19,AK$42,0)/($N$45^2)</f>
        <v>4.3436870496308573E-3</v>
      </c>
      <c r="AL47" s="4">
        <f ca="1">(IF(AL$41&lt;=4,$P47,$R47)*IF(AL$42&lt;=4,$P47,$R47)*$N47*EXP(2*$N$8*$N$9*(2-$E47)))*OFFSET($J$19,AL$41,0)*OFFSET($J$19,AL$42,0)/($N$45^2)</f>
        <v>2.8192632977612946E-3</v>
      </c>
      <c r="AM47" s="4">
        <f ca="1">(IF(AM$41&lt;=4,$P47,$R47)*IF(AM$42&lt;=4,$P47,$R47)*$N47*EXP(2*$N$8*$N$9*(2-$E47)))*OFFSET($J$19,AM$41,0)*OFFSET($J$19,AM$42,0)/($N$45^2)</f>
        <v>1.6598671014619162E-2</v>
      </c>
      <c r="AN47" s="4">
        <f ca="1">AB47/AB$39</f>
        <v>1.086277142670341E-4</v>
      </c>
      <c r="AO47" s="4">
        <f ca="1">AC47/AC$39</f>
        <v>1.5600794318316282E-3</v>
      </c>
      <c r="AP47" s="4">
        <f ca="1">AD47/AD$39</f>
        <v>9.1692106741852196E-6</v>
      </c>
      <c r="AQ47" s="4">
        <f ca="1">AE47/AE$39</f>
        <v>9.2774646338366047E-6</v>
      </c>
      <c r="AR47" s="4">
        <f ca="1">AF47/AF$39</f>
        <v>1.562464972257763E-3</v>
      </c>
      <c r="AS47" s="4">
        <f ca="1">AG47/AG$39</f>
        <v>9.1164893575383836E-6</v>
      </c>
      <c r="AT47" s="4">
        <f ca="1">AH47/AH$39</f>
        <v>9.5079110526772138E-6</v>
      </c>
      <c r="AU47" s="4">
        <f ca="1">AI47/AI$39</f>
        <v>1.2128125638528059E-2</v>
      </c>
      <c r="AV47" s="4">
        <f ca="1">AJ47/AJ$39</f>
        <v>9.5634559158492067E-6</v>
      </c>
      <c r="AW47" s="4">
        <f ca="1">AK47/AK$39</f>
        <v>9.5710387910521985E-6</v>
      </c>
      <c r="AX47" s="4">
        <f ca="1">AL47/AL$39</f>
        <v>9.5596490836295532E-6</v>
      </c>
      <c r="AY47" s="4">
        <f ca="1">AM47/AM$39</f>
        <v>9.5866345369240009E-6</v>
      </c>
      <c r="AZ47" s="4">
        <f ca="1">AN47*OFFSET($E$29,AZ$40,0)</f>
        <v>1.1168286873079443E-8</v>
      </c>
      <c r="BA47" s="4">
        <f ca="1">AO47*OFFSET($E$29,BA$40,0)</f>
        <v>1.6039566658518926E-7</v>
      </c>
      <c r="BB47" s="4">
        <f ca="1">AP47*OFFSET($E$29,BB$40,0)</f>
        <v>9.4270947243966795E-10</v>
      </c>
      <c r="BC47" s="4">
        <f ca="1">AQ47*OFFSET($E$29,BC$40,0)</f>
        <v>9.5383933266632592E-10</v>
      </c>
      <c r="BD47" s="4">
        <f ca="1">AR47*OFFSET($E$29,BD$40,0)</f>
        <v>1.6064092996025126E-7</v>
      </c>
      <c r="BE47" s="4">
        <f ca="1">AS47*OFFSET($E$29,BE$40,0)</f>
        <v>9.372890620719151E-10</v>
      </c>
      <c r="BF47" s="4">
        <f ca="1">AT47*OFFSET($E$29,BF$40,0)</f>
        <v>9.7753210510337607E-10</v>
      </c>
      <c r="BG47" s="4">
        <f ca="1">AU47*OFFSET($E$29,BG$40,0)</f>
        <v>1.246922917211166E-6</v>
      </c>
      <c r="BH47" s="4">
        <f ca="1">AV47*OFFSET($E$29,BH$40,0)</f>
        <v>9.8324281134824661E-10</v>
      </c>
      <c r="BI47" s="4">
        <f ca="1">AW47*OFFSET($E$29,BI$40,0)</f>
        <v>9.8402242570505425E-10</v>
      </c>
      <c r="BJ47" s="4">
        <f ca="1">AX47*OFFSET($E$29,BJ$40,0)</f>
        <v>9.8285142141066336E-10</v>
      </c>
      <c r="BK47" s="4">
        <f ca="1">AY47*OFFSET($E$29,BK$40,0)</f>
        <v>9.8562586332749883E-10</v>
      </c>
      <c r="BL47" s="4">
        <f ca="1">AZ47*$N$11</f>
        <v>2.233657374615889E-14</v>
      </c>
      <c r="BM47" s="4">
        <f ca="1">BA47*$N$11</f>
        <v>3.207913331703786E-13</v>
      </c>
      <c r="BN47" s="4">
        <f ca="1">BB47*$N$11</f>
        <v>1.8854189448793362E-15</v>
      </c>
      <c r="BO47" s="4">
        <f ca="1">BC47*$N$11</f>
        <v>1.9076786653326521E-15</v>
      </c>
      <c r="BP47" s="4">
        <f ca="1">BD47*$N$11</f>
        <v>3.2128185992050257E-13</v>
      </c>
      <c r="BQ47" s="4">
        <f ca="1">BE47*$N$11</f>
        <v>1.8745781241438305E-15</v>
      </c>
      <c r="BR47" s="4">
        <f ca="1">BF47*$N$11</f>
        <v>1.9550642102067524E-15</v>
      </c>
      <c r="BS47" s="4">
        <f ca="1">BG47*$N$11</f>
        <v>2.4938458344223327E-12</v>
      </c>
      <c r="BT47" s="4">
        <f ca="1">BH47*$N$11</f>
        <v>1.9664856226964935E-15</v>
      </c>
      <c r="BU47" s="4">
        <f ca="1">BI47*$N$11</f>
        <v>1.9680448514101088E-15</v>
      </c>
      <c r="BV47" s="4">
        <f ca="1">BJ47*$N$11</f>
        <v>1.965702842821327E-15</v>
      </c>
      <c r="BW47" s="4">
        <f ca="1">BK47*$N$11</f>
        <v>1.9712517266549982E-15</v>
      </c>
      <c r="BX47" s="4">
        <f ca="1">(IF(BX$41&lt;=4,$Q47,$S47)*IF(BX$42&lt;=4,$Q47,$S47)*$N47*EXP(2*$O$8*$O$9*(2-$E47)))*OFFSET($K$19,BX$41,0)*OFFSET($K$19,BX$42,0)/($N$45^2)</f>
        <v>2.6977402922498828E-5</v>
      </c>
      <c r="BY47" s="4">
        <f ca="1">(IF(BY$41&lt;=4,$Q47,$S47)*IF(BY$42&lt;=4,$Q47,$S47)*$N47*EXP(2*$O$8*$O$9*(2-$E47)))*OFFSET($K$19,BY$41,0)*OFFSET($K$19,BY$42,0)/($N$45^2)</f>
        <v>4.535847015569602E-3</v>
      </c>
      <c r="BZ47" s="4">
        <f ca="1">(IF(BZ$41&lt;=4,$Q47,$S47)*IF(BZ$42&lt;=4,$Q47,$S47)*$N47*EXP(2*$O$8*$O$9*(2-$E47)))*OFFSET($K$19,BZ$41,0)*OFFSET($K$19,BZ$42,0)/($N$45^2)</f>
        <v>5.5925005184770905E-7</v>
      </c>
      <c r="CA47" s="4">
        <f ca="1">(IF(CA$41&lt;=4,$Q47,$S47)*IF(CA$42&lt;=4,$Q47,$S47)*$N47*EXP(2*$O$8*$O$9*(2-$E47)))*OFFSET($K$19,CA$41,0)*OFFSET($K$19,CA$42,0)/($N$45^2)</f>
        <v>5.9802600906818567E-7</v>
      </c>
      <c r="CB47" s="4">
        <f ca="1">(IF(CB$41&lt;=4,$Q47,$S47)*IF(CB$42&lt;=4,$Q47,$S47)*$N47*EXP(2*$O$8*$O$9*(2-$E47)))*OFFSET($K$19,CB$41,0)*OFFSET($K$19,CB$42,0)/($N$45^2)</f>
        <v>4.5455772417525202E-3</v>
      </c>
      <c r="CC47" s="4">
        <f ca="1">(IF(CC$41&lt;=4,$Q47,$S47)*IF(CC$42&lt;=4,$Q47,$S47)*$N47*EXP(2*$O$8*$O$9*(2-$E47)))*OFFSET($K$19,CC$41,0)*OFFSET($K$19,CC$42,0)/($N$45^2)</f>
        <v>1.3390027777690589E-6</v>
      </c>
      <c r="CD47" s="4">
        <f ca="1">(IF(CD$41&lt;=4,$Q47,$S47)*IF(CD$42&lt;=4,$Q47,$S47)*$N47*EXP(2*$O$8*$O$9*(2-$E47)))*OFFSET($K$19,CD$41,0)*OFFSET($K$19,CD$42,0)/($N$45^2)</f>
        <v>7.7556643443160682E-6</v>
      </c>
      <c r="CE47" s="4">
        <f ca="1">(IF(CE$41&lt;=4,$Q47,$S47)*IF(CE$42&lt;=4,$Q47,$S47)*$N47*EXP(2*$O$8*$O$9*(2-$E47)))*OFFSET($K$19,CE$41,0)*OFFSET($K$19,CE$42,0)/($N$45^2)</f>
        <v>0.76427086125659172</v>
      </c>
      <c r="CF47" s="4">
        <f ca="1">(IF(CF$41&lt;=4,$Q47,$S47)*IF(CF$42&lt;=4,$Q47,$S47)*$N47*EXP(2*$O$8*$O$9*(2-$E47)))*OFFSET($K$19,CF$41,0)*OFFSET($K$19,CF$42,0)/($N$45^2)</f>
        <v>9.4231246626330008E-5</v>
      </c>
      <c r="CG47" s="4">
        <f ca="1">(IF(CG$41&lt;=4,$Q47,$S47)*IF(CG$42&lt;=4,$Q47,$S47)*$N47*EXP(2*$O$8*$O$9*(2-$E47)))*OFFSET($K$19,CG$41,0)*OFFSET($K$19,CG$42,0)/($N$45^2)</f>
        <v>1.007648299061931E-4</v>
      </c>
      <c r="CH47" s="4">
        <f ca="1">(IF(CH$41&lt;=4,$Q47,$S47)*IF(CH$42&lt;=4,$Q47,$S47)*$N47*EXP(2*$O$8*$O$9*(2-$E47)))*OFFSET($K$19,CH$41,0)*OFFSET($K$19,CH$42,0)/($N$45^2)</f>
        <v>2.251333002969666E-4</v>
      </c>
      <c r="CI47" s="4">
        <f ca="1">(IF(CI$41&lt;=4,$Q47,$S47)*IF(CI$42&lt;=4,$Q47,$S47)*$N47*EXP(2*$O$8*$O$9*(2-$E47)))*OFFSET($K$19,CI$41,0)*OFFSET($K$19,CI$42,0)/($N$45^2)</f>
        <v>1.3039990198829394E-3</v>
      </c>
      <c r="CJ47" s="4">
        <f ca="1">BX47/BX$39</f>
        <v>2.6967736615582283E-5</v>
      </c>
      <c r="CK47" s="4">
        <f ca="1">BY47/BY$39</f>
        <v>4.2780263094855707E-3</v>
      </c>
      <c r="CL47" s="4">
        <f ca="1">BZ47/BZ$39</f>
        <v>5.165479780597509E-7</v>
      </c>
      <c r="CM47" s="4">
        <f ca="1">CA47/CA$39</f>
        <v>5.4945424536367691E-7</v>
      </c>
      <c r="CN47" s="4">
        <f ca="1">CB47/CB$39</f>
        <v>4.2866807717657045E-3</v>
      </c>
      <c r="CO47" s="4">
        <f ca="1">CC47/CC$39</f>
        <v>1.1177628887137133E-6</v>
      </c>
      <c r="CP47" s="4">
        <f ca="1">CD47/CD$39</f>
        <v>3.6132688984118861E-6</v>
      </c>
      <c r="CQ47" s="4">
        <f ca="1">CE47/CE$39</f>
        <v>6.8516144024918485E-2</v>
      </c>
      <c r="CR47" s="4">
        <f ca="1">CF47/CF$39</f>
        <v>6.3118611899351305E-6</v>
      </c>
      <c r="CS47" s="4">
        <f ca="1">CG47/CG$39</f>
        <v>6.3393941377523508E-6</v>
      </c>
      <c r="CT47" s="4">
        <f ca="1">CH47/CH$39</f>
        <v>6.5676485805792486E-6</v>
      </c>
      <c r="CU47" s="4">
        <f ca="1">CI47/CI$39</f>
        <v>6.7300840185187319E-6</v>
      </c>
      <c r="CV47" s="4">
        <f ca="1">CJ47*OFFSET($F$29,CV$40,0)</f>
        <v>3.188934854792605E-9</v>
      </c>
      <c r="CW47" s="4">
        <f ca="1">CK47*OFFSET($F$29,CW$40,0)</f>
        <v>5.0587661109666876E-7</v>
      </c>
      <c r="CX47" s="4">
        <f ca="1">CL47*OFFSET($F$29,CX$40,0)</f>
        <v>6.1081798405565544E-11</v>
      </c>
      <c r="CY47" s="4">
        <f ca="1">CM47*OFFSET($F$29,CY$40,0)</f>
        <v>6.4972964514254789E-11</v>
      </c>
      <c r="CZ47" s="4">
        <f ca="1">CN47*OFFSET($F$29,CZ$40,0)</f>
        <v>5.069000012612946E-7</v>
      </c>
      <c r="DA47" s="4">
        <f ca="1">CO47*OFFSET($F$29,DA$40,0)</f>
        <v>1.3217546159039661E-10</v>
      </c>
      <c r="DB47" s="4">
        <f ca="1">CP47*OFFSET($F$29,DB$40,0)</f>
        <v>4.2726904723720556E-10</v>
      </c>
      <c r="DC47" s="4">
        <f ca="1">CQ47*OFFSET($F$29,DC$40,0)</f>
        <v>8.1020340309466107E-6</v>
      </c>
      <c r="DD47" s="4">
        <f ca="1">CR47*OFFSET($F$29,DD$40,0)</f>
        <v>7.4637758570982918E-10</v>
      </c>
      <c r="DE47" s="4">
        <f ca="1">CS47*OFFSET($F$29,DE$40,0)</f>
        <v>7.4963335678921553E-10</v>
      </c>
      <c r="DF47" s="4">
        <f ca="1">CT47*OFFSET($F$29,DF$40,0)</f>
        <v>7.7662444465349611E-10</v>
      </c>
      <c r="DG47" s="4">
        <f ca="1">CU47*OFFSET($F$29,DG$40,0)</f>
        <v>7.9583243518984004E-10</v>
      </c>
      <c r="DH47" s="4">
        <f ca="1">CV47*$O$11</f>
        <v>5.7400827386266887E-14</v>
      </c>
      <c r="DI47" s="4">
        <f ca="1">CW47*$O$11</f>
        <v>9.1057789997400385E-12</v>
      </c>
      <c r="DJ47" s="4">
        <f ca="1">CX47*$O$11</f>
        <v>1.0994723713001799E-15</v>
      </c>
      <c r="DK47" s="4">
        <f ca="1">CY47*$O$11</f>
        <v>1.1695133612565861E-15</v>
      </c>
      <c r="DL47" s="4">
        <f ca="1">CZ47*$O$11</f>
        <v>9.1242000227033026E-12</v>
      </c>
      <c r="DM47" s="4">
        <f ca="1">DA47*$O$11</f>
        <v>2.3791583086271392E-15</v>
      </c>
      <c r="DN47" s="4">
        <f ca="1">DB47*$O$11</f>
        <v>7.6908428502697001E-15</v>
      </c>
      <c r="DO47" s="4">
        <f ca="1">DC47*$O$11</f>
        <v>1.45836612557039E-10</v>
      </c>
      <c r="DP47" s="4">
        <f ca="1">DD47*$O$11</f>
        <v>1.3434796542776925E-14</v>
      </c>
      <c r="DQ47" s="4">
        <f ca="1">DE47*$O$11</f>
        <v>1.349340042220588E-14</v>
      </c>
      <c r="DR47" s="4">
        <f ca="1">DF47*$O$11</f>
        <v>1.397924000376293E-14</v>
      </c>
      <c r="DS47" s="4">
        <f ca="1">DG47*$O$11</f>
        <v>1.4324983833417121E-14</v>
      </c>
      <c r="DT47" s="4">
        <f ca="1">(IF(DT$40&lt;=4,$P47,$R47)*$N47*EXP(2*$N$8*$N$9*(1-$E47)))*OFFSET($J$19,DT$40,0)/$N$45</f>
        <v>3.2714013227358227E-5</v>
      </c>
      <c r="DU47" s="4">
        <f ca="1">(IF(DU$40&lt;=4,$P47,$R47)*$N47*EXP(2*$N$8*$N$9*(1-$E47)))*OFFSET($J$19,DU$40,0)/$N$45</f>
        <v>1.2823823627098317E-4</v>
      </c>
      <c r="DV47" s="4">
        <f ca="1">(IF(DV$40&lt;=4,$P47,$R47)*$N47*EXP(2*$N$8*$N$9*(1-$E47)))*OFFSET($J$19,DV$40,0)/$N$45</f>
        <v>5.0252351051351715E-4</v>
      </c>
      <c r="DW47" s="4">
        <f ca="1">(IF(DW$40&lt;=4,$P47,$R47)*$N47*EXP(2*$N$8*$N$9*(1-$E47)))*OFFSET($J$19,DW$40,0)/$N$45</f>
        <v>1.9666546099829274E-3</v>
      </c>
      <c r="DX47" s="4">
        <f ca="1">(IF(DX$40&lt;=4,$P47,$R47)*$N47*EXP(2*$N$8*$N$9*(1-$E47)))*OFFSET($J$19,DX$40,0)/$N$45</f>
        <v>5.510085789828715E-5</v>
      </c>
      <c r="DY47" s="4">
        <f ca="1">(IF(DY$40&lt;=4,$P47,$R47)*$N47*EXP(2*$N$8*$N$9*(1-$E47)))*OFFSET($J$19,DY$40,0)/$N$45</f>
        <v>2.4432209898525445E-4</v>
      </c>
      <c r="DZ47" s="4">
        <f ca="1">(IF(DZ$40&lt;=4,$P47,$R47)*$N47*EXP(2*$N$8*$N$9*(1-$E47)))*OFFSET($J$19,DZ$40,0)/$N$45</f>
        <v>3.2441135015775564E-4</v>
      </c>
      <c r="EA47" s="4">
        <f ca="1">(IF(EA$40&lt;=4,$P47,$R47)*$N47*EXP(2*$N$8*$N$9*(1-$E47)))*OFFSET($J$19,EA$40,0)/$N$45</f>
        <v>3.3224079753620497E-4</v>
      </c>
      <c r="EB47" s="4">
        <f ca="1">DT47/DT$39</f>
        <v>3.271063200920951E-5</v>
      </c>
      <c r="EC47" s="4">
        <f ca="1">DU47/DU$39</f>
        <v>1.281862953598228E-4</v>
      </c>
      <c r="ED47" s="4">
        <f ca="1">DV47/DV$39</f>
        <v>5.0172684841167639E-4</v>
      </c>
      <c r="EE47" s="4">
        <f ca="1">DW47/DW$39</f>
        <v>1.9545090870173431E-3</v>
      </c>
      <c r="EF47" s="4">
        <f ca="1">DX47/DX$39</f>
        <v>4.9430465787680947E-5</v>
      </c>
      <c r="EG47" s="4">
        <f ca="1">DY47/DY$39</f>
        <v>1.6194703310842224E-4</v>
      </c>
      <c r="EH47" s="4">
        <f ca="1">DZ47/DZ$39</f>
        <v>1.936330739741524E-4</v>
      </c>
      <c r="EI47" s="4">
        <f ca="1">EA47/EA$39</f>
        <v>1.9639551628453501E-4</v>
      </c>
      <c r="EJ47" s="4">
        <f ca="1">EB47*OFFSET($H$19,EJ$40,0)</f>
        <v>1.3452247413787411E-8</v>
      </c>
      <c r="EK47" s="4">
        <f ca="1">EC47*OFFSET($H$19,EK$40,0)</f>
        <v>5.2716613966727127E-8</v>
      </c>
      <c r="EL47" s="4">
        <f ca="1">ED47*OFFSET($H$19,EL$40,0)</f>
        <v>2.0633516640930191E-7</v>
      </c>
      <c r="EM47" s="4">
        <f ca="1">EE47*OFFSET($H$19,EM$40,0)</f>
        <v>8.0379186203588238E-7</v>
      </c>
      <c r="EN47" s="4">
        <f ca="1">EF47*OFFSET($H$19,EN$40,0)</f>
        <v>1.0164139527591894E-8</v>
      </c>
      <c r="EO47" s="4">
        <f ca="1">EG47*OFFSET($H$19,EO$40,0)</f>
        <v>3.3300358682919323E-8</v>
      </c>
      <c r="EP47" s="4">
        <f ca="1">EH47*OFFSET($H$19,EP$40,0)</f>
        <v>3.9815800835935088E-8</v>
      </c>
      <c r="EQ47" s="4">
        <f ca="1">EI47*OFFSET($H$19,EQ$40,0)</f>
        <v>4.0383828036007514E-8</v>
      </c>
      <c r="ER47" s="4">
        <f ca="1">EJ47*$N$11</f>
        <v>2.6904494827574828E-14</v>
      </c>
      <c r="ES47" s="4">
        <f ca="1">EK47*$N$11</f>
        <v>1.0543322793345427E-13</v>
      </c>
      <c r="ET47" s="4">
        <f ca="1">EL47*$N$11</f>
        <v>4.1267033281860388E-13</v>
      </c>
      <c r="EU47" s="4">
        <f ca="1">EM47*$N$11</f>
        <v>1.6075837240717651E-12</v>
      </c>
      <c r="EV47" s="4">
        <f ca="1">EN47*$N$11</f>
        <v>2.032827905518379E-14</v>
      </c>
      <c r="EW47" s="4">
        <f ca="1">EO47*$N$11</f>
        <v>6.6600717365838655E-14</v>
      </c>
      <c r="EX47" s="4">
        <f ca="1">EP47*$N$11</f>
        <v>7.9631601671870188E-14</v>
      </c>
      <c r="EY47" s="4">
        <f ca="1">EQ47*$N$11</f>
        <v>8.0767656072015035E-14</v>
      </c>
      <c r="EZ47" s="4">
        <f ca="1">(IF(EZ$40&lt;=4,$Q47,$S47)*$N47*EXP(2*$O$8*$O$9*(1-$E47)))*OFFSET($K$19,EZ$40,0)/$N$45</f>
        <v>8.4658940990257866E-6</v>
      </c>
      <c r="FA47" s="4">
        <f ca="1">(IF(FA$40&lt;=4,$Q47,$S47)*$N47*EXP(2*$O$8*$O$9*(1-$E47)))*OFFSET($K$19,FA$40,0)/$N$45</f>
        <v>1.0990073644532207E-4</v>
      </c>
      <c r="FB47" s="4">
        <f ca="1">(IF(FB$40&lt;=4,$Q47,$S47)*$N47*EXP(2*$O$8*$O$9*(1-$E47)))*OFFSET($K$19,FB$40,0)/$N$45</f>
        <v>1.4264670197561798E-3</v>
      </c>
      <c r="FC47" s="4">
        <f ca="1">(IF(FC$40&lt;=4,$Q47,$S47)*$N47*EXP(2*$O$8*$O$9*(1-$E47)))*OFFSET($K$19,FC$40,0)/$N$45</f>
        <v>1.8478165924514491E-2</v>
      </c>
      <c r="FD47" s="4">
        <f ca="1">(IF(FD$40&lt;=4,$Q47,$S47)*$N47*EXP(2*$O$8*$O$9*(1-$E47)))*OFFSET($K$19,FD$40,0)/$N$45</f>
        <v>4.2019818391933657E-7</v>
      </c>
      <c r="FE47" s="4">
        <f ca="1">(IF(FE$40&lt;=4,$Q47,$S47)*$N47*EXP(2*$O$8*$O$9*(1-$E47)))*OFFSET($K$19,FE$40,0)/$N$45</f>
        <v>2.278276850137016E-6</v>
      </c>
      <c r="FF47" s="4">
        <f ca="1">(IF(FF$40&lt;=4,$Q47,$S47)*$N47*EXP(2*$O$8*$O$9*(1-$E47)))*OFFSET($K$19,FF$40,0)/$N$45</f>
        <v>2.4338381717170993E-6</v>
      </c>
      <c r="FG47" s="4">
        <f ca="1">(IF(FG$40&lt;=4,$Q47,$S47)*$N47*EXP(2*$O$8*$O$9*(1-$E47)))*OFFSET($K$19,FG$40,0)/$N$45</f>
        <v>2.4362426212360808E-6</v>
      </c>
      <c r="FH47" s="4">
        <f ca="1">EZ47/EZ$39</f>
        <v>8.4656720064901792E-6</v>
      </c>
      <c r="FI47" s="4">
        <f ca="1">FA47/FA$39</f>
        <v>1.098633208191675E-4</v>
      </c>
      <c r="FJ47" s="4">
        <f ca="1">FB47/FB$39</f>
        <v>1.4201892173980244E-3</v>
      </c>
      <c r="FK47" s="4">
        <f ca="1">FC47/FC$39</f>
        <v>1.7477393740980035E-2</v>
      </c>
      <c r="FL47" s="4">
        <f ca="1">FD47/FD$39</f>
        <v>4.1916123547281065E-7</v>
      </c>
      <c r="FM47" s="4">
        <f ca="1">FE47/FE$39</f>
        <v>2.2481226110873144E-6</v>
      </c>
      <c r="FN47" s="4">
        <f ca="1">FF47/FF$39</f>
        <v>2.3994565411813471E-6</v>
      </c>
      <c r="FO47" s="4">
        <f ca="1">FG47/FG$39</f>
        <v>2.4017935049703179E-6</v>
      </c>
      <c r="FP47" s="4">
        <f ca="1">FH47*OFFSET($I$19,FP$40,0)</f>
        <v>6.0063942886047815E-9</v>
      </c>
      <c r="FQ47" s="4">
        <f ca="1">FI47*OFFSET($I$19,FQ$40,0)</f>
        <v>7.794802612119933E-8</v>
      </c>
      <c r="FR47" s="4">
        <f ca="1">FJ47*OFFSET($I$19,FR$40,0)</f>
        <v>1.0076242497438983E-6</v>
      </c>
      <c r="FS47" s="4">
        <f ca="1">FK47*OFFSET($I$19,FS$40,0)</f>
        <v>1.2400210859225334E-5</v>
      </c>
      <c r="FT47" s="4">
        <f ca="1">FL47*OFFSET($I$19,FT$40,0)</f>
        <v>1.4869744828397957E-10</v>
      </c>
      <c r="FU47" s="4">
        <f ca="1">FM47*OFFSET($I$19,FU$40,0)</f>
        <v>7.9752149628322472E-10</v>
      </c>
      <c r="FV47" s="4">
        <f ca="1">FN47*OFFSET($I$19,FV$40,0)</f>
        <v>8.5120720798408286E-10</v>
      </c>
      <c r="FW47" s="4">
        <f ca="1">FO47*OFFSET($I$19,FW$40,0)</f>
        <v>8.5203624588822024E-10</v>
      </c>
      <c r="FX47" s="4">
        <f ca="1">FP47*$O$11</f>
        <v>1.0811509719488607E-13</v>
      </c>
      <c r="FY47" s="4">
        <f ca="1">FQ47*$O$11</f>
        <v>1.403064470181588E-12</v>
      </c>
      <c r="FZ47" s="4">
        <f ca="1">FR47*$O$11</f>
        <v>1.813723649539017E-11</v>
      </c>
      <c r="GA47" s="4">
        <f ca="1">FS47*$O$11</f>
        <v>2.2320379546605601E-10</v>
      </c>
      <c r="GB47" s="4">
        <f ca="1">FT47*$O$11</f>
        <v>2.6765540691116323E-15</v>
      </c>
      <c r="GC47" s="4">
        <f ca="1">FU47*$O$11</f>
        <v>1.4355386933098047E-14</v>
      </c>
      <c r="GD47" s="4">
        <f ca="1">FV47*$O$11</f>
        <v>1.5321729743713492E-14</v>
      </c>
      <c r="GE47" s="4">
        <f ca="1">FW47*$O$11</f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>N48/O48</f>
        <v>1.3596061148553166E-4</v>
      </c>
      <c r="N48" s="4">
        <v>5.5484189999999999E-5</v>
      </c>
      <c r="O48" s="9">
        <f>LOOKUP(E48,$J$8:$J$16,$K$8:$K$16)</f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ca="1">(IF(AB$41&lt;=4,$P48,$R48)*IF(AB$42&lt;=4,$P48,$R48)*$N48*EXP(2*$N$8*$N$9*(2-$E48)))*OFFSET($J$19,AB$41,0)*OFFSET($J$19,AB$42,0)/($N$45^2)</f>
        <v>1.1544880204466954E-4</v>
      </c>
      <c r="AC48" s="4">
        <f ca="1">(IF(AC$41&lt;=4,$P48,$R48)*IF(AC$42&lt;=4,$P48,$R48)*$N48*EXP(2*$N$8*$N$9*(2-$E48)))*OFFSET($J$19,AC$41,0)*OFFSET($J$19,AC$42,0)/($N$45^2)</f>
        <v>1.7705165429628619E-3</v>
      </c>
      <c r="AD48" s="4">
        <f ca="1">(IF(AD$41&lt;=4,$P48,$R48)*IF(AD$42&lt;=4,$P48,$R48)*$N48*EXP(2*$N$8*$N$9*(2-$E48)))*OFFSET($J$19,AD$41,0)*OFFSET($J$19,AD$42,0)/($N$45^2)</f>
        <v>1.3878248043440545E-4</v>
      </c>
      <c r="AE48" s="4">
        <f ca="1">(IF(AE$41&lt;=4,$P48,$R48)*IF(AE$42&lt;=4,$P48,$R48)*$N48*EXP(2*$N$8*$N$9*(2-$E48)))*OFFSET($J$19,AE$41,0)*OFFSET($J$19,AE$42,0)/($N$45^2)</f>
        <v>1.8872301021923707E-4</v>
      </c>
      <c r="AF48" s="4">
        <f ca="1">(IF(AF$41&lt;=4,$P48,$R48)*IF(AF$42&lt;=4,$P48,$R48)*$N48*EXP(2*$N$8*$N$9*(2-$E48)))*OFFSET($J$19,AF$41,0)*OFFSET($J$19,AF$42,0)/($N$45^2)</f>
        <v>1.7734215880168985E-3</v>
      </c>
      <c r="AG48" s="4">
        <f ca="1">(IF(AG$41&lt;=4,$P48,$R48)*IF(AG$42&lt;=4,$P48,$R48)*$N48*EXP(2*$N$8*$N$9*(2-$E48)))*OFFSET($J$19,AG$41,0)*OFFSET($J$19,AG$42,0)/($N$45^2)</f>
        <v>1.2269135605776348E-4</v>
      </c>
      <c r="AH48" s="4">
        <f ca="1">(IF(AH$41&lt;=4,$P48,$R48)*IF(AH$42&lt;=4,$P48,$R48)*$N48*EXP(2*$N$8*$N$9*(2-$E48)))*OFFSET($J$19,AH$41,0)*OFFSET($J$19,AH$42,0)/($N$45^2)</f>
        <v>7.2235660186739604E-4</v>
      </c>
      <c r="AI48" s="4">
        <f ca="1">(IF(AI$41&lt;=4,$P48,$R48)*IF(AI$42&lt;=4,$P48,$R48)*$N48*EXP(2*$N$8*$N$9*(2-$E48)))*OFFSET($J$19,AI$41,0)*OFFSET($J$19,AI$42,0)/($N$45^2)</f>
        <v>2.7197096926276514E-2</v>
      </c>
      <c r="AJ48" s="4">
        <f ca="1">(IF(AJ$41&lt;=4,$P48,$R48)*IF(AJ$42&lt;=4,$P48,$R48)*$N48*EXP(2*$N$8*$N$9*(2-$E48)))*OFFSET($J$19,AJ$41,0)*OFFSET($J$19,AJ$42,0)/($N$45^2)</f>
        <v>2.1318527562172417E-3</v>
      </c>
      <c r="AK48" s="4">
        <f ca="1">(IF(AK$41&lt;=4,$P48,$R48)*IF(AK$42&lt;=4,$P48,$R48)*$N48*EXP(2*$N$8*$N$9*(2-$E48)))*OFFSET($J$19,AK$41,0)*OFFSET($J$19,AK$42,0)/($N$45^2)</f>
        <v>2.8989946586785026E-3</v>
      </c>
      <c r="AL48" s="4">
        <f ca="1">(IF(AL$41&lt;=4,$P48,$R48)*IF(AL$42&lt;=4,$P48,$R48)*$N48*EXP(2*$N$8*$N$9*(2-$E48)))*OFFSET($J$19,AL$41,0)*OFFSET($J$19,AL$42,0)/($N$45^2)</f>
        <v>1.8815879570129044E-3</v>
      </c>
      <c r="AM48" s="4">
        <f ca="1">(IF(AM$41&lt;=4,$P48,$R48)*IF(AM$42&lt;=4,$P48,$R48)*$N48*EXP(2*$N$8*$N$9*(2-$E48)))*OFFSET($J$19,AM$41,0)*OFFSET($J$19,AM$42,0)/($N$45^2)</f>
        <v>1.1078021520135067E-2</v>
      </c>
      <c r="AN48" s="4">
        <f ca="1">AB48/AB$39</f>
        <v>1.1490251334191922E-4</v>
      </c>
      <c r="AO48" s="4">
        <f ca="1">AC48/AC$39</f>
        <v>1.6501962592145568E-3</v>
      </c>
      <c r="AP48" s="4">
        <f ca="1">AD48/AD$39</f>
        <v>6.1195690354856161E-6</v>
      </c>
      <c r="AQ48" s="4">
        <f ca="1">AE48/AE$39</f>
        <v>6.191818174805363E-6</v>
      </c>
      <c r="AR48" s="4">
        <f ca="1">AF48/AF$39</f>
        <v>1.6527195986081097E-3</v>
      </c>
      <c r="AS48" s="4">
        <f ca="1">AG48/AG$39</f>
        <v>6.0843826112309802E-6</v>
      </c>
      <c r="AT48" s="4">
        <f ca="1">AH48/AH$39</f>
        <v>6.3456190655457051E-6</v>
      </c>
      <c r="AU48" s="4">
        <f ca="1">AI48/AI$39</f>
        <v>1.2828697790397607E-2</v>
      </c>
      <c r="AV48" s="4">
        <f ca="1">AJ48/AJ$39</f>
        <v>6.3826899364009903E-6</v>
      </c>
      <c r="AW48" s="4">
        <f ca="1">AK48/AK$39</f>
        <v>6.3877507785978892E-6</v>
      </c>
      <c r="AX48" s="4">
        <f ca="1">AL48/AL$39</f>
        <v>6.3801492408708651E-6</v>
      </c>
      <c r="AY48" s="4">
        <f ca="1">AM48/AM$39</f>
        <v>6.3981594437397075E-6</v>
      </c>
      <c r="AZ48" s="4">
        <f ca="1">AN48*OFFSET($E$29,AZ$40,0)</f>
        <v>1.181341465296607E-8</v>
      </c>
      <c r="BA48" s="4">
        <f ca="1">AO48*OFFSET($E$29,BA$40,0)</f>
        <v>1.696608029004966E-7</v>
      </c>
      <c r="BB48" s="4">
        <f ca="1">AP48*OFFSET($E$29,BB$40,0)</f>
        <v>6.2916819146086487E-10</v>
      </c>
      <c r="BC48" s="4">
        <f ca="1">AQ48*OFFSET($E$29,BC$40,0)</f>
        <v>6.3659630609717633E-10</v>
      </c>
      <c r="BD48" s="4">
        <f ca="1">AR48*OFFSET($E$29,BD$40,0)</f>
        <v>1.6992023373189626E-7</v>
      </c>
      <c r="BE48" s="4">
        <f ca="1">AS48*OFFSET($E$29,BE$40,0)</f>
        <v>6.2555058721718515E-10</v>
      </c>
      <c r="BF48" s="4">
        <f ca="1">AT48*OFFSET($E$29,BF$40,0)</f>
        <v>6.5240896017641782E-10</v>
      </c>
      <c r="BG48" s="4">
        <f ca="1">AU48*OFFSET($E$29,BG$40,0)</f>
        <v>1.318950491575254E-6</v>
      </c>
      <c r="BH48" s="4">
        <f ca="1">AV48*OFFSET($E$29,BH$40,0)</f>
        <v>6.5622030908622678E-10</v>
      </c>
      <c r="BI48" s="4">
        <f ca="1">AW48*OFFSET($E$29,BI$40,0)</f>
        <v>6.5674062692459549E-10</v>
      </c>
      <c r="BJ48" s="4">
        <f ca="1">AX48*OFFSET($E$29,BJ$40,0)</f>
        <v>6.5595909382703585E-10</v>
      </c>
      <c r="BK48" s="4">
        <f ca="1">AY48*OFFSET($E$29,BK$40,0)</f>
        <v>6.5781076780948868E-10</v>
      </c>
      <c r="BL48" s="4">
        <f ca="1">AZ48*$N$11</f>
        <v>2.3626829305932145E-14</v>
      </c>
      <c r="BM48" s="4">
        <f ca="1">BA48*$N$11</f>
        <v>3.3932160580099328E-13</v>
      </c>
      <c r="BN48" s="4">
        <f ca="1">BB48*$N$11</f>
        <v>1.2583363829217299E-15</v>
      </c>
      <c r="BO48" s="4">
        <f ca="1">BC48*$N$11</f>
        <v>1.2731926121943529E-15</v>
      </c>
      <c r="BP48" s="4">
        <f ca="1">BD48*$N$11</f>
        <v>3.3984046746379257E-13</v>
      </c>
      <c r="BQ48" s="4">
        <f ca="1">BE48*$N$11</f>
        <v>1.2511011744343705E-15</v>
      </c>
      <c r="BR48" s="4">
        <f ca="1">BF48*$N$11</f>
        <v>1.3048179203528359E-15</v>
      </c>
      <c r="BS48" s="4">
        <f ca="1">BG48*$N$11</f>
        <v>2.6379009831505083E-12</v>
      </c>
      <c r="BT48" s="4">
        <f ca="1">BH48*$N$11</f>
        <v>1.3124406181724538E-15</v>
      </c>
      <c r="BU48" s="4">
        <f ca="1">BI48*$N$11</f>
        <v>1.3134812538491911E-15</v>
      </c>
      <c r="BV48" s="4">
        <f ca="1">BJ48*$N$11</f>
        <v>1.311918187654072E-15</v>
      </c>
      <c r="BW48" s="4">
        <f ca="1">BK48*$N$11</f>
        <v>1.3156215356189775E-15</v>
      </c>
      <c r="BX48" s="4">
        <f ca="1">(IF(BX$41&lt;=4,$Q48,$S48)*IF(BX$42&lt;=4,$Q48,$S48)*$N48*EXP(2*$O$8*$O$9*(2-$E48)))*OFFSET($K$19,BX$41,0)*OFFSET($K$19,BX$42,0)/($N$45^2)</f>
        <v>4.5226088222318038E-5</v>
      </c>
      <c r="BY48" s="4">
        <f ca="1">(IF(BY$41&lt;=4,$Q48,$S48)*IF(BY$42&lt;=4,$Q48,$S48)*$N48*EXP(2*$O$8*$O$9*(2-$E48)))*OFFSET($K$19,BY$41,0)*OFFSET($K$19,BY$42,0)/($N$45^2)</f>
        <v>7.6040906486964203E-3</v>
      </c>
      <c r="BZ48" s="4">
        <f ca="1">(IF(BZ$41&lt;=4,$Q48,$S48)*IF(BZ$42&lt;=4,$Q48,$S48)*$N48*EXP(2*$O$8*$O$9*(2-$E48)))*OFFSET($K$19,BZ$41,0)*OFFSET($K$19,BZ$42,0)/($N$45^2)</f>
        <v>9.3755104061950422E-7</v>
      </c>
      <c r="CA48" s="4">
        <f ca="1">(IF(CA$41&lt;=4,$Q48,$S48)*IF(CA$42&lt;=4,$Q48,$S48)*$N48*EXP(2*$O$8*$O$9*(2-$E48)))*OFFSET($K$19,CA$41,0)*OFFSET($K$19,CA$42,0)/($N$45^2)</f>
        <v>1.0025567369497301E-6</v>
      </c>
      <c r="CB48" s="4">
        <f ca="1">(IF(CB$41&lt;=4,$Q48,$S48)*IF(CB$42&lt;=4,$Q48,$S48)*$N48*EXP(2*$O$8*$O$9*(2-$E48)))*OFFSET($K$19,CB$41,0)*OFFSET($K$19,CB$42,0)/($N$45^2)</f>
        <v>7.6204028218524482E-3</v>
      </c>
      <c r="CC48" s="4">
        <f ca="1">(IF(CC$41&lt;=4,$Q48,$S48)*IF(CC$42&lt;=4,$Q48,$S48)*$N48*EXP(2*$O$8*$O$9*(2-$E48)))*OFFSET($K$19,CC$41,0)*OFFSET($K$19,CC$42,0)/($N$45^2)</f>
        <v>2.2447623268734981E-6</v>
      </c>
      <c r="CD48" s="4">
        <f ca="1">(IF(CD$41&lt;=4,$Q48,$S48)*IF(CD$42&lt;=4,$Q48,$S48)*$N48*EXP(2*$O$8*$O$9*(2-$E48)))*OFFSET($K$19,CD$41,0)*OFFSET($K$19,CD$42,0)/($N$45^2)</f>
        <v>1.3001932056484085E-5</v>
      </c>
      <c r="CE48" s="4">
        <f ca="1">(IF(CE$41&lt;=4,$Q48,$S48)*IF(CE$42&lt;=4,$Q48,$S48)*$N48*EXP(2*$O$8*$O$9*(2-$E48)))*OFFSET($K$19,CE$41,0)*OFFSET($K$19,CE$42,0)/($N$45^2)</f>
        <v>1.2812568169084515</v>
      </c>
      <c r="CF48" s="4">
        <f ca="1">(IF(CF$41&lt;=4,$Q48,$S48)*IF(CF$42&lt;=4,$Q48,$S48)*$N48*EXP(2*$O$8*$O$9*(2-$E48)))*OFFSET($K$19,CF$41,0)*OFFSET($K$19,CF$42,0)/($N$45^2)</f>
        <v>1.5797334848964261E-4</v>
      </c>
      <c r="CG48" s="4">
        <f ca="1">(IF(CG$41&lt;=4,$Q48,$S48)*IF(CG$42&lt;=4,$Q48,$S48)*$N48*EXP(2*$O$8*$O$9*(2-$E48)))*OFFSET($K$19,CG$41,0)*OFFSET($K$19,CG$42,0)/($N$45^2)</f>
        <v>1.689265308501476E-4</v>
      </c>
      <c r="CH48" s="4">
        <f ca="1">(IF(CH$41&lt;=4,$Q48,$S48)*IF(CH$42&lt;=4,$Q48,$S48)*$N48*EXP(2*$O$8*$O$9*(2-$E48)))*OFFSET($K$19,CH$41,0)*OFFSET($K$19,CH$42,0)/($N$45^2)</f>
        <v>3.7742322825747813E-4</v>
      </c>
      <c r="CI48" s="4">
        <f ca="1">(IF(CI$41&lt;=4,$Q48,$S48)*IF(CI$42&lt;=4,$Q48,$S48)*$N48*EXP(2*$O$8*$O$9*(2-$E48)))*OFFSET($K$19,CI$41,0)*OFFSET($K$19,CI$42,0)/($N$45^2)</f>
        <v>2.1860805091011124E-3</v>
      </c>
      <c r="CJ48" s="4">
        <f ca="1">BX48/BX$39</f>
        <v>4.5209883206192223E-5</v>
      </c>
      <c r="CK48" s="4">
        <f ca="1">BY48/BY$39</f>
        <v>7.1718688357815738E-3</v>
      </c>
      <c r="CL48" s="4">
        <f ca="1">BZ48/BZ$39</f>
        <v>8.6596343220670575E-7</v>
      </c>
      <c r="CM48" s="4">
        <f ca="1">CA48/CA$39</f>
        <v>9.2112892580258411E-7</v>
      </c>
      <c r="CN48" s="4">
        <f ca="1">CB48/CB$39</f>
        <v>7.1863775516769635E-3</v>
      </c>
      <c r="CO48" s="4">
        <f ca="1">CC48/CC$39</f>
        <v>1.8738661820719469E-6</v>
      </c>
      <c r="CP48" s="4">
        <f ca="1">CD48/CD$39</f>
        <v>6.0574406824849914E-6</v>
      </c>
      <c r="CQ48" s="4">
        <f ca="1">CE48/CE$39</f>
        <v>0.11486343526936464</v>
      </c>
      <c r="CR48" s="4">
        <f ca="1">CF48/CF$39</f>
        <v>1.0581477833248386E-5</v>
      </c>
      <c r="CS48" s="4">
        <f ca="1">CG48/CG$39</f>
        <v>1.0627635261025229E-5</v>
      </c>
      <c r="CT48" s="4">
        <f ca="1">CH48/CH$39</f>
        <v>1.1010290907978407E-5</v>
      </c>
      <c r="CU48" s="4">
        <f ca="1">CI48/CI$39</f>
        <v>1.1282604720682566E-5</v>
      </c>
      <c r="CV48" s="4">
        <f ca="1">CJ48*OFFSET($F$29,CV$40,0)</f>
        <v>5.3460686891322305E-9</v>
      </c>
      <c r="CW48" s="4">
        <f ca="1">CK48*OFFSET($F$29,CW$40,0)</f>
        <v>8.4807348983117114E-7</v>
      </c>
      <c r="CX48" s="4">
        <f ca="1">CL48*OFFSET($F$29,CX$40,0)</f>
        <v>1.0240017585844295E-10</v>
      </c>
      <c r="CY48" s="4">
        <f ca="1">CM48*OFFSET($F$29,CY$40,0)</f>
        <v>1.0892349547615558E-10</v>
      </c>
      <c r="CZ48" s="4">
        <f ca="1">CN48*OFFSET($F$29,CZ$40,0)</f>
        <v>8.4978914548580093E-7</v>
      </c>
      <c r="DA48" s="4">
        <f ca="1">CO48*OFFSET($F$29,DA$40,0)</f>
        <v>2.2158467603000772E-10</v>
      </c>
      <c r="DB48" s="4">
        <f ca="1">CP48*OFFSET($F$29,DB$40,0)</f>
        <v>7.1629236070385024E-10</v>
      </c>
      <c r="DC48" s="4">
        <f ca="1">CQ48*OFFSET($F$29,DC$40,0)</f>
        <v>1.3582601220602369E-5</v>
      </c>
      <c r="DD48" s="4">
        <f ca="1">CR48*OFFSET($F$29,DD$40,0)</f>
        <v>1.2512597537816216E-9</v>
      </c>
      <c r="DE48" s="4">
        <f ca="1">CS48*OFFSET($F$29,DE$40,0)</f>
        <v>1.2567178696162333E-9</v>
      </c>
      <c r="DF48" s="4">
        <f ca="1">CT48*OFFSET($F$29,DF$40,0)</f>
        <v>1.3019668998684467E-9</v>
      </c>
      <c r="DG48" s="4">
        <f ca="1">CU48*OFFSET($F$29,DG$40,0)</f>
        <v>1.3341680082207134E-9</v>
      </c>
      <c r="DH48" s="4">
        <f ca="1">CV48*$O$11</f>
        <v>9.6229236404380156E-14</v>
      </c>
      <c r="DI48" s="4">
        <f ca="1">CW48*$O$11</f>
        <v>1.5265322816961081E-11</v>
      </c>
      <c r="DJ48" s="4">
        <f ca="1">CX48*$O$11</f>
        <v>1.8432031654519734E-15</v>
      </c>
      <c r="DK48" s="4">
        <f ca="1">CY48*$O$11</f>
        <v>1.9606229185708003E-15</v>
      </c>
      <c r="DL48" s="4">
        <f ca="1">CZ48*$O$11</f>
        <v>1.5296204618744418E-11</v>
      </c>
      <c r="DM48" s="4">
        <f ca="1">DA48*$O$11</f>
        <v>3.9885241685401391E-15</v>
      </c>
      <c r="DN48" s="4">
        <f ca="1">DB48*$O$11</f>
        <v>1.2893262492669305E-14</v>
      </c>
      <c r="DO48" s="4">
        <f ca="1">DC48*$O$11</f>
        <v>2.4448682197084265E-10</v>
      </c>
      <c r="DP48" s="4">
        <f ca="1">DD48*$O$11</f>
        <v>2.2522675568069188E-14</v>
      </c>
      <c r="DQ48" s="4">
        <f ca="1">DE48*$O$11</f>
        <v>2.2620921653092201E-14</v>
      </c>
      <c r="DR48" s="4">
        <f ca="1">DF48*$O$11</f>
        <v>2.3435404197632041E-14</v>
      </c>
      <c r="DS48" s="4">
        <f ca="1">DG48*$O$11</f>
        <v>2.4015024147972842E-14</v>
      </c>
      <c r="DT48" s="4">
        <f ca="1">(IF(DT$40&lt;=4,$P48,$R48)*$N48*EXP(2*$N$8*$N$9*(1-$E48)))*OFFSET($J$19,DT$40,0)/$N$45</f>
        <v>4.3563494715731423E-5</v>
      </c>
      <c r="DU48" s="4">
        <f ca="1">(IF(DU$40&lt;=4,$P48,$R48)*$N48*EXP(2*$N$8*$N$9*(1-$E48)))*OFFSET($J$19,DU$40,0)/$N$45</f>
        <v>1.7076797301878523E-4</v>
      </c>
      <c r="DV48" s="4">
        <f ca="1">(IF(DV$40&lt;=4,$P48,$R48)*$N48*EXP(2*$N$8*$N$9*(1-$E48)))*OFFSET($J$19,DV$40,0)/$N$45</f>
        <v>6.6918357410452873E-4</v>
      </c>
      <c r="DW48" s="4">
        <f ca="1">(IF(DW$40&lt;=4,$P48,$R48)*$N48*EXP(2*$N$8*$N$9*(1-$E48)))*OFFSET($J$19,DW$40,0)/$N$45</f>
        <v>2.6188883373688917E-3</v>
      </c>
      <c r="DX48" s="4">
        <f ca="1">(IF(DX$40&lt;=4,$P48,$R48)*$N48*EXP(2*$N$8*$N$9*(1-$E48)))*OFFSET($J$19,DX$40,0)/$N$45</f>
        <v>4.6296402791778323E-5</v>
      </c>
      <c r="DY48" s="4">
        <f ca="1">(IF(DY$40&lt;=4,$P48,$R48)*$N48*EXP(2*$N$8*$N$9*(1-$E48)))*OFFSET($J$19,DY$40,0)/$N$45</f>
        <v>2.0528236287053691E-4</v>
      </c>
      <c r="DZ48" s="4">
        <f ca="1">(IF(DZ$40&lt;=4,$P48,$R48)*$N48*EXP(2*$N$8*$N$9*(1-$E48)))*OFFSET($J$19,DZ$40,0)/$N$45</f>
        <v>2.7257431390364926E-4</v>
      </c>
      <c r="EA48" s="4">
        <f ca="1">(IF(EA$40&lt;=4,$P48,$R48)*$N48*EXP(2*$N$8*$N$9*(1-$E48)))*OFFSET($J$19,EA$40,0)/$N$45</f>
        <v>2.7915270965456174E-4</v>
      </c>
      <c r="EB48" s="4">
        <f ca="1">DT48/DT$39</f>
        <v>4.3558992129089704E-5</v>
      </c>
      <c r="EC48" s="4">
        <f ca="1">DU48/DU$39</f>
        <v>1.7069880609655103E-4</v>
      </c>
      <c r="ED48" s="4">
        <f ca="1">DV48/DV$39</f>
        <v>6.6812270196320604E-4</v>
      </c>
      <c r="EE48" s="4">
        <f ca="1">DW48/DW$39</f>
        <v>2.6027147966341049E-3</v>
      </c>
      <c r="EF48" s="4">
        <f ca="1">DX48/DX$39</f>
        <v>4.1532071215951669E-5</v>
      </c>
      <c r="EG48" s="4">
        <f ca="1">DY48/DY$39</f>
        <v>1.3606984286090474E-4</v>
      </c>
      <c r="EH48" s="4">
        <f ca="1">DZ48/DZ$39</f>
        <v>1.6269283507464657E-4</v>
      </c>
      <c r="EI48" s="4">
        <f ca="1">EA48/EA$39</f>
        <v>1.6501387229200904E-4</v>
      </c>
      <c r="EJ48" s="4">
        <f ca="1">EB48*OFFSET($H$19,EJ$40,0)</f>
        <v>1.791363551308814E-8</v>
      </c>
      <c r="EK48" s="4">
        <f ca="1">EC48*OFFSET($H$19,EK$40,0)</f>
        <v>7.0199884007206605E-8</v>
      </c>
      <c r="EL48" s="4">
        <f ca="1">ED48*OFFSET($H$19,EL$40,0)</f>
        <v>2.7476546118236849E-7</v>
      </c>
      <c r="EM48" s="4">
        <f ca="1">EE48*OFFSET($H$19,EM$40,0)</f>
        <v>1.0703664601157757E-6</v>
      </c>
      <c r="EN48" s="4">
        <f ca="1">EF48*OFFSET($H$19,EN$40,0)</f>
        <v>8.5400321437800619E-9</v>
      </c>
      <c r="EO48" s="4">
        <f ca="1">EG48*OFFSET($H$19,EO$40,0)</f>
        <v>2.7979361438273536E-8</v>
      </c>
      <c r="EP48" s="4">
        <f ca="1">EH48*OFFSET($H$19,EP$40,0)</f>
        <v>3.3453714212224202E-8</v>
      </c>
      <c r="EQ48" s="4">
        <f ca="1">EI48*OFFSET($H$19,EQ$40,0)</f>
        <v>3.3930977490044358E-8</v>
      </c>
      <c r="ER48" s="4">
        <f ca="1">EJ48*$N$11</f>
        <v>3.5827271026176288E-14</v>
      </c>
      <c r="ES48" s="4">
        <f ca="1">EK48*$N$11</f>
        <v>1.4039976801441324E-13</v>
      </c>
      <c r="ET48" s="4">
        <f ca="1">EL48*$N$11</f>
        <v>5.4953092236473708E-13</v>
      </c>
      <c r="EU48" s="4">
        <f ca="1">EM48*$N$11</f>
        <v>2.1407329202315517E-12</v>
      </c>
      <c r="EV48" s="4">
        <f ca="1">EN48*$N$11</f>
        <v>1.7080064287560127E-14</v>
      </c>
      <c r="EW48" s="4">
        <f ca="1">EO48*$N$11</f>
        <v>5.5958722876547079E-14</v>
      </c>
      <c r="EX48" s="4">
        <f ca="1">EP48*$N$11</f>
        <v>6.6907428424448413E-14</v>
      </c>
      <c r="EY48" s="4">
        <f ca="1">EQ48*$N$11</f>
        <v>6.786195498008873E-14</v>
      </c>
      <c r="EZ48" s="4">
        <f ca="1">(IF(EZ$40&lt;=4,$Q48,$S48)*$N48*EXP(2*$O$8*$O$9*(1-$E48)))*OFFSET($K$19,EZ$40,0)/$N$45</f>
        <v>1.4192592018708561E-5</v>
      </c>
      <c r="FA48" s="4">
        <f ca="1">(IF(FA$40&lt;=4,$Q48,$S48)*$N48*EXP(2*$O$8*$O$9*(1-$E48)))*OFFSET($K$19,FA$40,0)/$N$45</f>
        <v>1.8424236078071925E-4</v>
      </c>
      <c r="FB48" s="4">
        <f ca="1">(IF(FB$40&lt;=4,$Q48,$S48)*$N48*EXP(2*$O$8*$O$9*(1-$E48)))*OFFSET($K$19,FB$40,0)/$N$45</f>
        <v>2.3913911753127496E-3</v>
      </c>
      <c r="FC48" s="4">
        <f ca="1">(IF(FC$40&lt;=4,$Q48,$S48)*$N48*EXP(2*$O$8*$O$9*(1-$E48)))*OFFSET($K$19,FC$40,0)/$N$45</f>
        <v>3.0977598721771828E-2</v>
      </c>
      <c r="FD48" s="4">
        <f ca="1">(IF(FD$40&lt;=4,$Q48,$S48)*$N48*EXP(2*$O$8*$O$9*(1-$E48)))*OFFSET($K$19,FD$40,0)/$N$45</f>
        <v>7.0443845878673145E-7</v>
      </c>
      <c r="FE48" s="4">
        <f ca="1">(IF(FE$40&lt;=4,$Q48,$S48)*$N48*EXP(2*$O$8*$O$9*(1-$E48)))*OFFSET($K$19,FE$40,0)/$N$45</f>
        <v>3.8194021164739139E-6</v>
      </c>
      <c r="FF48" s="4">
        <f ca="1">(IF(FF$40&lt;=4,$Q48,$S48)*$N48*EXP(2*$O$8*$O$9*(1-$E48)))*OFFSET($K$19,FF$40,0)/$N$45</f>
        <v>4.0801918623947028E-6</v>
      </c>
      <c r="FG48" s="4">
        <f ca="1">(IF(FG$40&lt;=4,$Q48,$S48)*$N48*EXP(2*$O$8*$O$9*(1-$E48)))*OFFSET($K$19,FG$40,0)/$N$45</f>
        <v>4.0842227858451167E-6</v>
      </c>
      <c r="FH48" s="4">
        <f ca="1">EZ48/EZ$39</f>
        <v>1.4192219693150103E-5</v>
      </c>
      <c r="FI48" s="4">
        <f ca="1">FA48/FA$39</f>
        <v>1.8417963560238309E-4</v>
      </c>
      <c r="FJ48" s="4">
        <f ca="1">FB48/FB$39</f>
        <v>2.380866795182169E-3</v>
      </c>
      <c r="FK48" s="4">
        <f ca="1">FC48/FC$39</f>
        <v>2.9299860831545781E-2</v>
      </c>
      <c r="FL48" s="4">
        <f ca="1">FD48/FD$39</f>
        <v>7.027000734403249E-7</v>
      </c>
      <c r="FM48" s="4">
        <f ca="1">FE48/FE$39</f>
        <v>3.7688502423940958E-6</v>
      </c>
      <c r="FN48" s="4">
        <f ca="1">FF48/FF$39</f>
        <v>4.0225530058930539E-6</v>
      </c>
      <c r="FO48" s="4">
        <f ca="1">FG48/FG$39</f>
        <v>4.0264707933389391E-6</v>
      </c>
      <c r="FP48" s="4">
        <f ca="1">FH48*OFFSET($I$19,FP$40,0)</f>
        <v>1.0069379872289998E-8</v>
      </c>
      <c r="FQ48" s="4">
        <f ca="1">FI48*OFFSET($I$19,FQ$40,0)</f>
        <v>1.3067545145989079E-7</v>
      </c>
      <c r="FR48" s="4">
        <f ca="1">FJ48*OFFSET($I$19,FR$40,0)</f>
        <v>1.6892249911817487E-6</v>
      </c>
      <c r="FS48" s="4">
        <f ca="1">FK48*OFFSET($I$19,FS$40,0)</f>
        <v>2.0788251259981732E-5</v>
      </c>
      <c r="FT48" s="4">
        <f ca="1">FL48*OFFSET($I$19,FT$40,0)</f>
        <v>2.4928285105295524E-10</v>
      </c>
      <c r="FU48" s="4">
        <f ca="1">FM48*OFFSET($I$19,FU$40,0)</f>
        <v>1.3369996234893055E-9</v>
      </c>
      <c r="FV48" s="4">
        <f ca="1">FN48*OFFSET($I$19,FV$40,0)</f>
        <v>1.4270006788405609E-9</v>
      </c>
      <c r="FW48" s="4">
        <f ca="1">FO48*OFFSET($I$19,FW$40,0)</f>
        <v>1.4283905139369885E-9</v>
      </c>
      <c r="FX48" s="4">
        <f ca="1">FP48*$O$11</f>
        <v>1.8124883770121996E-13</v>
      </c>
      <c r="FY48" s="4">
        <f ca="1">FQ48*$O$11</f>
        <v>2.3521581262780341E-12</v>
      </c>
      <c r="FZ48" s="4">
        <f ca="1">FR48*$O$11</f>
        <v>3.0406049841271475E-11</v>
      </c>
      <c r="GA48" s="4">
        <f ca="1">FS48*$O$11</f>
        <v>3.7418852267967119E-10</v>
      </c>
      <c r="GB48" s="4">
        <f ca="1">FT48*$O$11</f>
        <v>4.4870913189531941E-15</v>
      </c>
      <c r="GC48" s="4">
        <f ca="1">FU48*$O$11</f>
        <v>2.40659932228075E-14</v>
      </c>
      <c r="GD48" s="4">
        <f ca="1">FV48*$O$11</f>
        <v>2.5686012219130095E-14</v>
      </c>
      <c r="GE48" s="4">
        <f ca="1">FW48*$O$11</f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>N49/O49</f>
        <v>1.7605847372053327E-4</v>
      </c>
      <c r="N49" s="4">
        <v>1.333966E-4</v>
      </c>
      <c r="O49" s="9">
        <f>LOOKUP(E49,$J$8:$J$16,$K$8:$K$16)</f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>N50/O50</f>
        <v>8.5927580948737873E-6</v>
      </c>
      <c r="N50" s="4">
        <v>6.5105910000000004E-6</v>
      </c>
      <c r="O50" s="9">
        <f>LOOKUP(E50,$J$8:$J$16,$K$8:$K$16)</f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>N51/O51</f>
        <v>2.2062167225408363E-7</v>
      </c>
      <c r="N51" s="4">
        <f>10^AA51/N45</f>
        <v>1.6716140009100124E-7</v>
      </c>
      <c r="O51" s="9">
        <f>LOOKUP(E51,$J$8:$J$16,$K$8:$K$16)</f>
        <v>0.75768349674408353</v>
      </c>
      <c r="P51" s="4"/>
      <c r="Q51" s="4"/>
      <c r="R51" s="4"/>
      <c r="S51" s="4"/>
      <c r="T51" s="18">
        <v>-14</v>
      </c>
      <c r="U51" s="18">
        <f>Y51*220*8.314*LN(10)</f>
        <v>56167.593686889435</v>
      </c>
      <c r="V51" s="21">
        <f>1/0.003354</f>
        <v>298.15146094215862</v>
      </c>
      <c r="W51" s="18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>N52/O52</f>
        <v>2.165511815537023E-4</v>
      </c>
      <c r="N52" s="4">
        <v>8.8372410000000002E-5</v>
      </c>
      <c r="O52" s="9">
        <f>LOOKUP(E52,$J$8:$J$16,$K$8:$K$16)</f>
        <v>0.40809017695470123</v>
      </c>
      <c r="P52" s="4"/>
      <c r="Q52" s="4"/>
      <c r="R52" s="4"/>
      <c r="S52" s="4"/>
      <c r="T52" s="18"/>
      <c r="U52" s="18"/>
      <c r="V52" s="18"/>
      <c r="W52" s="18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>N53/O53</f>
        <v>8.5737686354730889E-6</v>
      </c>
      <c r="N53" s="4">
        <v>6.4962029999999996E-6</v>
      </c>
      <c r="O53" s="9">
        <f>LOOKUP(E53,$J$8:$J$16,$K$8:$K$16)</f>
        <v>0.75768349674408353</v>
      </c>
      <c r="P53" s="4"/>
      <c r="Q53" s="4"/>
      <c r="R53" s="4"/>
      <c r="S53" s="4"/>
      <c r="T53" s="18"/>
      <c r="U53" s="18"/>
      <c r="V53" s="18"/>
      <c r="W53" s="18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>N54/O54</f>
        <v>3.3689539166550664E-10</v>
      </c>
      <c r="N54" s="4">
        <v>1.3748369999999999E-10</v>
      </c>
      <c r="O54" s="9">
        <f>LOOKUP(E54,$J$8:$J$16,$K$8:$K$16)</f>
        <v>0.40809017695470123</v>
      </c>
      <c r="P54" s="4"/>
      <c r="Q54" s="4"/>
      <c r="R54" s="4"/>
      <c r="S54" s="4"/>
      <c r="T54" s="18"/>
      <c r="U54" s="18"/>
      <c r="V54" s="18"/>
      <c r="W54" s="18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>N55/O55</f>
        <v>6.7580455392978776E-20</v>
      </c>
      <c r="N55" s="4">
        <v>2.7578920000000003E-20</v>
      </c>
      <c r="O55" s="9">
        <f>LOOKUP(E55,$J$8:$J$16,$K$8:$K$16)</f>
        <v>0.40809017695470123</v>
      </c>
      <c r="P55" s="4"/>
      <c r="Q55" s="4"/>
      <c r="R55" s="4"/>
      <c r="S55" s="4"/>
      <c r="T55" s="18"/>
      <c r="U55" s="18"/>
      <c r="V55" s="18"/>
      <c r="W55" s="18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>N56/O56</f>
        <v>1.2893803190737628E-7</v>
      </c>
      <c r="N56" s="4">
        <f>10^(AA56+I56*LOG10(_xlfn.XLOOKUP(F56,$B$45:$B$55,$N$45:$N$55))+J56*LOG10(_xlfn.XLOOKUP(G56,$B$45:$B$55,$N$45:$N$55))+IFERROR(K56*LOG10(_xlfn.XLOOKUP(H56,$B$45:$B$55,$N$45:$N$55)),0))</f>
        <v>9.7694218878881066E-8</v>
      </c>
      <c r="O56" s="9">
        <f>LOOKUP(E56,$J$8:$J$16,$K$8:$K$16)</f>
        <v>0.75768349674408353</v>
      </c>
      <c r="P56" s="4"/>
      <c r="Q56" s="4"/>
      <c r="R56" s="4"/>
      <c r="S56" s="4"/>
      <c r="T56" s="18">
        <v>10.329000000000001</v>
      </c>
      <c r="U56" s="18">
        <f>Y56*220*8.314*LN(10)</f>
        <v>-14997.551549482929</v>
      </c>
      <c r="V56" s="18">
        <f>1/0.003354</f>
        <v>298.15146094215862</v>
      </c>
      <c r="W56" s="18">
        <f>LOG10((10^T56)*EXP(U56/8.314*(1/V56-1/$H$8)))</f>
        <v>10.421617653333335</v>
      </c>
      <c r="X56">
        <v>10.329000000000001</v>
      </c>
      <c r="Y56" s="18">
        <v>-3.5609999999999999</v>
      </c>
      <c r="Z56">
        <f>220*Y56*(0.003354-(1/$H$8))</f>
        <v>9.2617653333333008E-2</v>
      </c>
      <c r="AA56">
        <f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>N57/O57</f>
        <v>6.7373671690621644E-9</v>
      </c>
      <c r="N57" s="4">
        <f>10^(AA57+I57*LOG10(_xlfn.XLOOKUP(F57,$B$45:$B$55,$N$45:$N$55))+J57*LOG10(_xlfn.XLOOKUP(G57,$B$45:$B$55,$N$45:$N$55))+IFERROR(K57*LOG10(_xlfn.XLOOKUP(H57,$B$45:$B$55,$N$45:$N$55)),0))</f>
        <v>6.7373671690621644E-9</v>
      </c>
      <c r="O57" s="9">
        <f>LOOKUP(E57,$J$8:$J$16,$K$8:$K$16)</f>
        <v>1</v>
      </c>
      <c r="P57" s="4"/>
      <c r="Q57" s="4"/>
      <c r="R57" s="4"/>
      <c r="S57" s="4"/>
      <c r="T57" s="18">
        <v>16.681000000000001</v>
      </c>
      <c r="U57" s="18">
        <f>Y57*220*8.314*LN(10)</f>
        <v>-24166.23161778519</v>
      </c>
      <c r="V57" s="18">
        <f>1/0.003354</f>
        <v>298.15146094215862</v>
      </c>
      <c r="W57" s="18">
        <f>LOG10((10^T57)*EXP(U57*(1/V57-1/$H$8)/8.314))</f>
        <v>16.830239004444447</v>
      </c>
      <c r="X57">
        <v>16.681000000000001</v>
      </c>
      <c r="Y57" s="18">
        <v>-5.7380000000000004</v>
      </c>
      <c r="Z57">
        <f>220*Y57*(0.003354-(1/$H$8))</f>
        <v>0.14923900444444396</v>
      </c>
      <c r="AA57">
        <f>X57+Z57</f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>N58/O58</f>
        <v>7.7819677586734841E-14</v>
      </c>
      <c r="N58" s="4">
        <f>10^(AA58+I58*LOG10(_xlfn.XLOOKUP(F58,$B$45:$B$55,$N$45:$N$55))+J58*LOG10(_xlfn.XLOOKUP(G58,$B$45:$B$55,$N$45:$N$55))+IFERROR(K58*LOG10(_xlfn.XLOOKUP(H58,$B$45:$B$55,$N$45:$N$55)),0))</f>
        <v>5.8962685429414438E-14</v>
      </c>
      <c r="O58" s="9">
        <f>LOOKUP(E58,$J$8:$J$16,$K$8:$K$16)</f>
        <v>0.75768349674408353</v>
      </c>
      <c r="P58" s="4"/>
      <c r="Q58" s="4"/>
      <c r="R58" s="4"/>
      <c r="S58" s="4"/>
      <c r="T58" s="18"/>
      <c r="U58" s="18">
        <f>Y58*8.314*LN(10)*1000</f>
        <v>0</v>
      </c>
      <c r="V58" s="18"/>
      <c r="W58" s="18"/>
      <c r="X58">
        <v>13.9</v>
      </c>
      <c r="Y58" s="18">
        <v>0</v>
      </c>
      <c r="Z58">
        <f>220*Y58*(0.003354-(1/$H$8))</f>
        <v>0</v>
      </c>
      <c r="AA58">
        <f>X58+Z58</f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>N59/O59</f>
        <v>1.5870011996626257E-14</v>
      </c>
      <c r="N59" s="4">
        <f>10^(AA59+I59*LOG10(_xlfn.XLOOKUP(F59,$B$45:$B$55,$N$45:$N$55))+J59*LOG10(_xlfn.XLOOKUP(G59,$B$45:$B$55,$N$45:$N$55))+IFERROR(K59*LOG10(_xlfn.XLOOKUP(H59,$B$45:$B$55,$N$45:$N$55)),0))</f>
        <v>1.5870011996626257E-14</v>
      </c>
      <c r="O59" s="9">
        <f>LOOKUP(E59,$J$8:$J$16,$K$8:$K$16)</f>
        <v>1</v>
      </c>
      <c r="P59" s="4"/>
      <c r="Q59" s="4"/>
      <c r="R59" s="4"/>
      <c r="S59" s="4"/>
      <c r="T59" s="18"/>
      <c r="U59" s="18">
        <f>Y59*8.314*LN(10)*1000</f>
        <v>0</v>
      </c>
      <c r="V59" s="18"/>
      <c r="W59" s="18"/>
      <c r="X59">
        <v>20.9</v>
      </c>
      <c r="Y59" s="18">
        <v>0</v>
      </c>
      <c r="Z59">
        <f>220*Y59*(0.003354-(1/$H$8))</f>
        <v>0</v>
      </c>
      <c r="AA59">
        <f>X59+Z59</f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>N60/O60</f>
        <v>8.0348404274269732E-11</v>
      </c>
      <c r="N60" s="4">
        <f>10^(AA60+I60*LOG10(_xlfn.XLOOKUP(F60,$B$45:$B$55,$N$45:$N$55))+J60*LOG10(_xlfn.XLOOKUP(G60,$B$45:$B$55,$N$45:$N$55))+IFERROR(K60*LOG10(_xlfn.XLOOKUP(H60,$B$45:$B$55,$N$45:$N$55)),0))</f>
        <v>6.0878659908335957E-11</v>
      </c>
      <c r="O60" s="9">
        <f>LOOKUP(E60,$J$8:$J$16,$K$8:$K$16)</f>
        <v>0.75768349674408353</v>
      </c>
      <c r="P60" s="4"/>
      <c r="Q60" s="4"/>
      <c r="R60" s="4"/>
      <c r="S60" s="4"/>
      <c r="T60" s="18">
        <v>11.4</v>
      </c>
      <c r="U60" s="18">
        <f>Y60*220*8.314*LN(10)</f>
        <v>-11666.166187045132</v>
      </c>
      <c r="V60" s="18">
        <f t="shared" ref="V60:V64" si="7">1/0.003354</f>
        <v>298.15146094215862</v>
      </c>
      <c r="W60" s="18">
        <f t="shared" ref="W60:W72" si="8">LOG10((10^T60)*EXP(U60*(1/V60-1/$H$8)/8.314))</f>
        <v>11.472044622222224</v>
      </c>
      <c r="X60">
        <v>11.4</v>
      </c>
      <c r="Y60" s="18">
        <v>-2.77</v>
      </c>
      <c r="Z60">
        <f>220*Y60*(0.003354-(1/$H$8))</f>
        <v>7.204462222222198E-2</v>
      </c>
      <c r="AA60">
        <f>X60+Z60</f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>N61/O61</f>
        <v>6.1935032931335944E-12</v>
      </c>
      <c r="N61" s="4">
        <f>10^(AA61+I61*LOG10(_xlfn.XLOOKUP(F61,$B$45:$B$55,$N$45:$N$55))+J61*LOG10(_xlfn.XLOOKUP(G61,$B$45:$B$55,$N$45:$N$55))+IFERROR(K61*LOG10(_xlfn.XLOOKUP(H61,$B$45:$B$55,$N$45:$N$55)),0))</f>
        <v>6.1935032931335944E-12</v>
      </c>
      <c r="O61" s="9">
        <f>LOOKUP(E61,$J$8:$J$16,$K$8:$K$16)</f>
        <v>1</v>
      </c>
      <c r="P61" s="4"/>
      <c r="Q61" s="4"/>
      <c r="R61" s="4"/>
      <c r="S61" s="4"/>
      <c r="T61" s="18">
        <v>2.98</v>
      </c>
      <c r="U61" s="18">
        <f>Y61*220*8.314*LN(10)</f>
        <v>11413.469446531521</v>
      </c>
      <c r="V61" s="18">
        <f t="shared" si="7"/>
        <v>298.15146094215862</v>
      </c>
      <c r="W61" s="18">
        <f t="shared" si="8"/>
        <v>2.9095159111111113</v>
      </c>
      <c r="X61">
        <v>2.98</v>
      </c>
      <c r="Y61" s="18">
        <v>2.71</v>
      </c>
      <c r="Z61">
        <f>220*Y61*(0.003354-(1/$H$8))</f>
        <v>-7.0484088888888657E-2</v>
      </c>
      <c r="AA61">
        <f>X61+Z61</f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>N62/O62</f>
        <v>8.7527697602797393E-7</v>
      </c>
      <c r="N62" s="4">
        <f>10^(AA62+I62*LOG10(_xlfn.XLOOKUP(F62,$B$45:$B$55,$N$45:$N$55))+J62*LOG10(_xlfn.XLOOKUP(G62,$B$45:$B$55,$N$45:$N$55))+IFERROR(K62*LOG10(_xlfn.XLOOKUP(H62,$B$45:$B$55,$N$45:$N$55)),0))</f>
        <v>8.7527697602797393E-7</v>
      </c>
      <c r="O62" s="9">
        <f>LOOKUP(E62,$J$8:$J$16,$K$8:$K$16)</f>
        <v>1</v>
      </c>
      <c r="P62" s="4"/>
      <c r="Q62" s="4"/>
      <c r="R62" s="4"/>
      <c r="S62" s="4"/>
      <c r="T62" s="18">
        <v>2.37</v>
      </c>
      <c r="U62" s="18">
        <f>Y62*220*8.314*LN(10)</f>
        <v>19162.836155615652</v>
      </c>
      <c r="V62" s="18">
        <f t="shared" si="7"/>
        <v>298.15146094215862</v>
      </c>
      <c r="W62" s="18">
        <f t="shared" si="8"/>
        <v>2.2516595555555559</v>
      </c>
      <c r="X62">
        <v>2.37</v>
      </c>
      <c r="Y62" s="18">
        <v>4.55</v>
      </c>
      <c r="Z62">
        <f>220*Y62*(0.003354-(1/$H$8))</f>
        <v>-0.11834044444444404</v>
      </c>
      <c r="AA62">
        <f>X62+Z62</f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>N63/O63</f>
        <v>4.6899852840233419E-11</v>
      </c>
      <c r="N63" s="4">
        <f>10^(AA63+I63*LOG10(_xlfn.XLOOKUP(F63,$B$45:$B$55,$N$45:$N$55))+J63*LOG10(_xlfn.XLOOKUP(G63,$B$45:$B$55,$N$45:$N$55))+IFERROR(K63*LOG10(_xlfn.XLOOKUP(H63,$B$45:$B$55,$N$45:$N$55)),0))</f>
        <v>3.5535244496770996E-11</v>
      </c>
      <c r="O63" s="9">
        <f>LOOKUP(E63,$J$8:$J$16,$K$8:$K$16)</f>
        <v>0.75768349674408353</v>
      </c>
      <c r="P63" s="4"/>
      <c r="Q63" s="4"/>
      <c r="R63" s="4"/>
      <c r="S63" s="4"/>
      <c r="T63" s="18">
        <v>11.44</v>
      </c>
      <c r="U63" s="18">
        <f>Y63*220*8.314*LN(10)</f>
        <v>-3664.1027374473883</v>
      </c>
      <c r="V63" s="18">
        <f t="shared" si="7"/>
        <v>298.15146094215862</v>
      </c>
      <c r="W63" s="18">
        <f t="shared" si="8"/>
        <v>11.462627733333333</v>
      </c>
      <c r="X63">
        <v>11.44</v>
      </c>
      <c r="Y63" s="18">
        <v>-0.87</v>
      </c>
      <c r="Z63">
        <f>220*Y63*(0.003354-(1/$H$8))</f>
        <v>2.2627733333333257E-2</v>
      </c>
      <c r="AA63">
        <f>X63+Z63</f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>N64/O64</f>
        <v>6.1052017357264626E-12</v>
      </c>
      <c r="N64" s="4">
        <f>10^(AA64+I64*LOG10(_xlfn.XLOOKUP(F64,$B$45:$B$55,$N$45:$N$55))+J64*LOG10(_xlfn.XLOOKUP(G64,$B$45:$B$55,$N$45:$N$55))+IFERROR(K64*LOG10(_xlfn.XLOOKUP(H64,$B$45:$B$55,$N$45:$N$55)),0))</f>
        <v>6.1052017357264626E-12</v>
      </c>
      <c r="O64" s="9">
        <f>LOOKUP(E64,$J$8:$J$16,$K$8:$K$16)</f>
        <v>1</v>
      </c>
      <c r="P64" s="4"/>
      <c r="Q64" s="4"/>
      <c r="R64" s="4"/>
      <c r="S64" s="4"/>
      <c r="T64" s="18">
        <v>3.22</v>
      </c>
      <c r="U64" s="18">
        <f>Y64*220*8.314*LN(10)</f>
        <v>14951.223813722101</v>
      </c>
      <c r="V64" s="18">
        <f t="shared" si="7"/>
        <v>298.15146094215862</v>
      </c>
      <c r="W64" s="18">
        <f t="shared" si="8"/>
        <v>3.1276684444444451</v>
      </c>
      <c r="X64">
        <v>3.22</v>
      </c>
      <c r="Y64" s="18">
        <v>3.55</v>
      </c>
      <c r="Z64">
        <f>220*Y64*(0.003354-(1/$H$8))</f>
        <v>-9.2331555555555236E-2</v>
      </c>
      <c r="AA64">
        <f>X64+Z64</f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>N65/O65</f>
        <v>5.2866723508512116E-7</v>
      </c>
      <c r="N65" s="4">
        <f>10^(AA65+I65*LOG10(_xlfn.XLOOKUP(F65,$B$45:$B$55,$N$45:$N$55))+J65*LOG10(_xlfn.XLOOKUP(G65,$B$45:$B$55,$N$45:$N$55))+IFERROR(K65*LOG10(_xlfn.XLOOKUP(H65,$B$45:$B$55,$N$45:$N$55)),0))</f>
        <v>5.2866723508512116E-7</v>
      </c>
      <c r="O65" s="9">
        <f>LOOKUP(E65,$J$8:$J$16,$K$8:$K$16)</f>
        <v>1</v>
      </c>
      <c r="P65" s="4"/>
      <c r="Q65" s="4"/>
      <c r="R65" s="4"/>
      <c r="S65" s="4"/>
      <c r="T65" s="18">
        <v>2.2999999999999998</v>
      </c>
      <c r="U65" s="18">
        <f>Y65*220*8.314*LN(10)</f>
        <v>6949.1603641243564</v>
      </c>
      <c r="V65" s="18">
        <f>1/0.003354</f>
        <v>298.15146094215862</v>
      </c>
      <c r="W65" s="18">
        <f t="shared" si="8"/>
        <v>2.2570853333333334</v>
      </c>
      <c r="X65">
        <v>2.2999999999999998</v>
      </c>
      <c r="Y65" s="18">
        <v>1.65</v>
      </c>
      <c r="Z65">
        <f>220*Y65*(0.003354-(1/$H$8))</f>
        <v>-4.2914666666666518E-2</v>
      </c>
      <c r="AA65">
        <f>X65+Z65</f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>N66/O66</f>
        <v>2.4811289208143086E-7</v>
      </c>
      <c r="N66" s="4">
        <f>10^(AA66+I66*LOG10(_xlfn.XLOOKUP(F66,$B$45:$B$55,$N$45:$N$55))+J66*LOG10(_xlfn.XLOOKUP(G66,$B$45:$B$55,$N$45:$N$55))+IFERROR(K66*LOG10(_xlfn.XLOOKUP(H66,$B$45:$B$55,$N$45:$N$55)),0))</f>
        <v>1.8799104365954597E-7</v>
      </c>
      <c r="O66" s="9">
        <f>LOOKUP(E66,$J$8:$J$16,$K$8:$K$16)</f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 s="18">
        <f>Y66*220*8.314*LN(10)+U51</f>
        <v>56167.593686889435</v>
      </c>
      <c r="V66" s="18">
        <f t="shared" ref="V66:V72" si="9">1/0.003354</f>
        <v>298.15146094215862</v>
      </c>
      <c r="W66" s="18">
        <f t="shared" si="8"/>
        <v>-7.8668639999999996</v>
      </c>
      <c r="X66">
        <v>6.48</v>
      </c>
      <c r="Y66" s="18">
        <v>0</v>
      </c>
      <c r="Z66">
        <f>220*Y66*(0.003354-(1/$H$8))</f>
        <v>0</v>
      </c>
      <c r="AA66">
        <f>X66+Z66</f>
        <v>6.48</v>
      </c>
      <c r="AB66" s="4">
        <f ca="1">(IF(AB$41&lt;=4,$P66,$R66)*IF(AB$42&lt;=4,$P66,$R66)*$N66*EXP(2*$N$8*$N$9*(2-$E66)))*OFFSET($J$19,AB$41,0)*OFFSET($J$19,AB$42,0)/($N$45^2)</f>
        <v>1.4450141912376682E-3</v>
      </c>
      <c r="AC66" s="4">
        <f ca="1">(IF(AC$41&lt;=4,$P66,$R66)*IF(AC$42&lt;=4,$P66,$R66)*$N66*EXP(2*$N$8*$N$9*(2-$E66)))*OFFSET($J$19,AC$41,0)*OFFSET($J$19,AC$42,0)/($N$45^2)</f>
        <v>2.2160658968228057E-2</v>
      </c>
      <c r="AD66" s="4">
        <f ca="1">(IF(AD$41&lt;=4,$P66,$R66)*IF(AD$42&lt;=4,$P66,$R66)*$N66*EXP(2*$N$8*$N$9*(2-$E66)))*OFFSET($J$19,AD$41,0)*OFFSET($J$19,AD$42,0)/($N$45^2)</f>
        <v>6.9154003363338949</v>
      </c>
      <c r="AE66" s="4">
        <f ca="1">(IF(AE$41&lt;=4,$P66,$R66)*IF(AE$42&lt;=4,$P66,$R66)*$N66*EXP(2*$N$8*$N$9*(2-$E66)))*OFFSET($J$19,AE$41,0)*OFFSET($J$19,AE$42,0)/($N$45^2)</f>
        <v>9.4038899165006722</v>
      </c>
      <c r="AF66" s="4">
        <f ca="1">(IF(AF$41&lt;=4,$P66,$R66)*IF(AF$42&lt;=4,$P66,$R66)*$N66*EXP(2*$N$8*$N$9*(2-$E66)))*OFFSET($J$19,AF$41,0)*OFFSET($J$19,AF$42,0)/($N$45^2)</f>
        <v>2.2197019946037455E-2</v>
      </c>
      <c r="AG66" s="4">
        <f ca="1">(IF(AG$41&lt;=4,$P66,$R66)*IF(AG$42&lt;=4,$P66,$R66)*$N66*EXP(2*$N$8*$N$9*(2-$E66)))*OFFSET($J$19,AG$41,0)*OFFSET($J$19,AG$42,0)/($N$45^2)</f>
        <v>6.1135947584402608</v>
      </c>
      <c r="AH66" s="4">
        <f ca="1">(IF(AH$41&lt;=4,$P66,$R66)*IF(AH$42&lt;=4,$P66,$R66)*$N66*EXP(2*$N$8*$N$9*(2-$E66)))*OFFSET($J$19,AH$41,0)*OFFSET($J$19,AH$42,0)/($N$45^2)</f>
        <v>35.994349372274215</v>
      </c>
      <c r="AI66" s="4">
        <f ca="1">(IF(AI$41&lt;=4,$P66,$R66)*IF(AI$42&lt;=4,$P66,$R66)*$N66*EXP(2*$N$8*$N$9*(2-$E66)))*OFFSET($J$19,AI$41,0)*OFFSET($J$19,AI$42,0)/($N$45^2)</f>
        <v>0.34041228945563135</v>
      </c>
      <c r="AJ66" s="4">
        <f ca="1">(IF(AJ$41&lt;=4,$P66,$R66)*IF(AJ$42&lt;=4,$P66,$R66)*$N66*EXP(2*$N$8*$N$9*(2-$E66)))*OFFSET($J$19,AJ$41,0)*OFFSET($J$19,AJ$42,0)/($N$45^2)</f>
        <v>106.22821570282457</v>
      </c>
      <c r="AK66" s="4">
        <f ca="1">(IF(AK$41&lt;=4,$P66,$R66)*IF(AK$42&lt;=4,$P66,$R66)*$N66*EXP(2*$N$8*$N$9*(2-$E66)))*OFFSET($J$19,AK$41,0)*OFFSET($J$19,AK$42,0)/($N$45^2)</f>
        <v>144.45417443832827</v>
      </c>
      <c r="AL66" s="4">
        <f ca="1">(IF(AL$41&lt;=4,$P66,$R66)*IF(AL$42&lt;=4,$P66,$R66)*$N66*EXP(2*$N$8*$N$9*(2-$E66)))*OFFSET($J$19,AL$41,0)*OFFSET($J$19,AL$42,0)/($N$45^2)</f>
        <v>93.757756382793886</v>
      </c>
      <c r="AM66" s="4">
        <f ca="1">(IF(AM$41&lt;=4,$P66,$R66)*IF(AM$42&lt;=4,$P66,$R66)*$N66*EXP(2*$N$8*$N$9*(2-$E66)))*OFFSET($J$19,AM$41,0)*OFFSET($J$19,AM$42,0)/($N$45^2)</f>
        <v>552.00738239049451</v>
      </c>
      <c r="AN66" s="4">
        <f ca="1">AB66/AB$39</f>
        <v>1.4381765721891691E-3</v>
      </c>
      <c r="AO66" s="4">
        <f ca="1">AC66/AC$39</f>
        <v>2.0654670907453099E-2</v>
      </c>
      <c r="AP66" s="4">
        <f ca="1">AD66/AD$39</f>
        <v>0.30493236346368385</v>
      </c>
      <c r="AQ66" s="4">
        <f ca="1">AE66/AE$39</f>
        <v>0.30853247005341849</v>
      </c>
      <c r="AR66" s="4">
        <f ca="1">AF66/AF$39</f>
        <v>2.0686254268808227E-2</v>
      </c>
      <c r="AS66" s="4">
        <f ca="1">AG66/AG$39</f>
        <v>0.30317905707109566</v>
      </c>
      <c r="AT66" s="4">
        <f ca="1">AH66/AH$39</f>
        <v>0.31619622363546307</v>
      </c>
      <c r="AU66" s="4">
        <f ca="1">AI66/AI$39</f>
        <v>0.16057031371405012</v>
      </c>
      <c r="AV66" s="4">
        <f ca="1">AJ66/AJ$39</f>
        <v>0.31804343022795512</v>
      </c>
      <c r="AW66" s="4">
        <f ca="1">AK66/AK$39</f>
        <v>0.31829560722984346</v>
      </c>
      <c r="AX66" s="4">
        <f ca="1">AL66/AL$39</f>
        <v>0.31791682976175395</v>
      </c>
      <c r="AY66" s="4">
        <f ca="1">AM66/AM$39</f>
        <v>0.31881426121410145</v>
      </c>
      <c r="AZ66" s="4">
        <f ca="1">AN66*OFFSET($E$29,AZ$40,0)</f>
        <v>1.4786252882819895E-7</v>
      </c>
      <c r="BA66" s="4">
        <f ca="1">AO66*OFFSET($E$29,BA$40,0)</f>
        <v>2.1235583526725217E-6</v>
      </c>
      <c r="BB66" s="4">
        <f ca="1">AP66*OFFSET($E$29,BB$40,0)</f>
        <v>3.1350858618609998E-5</v>
      </c>
      <c r="BC66" s="4">
        <f ca="1">AQ66*OFFSET($E$29,BC$40,0)</f>
        <v>3.1720994577367086E-5</v>
      </c>
      <c r="BD66" s="4">
        <f ca="1">AR66*OFFSET($E$29,BD$40,0)</f>
        <v>2.1268055170118459E-6</v>
      </c>
      <c r="BE66" s="4">
        <f ca="1">AS66*OFFSET($E$29,BE$40,0)</f>
        <v>3.117059680512202E-5</v>
      </c>
      <c r="BF66" s="4">
        <f ca="1">AT66*OFFSET($E$29,BF$40,0)</f>
        <v>3.2508924242521046E-5</v>
      </c>
      <c r="BG66" s="4">
        <f ca="1">AU66*OFFSET($E$29,BG$40,0)</f>
        <v>1.6508635378725777E-5</v>
      </c>
      <c r="BH66" s="4">
        <f ca="1">AV66*OFFSET($E$29,BH$40,0)</f>
        <v>3.2698840170311636E-5</v>
      </c>
      <c r="BI66" s="4">
        <f ca="1">AW66*OFFSET($E$29,BI$40,0)</f>
        <v>3.2724767118318277E-5</v>
      </c>
      <c r="BJ66" s="4">
        <f ca="1">AX66*OFFSET($E$29,BJ$40,0)</f>
        <v>3.2685824059880327E-5</v>
      </c>
      <c r="BK66" s="4">
        <f ca="1">AY66*OFFSET($E$29,BK$40,0)</f>
        <v>3.2778091231074802E-5</v>
      </c>
      <c r="BL66" s="4">
        <f ca="1">AZ66*$N$11</f>
        <v>2.9572505765639795E-13</v>
      </c>
      <c r="BM66" s="4">
        <f ca="1">BA66*$N$11</f>
        <v>4.2471167053450443E-12</v>
      </c>
      <c r="BN66" s="4">
        <f ca="1">BB66*$N$11</f>
        <v>6.2701717237220009E-11</v>
      </c>
      <c r="BO66" s="4">
        <f ca="1">BC66*$N$11</f>
        <v>6.3441989154734183E-11</v>
      </c>
      <c r="BP66" s="4">
        <f ca="1">BD66*$N$11</f>
        <v>4.2536110340236926E-12</v>
      </c>
      <c r="BQ66" s="4">
        <f ca="1">BE66*$N$11</f>
        <v>6.2341193610244056E-11</v>
      </c>
      <c r="BR66" s="4">
        <f ca="1">BF66*$N$11</f>
        <v>6.50178484850421E-11</v>
      </c>
      <c r="BS66" s="4">
        <f ca="1">BG66*$N$11</f>
        <v>3.3017270757451562E-11</v>
      </c>
      <c r="BT66" s="4">
        <f ca="1">BH66*$N$11</f>
        <v>6.5397680340623289E-11</v>
      </c>
      <c r="BU66" s="4">
        <f ca="1">BI66*$N$11</f>
        <v>6.5449534236636566E-11</v>
      </c>
      <c r="BV66" s="4">
        <f ca="1">BJ66*$N$11</f>
        <v>6.5371648119760667E-11</v>
      </c>
      <c r="BW66" s="4">
        <f ca="1">BK66*$N$11</f>
        <v>6.5556182462149618E-11</v>
      </c>
      <c r="BX66" s="4">
        <f ca="1">(IF(BX$41&lt;=4,$Q66,$S66)*IF(BX$42&lt;=4,$Q66,$S66)*$N66*EXP(2*$O$8*$O$9*(2-$E66)))*OFFSET($K$19,BX$41,0)*OFFSET($K$19,BX$42,0)/($N$45^2)</f>
        <v>9.4713190818656028E-5</v>
      </c>
      <c r="BY66" s="4">
        <f ca="1">(IF(BY$41&lt;=4,$Q66,$S66)*IF(BY$42&lt;=4,$Q66,$S66)*$N66*EXP(2*$O$8*$O$9*(2-$E66)))*OFFSET($K$19,BY$41,0)*OFFSET($K$19,BY$42,0)/($N$45^2)</f>
        <v>1.5924607166377391E-2</v>
      </c>
      <c r="BZ66" s="4">
        <f ca="1">(IF(BZ$41&lt;=4,$Q66,$S66)*IF(BZ$42&lt;=4,$Q66,$S66)*$N66*EXP(2*$O$8*$O$9*(2-$E66)))*OFFSET($K$19,BZ$41,0)*OFFSET($K$19,BZ$42,0)/($N$45^2)</f>
        <v>2.7353717826219925E-2</v>
      </c>
      <c r="CA66" s="4">
        <f ca="1">(IF(CA$41&lt;=4,$Q66,$S66)*IF(CA$42&lt;=4,$Q66,$S66)*$N66*EXP(2*$O$8*$O$9*(2-$E66)))*OFFSET($K$19,CA$41,0)*OFFSET($K$19,CA$42,0)/($N$45^2)</f>
        <v>2.9250305209173492E-2</v>
      </c>
      <c r="CB66" s="4">
        <f ca="1">(IF(CB$41&lt;=4,$Q66,$S66)*IF(CB$42&lt;=4,$Q66,$S66)*$N66*EXP(2*$O$8*$O$9*(2-$E66)))*OFFSET($K$19,CB$41,0)*OFFSET($K$19,CB$42,0)/($N$45^2)</f>
        <v>1.5958768377959502E-2</v>
      </c>
      <c r="CC66" s="4">
        <f ca="1">(IF(CC$41&lt;=4,$Q66,$S66)*IF(CC$42&lt;=4,$Q66,$S66)*$N66*EXP(2*$O$8*$O$9*(2-$E66)))*OFFSET($K$19,CC$41,0)*OFFSET($K$19,CC$42,0)/($N$45^2)</f>
        <v>6.5492535996390794E-2</v>
      </c>
      <c r="CD66" s="4">
        <f ca="1">(IF(CD$41&lt;=4,$Q66,$S66)*IF(CD$42&lt;=4,$Q66,$S66)*$N66*EXP(2*$O$8*$O$9*(2-$E66)))*OFFSET($K$19,CD$41,0)*OFFSET($K$19,CD$42,0)/($N$45^2)</f>
        <v>0.379340606815119</v>
      </c>
      <c r="CE66" s="4">
        <f ca="1">(IF(CE$41&lt;=4,$Q66,$S66)*IF(CE$42&lt;=4,$Q66,$S66)*$N66*EXP(2*$O$8*$O$9*(2-$E66)))*OFFSET($K$19,CE$41,0)*OFFSET($K$19,CE$42,0)/($N$45^2)</f>
        <v>2.6832283347395407</v>
      </c>
      <c r="CF66" s="4">
        <f ca="1">(IF(CF$41&lt;=4,$Q66,$S66)*IF(CF$42&lt;=4,$Q66,$S66)*$N66*EXP(2*$O$8*$O$9*(2-$E66)))*OFFSET($K$19,CF$41,0)*OFFSET($K$19,CF$42,0)/($N$45^2)</f>
        <v>4.6089846967622208</v>
      </c>
      <c r="CG66" s="4">
        <f ca="1">(IF(CG$41&lt;=4,$Q66,$S66)*IF(CG$42&lt;=4,$Q66,$S66)*$N66*EXP(2*$O$8*$O$9*(2-$E66)))*OFFSET($K$19,CG$41,0)*OFFSET($K$19,CG$42,0)/($N$45^2)</f>
        <v>4.9285515753722748</v>
      </c>
      <c r="CH66" s="4">
        <f ca="1">(IF(CH$41&lt;=4,$Q66,$S66)*IF(CH$42&lt;=4,$Q66,$S66)*$N66*EXP(2*$O$8*$O$9*(2-$E66)))*OFFSET($K$19,CH$41,0)*OFFSET($K$19,CH$42,0)/($N$45^2)</f>
        <v>11.011590878288956</v>
      </c>
      <c r="CI66" s="4">
        <f ca="1">(IF(CI$41&lt;=4,$Q66,$S66)*IF(CI$42&lt;=4,$Q66,$S66)*$N66*EXP(2*$O$8*$O$9*(2-$E66)))*OFFSET($K$19,CI$41,0)*OFFSET($K$19,CI$42,0)/($N$45^2)</f>
        <v>63.780452264058887</v>
      </c>
      <c r="CJ66" s="4">
        <f ca="1">BX66/BX$39</f>
        <v>9.4679254017025099E-5</v>
      </c>
      <c r="CK66" s="4">
        <f ca="1">BY66/BY$39</f>
        <v>1.5019441394768875E-2</v>
      </c>
      <c r="CL66" s="4">
        <f ca="1">BZ66/BZ$39</f>
        <v>2.5265098481204097E-2</v>
      </c>
      <c r="CM66" s="4">
        <f ca="1">CA66/CA$39</f>
        <v>2.6874590957015027E-2</v>
      </c>
      <c r="CN66" s="4">
        <f ca="1">CB66/CB$39</f>
        <v>1.5049825777569767E-2</v>
      </c>
      <c r="CO66" s="4">
        <f ca="1">CC66/CC$39</f>
        <v>5.467137741602094E-2</v>
      </c>
      <c r="CP66" s="4">
        <f ca="1">CD66/CD$39</f>
        <v>0.1767301362795933</v>
      </c>
      <c r="CQ66" s="4">
        <f ca="1">CE66/CE$39</f>
        <v>0.24054882680269257</v>
      </c>
      <c r="CR66" s="4">
        <f ca="1">CF66/CF$39</f>
        <v>0.30872213489712808</v>
      </c>
      <c r="CS66" s="4">
        <f ca="1">CG66/CG$39</f>
        <v>0.31006881065161035</v>
      </c>
      <c r="CT66" s="4">
        <f ca="1">CH66/CH$39</f>
        <v>0.3212330610634605</v>
      </c>
      <c r="CU66" s="4">
        <f ca="1">CI66/CI$39</f>
        <v>0.32917801005308528</v>
      </c>
      <c r="CV66" s="4">
        <f ca="1">CJ66*OFFSET($F$29,CV$40,0)</f>
        <v>1.1195821787513218E-8</v>
      </c>
      <c r="CW66" s="4">
        <f ca="1">CK66*OFFSET($F$29,CW$40,0)</f>
        <v>1.7760489449314196E-6</v>
      </c>
      <c r="CX66" s="4">
        <f ca="1">CL66*OFFSET($F$29,CX$40,0)</f>
        <v>2.9875978954023844E-6</v>
      </c>
      <c r="CY66" s="4">
        <f ca="1">CM66*OFFSET($F$29,CY$40,0)</f>
        <v>3.1779203806670269E-6</v>
      </c>
      <c r="CZ66" s="4">
        <f ca="1">CN66*OFFSET($F$29,CZ$40,0)</f>
        <v>1.7796418981976249E-6</v>
      </c>
      <c r="DA66" s="4">
        <f ca="1">CO66*OFFSET($F$29,DA$40,0)</f>
        <v>6.464890379444476E-6</v>
      </c>
      <c r="DB66" s="4">
        <f ca="1">CP66*OFFSET($F$29,DB$40,0)</f>
        <v>2.0898338615061909E-5</v>
      </c>
      <c r="DC66" s="4">
        <f ca="1">CQ66*OFFSET($F$29,DC$40,0)</f>
        <v>2.8444898769418397E-5</v>
      </c>
      <c r="DD66" s="4">
        <f ca="1">CR66*OFFSET($F$29,DD$40,0)</f>
        <v>3.6506392451585395E-5</v>
      </c>
      <c r="DE66" s="4">
        <f ca="1">CS66*OFFSET($F$29,DE$40,0)</f>
        <v>3.6665636859552923E-5</v>
      </c>
      <c r="DF66" s="4">
        <f ca="1">CT66*OFFSET($F$29,DF$40,0)</f>
        <v>3.7985809470754203E-5</v>
      </c>
      <c r="DG66" s="4">
        <f ca="1">CU66*OFFSET($F$29,DG$40,0)</f>
        <v>3.8925299688777332E-5</v>
      </c>
      <c r="DH66" s="4">
        <f ca="1">CV66*$O$11</f>
        <v>2.0152479217523794E-13</v>
      </c>
      <c r="DI66" s="4">
        <f ca="1">CW66*$O$11</f>
        <v>3.1968881008765556E-11</v>
      </c>
      <c r="DJ66" s="4">
        <f ca="1">CX66*$O$11</f>
        <v>5.3776762117242918E-11</v>
      </c>
      <c r="DK66" s="4">
        <f ca="1">CY66*$O$11</f>
        <v>5.7202566852006489E-11</v>
      </c>
      <c r="DL66" s="4">
        <f ca="1">CZ66*$O$11</f>
        <v>3.2033554167557248E-11</v>
      </c>
      <c r="DM66" s="4">
        <f ca="1">DA66*$O$11</f>
        <v>1.1636802683000057E-10</v>
      </c>
      <c r="DN66" s="4">
        <f ca="1">DB66*$O$11</f>
        <v>3.7617009507111439E-10</v>
      </c>
      <c r="DO66" s="4">
        <f ca="1">DC66*$O$11</f>
        <v>5.1200817784953114E-10</v>
      </c>
      <c r="DP66" s="4">
        <f ca="1">DD66*$O$11</f>
        <v>6.5711506412853714E-10</v>
      </c>
      <c r="DQ66" s="4">
        <f ca="1">DE66*$O$11</f>
        <v>6.5998146347195261E-10</v>
      </c>
      <c r="DR66" s="4">
        <f ca="1">DF66*$O$11</f>
        <v>6.8374457047357563E-10</v>
      </c>
      <c r="DS66" s="4">
        <f ca="1">DG66*$O$11</f>
        <v>7.0065539439799201E-10</v>
      </c>
      <c r="DT66" s="4">
        <f ca="1">(IF(DT$40&lt;=4,$P66,$R66)*$N66*EXP(2*$N$8*$N$9*(1-$E66)))*OFFSET($J$19,DT$40,0)/$N$45</f>
        <v>8.6418235292103345E-6</v>
      </c>
      <c r="DU66" s="4">
        <f ca="1">(IF(DU$40&lt;=4,$P66,$R66)*$N66*EXP(2*$N$8*$N$9*(1-$E66)))*OFFSET($J$19,DU$40,0)/$N$45</f>
        <v>3.3875764488113476E-5</v>
      </c>
      <c r="DV66" s="4">
        <f ca="1">(IF(DV$40&lt;=4,$P66,$R66)*$N66*EXP(2*$N$8*$N$9*(1-$E66)))*OFFSET($J$19,DV$40,0)/$N$45</f>
        <v>1.3274798988909559E-4</v>
      </c>
      <c r="DW66" s="4">
        <f ca="1">(IF(DW$40&lt;=4,$P66,$R66)*$N66*EXP(2*$N$8*$N$9*(1-$E66)))*OFFSET($J$19,DW$40,0)/$N$45</f>
        <v>5.195168799457284E-4</v>
      </c>
      <c r="DX66" s="4">
        <f ca="1">(IF(DX$40&lt;=4,$P66,$R66)*$N66*EXP(2*$N$8*$N$9*(1-$E66)))*OFFSET($J$19,DX$40,0)/$N$45</f>
        <v>3.6561998734624464E-2</v>
      </c>
      <c r="DY66" s="4">
        <f ca="1">(IF(DY$40&lt;=4,$P66,$R66)*$N66*EXP(2*$N$8*$N$9*(1-$E66)))*OFFSET($J$19,DY$40,0)/$N$45</f>
        <v>0.16211915049361422</v>
      </c>
      <c r="DZ66" s="4">
        <f ca="1">(IF(DZ$40&lt;=4,$P66,$R66)*$N66*EXP(2*$N$8*$N$9*(1-$E66)))*OFFSET($J$19,DZ$40,0)/$N$45</f>
        <v>0.21526211798481609</v>
      </c>
      <c r="EA66" s="4">
        <f ca="1">(IF(EA$40&lt;=4,$P66,$R66)*$N66*EXP(2*$N$8*$N$9*(1-$E66)))*OFFSET($J$19,EA$40,0)/$N$45</f>
        <v>0.22045732285208136</v>
      </c>
      <c r="EB66" s="4">
        <f ca="1">DT66/DT$39</f>
        <v>8.6409303373432304E-6</v>
      </c>
      <c r="EC66" s="4">
        <f ca="1">DU66/DU$39</f>
        <v>3.3862043634451326E-5</v>
      </c>
      <c r="ED66" s="4">
        <f ca="1">DV66/DV$39</f>
        <v>1.3253754144155507E-4</v>
      </c>
      <c r="EE66" s="4">
        <f ca="1">DW66/DW$39</f>
        <v>5.163084852614964E-4</v>
      </c>
      <c r="EF66" s="4">
        <f ca="1">DX66/DX$39</f>
        <v>3.2799428112665903E-2</v>
      </c>
      <c r="EG66" s="4">
        <f ca="1">DY66/DY$39</f>
        <v>0.10745943793681625</v>
      </c>
      <c r="EH66" s="4">
        <f ca="1">DZ66/DZ$39</f>
        <v>0.12848460941738765</v>
      </c>
      <c r="EI66" s="4">
        <f ca="1">EA66/EA$39</f>
        <v>0.13031761921268201</v>
      </c>
      <c r="EJ66" s="4">
        <f ca="1">EB66*OFFSET($H$19,EJ$40,0)</f>
        <v>3.5535826012324036E-9</v>
      </c>
      <c r="EK66" s="4">
        <f ca="1">EC66*OFFSET($H$19,EK$40,0)</f>
        <v>1.3925765444668109E-8</v>
      </c>
      <c r="EL66" s="4">
        <f ca="1">ED66*OFFSET($H$19,EL$40,0)</f>
        <v>5.4506063917839517E-8</v>
      </c>
      <c r="EM66" s="4">
        <f ca="1">EE66*OFFSET($H$19,EM$40,0)</f>
        <v>2.1233186456379038E-7</v>
      </c>
      <c r="EN66" s="4">
        <f ca="1">EF66*OFFSET($H$19,EN$40,0)</f>
        <v>6.7443824056669264E-6</v>
      </c>
      <c r="EO66" s="4">
        <f ca="1">EG66*OFFSET($H$19,EO$40,0)</f>
        <v>2.2096346925757842E-5</v>
      </c>
      <c r="EP66" s="4">
        <f ca="1">EH66*OFFSET($H$19,EP$40,0)</f>
        <v>2.6419647811450335E-5</v>
      </c>
      <c r="EQ66" s="4">
        <f ca="1">EI66*OFFSET($H$19,EQ$40,0)</f>
        <v>2.6796560450607736E-5</v>
      </c>
      <c r="ER66" s="4">
        <f ca="1">EJ66*$N$11</f>
        <v>7.1071652024648085E-15</v>
      </c>
      <c r="ES66" s="4">
        <f ca="1">EK66*$N$11</f>
        <v>2.7851530889336221E-14</v>
      </c>
      <c r="ET66" s="4">
        <f ca="1">EL66*$N$11</f>
        <v>1.0901212783567905E-13</v>
      </c>
      <c r="EU66" s="4">
        <f ca="1">EM66*$N$11</f>
        <v>4.2466372912758083E-13</v>
      </c>
      <c r="EV66" s="4">
        <f ca="1">EN66*$N$11</f>
        <v>1.3488764811333855E-11</v>
      </c>
      <c r="EW66" s="4">
        <f ca="1">EO66*$N$11</f>
        <v>4.4192693851515693E-11</v>
      </c>
      <c r="EX66" s="4">
        <f ca="1">EP66*$N$11</f>
        <v>5.2839295622900679E-11</v>
      </c>
      <c r="EY66" s="4">
        <f ca="1">EQ66*$N$11</f>
        <v>5.3593120901215478E-11</v>
      </c>
      <c r="EZ66" s="4">
        <f ca="1">(IF(EZ$40&lt;=4,$Q66,$S66)*$N66*EXP(2*$O$8*$O$9*(1-$E66)))*OFFSET($K$19,EZ$40,0)/$N$45</f>
        <v>1.1832681125519071E-6</v>
      </c>
      <c r="FA66" s="4">
        <f ca="1">(IF(FA$40&lt;=4,$Q66,$S66)*$N66*EXP(2*$O$8*$O$9*(1-$E66)))*OFFSET($K$19,FA$40,0)/$N$45</f>
        <v>1.5360697341664768E-5</v>
      </c>
      <c r="FB66" s="4">
        <f ca="1">(IF(FB$40&lt;=4,$Q66,$S66)*$N66*EXP(2*$O$8*$O$9*(1-$E66)))*OFFSET($K$19,FB$40,0)/$N$45</f>
        <v>1.9937562628838856E-4</v>
      </c>
      <c r="FC66" s="4">
        <f ca="1">(IF(FC$40&lt;=4,$Q66,$S66)*$N66*EXP(2*$O$8*$O$9*(1-$E66)))*OFFSET($K$19,FC$40,0)/$N$45</f>
        <v>2.582671630564963E-3</v>
      </c>
      <c r="FD66" s="4">
        <f ca="1">(IF(FD$40&lt;=4,$Q66,$S66)*$N66*EXP(2*$O$8*$O$9*(1-$E66)))*OFFSET($K$19,FD$40,0)/$N$45</f>
        <v>8.1820946781388157E-4</v>
      </c>
      <c r="FE66" s="4">
        <f ca="1">(IF(FE$40&lt;=4,$Q66,$S66)*$N66*EXP(2*$O$8*$O$9*(1-$E66)))*OFFSET($K$19,FE$40,0)/$N$45</f>
        <v>4.4362583191010132E-3</v>
      </c>
      <c r="FF66" s="4">
        <f ca="1">(IF(FF$40&lt;=4,$Q66,$S66)*$N66*EXP(2*$O$8*$O$9*(1-$E66)))*OFFSET($K$19,FF$40,0)/$N$45</f>
        <v>4.7391671631023414E-3</v>
      </c>
      <c r="FG66" s="4">
        <f ca="1">(IF(FG$40&lt;=4,$Q66,$S66)*$N66*EXP(2*$O$8*$O$9*(1-$E66)))*OFFSET($K$19,FG$40,0)/$N$45</f>
        <v>4.7438491047113252E-3</v>
      </c>
      <c r="FH66" s="4">
        <f ca="1">EZ66/EZ$39</f>
        <v>1.1832370709380686E-6</v>
      </c>
      <c r="FI66" s="4">
        <f ca="1">FA66/FA$39</f>
        <v>1.5355467803375956E-5</v>
      </c>
      <c r="FJ66" s="4">
        <f ca="1">FB66/FB$39</f>
        <v>1.9849818519824272E-4</v>
      </c>
      <c r="FK66" s="4">
        <f ca="1">FC66/FC$39</f>
        <v>2.4427948734435222E-3</v>
      </c>
      <c r="FL66" s="4">
        <f ca="1">FD66/FD$39</f>
        <v>8.1619032287453717E-4</v>
      </c>
      <c r="FM66" s="4">
        <f ca="1">FE66/FE$39</f>
        <v>4.3775420161054597E-3</v>
      </c>
      <c r="FN66" s="4">
        <f ca="1">FF66/FF$39</f>
        <v>4.672219287790649E-3</v>
      </c>
      <c r="FO66" s="4">
        <f ca="1">FG66/FG$39</f>
        <v>4.6767698212561663E-3</v>
      </c>
      <c r="FP66" s="4">
        <f ca="1">FH66*OFFSET($I$19,FP$40,0)</f>
        <v>8.395067018305596E-10</v>
      </c>
      <c r="FQ66" s="4">
        <f ca="1">FI66*OFFSET($I$19,FQ$40,0)</f>
        <v>1.089470440649524E-8</v>
      </c>
      <c r="FR66" s="4">
        <f ca="1">FJ66*OFFSET($I$19,FR$40,0)</f>
        <v>1.4083446239815319E-7</v>
      </c>
      <c r="FS66" s="4">
        <f ca="1">FK66*OFFSET($I$19,FS$40,0)</f>
        <v>1.7331629627081789E-6</v>
      </c>
      <c r="FT66" s="4">
        <f ca="1">FL66*OFFSET($I$19,FT$40,0)</f>
        <v>2.8954351703974203E-7</v>
      </c>
      <c r="FU66" s="4">
        <f ca="1">FM66*OFFSET($I$19,FU$40,0)</f>
        <v>1.5529330302134118E-6</v>
      </c>
      <c r="FV66" s="4">
        <f ca="1">FN66*OFFSET($I$19,FV$40,0)</f>
        <v>1.6574697923437327E-6</v>
      </c>
      <c r="FW66" s="4">
        <f ca="1">FO66*OFFSET($I$19,FW$40,0)</f>
        <v>1.6590840940906249E-6</v>
      </c>
      <c r="FX66" s="4">
        <f ca="1">FP66*$O$11</f>
        <v>1.5111120632950075E-14</v>
      </c>
      <c r="FY66" s="4">
        <f ca="1">FQ66*$O$11</f>
        <v>1.9610467931691432E-13</v>
      </c>
      <c r="FZ66" s="4">
        <f ca="1">FR66*$O$11</f>
        <v>2.5350203231667578E-12</v>
      </c>
      <c r="GA66" s="4">
        <f ca="1">FS66*$O$11</f>
        <v>3.1196933328747224E-11</v>
      </c>
      <c r="GB66" s="4">
        <f ca="1">FT66*$O$11</f>
        <v>5.2117833067153569E-12</v>
      </c>
      <c r="GC66" s="4">
        <f ca="1">FU66*$O$11</f>
        <v>2.7952794543841414E-11</v>
      </c>
      <c r="GD66" s="4">
        <f ca="1">FV66*$O$11</f>
        <v>2.9834456262187189E-11</v>
      </c>
      <c r="GE66" s="4">
        <f ca="1">FW66*$O$11</f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>N67/O67</f>
        <v>6.2700811102599929E-9</v>
      </c>
      <c r="N67" s="4">
        <f>10^(AA67+I67*LOG10(_xlfn.XLOOKUP(F67,$B$45:$B$55,$N$45:$N$55))+J67*LOG10(_xlfn.XLOOKUP(G67,$B$45:$B$55,$N$45:$N$55))+IFERROR(K67*LOG10(_xlfn.XLOOKUP(H67,$B$45:$B$55,$N$45:$N$55)),0))</f>
        <v>6.2700811102599929E-9</v>
      </c>
      <c r="O67" s="9">
        <f>LOOKUP(E67,$J$8:$J$16,$K$8:$K$16)</f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 s="18">
        <f t="shared" si="9"/>
        <v>298.15146094215862</v>
      </c>
      <c r="W67" s="18">
        <f t="shared" si="8"/>
        <v>-16.913728000000003</v>
      </c>
      <c r="X67">
        <v>11.78</v>
      </c>
      <c r="Y67" s="18">
        <v>0</v>
      </c>
      <c r="Z67">
        <f>220*Y67*(0.003354-(1/$H$8))</f>
        <v>0</v>
      </c>
      <c r="AA67">
        <f>X67+Z67</f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>N68/O68</f>
        <v>6.6481252213925032E-9</v>
      </c>
      <c r="N68" s="4">
        <f>10^(AA68+I68*LOG10(_xlfn.XLOOKUP(F68,$B$45:$B$55,$N$45:$N$55))+J68*LOG10(_xlfn.XLOOKUP(G68,$B$45:$B$55,$N$45:$N$55))+IFERROR(K68*LOG10(_xlfn.XLOOKUP(H68,$B$45:$B$55,$N$45:$N$55)),0))</f>
        <v>6.6481252213925032E-9</v>
      </c>
      <c r="O68" s="9">
        <f>LOOKUP(E68,$J$8:$J$16,$K$8:$K$16)</f>
        <v>1</v>
      </c>
      <c r="P68" s="4"/>
      <c r="Q68" s="4"/>
      <c r="R68" s="4"/>
      <c r="S68" s="4"/>
      <c r="T68" s="18">
        <v>2.36</v>
      </c>
      <c r="U68" s="18">
        <f>Y68*220*8.314*LN(10)</f>
        <v>8844.3859179764549</v>
      </c>
      <c r="V68" s="18">
        <f t="shared" si="9"/>
        <v>298.15146094215862</v>
      </c>
      <c r="W68" s="18">
        <f t="shared" si="8"/>
        <v>2.3053813333333335</v>
      </c>
      <c r="X68">
        <v>2.36</v>
      </c>
      <c r="Y68" s="18">
        <v>2.1</v>
      </c>
      <c r="Z68">
        <f>220*Y68*(0.003354-(1/$H$8))</f>
        <v>-5.4618666666666482E-2</v>
      </c>
      <c r="AA68">
        <f>X68+Z68</f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>N69/O69</f>
        <v>2.8790709693854716E-10</v>
      </c>
      <c r="N69" s="4">
        <f>10^(AA69+I69*LOG10(_xlfn.XLOOKUP(F69,$B$45:$B$55,$N$45:$N$55))+J69*LOG10(_xlfn.XLOOKUP(G69,$B$45:$B$55,$N$45:$N$55))+IFERROR(K69*LOG10(_xlfn.XLOOKUP(H69,$B$45:$B$55,$N$45:$N$55)),0))</f>
        <v>2.8790709693854716E-10</v>
      </c>
      <c r="O69" s="9">
        <f>LOOKUP(E69,$J$8:$J$16,$K$8:$K$16)</f>
        <v>1</v>
      </c>
      <c r="P69" s="4"/>
      <c r="Q69" s="4"/>
      <c r="R69" s="4"/>
      <c r="S69" s="4"/>
      <c r="T69" s="18">
        <v>6.75</v>
      </c>
      <c r="U69" s="18">
        <v>0</v>
      </c>
      <c r="V69" s="18">
        <f t="shared" si="9"/>
        <v>298.15146094215862</v>
      </c>
      <c r="W69" s="18">
        <f t="shared" si="8"/>
        <v>6.7500000000000009</v>
      </c>
      <c r="X69">
        <v>6.75</v>
      </c>
      <c r="Y69" s="18">
        <v>0</v>
      </c>
      <c r="Z69">
        <f>220*Y69*(0.003354-(1/$H$8))</f>
        <v>0</v>
      </c>
      <c r="AA69">
        <f>X69+Z69</f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>N70/O70</f>
        <v>1.4346548828589335E-16</v>
      </c>
      <c r="N70" s="4">
        <f>10^(AA70+I70*LOG10(_xlfn.XLOOKUP(F70,$B$45:$B$55,$N$45:$N$55))+J70*LOG10(_xlfn.XLOOKUP(G70,$B$45:$B$55,$N$45:$N$55))+IFERROR(K70*LOG10(_xlfn.XLOOKUP(H70,$B$45:$B$55,$N$45:$N$55)),0))</f>
        <v>5.8546856501482838E-17</v>
      </c>
      <c r="O70" s="9">
        <f>LOOKUP(E70,$J$8:$J$16,$K$8:$K$16)</f>
        <v>0.40809017695470123</v>
      </c>
      <c r="P70" s="4"/>
      <c r="Q70" s="4"/>
      <c r="R70" s="4"/>
      <c r="S70" s="4"/>
      <c r="T70" s="18">
        <v>9.92</v>
      </c>
      <c r="U70" s="18">
        <v>0</v>
      </c>
      <c r="V70" s="18">
        <f t="shared" si="9"/>
        <v>298.15146094215862</v>
      </c>
      <c r="W70" s="18">
        <f t="shared" si="8"/>
        <v>9.92</v>
      </c>
      <c r="X70">
        <v>9.92</v>
      </c>
      <c r="Y70" s="18">
        <v>0</v>
      </c>
      <c r="Z70">
        <f>220*Y70*(0.003354-(1/$H$8))</f>
        <v>0</v>
      </c>
      <c r="AA70">
        <f>X70+Z70</f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>N71/O71</f>
        <v>7.2871665666463401E-12</v>
      </c>
      <c r="N71" s="4">
        <f>10^(AA71+I71*LOG10(_xlfn.XLOOKUP(F71,$B$45:$B$55,$N$45:$N$55))+J71*LOG10(_xlfn.XLOOKUP(G71,$B$45:$B$55,$N$45:$N$55))+IFERROR(K71*LOG10(_xlfn.XLOOKUP(H71,$B$45:$B$55,$N$45:$N$55)),0))</f>
        <v>5.5213658455731765E-12</v>
      </c>
      <c r="O71" s="9">
        <f>LOOKUP(E71,$J$8:$J$16,$K$8:$K$16)</f>
        <v>0.75768349674408353</v>
      </c>
      <c r="P71" s="4"/>
      <c r="Q71" s="4"/>
      <c r="R71" s="4"/>
      <c r="S71" s="4"/>
      <c r="T71" s="18">
        <v>0.4</v>
      </c>
      <c r="U71" s="18">
        <f>Y71*220*8.314*LN(10)</f>
        <v>6738.5797470296793</v>
      </c>
      <c r="V71" s="18">
        <f t="shared" si="9"/>
        <v>298.15146094215862</v>
      </c>
      <c r="W71" s="18">
        <f t="shared" si="8"/>
        <v>0.35838577777777786</v>
      </c>
      <c r="X71">
        <v>0.4</v>
      </c>
      <c r="Y71" s="18">
        <v>1.6</v>
      </c>
      <c r="Z71">
        <f>220*Y71*(0.003354-(1/$H$8))</f>
        <v>-4.161422222222208E-2</v>
      </c>
      <c r="AA71">
        <f>X71+Z71</f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>N72/O72</f>
        <v>7.5816641539917124E-10</v>
      </c>
      <c r="N72" s="4">
        <f>10^(AA72+I72*LOG10(_xlfn.XLOOKUP(F72,$B$45:$B$55,$N$45:$N$55))+J72*LOG10(_xlfn.XLOOKUP(G72,$B$45:$B$55,$N$45:$N$55))+IFERROR(K72*LOG10(_xlfn.XLOOKUP(H72,$B$45:$B$55,$N$45:$N$55)),0))</f>
        <v>5.7445018073357147E-10</v>
      </c>
      <c r="O72" s="9">
        <f>LOOKUP(E72,$J$8:$J$16,$K$8:$K$16)</f>
        <v>0.75768349674408353</v>
      </c>
      <c r="P72" s="4"/>
      <c r="Q72" s="4"/>
      <c r="R72" s="4"/>
      <c r="S72" s="4"/>
      <c r="T72" s="18">
        <v>14.62</v>
      </c>
      <c r="U72" s="18">
        <v>0</v>
      </c>
      <c r="V72" s="18">
        <f t="shared" si="9"/>
        <v>298.15146094215862</v>
      </c>
      <c r="W72" s="18">
        <f t="shared" si="8"/>
        <v>14.620000000000001</v>
      </c>
      <c r="X72">
        <v>14.62</v>
      </c>
      <c r="Y72" s="18">
        <v>0</v>
      </c>
      <c r="Z72">
        <f>220*Y72*(0.003354-(1/$H$8))</f>
        <v>0</v>
      </c>
      <c r="AA72">
        <f>X72+Z72</f>
        <v>14.62</v>
      </c>
      <c r="AB72" s="4"/>
    </row>
    <row r="73" spans="1:187" x14ac:dyDescent="0.2">
      <c r="B73" s="2"/>
      <c r="J73"/>
    </row>
    <row r="74" spans="1:187" x14ac:dyDescent="0.2">
      <c r="J74"/>
    </row>
    <row r="75" spans="1:187" x14ac:dyDescent="0.2">
      <c r="A75" s="12" t="s">
        <v>244</v>
      </c>
      <c r="J75"/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 s="18">
        <f ca="1">OFFSET($B$44,_xlfn.XMATCH($A77,$D$45:$D$72),0)</f>
        <v>14</v>
      </c>
      <c r="J77" s="18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ca="1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 s="18">
        <f t="shared" ref="E78:E141" ca="1" si="10">OFFSET($B$44,_xlfn.XMATCH($A78,$D$45:$D$72),0)</f>
        <v>7</v>
      </c>
      <c r="J78" s="18">
        <v>2</v>
      </c>
      <c r="K78" s="11">
        <f ca="1">OFFSET($M$44,_xlfn.XMATCH(A78,$D$45:$D$72),0)</f>
        <v>8.110062890260101E-5</v>
      </c>
      <c r="L78" s="11">
        <f t="shared" ref="L78:L85" ca="1" si="11">OFFSET(N$44,_xlfn.XMATCH($A78,$D$45:$D$72),0)</f>
        <v>3.3096370000000002E-5</v>
      </c>
      <c r="M78" s="9">
        <f ca="1">B78/K78</f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 s="18">
        <f t="shared" ca="1" si="10"/>
        <v>4</v>
      </c>
      <c r="J79" s="18">
        <v>2</v>
      </c>
      <c r="K79" s="11">
        <f ca="1">OFFSET($M$44,_xlfn.XMATCH(A79,$D$45:$D$72),0)</f>
        <v>1.3596061148553166E-4</v>
      </c>
      <c r="L79" s="11">
        <f t="shared" ca="1" si="11"/>
        <v>5.5484189999999999E-5</v>
      </c>
      <c r="M79" s="9">
        <f ca="1">B79/K79</f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 s="18">
        <f t="shared" ca="1" si="10"/>
        <v>3</v>
      </c>
      <c r="J80" s="18">
        <v>1</v>
      </c>
      <c r="K80" s="11">
        <f ca="1">OFFSET($M$44,_xlfn.XMATCH(A80,$D$45:$D$72),0)</f>
        <v>1.7605847372053327E-4</v>
      </c>
      <c r="L80" s="11">
        <f t="shared" ca="1" si="11"/>
        <v>1.333966E-4</v>
      </c>
      <c r="M80" s="9">
        <f ca="1">B80/K80</f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 s="18">
        <f t="shared" ca="1" si="10"/>
        <v>6</v>
      </c>
      <c r="J81" s="18">
        <v>1</v>
      </c>
      <c r="K81" s="11">
        <f ca="1">OFFSET($M$44,_xlfn.XMATCH(A81,$D$45:$D$72),0)</f>
        <v>8.5927580948737873E-6</v>
      </c>
      <c r="L81" s="11">
        <f t="shared" ca="1" si="11"/>
        <v>6.5105910000000004E-6</v>
      </c>
      <c r="M81" s="9">
        <f ca="1">B81/K81</f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 s="18">
        <f t="shared" ca="1" si="10"/>
        <v>54</v>
      </c>
      <c r="J82" s="18">
        <v>-2</v>
      </c>
      <c r="K82" s="11">
        <f ca="1">OFFSET($M$44,_xlfn.XMATCH(A82,$D$45:$D$72),0)</f>
        <v>2.165511815537023E-4</v>
      </c>
      <c r="L82" s="11">
        <f t="shared" ca="1" si="11"/>
        <v>8.8372410000000002E-5</v>
      </c>
      <c r="M82" s="9">
        <f ca="1">B82/K82</f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 s="18">
        <f t="shared" ca="1" si="10"/>
        <v>52</v>
      </c>
      <c r="J83" s="18">
        <v>-1</v>
      </c>
      <c r="K83" s="11">
        <f ca="1">OFFSET($M$44,_xlfn.XMATCH(A83,$D$45:$D$72),0)</f>
        <v>8.5737686354730889E-6</v>
      </c>
      <c r="L83" s="11">
        <f t="shared" ca="1" si="11"/>
        <v>6.4962029999999996E-6</v>
      </c>
      <c r="M83" s="9">
        <f ca="1">B83/K83</f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 s="18">
        <f t="shared" ca="1" si="10"/>
        <v>55</v>
      </c>
      <c r="J84" s="18">
        <v>-2</v>
      </c>
      <c r="K84" s="11">
        <f ca="1">OFFSET($M$44,_xlfn.XMATCH(A84,$D$45:$D$72),0)</f>
        <v>3.3689539166550664E-10</v>
      </c>
      <c r="L84" s="11">
        <f t="shared" ca="1" si="11"/>
        <v>1.3748369999999999E-10</v>
      </c>
      <c r="M84" s="9">
        <f ca="1">B84/K84</f>
        <v>1.0000136788291183</v>
      </c>
      <c r="O84" s="4" t="s">
        <v>252</v>
      </c>
      <c r="P84" s="4">
        <v>3.3689999999999999E-10</v>
      </c>
    </row>
    <row r="85" spans="1:16" x14ac:dyDescent="0.2">
      <c r="A85" s="16" t="s">
        <v>6</v>
      </c>
      <c r="B85" s="25">
        <v>3.5523199999999997E-8</v>
      </c>
      <c r="C85" s="16">
        <v>8</v>
      </c>
      <c r="D85" s="16">
        <v>9</v>
      </c>
      <c r="E85" s="24">
        <f t="shared" ca="1" si="10"/>
        <v>1</v>
      </c>
      <c r="F85" s="16"/>
      <c r="G85" s="16"/>
      <c r="H85" s="16"/>
      <c r="I85" s="16"/>
      <c r="J85" s="24">
        <v>1</v>
      </c>
      <c r="K85" s="25">
        <f ca="1">OFFSET($M$44,_xlfn.XMATCH(A85,$D$45:$D$72),0)</f>
        <v>3.5523207453943098E-8</v>
      </c>
      <c r="L85" s="11">
        <f t="shared" ca="1" si="11"/>
        <v>2.6915348039269097E-8</v>
      </c>
      <c r="M85" s="17">
        <f ca="1">B85/K85</f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s="18" t="e">
        <f t="shared" ca="1" si="10"/>
        <v>#N/A</v>
      </c>
      <c r="J86" s="24">
        <v>-1</v>
      </c>
      <c r="K86" s="11" t="e">
        <f ca="1">OFFSET($M$44,_xlfn.XMATCH(A86,$D$45:$D$72),0)</f>
        <v>#N/A</v>
      </c>
      <c r="M86" s="9" t="e">
        <f ca="1">B86/K86</f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s="18" t="e">
        <f t="shared" ca="1" si="10"/>
        <v>#N/A</v>
      </c>
      <c r="J87" s="24">
        <v>0</v>
      </c>
      <c r="K87" s="11" t="e">
        <f ca="1">OFFSET($M$44,_xlfn.XMATCH(A87,$D$45:$D$72),0)</f>
        <v>#N/A</v>
      </c>
      <c r="M87" s="9" t="e">
        <f ca="1">B87/K87</f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s="18" t="e">
        <f t="shared" ca="1" si="10"/>
        <v>#N/A</v>
      </c>
      <c r="J88" s="24">
        <v>0</v>
      </c>
      <c r="K88" s="11" t="e">
        <f ca="1">OFFSET($M$44,_xlfn.XMATCH(A88,$D$45:$D$72),0)</f>
        <v>#N/A</v>
      </c>
      <c r="M88" s="9" t="e">
        <f ca="1">B88/K88</f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6">
        <v>3.2178000000000002E-14</v>
      </c>
      <c r="C89" s="14">
        <v>12</v>
      </c>
      <c r="D89" s="14">
        <v>13</v>
      </c>
      <c r="E89" s="20" t="e">
        <f t="shared" ca="1" si="10"/>
        <v>#N/A</v>
      </c>
      <c r="F89" s="14" t="s">
        <v>143</v>
      </c>
      <c r="G89" s="20">
        <v>1</v>
      </c>
      <c r="H89" s="14"/>
      <c r="I89" s="14" t="s">
        <v>6</v>
      </c>
      <c r="J89" s="20">
        <v>0</v>
      </c>
      <c r="K89" s="26" cm="1">
        <f t="array" aca="1" ref="K89:K96" ca="1">$L$20:$L$27*$H$20:$H$27*$N$11</f>
        <v>3.2178015132259257E-14</v>
      </c>
      <c r="M89" s="15">
        <f ca="1">B89/K89</f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6">
        <v>1.2609999999999999E-13</v>
      </c>
      <c r="C90" s="14">
        <v>13</v>
      </c>
      <c r="D90" s="14">
        <v>14</v>
      </c>
      <c r="E90" s="20" t="e">
        <f t="shared" ca="1" si="10"/>
        <v>#N/A</v>
      </c>
      <c r="F90" s="14" t="s">
        <v>143</v>
      </c>
      <c r="G90" s="20">
        <v>2</v>
      </c>
      <c r="H90" s="14"/>
      <c r="I90" s="14" t="s">
        <v>6</v>
      </c>
      <c r="J90" s="20">
        <v>0</v>
      </c>
      <c r="K90" s="26">
        <f ca="1"/>
        <v>1.2609907844872341E-13</v>
      </c>
      <c r="M90" s="15">
        <f ca="1">B90/K90</f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6">
        <v>4.9355999999999997E-13</v>
      </c>
      <c r="C91" s="14">
        <v>14</v>
      </c>
      <c r="D91" s="14">
        <v>15</v>
      </c>
      <c r="E91" s="20" t="e">
        <f t="shared" ca="1" si="10"/>
        <v>#N/A</v>
      </c>
      <c r="F91" s="14" t="s">
        <v>143</v>
      </c>
      <c r="G91" s="20">
        <v>3</v>
      </c>
      <c r="H91" s="14"/>
      <c r="I91" s="14" t="s">
        <v>6</v>
      </c>
      <c r="J91" s="20">
        <v>0</v>
      </c>
      <c r="K91" s="26">
        <f ca="1"/>
        <v>4.9355738879964915E-13</v>
      </c>
      <c r="M91" s="15">
        <f ca="1">B91/K91</f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6">
        <v>1.9226999999999999E-12</v>
      </c>
      <c r="C92" s="14">
        <v>15</v>
      </c>
      <c r="D92" s="14">
        <v>16</v>
      </c>
      <c r="E92" s="20" t="e">
        <f t="shared" ca="1" si="10"/>
        <v>#N/A</v>
      </c>
      <c r="F92" s="14" t="s">
        <v>143</v>
      </c>
      <c r="G92" s="20">
        <v>4</v>
      </c>
      <c r="H92" s="14"/>
      <c r="I92" s="14" t="s">
        <v>6</v>
      </c>
      <c r="J92" s="20">
        <v>0</v>
      </c>
      <c r="K92" s="26">
        <f ca="1"/>
        <v>1.922684433626208E-12</v>
      </c>
      <c r="M92" s="15">
        <f ca="1">B92/K92</f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6">
        <v>6.1070999999999998E-11</v>
      </c>
      <c r="C93" s="14">
        <v>16</v>
      </c>
      <c r="D93" s="14">
        <v>17</v>
      </c>
      <c r="E93" s="20" t="e">
        <f t="shared" ca="1" si="10"/>
        <v>#N/A</v>
      </c>
      <c r="F93" s="14" t="s">
        <v>143</v>
      </c>
      <c r="G93" s="20">
        <v>5</v>
      </c>
      <c r="H93" s="14"/>
      <c r="I93" s="14" t="s">
        <v>6</v>
      </c>
      <c r="J93" s="20">
        <v>0</v>
      </c>
      <c r="K93" s="26">
        <f ca="1"/>
        <v>6.1070998893350418E-11</v>
      </c>
      <c r="M93" s="15">
        <f ca="1">B93/K93</f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6">
        <v>2.0008E-10</v>
      </c>
      <c r="C94" s="14">
        <v>17</v>
      </c>
      <c r="D94" s="14">
        <v>18</v>
      </c>
      <c r="E94" s="20" t="e">
        <f t="shared" ca="1" si="10"/>
        <v>#N/A</v>
      </c>
      <c r="F94" s="14" t="s">
        <v>143</v>
      </c>
      <c r="G94" s="20">
        <v>6</v>
      </c>
      <c r="H94" s="14"/>
      <c r="I94" s="14" t="s">
        <v>6</v>
      </c>
      <c r="J94" s="20">
        <v>0</v>
      </c>
      <c r="K94" s="26">
        <f ca="1"/>
        <v>2.000844402767228E-10</v>
      </c>
      <c r="M94" s="15">
        <f ca="1">B94/K94</f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6">
        <v>2.3923000000000001E-10</v>
      </c>
      <c r="C95" s="14">
        <v>18</v>
      </c>
      <c r="D95" s="14">
        <v>19</v>
      </c>
      <c r="E95" s="20" t="e">
        <f t="shared" ca="1" si="10"/>
        <v>#N/A</v>
      </c>
      <c r="F95" s="14" t="s">
        <v>143</v>
      </c>
      <c r="G95" s="20">
        <v>7</v>
      </c>
      <c r="H95" s="14"/>
      <c r="I95" s="14" t="s">
        <v>6</v>
      </c>
      <c r="J95" s="20">
        <v>0</v>
      </c>
      <c r="K95" s="26">
        <f ca="1"/>
        <v>2.3923232480116783E-10</v>
      </c>
      <c r="M95" s="15">
        <f ca="1">B95/K95</f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6">
        <v>2.4264999999999998E-10</v>
      </c>
      <c r="C96" s="14">
        <v>19</v>
      </c>
      <c r="D96" s="14">
        <v>20</v>
      </c>
      <c r="E96" s="20" t="e">
        <f t="shared" ca="1" si="10"/>
        <v>#N/A</v>
      </c>
      <c r="F96" s="14" t="s">
        <v>143</v>
      </c>
      <c r="G96" s="20">
        <v>8</v>
      </c>
      <c r="H96" s="14"/>
      <c r="I96" s="14" t="s">
        <v>6</v>
      </c>
      <c r="J96" s="20">
        <v>0</v>
      </c>
      <c r="K96" s="26">
        <f ca="1"/>
        <v>2.4264530318589439E-10</v>
      </c>
      <c r="M96" s="15">
        <f ca="1">B96/K96</f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s="18" t="e">
        <f t="shared" ca="1" si="10"/>
        <v>#N/A</v>
      </c>
      <c r="F97" t="s">
        <v>143</v>
      </c>
      <c r="G97" s="18">
        <v>1</v>
      </c>
      <c r="H97" s="18">
        <v>2</v>
      </c>
      <c r="I97" t="s">
        <v>6</v>
      </c>
      <c r="K97" s="11">
        <f t="shared" ref="K97:K108" ca="1" si="12">Q30</f>
        <v>1.2281069623131017E-18</v>
      </c>
      <c r="M97" s="9">
        <f ca="1">B97/K97</f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s="18" t="e">
        <f t="shared" ca="1" si="10"/>
        <v>#N/A</v>
      </c>
      <c r="F98" t="s">
        <v>143</v>
      </c>
      <c r="G98" s="18">
        <v>1</v>
      </c>
      <c r="H98" s="18">
        <v>4</v>
      </c>
      <c r="I98" t="s">
        <v>6</v>
      </c>
      <c r="K98" s="11">
        <f t="shared" ca="1" si="12"/>
        <v>1.7637712667726947E-17</v>
      </c>
      <c r="M98" s="9">
        <f ca="1">B98/K98</f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s="18" t="e">
        <f t="shared" ca="1" si="10"/>
        <v>#N/A</v>
      </c>
      <c r="F99" t="s">
        <v>143</v>
      </c>
      <c r="G99" s="18">
        <v>1</v>
      </c>
      <c r="H99" s="18">
        <v>6</v>
      </c>
      <c r="I99" t="s">
        <v>6</v>
      </c>
      <c r="K99" s="11">
        <f t="shared" ca="1" si="12"/>
        <v>2.6039191977261758E-16</v>
      </c>
      <c r="M99" s="9">
        <f ca="1">B99/K99</f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s="18" t="e">
        <f t="shared" ca="1" si="10"/>
        <v>#N/A</v>
      </c>
      <c r="F100" t="s">
        <v>143</v>
      </c>
      <c r="G100" s="18">
        <v>1</v>
      </c>
      <c r="H100" s="18">
        <v>8</v>
      </c>
      <c r="I100" t="s">
        <v>6</v>
      </c>
      <c r="K100" s="11">
        <f t="shared" ca="1" si="12"/>
        <v>2.6346617091355424E-16</v>
      </c>
      <c r="M100" s="9">
        <f ca="1">B100/K100</f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s="18" t="e">
        <f t="shared" ca="1" si="10"/>
        <v>#N/A</v>
      </c>
      <c r="F101" t="s">
        <v>143</v>
      </c>
      <c r="G101" s="18">
        <v>2</v>
      </c>
      <c r="H101" s="18">
        <v>3</v>
      </c>
      <c r="I101" t="s">
        <v>6</v>
      </c>
      <c r="K101" s="11">
        <f t="shared" ca="1" si="12"/>
        <v>1.7664682753823147E-17</v>
      </c>
      <c r="M101" s="9">
        <f ca="1">B101/K101</f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s="18" t="e">
        <f t="shared" ca="1" si="10"/>
        <v>#N/A</v>
      </c>
      <c r="F102" t="s">
        <v>143</v>
      </c>
      <c r="G102" s="18">
        <v>2</v>
      </c>
      <c r="H102" s="18">
        <v>5</v>
      </c>
      <c r="I102" t="s">
        <v>6</v>
      </c>
      <c r="K102" s="11">
        <f t="shared" ca="1" si="12"/>
        <v>2.5889471294179804E-16</v>
      </c>
      <c r="M102" s="9">
        <f ca="1">B102/K102</f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s="18" t="e">
        <f t="shared" ca="1" si="10"/>
        <v>#N/A</v>
      </c>
      <c r="F103" t="s">
        <v>143</v>
      </c>
      <c r="G103" s="18">
        <v>2</v>
      </c>
      <c r="H103" s="18">
        <v>7</v>
      </c>
      <c r="I103" t="s">
        <v>6</v>
      </c>
      <c r="K103" s="11">
        <f t="shared" ca="1" si="12"/>
        <v>2.7001050581203836E-16</v>
      </c>
      <c r="M103" s="9">
        <f ca="1">B103/K103</f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s="18" t="e">
        <f t="shared" ca="1" si="10"/>
        <v>#N/A</v>
      </c>
      <c r="F104" t="s">
        <v>143</v>
      </c>
      <c r="G104" s="18">
        <v>3</v>
      </c>
      <c r="H104" s="18">
        <v>4</v>
      </c>
      <c r="I104" t="s">
        <v>6</v>
      </c>
      <c r="K104" s="11">
        <f t="shared" ca="1" si="12"/>
        <v>1.3711634859470212E-16</v>
      </c>
      <c r="M104" s="9">
        <f ca="1">B104/K104</f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s="18" t="e">
        <f t="shared" ca="1" si="10"/>
        <v>#N/A</v>
      </c>
      <c r="F105" t="s">
        <v>143</v>
      </c>
      <c r="G105" s="18">
        <v>3</v>
      </c>
      <c r="H105" s="18">
        <v>6</v>
      </c>
      <c r="I105" t="s">
        <v>6</v>
      </c>
      <c r="K105" s="11">
        <f t="shared" ca="1" si="12"/>
        <v>2.7158789715669742E-16</v>
      </c>
      <c r="M105" s="9">
        <f ca="1">B105/K105</f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s="18" t="e">
        <f t="shared" ca="1" si="10"/>
        <v>#N/A</v>
      </c>
      <c r="F106" t="s">
        <v>143</v>
      </c>
      <c r="G106" s="18">
        <v>3</v>
      </c>
      <c r="H106" s="18">
        <v>8</v>
      </c>
      <c r="I106" t="s">
        <v>6</v>
      </c>
      <c r="K106" s="11">
        <f t="shared" ca="1" si="12"/>
        <v>2.718032395129417E-16</v>
      </c>
      <c r="M106" s="9">
        <f ca="1">B106/K106</f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s="18" t="e">
        <f t="shared" ca="1" si="10"/>
        <v>#N/A</v>
      </c>
      <c r="F107" t="s">
        <v>143</v>
      </c>
      <c r="G107" s="18">
        <v>4</v>
      </c>
      <c r="H107" s="18">
        <v>5</v>
      </c>
      <c r="I107" t="s">
        <v>6</v>
      </c>
      <c r="K107" s="11">
        <f t="shared" ca="1" si="12"/>
        <v>2.7147978879435352E-16</v>
      </c>
      <c r="M107" s="9">
        <f ca="1">B107/K107</f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6">
        <v>2.7224600000000002E-16</v>
      </c>
      <c r="C108" s="14">
        <v>31</v>
      </c>
      <c r="D108" s="14">
        <v>32</v>
      </c>
      <c r="E108" s="20" t="e">
        <f t="shared" ca="1" si="10"/>
        <v>#N/A</v>
      </c>
      <c r="F108" s="14" t="s">
        <v>143</v>
      </c>
      <c r="G108" s="20">
        <v>4</v>
      </c>
      <c r="H108" s="20">
        <v>7</v>
      </c>
      <c r="I108" s="14" t="s">
        <v>6</v>
      </c>
      <c r="J108" s="20"/>
      <c r="K108" s="26">
        <f t="shared" ca="1" si="12"/>
        <v>2.7224613545597338E-16</v>
      </c>
      <c r="L108" s="14"/>
      <c r="M108" s="15">
        <f ca="1">B108/K108</f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s="18" t="e">
        <f t="shared" ca="1" si="10"/>
        <v>#N/A</v>
      </c>
      <c r="F109" t="s">
        <v>144</v>
      </c>
      <c r="G109" s="18">
        <v>1</v>
      </c>
      <c r="I109" t="s">
        <v>6</v>
      </c>
      <c r="K109" s="26" cm="1">
        <f t="array" ref="K109:K116">$K$20:$K$27*$I$20:$I$27*$O$11</f>
        <v>1.3651202438058476E-14</v>
      </c>
      <c r="M109" s="9">
        <f>B109/K109</f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s="18" t="e">
        <f t="shared" ca="1" si="10"/>
        <v>#N/A</v>
      </c>
      <c r="F110" t="s">
        <v>144</v>
      </c>
      <c r="G110" s="18">
        <v>2</v>
      </c>
      <c r="I110" t="s">
        <v>6</v>
      </c>
      <c r="K110" s="11">
        <v>1.7721426511577165E-13</v>
      </c>
      <c r="M110" s="9">
        <f>B110/K110</f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s="18" t="e">
        <f t="shared" ca="1" si="10"/>
        <v>#N/A</v>
      </c>
      <c r="F111" t="s">
        <v>144</v>
      </c>
      <c r="G111" s="18">
        <v>3</v>
      </c>
      <c r="I111" t="s">
        <v>6</v>
      </c>
      <c r="K111" s="11">
        <v>2.3001693418473579E-12</v>
      </c>
      <c r="M111" s="9">
        <f>B111/K111</f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s="18" t="e">
        <f t="shared" ca="1" si="10"/>
        <v>#N/A</v>
      </c>
      <c r="F112" t="s">
        <v>144</v>
      </c>
      <c r="G112" s="18">
        <v>4</v>
      </c>
      <c r="I112" t="s">
        <v>6</v>
      </c>
      <c r="K112" s="11">
        <v>2.9795929498882921E-11</v>
      </c>
      <c r="M112" s="9">
        <f>B112/K112</f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s="18" t="e">
        <f t="shared" ca="1" si="10"/>
        <v>#N/A</v>
      </c>
      <c r="F113" t="s">
        <v>144</v>
      </c>
      <c r="G113" s="18">
        <v>5</v>
      </c>
      <c r="I113" t="s">
        <v>6</v>
      </c>
      <c r="K113" s="11">
        <v>1.1013421252499863E-9</v>
      </c>
      <c r="M113" s="9">
        <f>B113/K113</f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s="18" t="e">
        <f t="shared" ca="1" si="10"/>
        <v>#N/A</v>
      </c>
      <c r="F114" t="s">
        <v>144</v>
      </c>
      <c r="G114" s="18">
        <v>6</v>
      </c>
      <c r="I114" t="s">
        <v>6</v>
      </c>
      <c r="K114" s="11">
        <v>5.9713781831085161E-9</v>
      </c>
      <c r="M114" s="9">
        <f>B114/K114</f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s="18" t="e">
        <f t="shared" ca="1" si="10"/>
        <v>#N/A</v>
      </c>
      <c r="F115" t="s">
        <v>144</v>
      </c>
      <c r="G115" s="18">
        <v>7</v>
      </c>
      <c r="I115" t="s">
        <v>6</v>
      </c>
      <c r="K115" s="11">
        <v>6.37910540105526E-9</v>
      </c>
      <c r="M115" s="9">
        <f>B115/K115</f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s="18" t="e">
        <f t="shared" ca="1" si="10"/>
        <v>#N/A</v>
      </c>
      <c r="F116" t="s">
        <v>144</v>
      </c>
      <c r="G116" s="18">
        <v>8</v>
      </c>
      <c r="I116" t="s">
        <v>6</v>
      </c>
      <c r="K116" s="11">
        <v>6.3854074786096915E-9</v>
      </c>
      <c r="M116" s="9">
        <f>B116/K116</f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s="18" t="e">
        <f t="shared" ca="1" si="10"/>
        <v>#N/A</v>
      </c>
      <c r="F117" t="s">
        <v>144</v>
      </c>
      <c r="G117" s="18">
        <v>1</v>
      </c>
      <c r="H117" s="18">
        <v>2</v>
      </c>
      <c r="I117" t="s">
        <v>6</v>
      </c>
      <c r="K117" s="11">
        <f ca="1">2*OFFSET($K$19,$G117,0)*OFFSET($K$19,$H117,0)*F30*$O$11</f>
        <v>6.3142740271113298E-20</v>
      </c>
      <c r="M117" s="9">
        <f ca="1">B117/K117</f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s="18" t="e">
        <f t="shared" ca="1" si="10"/>
        <v>#N/A</v>
      </c>
      <c r="F118" t="s">
        <v>144</v>
      </c>
      <c r="G118" s="18">
        <v>1</v>
      </c>
      <c r="H118" s="18">
        <v>4</v>
      </c>
      <c r="I118" t="s">
        <v>6</v>
      </c>
      <c r="K118" s="11">
        <f t="shared" ref="K118:K128" ca="1" si="13">2*OFFSET($K$19,$G118,0)*OFFSET($K$19,$H118,0)*F31*$O$11</f>
        <v>1.0616507854236656E-17</v>
      </c>
      <c r="M118" s="9">
        <f ca="1">B118/K118</f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s="18" t="e">
        <f t="shared" ca="1" si="10"/>
        <v>#N/A</v>
      </c>
      <c r="F119" t="s">
        <v>144</v>
      </c>
      <c r="G119" s="18">
        <v>1</v>
      </c>
      <c r="H119" s="18">
        <v>6</v>
      </c>
      <c r="I119" t="s">
        <v>6</v>
      </c>
      <c r="K119" s="11">
        <f t="shared" ca="1" si="13"/>
        <v>4.2552915413473313E-15</v>
      </c>
      <c r="M119" s="9">
        <f ca="1">B119/K119</f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s="18" t="e">
        <f t="shared" ca="1" si="10"/>
        <v>#N/A</v>
      </c>
      <c r="F120" t="s">
        <v>144</v>
      </c>
      <c r="G120" s="18">
        <v>1</v>
      </c>
      <c r="H120" s="18">
        <v>8</v>
      </c>
      <c r="I120" t="s">
        <v>6</v>
      </c>
      <c r="K120" s="11">
        <f t="shared" ca="1" si="13"/>
        <v>4.5503348805884932E-15</v>
      </c>
      <c r="M120" s="9">
        <f ca="1">B120/K120</f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s="18" t="e">
        <f t="shared" ca="1" si="10"/>
        <v>#N/A</v>
      </c>
      <c r="F121" t="s">
        <v>144</v>
      </c>
      <c r="G121" s="18">
        <v>2</v>
      </c>
      <c r="H121" s="18">
        <v>3</v>
      </c>
      <c r="I121" t="s">
        <v>6</v>
      </c>
      <c r="K121" s="11">
        <f t="shared" ca="1" si="13"/>
        <v>1.0639282216409777E-17</v>
      </c>
      <c r="M121" s="9">
        <f ca="1">B121/K121</f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s="18" t="e">
        <f t="shared" ca="1" si="10"/>
        <v>#N/A</v>
      </c>
      <c r="F122" t="s">
        <v>144</v>
      </c>
      <c r="G122" s="18">
        <v>2</v>
      </c>
      <c r="H122" s="18">
        <v>5</v>
      </c>
      <c r="I122" t="s">
        <v>6</v>
      </c>
      <c r="K122" s="11">
        <f t="shared" ca="1" si="13"/>
        <v>1.0188371329168612E-14</v>
      </c>
      <c r="M122" s="9">
        <f ca="1">B122/K122</f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s="18" t="e">
        <f t="shared" ca="1" si="10"/>
        <v>#N/A</v>
      </c>
      <c r="F123" t="s">
        <v>144</v>
      </c>
      <c r="G123" s="18">
        <v>2</v>
      </c>
      <c r="H123" s="18">
        <v>7</v>
      </c>
      <c r="I123" t="s">
        <v>6</v>
      </c>
      <c r="K123" s="11">
        <f t="shared" ca="1" si="13"/>
        <v>5.9012266110409403E-14</v>
      </c>
      <c r="M123" s="9">
        <f ca="1">B123/K123</f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s="18" t="e">
        <f t="shared" ca="1" si="10"/>
        <v>#N/A</v>
      </c>
      <c r="F124" t="s">
        <v>144</v>
      </c>
      <c r="G124" s="18">
        <v>3</v>
      </c>
      <c r="H124" s="18">
        <v>4</v>
      </c>
      <c r="I124" t="s">
        <v>6</v>
      </c>
      <c r="K124" s="11">
        <f t="shared" ca="1" si="13"/>
        <v>1.7888362578022031E-15</v>
      </c>
      <c r="M124" s="9">
        <f ca="1">B124/K124</f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s="18" t="e">
        <f t="shared" ca="1" si="10"/>
        <v>#N/A</v>
      </c>
      <c r="F125" t="s">
        <v>144</v>
      </c>
      <c r="G125" s="18">
        <v>3</v>
      </c>
      <c r="H125" s="18">
        <v>6</v>
      </c>
      <c r="I125" t="s">
        <v>6</v>
      </c>
      <c r="K125" s="11">
        <f t="shared" ca="1" si="13"/>
        <v>7.1699846137668095E-13</v>
      </c>
      <c r="M125" s="9">
        <f ca="1">B125/K125</f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s="18" t="e">
        <f t="shared" ca="1" si="10"/>
        <v>#N/A</v>
      </c>
      <c r="F126" t="s">
        <v>144</v>
      </c>
      <c r="G126" s="18">
        <v>3</v>
      </c>
      <c r="H126" s="18">
        <v>8</v>
      </c>
      <c r="I126" t="s">
        <v>6</v>
      </c>
      <c r="K126" s="11">
        <f t="shared" ca="1" si="13"/>
        <v>7.6671200467208807E-13</v>
      </c>
      <c r="M126" s="9">
        <f ca="1">B126/K126</f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s="18" t="e">
        <f t="shared" ca="1" si="10"/>
        <v>#N/A</v>
      </c>
      <c r="F127" t="s">
        <v>144</v>
      </c>
      <c r="G127" s="18">
        <v>4</v>
      </c>
      <c r="H127" s="18">
        <v>5</v>
      </c>
      <c r="I127" t="s">
        <v>6</v>
      </c>
      <c r="K127" s="11">
        <f t="shared" ca="1" si="13"/>
        <v>1.7130223327903572E-12</v>
      </c>
      <c r="M127" s="9">
        <f ca="1">B127/K127</f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s="18" t="e">
        <f t="shared" ca="1" si="10"/>
        <v>#N/A</v>
      </c>
      <c r="F128" t="s">
        <v>144</v>
      </c>
      <c r="G128" s="18">
        <v>4</v>
      </c>
      <c r="H128" s="18">
        <v>7</v>
      </c>
      <c r="I128" t="s">
        <v>6</v>
      </c>
      <c r="K128" s="11">
        <f t="shared" ca="1" si="13"/>
        <v>9.9220303706723975E-12</v>
      </c>
      <c r="M128" s="9">
        <f ca="1">B128/K128</f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s="18" t="e">
        <f t="shared" ca="1" si="10"/>
        <v>#N/A</v>
      </c>
      <c r="K129" s="11" t="e">
        <f ca="1">OFFSET($M$44,_xlfn.XMATCH(A129,$D$45:$D$72),0)</f>
        <v>#N/A</v>
      </c>
      <c r="M129" s="9" t="e">
        <f ca="1">B129/K129</f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s="18" t="e">
        <f t="shared" ca="1" si="10"/>
        <v>#N/A</v>
      </c>
      <c r="K130" s="11" t="e">
        <f ca="1">OFFSET($M$44,_xlfn.XMATCH(A130,$D$45:$D$72),0)</f>
        <v>#N/A</v>
      </c>
      <c r="M130" s="9" t="e">
        <f ca="1">B130/K130</f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s="18" t="e">
        <f t="shared" ca="1" si="10"/>
        <v>#N/A</v>
      </c>
      <c r="K131" s="11" t="e">
        <f ca="1">OFFSET($M$44,_xlfn.XMATCH(A131,$D$45:$D$72),0)</f>
        <v>#N/A</v>
      </c>
      <c r="M131" s="9" t="e">
        <f ca="1">B131/K131</f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s="18" t="e">
        <f t="shared" ca="1" si="10"/>
        <v>#N/A</v>
      </c>
      <c r="K132" s="11" t="e">
        <f ca="1">OFFSET($M$44,_xlfn.XMATCH(A132,$D$45:$D$72),0)</f>
        <v>#N/A</v>
      </c>
      <c r="M132" s="9" t="e">
        <f ca="1">B132/K132</f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s="18" t="e">
        <f t="shared" ca="1" si="10"/>
        <v>#N/A</v>
      </c>
      <c r="K133" s="11" t="e">
        <f ca="1">OFFSET($M$44,_xlfn.XMATCH(A133,$D$45:$D$72),0)</f>
        <v>#N/A</v>
      </c>
      <c r="M133" s="9" t="e">
        <f ca="1">B133/K133</f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s="18" t="e">
        <f t="shared" ca="1" si="10"/>
        <v>#N/A</v>
      </c>
      <c r="K134" s="11" t="e">
        <f ca="1">OFFSET($M$44,_xlfn.XMATCH(A134,$D$45:$D$72),0)</f>
        <v>#N/A</v>
      </c>
      <c r="M134" s="9" t="e">
        <f ca="1">B134/K134</f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 s="18">
        <f t="shared" ca="1" si="10"/>
        <v>51</v>
      </c>
      <c r="I135" s="9"/>
      <c r="J135" s="18">
        <v>-1</v>
      </c>
      <c r="K135" s="11">
        <f ca="1">OFFSET($M$44,_xlfn.XMATCH(A135,$D$45:$D$72),0)</f>
        <v>2.2062167225408363E-7</v>
      </c>
      <c r="L135" s="11">
        <f ca="1">OFFSET(N$44,_xlfn.XMATCH($A135,$D$45:$D$72),0)</f>
        <v>1.6716140009100124E-7</v>
      </c>
      <c r="M135" s="9">
        <f ca="1">B135/K135</f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 s="18">
        <f t="shared" ca="1" si="10"/>
        <v>101</v>
      </c>
      <c r="I136" s="9"/>
      <c r="J136" s="18">
        <f>J85+J84</f>
        <v>-1</v>
      </c>
      <c r="K136" s="11">
        <f ca="1">OFFSET($M$44,_xlfn.XMATCH(A136,$D$45:$D$72),0)</f>
        <v>1.2893803190737628E-7</v>
      </c>
      <c r="L136" s="11">
        <f t="shared" ref="L136:L150" ca="1" si="14">OFFSET(N$44,_xlfn.XMATCH($A136,$D$45:$D$72),0)</f>
        <v>9.7694218878881066E-8</v>
      </c>
      <c r="M136" s="9">
        <f ca="1">B136/K136</f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 s="18">
        <f t="shared" ca="1" si="10"/>
        <v>102</v>
      </c>
      <c r="I137" s="9"/>
      <c r="J137" s="18">
        <f>2*J85+J84</f>
        <v>0</v>
      </c>
      <c r="K137" s="11">
        <f ca="1">OFFSET($M$44,_xlfn.XMATCH(A137,$D$45:$D$72),0)</f>
        <v>6.7373671690621644E-9</v>
      </c>
      <c r="L137" s="11">
        <f t="shared" ca="1" si="14"/>
        <v>6.7373671690621644E-9</v>
      </c>
      <c r="M137" s="9">
        <f ca="1">B137/K137</f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 s="18">
        <f t="shared" ca="1" si="10"/>
        <v>124</v>
      </c>
      <c r="I138" s="9"/>
      <c r="J138" s="18">
        <f>J79+J85+J84</f>
        <v>1</v>
      </c>
      <c r="K138" s="11">
        <f ca="1">OFFSET($M$44,_xlfn.XMATCH(A138,$D$45:$D$72),0)</f>
        <v>8.0348404274269732E-11</v>
      </c>
      <c r="L138" s="11">
        <f t="shared" ca="1" si="14"/>
        <v>6.0878659908335957E-11</v>
      </c>
      <c r="M138" s="9">
        <f ca="1">B138/K138</f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 s="18">
        <f t="shared" ca="1" si="10"/>
        <v>125</v>
      </c>
      <c r="I139" s="9"/>
      <c r="J139" s="18">
        <f>J79+J84</f>
        <v>0</v>
      </c>
      <c r="K139" s="11">
        <f ca="1">OFFSET($M$44,_xlfn.XMATCH(A139,$D$45:$D$72),0)</f>
        <v>6.1935032931335944E-12</v>
      </c>
      <c r="L139" s="11">
        <f t="shared" ca="1" si="14"/>
        <v>6.1935032931335944E-12</v>
      </c>
      <c r="M139" s="9">
        <f ca="1">B139/K139</f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 s="18">
        <f t="shared" ca="1" si="10"/>
        <v>126</v>
      </c>
      <c r="I140" s="9"/>
      <c r="J140" s="18">
        <f>J79+J82</f>
        <v>0</v>
      </c>
      <c r="K140" s="11">
        <f ca="1">OFFSET($M$44,_xlfn.XMATCH(A140,$D$45:$D$72),0)</f>
        <v>8.7527697602797393E-7</v>
      </c>
      <c r="L140" s="11">
        <f t="shared" ca="1" si="14"/>
        <v>8.7527697602797393E-7</v>
      </c>
      <c r="M140" s="9">
        <f ca="1">B140/K140</f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 s="18">
        <f t="shared" ca="1" si="10"/>
        <v>145</v>
      </c>
      <c r="I141" s="9"/>
      <c r="J141" s="18">
        <f>J78+J84+J85</f>
        <v>1</v>
      </c>
      <c r="K141" s="11">
        <f ca="1">OFFSET($M$44,_xlfn.XMATCH(A141,$D$45:$D$72),0)</f>
        <v>4.6899852840233419E-11</v>
      </c>
      <c r="L141" s="11">
        <f t="shared" ca="1" si="14"/>
        <v>3.5535244496770996E-11</v>
      </c>
      <c r="M141" s="9">
        <f ca="1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 s="18">
        <f t="shared" ref="E142:E205" ca="1" si="15">OFFSET($B$44,_xlfn.XMATCH($A142,$D$45:$D$72),0)</f>
        <v>146</v>
      </c>
      <c r="I142" s="9"/>
      <c r="J142" s="18">
        <f>J78+J84</f>
        <v>0</v>
      </c>
      <c r="K142" s="11">
        <f ca="1">OFFSET($M$44,_xlfn.XMATCH(A142,$D$45:$D$72),0)</f>
        <v>6.1052017357264626E-12</v>
      </c>
      <c r="L142" s="11">
        <f t="shared" ca="1" si="14"/>
        <v>6.1052017357264626E-12</v>
      </c>
      <c r="M142" s="9">
        <f ca="1">B142/K142</f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 s="18">
        <f t="shared" ca="1" si="15"/>
        <v>147</v>
      </c>
      <c r="I143" s="9"/>
      <c r="J143" s="18">
        <f>J78+J82</f>
        <v>0</v>
      </c>
      <c r="K143" s="11">
        <f ca="1">OFFSET($M$44,_xlfn.XMATCH(A143,$D$45:$D$72),0)</f>
        <v>5.2866723508512116E-7</v>
      </c>
      <c r="L143" s="11">
        <f t="shared" ca="1" si="14"/>
        <v>5.2866723508512116E-7</v>
      </c>
      <c r="M143" s="9">
        <f ca="1">B143/K143</f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 s="18">
        <f t="shared" ca="1" si="15"/>
        <v>221</v>
      </c>
      <c r="I144" s="9"/>
      <c r="J144" s="18">
        <f>J77+J135</f>
        <v>1</v>
      </c>
      <c r="K144" s="11">
        <f ca="1">OFFSET($M$44,_xlfn.XMATCH(A144,$D$45:$D$72),0)</f>
        <v>2.4811289208143086E-7</v>
      </c>
      <c r="L144" s="11">
        <f t="shared" ca="1" si="14"/>
        <v>1.8799104365954597E-7</v>
      </c>
      <c r="M144" s="9">
        <f ca="1">B144/K144</f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 s="18">
        <f t="shared" ca="1" si="15"/>
        <v>222</v>
      </c>
      <c r="I145" s="9"/>
      <c r="J145" s="18">
        <f>J77+2*J135</f>
        <v>0</v>
      </c>
      <c r="K145" s="11">
        <f ca="1">OFFSET($M$44,_xlfn.XMATCH(A145,$D$45:$D$72),0)</f>
        <v>6.2700811102599929E-9</v>
      </c>
      <c r="L145" s="11">
        <f t="shared" ca="1" si="14"/>
        <v>6.2700811102599929E-9</v>
      </c>
      <c r="M145" s="9">
        <f ca="1">B145/K145</f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 s="18">
        <f t="shared" ca="1" si="15"/>
        <v>223</v>
      </c>
      <c r="I146" s="9"/>
      <c r="J146" s="18">
        <f>J77+J82</f>
        <v>0</v>
      </c>
      <c r="K146" s="11">
        <f ca="1">OFFSET($M$44,_xlfn.XMATCH(A146,$D$45:$D$72),0)</f>
        <v>6.6481252213925032E-9</v>
      </c>
      <c r="L146" s="11">
        <f t="shared" ca="1" si="14"/>
        <v>6.6481252213925032E-9</v>
      </c>
      <c r="M146" s="9">
        <f ca="1">B146/K146</f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 s="18">
        <f t="shared" ca="1" si="15"/>
        <v>226</v>
      </c>
      <c r="I147" s="9"/>
      <c r="J147" s="18">
        <f>J77+J83</f>
        <v>1</v>
      </c>
      <c r="K147" s="11">
        <f ca="1">OFFSET($M$44,_xlfn.XMATCH(A147,$D$45:$D$72),0)</f>
        <v>7.2871665666463401E-12</v>
      </c>
      <c r="L147" s="11">
        <f t="shared" ca="1" si="14"/>
        <v>5.5213658455731765E-12</v>
      </c>
      <c r="M147" s="9">
        <f ca="1">B147/K147</f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 s="18">
        <f t="shared" ca="1" si="15"/>
        <v>224</v>
      </c>
      <c r="I148" s="9"/>
      <c r="J148" s="18">
        <f>J77+J84</f>
        <v>0</v>
      </c>
      <c r="K148" s="11">
        <f ca="1">OFFSET($M$44,_xlfn.XMATCH(A148,$D$45:$D$72),0)</f>
        <v>2.8790709693854716E-10</v>
      </c>
      <c r="L148" s="11">
        <f t="shared" ca="1" si="14"/>
        <v>2.8790709693854716E-10</v>
      </c>
      <c r="M148" s="9">
        <f ca="1">B148/K148</f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 s="18">
        <f t="shared" ca="1" si="15"/>
        <v>225</v>
      </c>
      <c r="I149" s="9"/>
      <c r="J149" s="18">
        <f>J77+2*J84</f>
        <v>-2</v>
      </c>
      <c r="K149" s="11">
        <f ca="1">OFFSET($M$44,_xlfn.XMATCH(A149,$D$45:$D$72),0)</f>
        <v>1.4346548828589335E-16</v>
      </c>
      <c r="L149" s="11">
        <f t="shared" ca="1" si="14"/>
        <v>5.8546856501482838E-17</v>
      </c>
      <c r="M149" s="9">
        <f ca="1">B149/K149</f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 s="18">
        <f t="shared" ca="1" si="15"/>
        <v>227</v>
      </c>
      <c r="I150" s="9"/>
      <c r="J150" s="18">
        <f>J77+J85+J84</f>
        <v>1</v>
      </c>
      <c r="K150" s="11">
        <f ca="1">OFFSET($M$44,_xlfn.XMATCH(A150,$D$45:$D$72),0)</f>
        <v>7.5816641539917124E-10</v>
      </c>
      <c r="L150" s="11">
        <f t="shared" ca="1" si="14"/>
        <v>5.7445018073357147E-10</v>
      </c>
      <c r="M150" s="9">
        <f ca="1">B150/K150</f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s="18" t="e">
        <f t="shared" ca="1" si="15"/>
        <v>#N/A</v>
      </c>
      <c r="K151" s="11" t="e">
        <f ca="1">OFFSET($M$44,_xlfn.XMATCH(A151,$D$45:$D$72),0)</f>
        <v>#N/A</v>
      </c>
      <c r="M151" s="9" t="e">
        <f ca="1">B151/K151</f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s="18" t="e">
        <f t="shared" ca="1" si="15"/>
        <v>#N/A</v>
      </c>
      <c r="K152" s="11" t="e">
        <f ca="1">OFFSET($M$44,_xlfn.XMATCH(A152,$D$45:$D$72),0)</f>
        <v>#N/A</v>
      </c>
      <c r="M152" s="9" t="e">
        <f ca="1">B152/K152</f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s="18" t="e">
        <f t="shared" ca="1" si="15"/>
        <v>#N/A</v>
      </c>
      <c r="K153" s="11" t="e">
        <f ca="1">OFFSET($M$44,_xlfn.XMATCH(A153,$D$45:$D$72),0)</f>
        <v>#N/A</v>
      </c>
      <c r="M153" s="9" t="e">
        <f ca="1">B153/K153</f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s="18" t="e">
        <f t="shared" ca="1" si="15"/>
        <v>#N/A</v>
      </c>
      <c r="K154" s="11" t="e">
        <f ca="1">OFFSET($M$44,_xlfn.XMATCH(A154,$D$45:$D$72),0)</f>
        <v>#N/A</v>
      </c>
      <c r="M154" s="9" t="e">
        <f ca="1">B154/K154</f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s="18" t="e">
        <f t="shared" ca="1" si="15"/>
        <v>#N/A</v>
      </c>
      <c r="K155" s="11" t="e">
        <f ca="1">OFFSET($M$44,_xlfn.XMATCH(A155,$D$45:$D$72),0)</f>
        <v>#N/A</v>
      </c>
      <c r="M155" s="9" t="e">
        <f ca="1">B155/K155</f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s="18" t="e">
        <f t="shared" ca="1" si="15"/>
        <v>#N/A</v>
      </c>
      <c r="K156" s="11" t="e">
        <f ca="1">OFFSET($M$44,_xlfn.XMATCH(A156,$D$45:$D$72),0)</f>
        <v>#N/A</v>
      </c>
      <c r="M156" s="9" t="e">
        <f ca="1">B156/K156</f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s="18" t="e">
        <f t="shared" ca="1" si="15"/>
        <v>#N/A</v>
      </c>
      <c r="K157" s="11" t="e">
        <f ca="1">OFFSET($M$44,_xlfn.XMATCH(A157,$D$45:$D$72),0)</f>
        <v>#N/A</v>
      </c>
      <c r="M157" s="9" t="e">
        <f ca="1">B157/K157</f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s="18" t="e">
        <f t="shared" ca="1" si="15"/>
        <v>#N/A</v>
      </c>
      <c r="K158" s="11" t="e">
        <f ca="1">OFFSET($M$44,_xlfn.XMATCH(A158,$D$45:$D$72),0)</f>
        <v>#N/A</v>
      </c>
      <c r="M158" s="9" t="e">
        <f ca="1">B158/K158</f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s="18" t="e">
        <f t="shared" ca="1" si="15"/>
        <v>#N/A</v>
      </c>
      <c r="K159" s="11" t="e">
        <f ca="1">OFFSET($M$44,_xlfn.XMATCH(A159,$D$45:$D$72),0)</f>
        <v>#N/A</v>
      </c>
      <c r="M159" s="9" t="e">
        <f ca="1">B159/K159</f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s="18" t="e">
        <f t="shared" ca="1" si="15"/>
        <v>#N/A</v>
      </c>
      <c r="K160" s="11" t="e">
        <f ca="1">OFFSET($M$44,_xlfn.XMATCH(A160,$D$45:$D$72),0)</f>
        <v>#N/A</v>
      </c>
      <c r="M160" s="9" t="e">
        <f ca="1">B160/K160</f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s="18" t="e">
        <f t="shared" ca="1" si="15"/>
        <v>#N/A</v>
      </c>
      <c r="K161" s="11" t="e">
        <f ca="1">OFFSET($M$44,_xlfn.XMATCH(A161,$D$45:$D$72),0)</f>
        <v>#N/A</v>
      </c>
      <c r="M161" s="9" t="e">
        <f ca="1">B161/K161</f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s="18" t="e">
        <f t="shared" ca="1" si="15"/>
        <v>#N/A</v>
      </c>
      <c r="K162" s="11" t="e">
        <f ca="1">OFFSET($M$44,_xlfn.XMATCH(A162,$D$45:$D$72),0)</f>
        <v>#N/A</v>
      </c>
      <c r="M162" s="9" t="e">
        <f ca="1">B162/K162</f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s="18" t="e">
        <f t="shared" ca="1" si="15"/>
        <v>#N/A</v>
      </c>
      <c r="K163" s="11" t="e">
        <f ca="1">OFFSET($M$44,_xlfn.XMATCH(A163,$D$45:$D$72),0)</f>
        <v>#N/A</v>
      </c>
      <c r="M163" s="9" t="e">
        <f ca="1">B163/K163</f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s="18" t="e">
        <f t="shared" ca="1" si="15"/>
        <v>#N/A</v>
      </c>
      <c r="K164" s="11" t="e">
        <f ca="1">OFFSET($M$44,_xlfn.XMATCH(A164,$D$45:$D$72),0)</f>
        <v>#N/A</v>
      </c>
      <c r="M164" s="9" t="e">
        <f ca="1">B164/K164</f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s="18" t="e">
        <f t="shared" ca="1" si="15"/>
        <v>#N/A</v>
      </c>
      <c r="K165" s="11" t="e">
        <f ca="1">OFFSET($M$44,_xlfn.XMATCH(A165,$D$45:$D$72),0)</f>
        <v>#N/A</v>
      </c>
      <c r="M165" s="9" t="e">
        <f ca="1">B165/K165</f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s="18" t="e">
        <f t="shared" ca="1" si="15"/>
        <v>#N/A</v>
      </c>
      <c r="K166" s="11" t="e">
        <f ca="1">OFFSET($M$44,_xlfn.XMATCH(A166,$D$45:$D$72),0)</f>
        <v>#N/A</v>
      </c>
      <c r="M166" s="9" t="e">
        <f ca="1">B166/K166</f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s="18" t="e">
        <f t="shared" ca="1" si="15"/>
        <v>#N/A</v>
      </c>
      <c r="K167" s="11" t="e">
        <f ca="1">OFFSET($M$44,_xlfn.XMATCH(A167,$D$45:$D$72),0)</f>
        <v>#N/A</v>
      </c>
      <c r="M167" s="9" t="e">
        <f ca="1">B167/K167</f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s="18" t="e">
        <f t="shared" ca="1" si="15"/>
        <v>#N/A</v>
      </c>
      <c r="K168" s="11" t="e">
        <f ca="1">OFFSET($M$44,_xlfn.XMATCH(A168,$D$45:$D$72),0)</f>
        <v>#N/A</v>
      </c>
      <c r="M168" s="9" t="e">
        <f ca="1">B168/K168</f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s="18" t="e">
        <f t="shared" ca="1" si="15"/>
        <v>#N/A</v>
      </c>
      <c r="K169" s="11" t="e">
        <f ca="1">OFFSET($M$44,_xlfn.XMATCH(A169,$D$45:$D$72),0)</f>
        <v>#N/A</v>
      </c>
      <c r="M169" s="9" t="e">
        <f ca="1">B169/K169</f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s="18" t="e">
        <f t="shared" ca="1" si="15"/>
        <v>#N/A</v>
      </c>
      <c r="K170" s="11" t="e">
        <f ca="1">OFFSET($M$44,_xlfn.XMATCH(A170,$D$45:$D$72),0)</f>
        <v>#N/A</v>
      </c>
      <c r="M170" s="9" t="e">
        <f ca="1">B170/K170</f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s="18" t="e">
        <f t="shared" ca="1" si="15"/>
        <v>#N/A</v>
      </c>
      <c r="K171" s="11" t="e">
        <f ca="1">OFFSET($M$44,_xlfn.XMATCH(A171,$D$45:$D$72),0)</f>
        <v>#N/A</v>
      </c>
      <c r="M171" s="9" t="e">
        <f ca="1">B171/K171</f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s="18" t="e">
        <f t="shared" ca="1" si="15"/>
        <v>#N/A</v>
      </c>
      <c r="K172" s="11" t="e">
        <f ca="1">OFFSET($M$44,_xlfn.XMATCH(A172,$D$45:$D$72),0)</f>
        <v>#N/A</v>
      </c>
      <c r="M172" s="9" t="e">
        <f ca="1">B172/K172</f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s="18" t="e">
        <f t="shared" ca="1" si="15"/>
        <v>#N/A</v>
      </c>
      <c r="K173" s="11" t="e">
        <f ca="1">OFFSET($M$44,_xlfn.XMATCH(A173,$D$45:$D$72),0)</f>
        <v>#N/A</v>
      </c>
      <c r="M173" s="9" t="e">
        <f ca="1">B173/K173</f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s="18" t="e">
        <f t="shared" ca="1" si="15"/>
        <v>#N/A</v>
      </c>
      <c r="K174" s="11" t="e">
        <f ca="1">OFFSET($M$44,_xlfn.XMATCH(A174,$D$45:$D$72),0)</f>
        <v>#N/A</v>
      </c>
      <c r="M174" s="9" t="e">
        <f ca="1">B174/K174</f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s="18" t="e">
        <f t="shared" ca="1" si="15"/>
        <v>#N/A</v>
      </c>
      <c r="K175" s="11" t="e">
        <f ca="1">OFFSET($M$44,_xlfn.XMATCH(A175,$D$45:$D$72),0)</f>
        <v>#N/A</v>
      </c>
      <c r="M175" s="9" t="e">
        <f ca="1">B175/K175</f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s="18" t="e">
        <f t="shared" ca="1" si="15"/>
        <v>#N/A</v>
      </c>
      <c r="K176" s="11" t="e">
        <f ca="1">OFFSET($M$44,_xlfn.XMATCH(A176,$D$45:$D$72),0)</f>
        <v>#N/A</v>
      </c>
      <c r="M176" s="9" t="e">
        <f ca="1">B176/K176</f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s="18" t="e">
        <f t="shared" ca="1" si="15"/>
        <v>#N/A</v>
      </c>
      <c r="K177" s="11" t="e">
        <f ca="1">OFFSET($M$44,_xlfn.XMATCH(A177,$D$45:$D$72),0)</f>
        <v>#N/A</v>
      </c>
      <c r="M177" s="9" t="e">
        <f ca="1">B177/K177</f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s="18" t="e">
        <f t="shared" ca="1" si="15"/>
        <v>#N/A</v>
      </c>
      <c r="K178" s="11" t="e">
        <f ca="1">OFFSET($M$44,_xlfn.XMATCH(A178,$D$45:$D$72),0)</f>
        <v>#N/A</v>
      </c>
      <c r="M178" s="9" t="e">
        <f ca="1">B178/K178</f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s="18" t="e">
        <f t="shared" ca="1" si="15"/>
        <v>#N/A</v>
      </c>
      <c r="K179" s="11" t="e">
        <f ca="1">OFFSET($M$44,_xlfn.XMATCH(A179,$D$45:$D$72),0)</f>
        <v>#N/A</v>
      </c>
      <c r="M179" s="9" t="e">
        <f ca="1">B179/K179</f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s="18" t="e">
        <f t="shared" ca="1" si="15"/>
        <v>#N/A</v>
      </c>
      <c r="K180" s="11" t="e">
        <f ca="1">OFFSET($M$44,_xlfn.XMATCH(A180,$D$45:$D$72),0)</f>
        <v>#N/A</v>
      </c>
      <c r="M180" s="9" t="e">
        <f ca="1">B180/K180</f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s="18" t="e">
        <f t="shared" ca="1" si="15"/>
        <v>#N/A</v>
      </c>
      <c r="K181" s="11" t="e">
        <f ca="1">OFFSET($M$44,_xlfn.XMATCH(A181,$D$45:$D$72),0)</f>
        <v>#N/A</v>
      </c>
      <c r="M181" s="9" t="e">
        <f ca="1">B181/K181</f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s="18" t="e">
        <f t="shared" ca="1" si="15"/>
        <v>#N/A</v>
      </c>
      <c r="K182" s="11" t="e">
        <f ca="1">OFFSET($M$44,_xlfn.XMATCH(A182,$D$45:$D$72),0)</f>
        <v>#N/A</v>
      </c>
      <c r="M182" s="9" t="e">
        <f ca="1">B182/K182</f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s="18" t="e">
        <f t="shared" ca="1" si="15"/>
        <v>#N/A</v>
      </c>
      <c r="K183" s="11" t="e">
        <f ca="1">OFFSET($M$44,_xlfn.XMATCH(A183,$D$45:$D$72),0)</f>
        <v>#N/A</v>
      </c>
      <c r="M183" s="9" t="e">
        <f ca="1">B183/K183</f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s="18" t="e">
        <f t="shared" ca="1" si="15"/>
        <v>#N/A</v>
      </c>
      <c r="K184" s="11" t="e">
        <f ca="1">OFFSET($M$44,_xlfn.XMATCH(A184,$D$45:$D$72),0)</f>
        <v>#N/A</v>
      </c>
      <c r="M184" s="9" t="e">
        <f ca="1">B184/K184</f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6">
        <v>8.2238699999999996E-10</v>
      </c>
      <c r="C185" s="14">
        <v>108</v>
      </c>
      <c r="D185" s="14">
        <v>109</v>
      </c>
      <c r="E185" s="20" t="e">
        <f t="shared" ca="1" si="15"/>
        <v>#N/A</v>
      </c>
      <c r="F185" s="14" t="s">
        <v>143</v>
      </c>
      <c r="G185" s="14">
        <v>1</v>
      </c>
      <c r="H185" s="14"/>
      <c r="I185" s="14"/>
      <c r="J185" s="20">
        <f>J89-$J$85</f>
        <v>-1</v>
      </c>
      <c r="K185" s="26">
        <f t="shared" ref="K185:K192" ca="1" si="16">T20</f>
        <v>8.2238281095586346E-10</v>
      </c>
      <c r="M185" s="15">
        <f ca="1">B185/K185</f>
        <v>1.0000050937885383</v>
      </c>
      <c r="N185" s="18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6">
        <v>8.2205199999999999E-10</v>
      </c>
      <c r="C186" s="14">
        <v>109</v>
      </c>
      <c r="D186" s="14">
        <v>110</v>
      </c>
      <c r="E186" s="20" t="e">
        <f t="shared" ca="1" si="15"/>
        <v>#N/A</v>
      </c>
      <c r="F186" s="14" t="s">
        <v>143</v>
      </c>
      <c r="G186" s="14">
        <v>2</v>
      </c>
      <c r="H186" s="14"/>
      <c r="I186" s="14"/>
      <c r="J186" s="20">
        <f t="shared" ref="J186:J192" si="17">J90-$J$85</f>
        <v>-1</v>
      </c>
      <c r="K186" s="26">
        <f t="shared" ca="1" si="16"/>
        <v>8.2204076003727468E-10</v>
      </c>
      <c r="M186" s="15">
        <f ca="1">B186/K186</f>
        <v>1.0000136732425833</v>
      </c>
      <c r="N186" s="18">
        <f t="shared" ref="N186:N192" ca="1" si="1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6">
        <v>8.2071199999999997E-10</v>
      </c>
      <c r="C187" s="14">
        <v>110</v>
      </c>
      <c r="D187" s="14">
        <v>111</v>
      </c>
      <c r="E187" s="20" t="e">
        <f t="shared" ca="1" si="15"/>
        <v>#N/A</v>
      </c>
      <c r="F187" s="14" t="s">
        <v>143</v>
      </c>
      <c r="G187" s="14">
        <v>3</v>
      </c>
      <c r="H187" s="14"/>
      <c r="I187" s="14"/>
      <c r="J187" s="20">
        <f t="shared" si="17"/>
        <v>-1</v>
      </c>
      <c r="K187" s="26">
        <f t="shared" ca="1" si="16"/>
        <v>8.20702514406738E-10</v>
      </c>
      <c r="M187" s="15">
        <f ca="1">B187/K187</f>
        <v>1.0000115578947248</v>
      </c>
      <c r="N187" s="18">
        <f t="shared" ca="1" si="1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6">
        <v>8.15509E-10</v>
      </c>
      <c r="C188" s="14">
        <v>111</v>
      </c>
      <c r="D188" s="14">
        <v>112</v>
      </c>
      <c r="E188" s="20" t="e">
        <f t="shared" ca="1" si="15"/>
        <v>#N/A</v>
      </c>
      <c r="F188" s="14" t="s">
        <v>143</v>
      </c>
      <c r="G188" s="14">
        <v>4</v>
      </c>
      <c r="H188" s="14"/>
      <c r="I188" s="14"/>
      <c r="J188" s="20">
        <f t="shared" si="17"/>
        <v>-1</v>
      </c>
      <c r="K188" s="26">
        <f t="shared" ca="1" si="16"/>
        <v>8.1549777969439881E-10</v>
      </c>
      <c r="M188" s="15">
        <f ca="1">B188/K188</f>
        <v>1.0000137588426119</v>
      </c>
      <c r="N188" s="18">
        <f t="shared" ca="1" si="1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6">
        <v>3.07859E-10</v>
      </c>
      <c r="C189" s="14">
        <v>112</v>
      </c>
      <c r="D189" s="14">
        <v>113</v>
      </c>
      <c r="E189" s="20" t="e">
        <f t="shared" ca="1" si="15"/>
        <v>#N/A</v>
      </c>
      <c r="F189" s="14" t="s">
        <v>143</v>
      </c>
      <c r="G189" s="14">
        <v>5</v>
      </c>
      <c r="H189" s="14"/>
      <c r="I189" s="14"/>
      <c r="J189" s="20">
        <f t="shared" si="17"/>
        <v>-1</v>
      </c>
      <c r="K189" s="26">
        <f t="shared" ca="1" si="16"/>
        <v>3.0785754107073801E-10</v>
      </c>
      <c r="M189" s="15">
        <f ca="1">B189/K189</f>
        <v>1.0000047389752316</v>
      </c>
      <c r="N189" s="18">
        <f t="shared" ca="1" si="1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6">
        <v>7.2508300000000004E-11</v>
      </c>
      <c r="C190" s="14">
        <v>113</v>
      </c>
      <c r="D190" s="14">
        <v>114</v>
      </c>
      <c r="E190" s="20" t="e">
        <f t="shared" ca="1" si="15"/>
        <v>#N/A</v>
      </c>
      <c r="F190" s="14" t="s">
        <v>143</v>
      </c>
      <c r="G190" s="14">
        <v>6</v>
      </c>
      <c r="H190" s="14"/>
      <c r="I190" s="14"/>
      <c r="J190" s="20">
        <f t="shared" si="17"/>
        <v>-1</v>
      </c>
      <c r="K190" s="26">
        <f t="shared" ca="1" si="16"/>
        <v>7.2509474242070642E-11</v>
      </c>
      <c r="M190" s="15">
        <f ca="1">B190/K190</f>
        <v>0.99998380567390799</v>
      </c>
      <c r="N190" s="18">
        <f t="shared" ca="1" si="1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6">
        <v>6.2325600000000003E-12</v>
      </c>
      <c r="C191" s="14">
        <v>114</v>
      </c>
      <c r="D191" s="14">
        <v>115</v>
      </c>
      <c r="E191" s="20" t="e">
        <f t="shared" ca="1" si="15"/>
        <v>#N/A</v>
      </c>
      <c r="F191" s="14" t="s">
        <v>143</v>
      </c>
      <c r="G191" s="14">
        <v>7</v>
      </c>
      <c r="H191" s="14"/>
      <c r="I191" s="14"/>
      <c r="J191" s="20">
        <f t="shared" si="17"/>
        <v>-1</v>
      </c>
      <c r="K191" s="26">
        <f t="shared" ca="1" si="16"/>
        <v>6.2325815072788999E-12</v>
      </c>
      <c r="M191" s="15">
        <f ca="1">B191/K191</f>
        <v>0.99999654921818915</v>
      </c>
      <c r="N191" s="18">
        <f t="shared" ca="1" si="1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6">
        <v>4.5446200000000001E-13</v>
      </c>
      <c r="C192" s="14">
        <v>115</v>
      </c>
      <c r="D192" s="14">
        <v>116</v>
      </c>
      <c r="E192" s="20" t="e">
        <f t="shared" ca="1" si="15"/>
        <v>#N/A</v>
      </c>
      <c r="F192" s="14" t="s">
        <v>143</v>
      </c>
      <c r="G192" s="14">
        <v>8</v>
      </c>
      <c r="H192" s="14"/>
      <c r="I192" s="14"/>
      <c r="J192" s="20">
        <f t="shared" si="17"/>
        <v>-1</v>
      </c>
      <c r="K192" s="26">
        <f t="shared" ca="1" si="16"/>
        <v>4.5445057993747044E-13</v>
      </c>
      <c r="M192" s="15">
        <f ca="1">B192/K192</f>
        <v>1.0000251293826738</v>
      </c>
      <c r="N192" s="18">
        <f t="shared" ca="1" si="1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s="18" t="e">
        <f t="shared" ca="1" si="15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ca="1">B193/K193</f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s="18" t="e">
        <f t="shared" ca="1" si="15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ca="1">B194/K194</f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s="18" t="e">
        <f t="shared" ca="1" si="15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ca="1">B195/K195</f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s="18" t="e">
        <f t="shared" ca="1" si="15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ca="1">B196/K196</f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s="18" t="e">
        <f t="shared" ca="1" si="15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ca="1">B197/K197</f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s="18" t="e">
        <f t="shared" ca="1" si="15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ca="1">B198/K198</f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s="18" t="e">
        <f t="shared" ca="1" si="15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ca="1">B199/K199</f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s="18" t="e">
        <f t="shared" ca="1" si="15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ca="1">B200/K200</f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s="18" t="e">
        <f t="shared" ca="1" si="15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ca="1">B201/K201</f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s="18" t="e">
        <f t="shared" ca="1" si="15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ca="1">B202/K202</f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s="18" t="e">
        <f t="shared" ca="1" si="15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ca="1">B203/K203</f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s="18" t="e">
        <f t="shared" ca="1" si="15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ca="1">B204/K204</f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s="18" t="e">
        <f t="shared" ca="1" si="15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ca="1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s="18" t="e">
        <f t="shared" ref="E206:E269" ca="1" si="19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ca="1">B206/K206</f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s="18" t="e">
        <f t="shared" ca="1" si="19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ca="1">B207/K207</f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s="18" t="e">
        <f t="shared" ca="1" si="19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ca="1">B208/K208</f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s="18" t="e">
        <f t="shared" ca="1" si="19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ca="1">B209/K209</f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s="18" t="e">
        <f t="shared" ca="1" si="19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ca="1">B210/K210</f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s="18" t="e">
        <f t="shared" ca="1" si="19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ca="1">B211/K211</f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s="18" t="e">
        <f t="shared" ca="1" si="19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ca="1">B212/K212</f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s="18" t="e">
        <f t="shared" ca="1" si="19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ca="1">B213/K213</f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s="18" t="e">
        <f t="shared" ca="1" si="19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ca="1">B214/K214</f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s="18" t="e">
        <f t="shared" ca="1" si="19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ca="1">B215/K215</f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s="18" t="e">
        <f t="shared" ca="1" si="19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ca="1">B216/K216</f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s="18" t="e">
        <f t="shared" ca="1" si="19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ca="1">B217/K217</f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s="18" t="e">
        <f t="shared" ca="1" si="19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ca="1">B218/K218</f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s="18" t="e">
        <f t="shared" ca="1" si="19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ca="1">B219/K219</f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s="18" t="e">
        <f t="shared" ca="1" si="19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ca="1">B220/K220</f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s="18" t="e">
        <f t="shared" ca="1" si="19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ca="1">B221/K221</f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s="18" t="e">
        <f t="shared" ca="1" si="19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ca="1">B222/K222</f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s="18" t="e">
        <f t="shared" ca="1" si="19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ca="1">B223/K223</f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s="18" t="e">
        <f t="shared" ca="1" si="19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ca="1">B224/K224</f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s="18" t="e">
        <f t="shared" ca="1" si="19"/>
        <v>#N/A</v>
      </c>
      <c r="F225" t="s">
        <v>143</v>
      </c>
      <c r="G225">
        <v>1</v>
      </c>
      <c r="H225">
        <v>2</v>
      </c>
      <c r="I225" t="s">
        <v>6</v>
      </c>
      <c r="J225"/>
      <c r="K225" s="4">
        <f t="shared" ref="K225:K236" ca="1" si="20">S30</f>
        <v>3.1387083748648967E-14</v>
      </c>
      <c r="L225" s="18"/>
      <c r="M225" s="9">
        <f ca="1">B225/K225</f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s="18" t="e">
        <f t="shared" ca="1" si="19"/>
        <v>#N/A</v>
      </c>
      <c r="F226" t="s">
        <v>143</v>
      </c>
      <c r="G226">
        <v>1</v>
      </c>
      <c r="H226">
        <v>4</v>
      </c>
      <c r="I226" t="s">
        <v>6</v>
      </c>
      <c r="J226"/>
      <c r="K226" s="4">
        <f t="shared" ca="1" si="20"/>
        <v>4.5077210831365277E-13</v>
      </c>
      <c r="L226" s="18"/>
      <c r="M226" s="9">
        <f ca="1">B226/K226</f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s="18" t="e">
        <f t="shared" ca="1" si="19"/>
        <v>#N/A</v>
      </c>
      <c r="F227" t="s">
        <v>143</v>
      </c>
      <c r="G227">
        <v>1</v>
      </c>
      <c r="H227">
        <v>6</v>
      </c>
      <c r="I227" t="s">
        <v>6</v>
      </c>
      <c r="J227"/>
      <c r="K227" s="4">
        <f t="shared" ca="1" si="20"/>
        <v>6.654911375130667E-12</v>
      </c>
      <c r="L227" s="18"/>
      <c r="M227" s="9">
        <f ca="1">B227/K227</f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s="18" t="e">
        <f t="shared" ca="1" si="19"/>
        <v>#N/A</v>
      </c>
      <c r="F228" t="s">
        <v>143</v>
      </c>
      <c r="G228">
        <v>1</v>
      </c>
      <c r="H228">
        <v>8</v>
      </c>
      <c r="I228" t="s">
        <v>6</v>
      </c>
      <c r="J228"/>
      <c r="K228" s="4">
        <f t="shared" ca="1" si="20"/>
        <v>6.7334808979702904E-12</v>
      </c>
      <c r="L228" s="18"/>
      <c r="M228" s="9">
        <f ca="1">B228/K228</f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s="18" t="e">
        <f t="shared" ca="1" si="19"/>
        <v>#N/A</v>
      </c>
      <c r="F229" t="s">
        <v>143</v>
      </c>
      <c r="G229">
        <v>2</v>
      </c>
      <c r="H229">
        <v>3</v>
      </c>
      <c r="I229" t="s">
        <v>6</v>
      </c>
      <c r="J229"/>
      <c r="K229" s="4">
        <f t="shared" ca="1" si="20"/>
        <v>1.1515618841477051E-13</v>
      </c>
      <c r="L229" s="18"/>
      <c r="M229" s="9">
        <f ca="1">B229/K229</f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s="18" t="e">
        <f t="shared" ca="1" si="19"/>
        <v>#N/A</v>
      </c>
      <c r="F230" t="s">
        <v>143</v>
      </c>
      <c r="G230">
        <v>2</v>
      </c>
      <c r="H230">
        <v>5</v>
      </c>
      <c r="I230" t="s">
        <v>6</v>
      </c>
      <c r="J230"/>
      <c r="K230" s="4">
        <f t="shared" ca="1" si="20"/>
        <v>1.6877364150036126E-12</v>
      </c>
      <c r="L230" s="18"/>
      <c r="M230" s="9">
        <f ca="1">B230/K230</f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s="18" t="e">
        <f t="shared" ca="1" si="19"/>
        <v>#N/A</v>
      </c>
      <c r="F231" t="s">
        <v>143</v>
      </c>
      <c r="G231">
        <v>2</v>
      </c>
      <c r="H231">
        <v>7</v>
      </c>
      <c r="I231" t="s">
        <v>6</v>
      </c>
      <c r="J231"/>
      <c r="K231" s="4">
        <f t="shared" ca="1" si="20"/>
        <v>1.7602003452073928E-12</v>
      </c>
      <c r="L231" s="18"/>
      <c r="M231" s="9">
        <f ca="1">B231/K231</f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s="18" t="e">
        <f t="shared" ca="1" si="19"/>
        <v>#N/A</v>
      </c>
      <c r="F232" t="s">
        <v>143</v>
      </c>
      <c r="G232">
        <v>3</v>
      </c>
      <c r="H232">
        <v>4</v>
      </c>
      <c r="I232" t="s">
        <v>6</v>
      </c>
      <c r="J232"/>
      <c r="K232" s="4">
        <f t="shared" ca="1" si="20"/>
        <v>2.2800131172511543E-13</v>
      </c>
      <c r="L232" s="18"/>
      <c r="M232" s="9">
        <f ca="1">B232/K232</f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s="18" t="e">
        <f t="shared" ca="1" si="19"/>
        <v>#N/A</v>
      </c>
      <c r="F233" t="s">
        <v>143</v>
      </c>
      <c r="G233">
        <v>3</v>
      </c>
      <c r="H233">
        <v>6</v>
      </c>
      <c r="I233" t="s">
        <v>6</v>
      </c>
      <c r="J233"/>
      <c r="K233" s="4">
        <f t="shared" ca="1" si="20"/>
        <v>4.5160476803117928E-13</v>
      </c>
      <c r="L233" s="18"/>
      <c r="M233" s="9">
        <f ca="1">B233/K233</f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s="18" t="e">
        <f t="shared" ca="1" si="19"/>
        <v>#N/A</v>
      </c>
      <c r="F234" t="s">
        <v>143</v>
      </c>
      <c r="G234">
        <v>3</v>
      </c>
      <c r="H234">
        <v>8</v>
      </c>
      <c r="I234" t="s">
        <v>6</v>
      </c>
      <c r="J234"/>
      <c r="K234" s="4">
        <f t="shared" ca="1" si="20"/>
        <v>4.5196284597153349E-13</v>
      </c>
      <c r="L234" s="18"/>
      <c r="M234" s="9">
        <f ca="1">B234/K234</f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s="18" t="e">
        <f t="shared" ca="1" si="19"/>
        <v>#N/A</v>
      </c>
      <c r="F235" t="s">
        <v>143</v>
      </c>
      <c r="G235">
        <v>4</v>
      </c>
      <c r="H235">
        <v>5</v>
      </c>
      <c r="I235" t="s">
        <v>6</v>
      </c>
      <c r="J235"/>
      <c r="K235" s="4">
        <f t="shared" ca="1" si="20"/>
        <v>1.1514690664871772E-13</v>
      </c>
      <c r="L235" s="18"/>
      <c r="M235" s="9">
        <f ca="1">B235/K235</f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6">
        <v>1.15473E-13</v>
      </c>
      <c r="C236" s="14">
        <v>159</v>
      </c>
      <c r="D236" s="14">
        <v>160</v>
      </c>
      <c r="E236" s="20" t="e">
        <f t="shared" ca="1" si="19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9">
        <f t="shared" ca="1" si="20"/>
        <v>1.1547194906862672E-13</v>
      </c>
      <c r="L236" s="20"/>
      <c r="M236" s="15">
        <f ca="1">B236/K236</f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s="18" t="e">
        <f t="shared" ca="1" si="19"/>
        <v>#N/A</v>
      </c>
      <c r="F237" t="s">
        <v>143</v>
      </c>
      <c r="G237">
        <v>2</v>
      </c>
      <c r="H237">
        <v>1</v>
      </c>
      <c r="I237" t="s">
        <v>6</v>
      </c>
      <c r="J237"/>
      <c r="K237" s="4">
        <f t="shared" ref="K237:K248" ca="1" si="21">R30</f>
        <v>8.0060377373610479E-15</v>
      </c>
      <c r="L237" s="18"/>
      <c r="M237" s="9">
        <f ca="1">B237/K237</f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s="18" t="e">
        <f t="shared" ca="1" si="19"/>
        <v>#N/A</v>
      </c>
      <c r="F238" t="s">
        <v>143</v>
      </c>
      <c r="G238">
        <v>4</v>
      </c>
      <c r="H238">
        <v>1</v>
      </c>
      <c r="I238" t="s">
        <v>6</v>
      </c>
      <c r="J238"/>
      <c r="K238" s="4">
        <f t="shared" ca="1" si="21"/>
        <v>7.480954891953641E-15</v>
      </c>
      <c r="L238" s="18"/>
      <c r="M238" s="9">
        <f ca="1">B238/K238</f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s="18" t="e">
        <f t="shared" ca="1" si="19"/>
        <v>#N/A</v>
      </c>
      <c r="F239" t="s">
        <v>143</v>
      </c>
      <c r="G239">
        <v>6</v>
      </c>
      <c r="H239">
        <v>1</v>
      </c>
      <c r="I239" t="s">
        <v>6</v>
      </c>
      <c r="J239"/>
      <c r="K239" s="4">
        <f t="shared" ca="1" si="21"/>
        <v>9.4364565148010075E-17</v>
      </c>
      <c r="L239" s="18"/>
      <c r="M239" s="9">
        <f ca="1">B239/K239</f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s="18" t="e">
        <f t="shared" ca="1" si="19"/>
        <v>#N/A</v>
      </c>
      <c r="F240" t="s">
        <v>143</v>
      </c>
      <c r="G240">
        <v>8</v>
      </c>
      <c r="H240">
        <v>1</v>
      </c>
      <c r="I240" t="s">
        <v>6</v>
      </c>
      <c r="J240"/>
      <c r="K240" s="4">
        <f t="shared" ca="1" si="21"/>
        <v>4.9344599954545847E-19</v>
      </c>
      <c r="L240" s="18"/>
      <c r="M240" s="9">
        <f ca="1">B240/K240</f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s="18" t="e">
        <f t="shared" ca="1" si="19"/>
        <v>#N/A</v>
      </c>
      <c r="F241" t="s">
        <v>143</v>
      </c>
      <c r="G241">
        <v>3</v>
      </c>
      <c r="H241">
        <v>2</v>
      </c>
      <c r="I241" t="s">
        <v>6</v>
      </c>
      <c r="J241"/>
      <c r="K241" s="4">
        <f t="shared" ca="1" si="21"/>
        <v>2.9373381659868082E-14</v>
      </c>
      <c r="L241" s="18"/>
      <c r="M241" s="9">
        <f ca="1">B241/K241</f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s="18" t="e">
        <f t="shared" ca="1" si="19"/>
        <v>#N/A</v>
      </c>
      <c r="F242" t="s">
        <v>143</v>
      </c>
      <c r="G242">
        <v>5</v>
      </c>
      <c r="H242">
        <v>2</v>
      </c>
      <c r="I242" t="s">
        <v>6</v>
      </c>
      <c r="J242"/>
      <c r="K242" s="4">
        <f t="shared" ca="1" si="21"/>
        <v>1.3050824641277445E-15</v>
      </c>
      <c r="L242" s="18"/>
      <c r="M242" s="9">
        <f ca="1">B242/K242</f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s="18" t="e">
        <f t="shared" ca="1" si="19"/>
        <v>#N/A</v>
      </c>
      <c r="F243" t="s">
        <v>143</v>
      </c>
      <c r="G243">
        <v>7</v>
      </c>
      <c r="H243">
        <v>2</v>
      </c>
      <c r="I243" t="s">
        <v>6</v>
      </c>
      <c r="J243"/>
      <c r="K243" s="4">
        <f t="shared" ca="1" si="21"/>
        <v>7.0344276706494338E-18</v>
      </c>
      <c r="L243" s="18"/>
      <c r="M243" s="9">
        <f ca="1">B243/K243</f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s="18" t="e">
        <f t="shared" ca="1" si="19"/>
        <v>#N/A</v>
      </c>
      <c r="F244" t="s">
        <v>143</v>
      </c>
      <c r="G244">
        <v>4</v>
      </c>
      <c r="H244">
        <v>3</v>
      </c>
      <c r="I244" t="s">
        <v>6</v>
      </c>
      <c r="J244"/>
      <c r="K244" s="4">
        <f t="shared" ca="1" si="21"/>
        <v>5.8157270055956303E-14</v>
      </c>
      <c r="L244" s="18"/>
      <c r="M244" s="9">
        <f ca="1">B244/K244</f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s="18" t="e">
        <f t="shared" ca="1" si="19"/>
        <v>#N/A</v>
      </c>
      <c r="F245" t="s">
        <v>143</v>
      </c>
      <c r="G245">
        <v>6</v>
      </c>
      <c r="H245">
        <v>3</v>
      </c>
      <c r="I245" t="s">
        <v>6</v>
      </c>
      <c r="J245"/>
      <c r="K245" s="4">
        <f t="shared" ca="1" si="21"/>
        <v>9.8421924294093505E-17</v>
      </c>
      <c r="L245" s="18"/>
      <c r="M245" s="9">
        <f ca="1">B245/K245</f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s="18" t="e">
        <f t="shared" ca="1" si="19"/>
        <v>#N/A</v>
      </c>
      <c r="F246" t="s">
        <v>143</v>
      </c>
      <c r="G246">
        <v>8</v>
      </c>
      <c r="H246">
        <v>3</v>
      </c>
      <c r="I246" t="s">
        <v>6</v>
      </c>
      <c r="J246"/>
      <c r="K246" s="4">
        <f t="shared" ca="1" si="21"/>
        <v>5.0906050190847214E-19</v>
      </c>
      <c r="L246" s="18"/>
      <c r="M246" s="9">
        <f ca="1">B246/K246</f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s="18" t="e">
        <f t="shared" ca="1" si="19"/>
        <v>#N/A</v>
      </c>
      <c r="F247" t="s">
        <v>143</v>
      </c>
      <c r="G247">
        <v>5</v>
      </c>
      <c r="H247">
        <v>4</v>
      </c>
      <c r="I247" t="s">
        <v>6</v>
      </c>
      <c r="J247"/>
      <c r="K247" s="4">
        <f t="shared" ca="1" si="21"/>
        <v>1.3685235503448278E-15</v>
      </c>
      <c r="L247" s="18"/>
      <c r="M247" s="9">
        <f ca="1">B247/K247</f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6">
        <v>7.0927100000000005E-18</v>
      </c>
      <c r="C248" s="14">
        <v>171</v>
      </c>
      <c r="D248" s="14">
        <v>172</v>
      </c>
      <c r="E248" s="20" t="e">
        <f t="shared" ca="1" si="19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9">
        <f t="shared" ca="1" si="21"/>
        <v>7.0926712378074026E-18</v>
      </c>
      <c r="L248" s="20"/>
      <c r="M248" s="15">
        <f ca="1">B248/K248</f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s="18" t="e">
        <f t="shared" ca="1" si="19"/>
        <v>#N/A</v>
      </c>
      <c r="F249" t="s">
        <v>143</v>
      </c>
      <c r="G249">
        <v>1</v>
      </c>
      <c r="H249">
        <v>2</v>
      </c>
      <c r="J249"/>
      <c r="K249" s="4">
        <f t="shared" ref="K249:K260" ca="1" si="22">T30</f>
        <v>2.0528988059275065E-10</v>
      </c>
      <c r="L249" s="18"/>
      <c r="M249" s="9">
        <f ca="1">B249/K249</f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s="18" t="e">
        <f t="shared" ca="1" si="19"/>
        <v>#N/A</v>
      </c>
      <c r="F250" t="s">
        <v>143</v>
      </c>
      <c r="G250">
        <v>1</v>
      </c>
      <c r="H250">
        <v>4</v>
      </c>
      <c r="J250"/>
      <c r="K250" s="4">
        <f t="shared" ca="1" si="22"/>
        <v>2.009196125937367E-10</v>
      </c>
      <c r="L250" s="18"/>
      <c r="M250" s="9">
        <f ca="1">B250/K250</f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s="18" t="e">
        <f t="shared" ca="1" si="19"/>
        <v>#N/A</v>
      </c>
      <c r="F251" t="s">
        <v>143</v>
      </c>
      <c r="G251">
        <v>1</v>
      </c>
      <c r="H251">
        <v>6</v>
      </c>
      <c r="J251"/>
      <c r="K251" s="4">
        <f t="shared" ca="1" si="22"/>
        <v>1.3626801663116443E-10</v>
      </c>
      <c r="L251" s="18"/>
      <c r="M251" s="9">
        <f ca="1">B251/K251</f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s="18" t="e">
        <f t="shared" ca="1" si="19"/>
        <v>#N/A</v>
      </c>
      <c r="F252" t="s">
        <v>143</v>
      </c>
      <c r="G252">
        <v>1</v>
      </c>
      <c r="H252">
        <v>8</v>
      </c>
      <c r="J252"/>
      <c r="K252" s="4">
        <f t="shared" ca="1" si="22"/>
        <v>1.3544926598767861E-10</v>
      </c>
      <c r="L252" s="18"/>
      <c r="M252" s="9">
        <f ca="1">B252/K252</f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s="18" t="e">
        <f t="shared" ca="1" si="19"/>
        <v>#N/A</v>
      </c>
      <c r="F253" t="s">
        <v>143</v>
      </c>
      <c r="G253">
        <v>2</v>
      </c>
      <c r="H253">
        <v>3</v>
      </c>
      <c r="J253"/>
      <c r="K253" s="4">
        <f t="shared" ca="1" si="22"/>
        <v>2.0122684173121894E-10</v>
      </c>
      <c r="L253" s="18"/>
      <c r="M253" s="9">
        <f ca="1">B253/K253</f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s="18" t="e">
        <f t="shared" ca="1" si="19"/>
        <v>#N/A</v>
      </c>
      <c r="F254" t="s">
        <v>143</v>
      </c>
      <c r="G254">
        <v>2</v>
      </c>
      <c r="H254">
        <v>5</v>
      </c>
      <c r="J254"/>
      <c r="K254" s="4">
        <f t="shared" ca="1" si="22"/>
        <v>1.415945059975753E-10</v>
      </c>
      <c r="L254" s="18"/>
      <c r="M254" s="9">
        <f ca="1">B254/K254</f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s="18" t="e">
        <f t="shared" ca="1" si="19"/>
        <v>#N/A</v>
      </c>
      <c r="F255" t="s">
        <v>143</v>
      </c>
      <c r="G255">
        <v>2</v>
      </c>
      <c r="H255">
        <v>7</v>
      </c>
      <c r="J255"/>
      <c r="K255" s="4">
        <f t="shared" ca="1" si="22"/>
        <v>1.3884667412481703E-10</v>
      </c>
      <c r="L255" s="18"/>
      <c r="M255" s="9">
        <f ca="1">B255/K255</f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s="18" t="e">
        <f t="shared" ca="1" si="19"/>
        <v>#N/A</v>
      </c>
      <c r="F256" t="s">
        <v>143</v>
      </c>
      <c r="G256">
        <v>3</v>
      </c>
      <c r="H256">
        <v>4</v>
      </c>
      <c r="J256"/>
      <c r="K256" s="4">
        <f t="shared" ca="1" si="22"/>
        <v>1.7232143354441882E-10</v>
      </c>
      <c r="L256" s="18"/>
      <c r="M256" s="9">
        <f ca="1">B256/K256</f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s="18" t="e">
        <f t="shared" ca="1" si="19"/>
        <v>#N/A</v>
      </c>
      <c r="F257" t="s">
        <v>143</v>
      </c>
      <c r="G257">
        <v>3</v>
      </c>
      <c r="H257">
        <v>6</v>
      </c>
      <c r="J257"/>
      <c r="K257" s="4">
        <f t="shared" ca="1" si="22"/>
        <v>1.3977534488152411E-10</v>
      </c>
      <c r="L257" s="18"/>
      <c r="M257" s="9">
        <f ca="1">B257/K257</f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s="18" t="e">
        <f t="shared" ca="1" si="19"/>
        <v>#N/A</v>
      </c>
      <c r="F258" t="s">
        <v>143</v>
      </c>
      <c r="G258">
        <v>3</v>
      </c>
      <c r="H258">
        <v>8</v>
      </c>
      <c r="J258"/>
      <c r="K258" s="4">
        <f t="shared" ca="1" si="22"/>
        <v>1.3972323060509192E-10</v>
      </c>
      <c r="L258" s="18"/>
      <c r="M258" s="9">
        <f ca="1">B258/K258</f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s="18" t="e">
        <f t="shared" ca="1" si="19"/>
        <v>#N/A</v>
      </c>
      <c r="F259" t="s">
        <v>143</v>
      </c>
      <c r="G259">
        <v>4</v>
      </c>
      <c r="H259">
        <v>5</v>
      </c>
      <c r="J259"/>
      <c r="K259" s="4">
        <f t="shared" ca="1" si="22"/>
        <v>1.4013656497025153E-10</v>
      </c>
      <c r="L259" s="18"/>
      <c r="M259" s="9">
        <f ca="1">B259/K259</f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6">
        <v>3.0083599999999998E-15</v>
      </c>
      <c r="C260" s="14">
        <v>183</v>
      </c>
      <c r="D260" s="14">
        <v>184</v>
      </c>
      <c r="E260" s="20" t="e">
        <f t="shared" ca="1" si="19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9">
        <f t="shared" ca="1" si="22"/>
        <v>1.3995306624997511E-10</v>
      </c>
      <c r="L260" s="20"/>
      <c r="M260" s="15">
        <f ca="1">B260/K260</f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s="18" t="e">
        <f t="shared" ca="1" si="19"/>
        <v>#N/A</v>
      </c>
      <c r="F261" t="s">
        <v>143</v>
      </c>
      <c r="G261">
        <v>1</v>
      </c>
      <c r="H261">
        <v>2</v>
      </c>
      <c r="I261" t="s">
        <v>9</v>
      </c>
      <c r="J261"/>
      <c r="K261" s="18" cm="1">
        <f t="array" aca="1" ref="K261:K272" ca="1">TRANSPOSE(BL47:BW47)</f>
        <v>2.233657374615889E-14</v>
      </c>
      <c r="L261" s="18"/>
      <c r="M261" s="9">
        <f ca="1">B261/K261</f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s="18" t="e">
        <f t="shared" ca="1" si="19"/>
        <v>#N/A</v>
      </c>
      <c r="F262" t="s">
        <v>143</v>
      </c>
      <c r="G262">
        <v>1</v>
      </c>
      <c r="H262">
        <v>4</v>
      </c>
      <c r="I262" t="s">
        <v>9</v>
      </c>
      <c r="J262"/>
      <c r="K262" s="18">
        <f ca="1"/>
        <v>3.207913331703786E-13</v>
      </c>
      <c r="L262" s="18"/>
      <c r="M262" s="9">
        <f ca="1">B262/K262</f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s="18" t="e">
        <f t="shared" ca="1" si="19"/>
        <v>#N/A</v>
      </c>
      <c r="F263" t="s">
        <v>143</v>
      </c>
      <c r="G263">
        <v>1</v>
      </c>
      <c r="H263">
        <v>6</v>
      </c>
      <c r="I263" t="s">
        <v>9</v>
      </c>
      <c r="J263"/>
      <c r="K263" s="18">
        <f ca="1"/>
        <v>1.8854189448793362E-15</v>
      </c>
      <c r="L263" s="18"/>
      <c r="M263" s="9">
        <f ca="1">B263/K263</f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s="18" t="e">
        <f t="shared" ca="1" si="19"/>
        <v>#N/A</v>
      </c>
      <c r="F264" t="s">
        <v>143</v>
      </c>
      <c r="G264">
        <v>1</v>
      </c>
      <c r="H264">
        <v>8</v>
      </c>
      <c r="I264" t="s">
        <v>9</v>
      </c>
      <c r="J264"/>
      <c r="K264" s="18">
        <f ca="1"/>
        <v>1.9076786653326521E-15</v>
      </c>
      <c r="L264" s="18"/>
      <c r="M264" s="9">
        <f ca="1">B264/K264</f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s="18" t="e">
        <f t="shared" ca="1" si="19"/>
        <v>#N/A</v>
      </c>
      <c r="F265" t="s">
        <v>143</v>
      </c>
      <c r="G265">
        <v>2</v>
      </c>
      <c r="H265">
        <v>3</v>
      </c>
      <c r="I265" t="s">
        <v>9</v>
      </c>
      <c r="J265"/>
      <c r="K265" s="18">
        <f ca="1"/>
        <v>3.2128185992050257E-13</v>
      </c>
      <c r="L265" s="18"/>
      <c r="M265" s="9">
        <f ca="1">B265/K265</f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s="18" t="e">
        <f t="shared" ca="1" si="19"/>
        <v>#N/A</v>
      </c>
      <c r="F266" t="s">
        <v>143</v>
      </c>
      <c r="G266">
        <v>2</v>
      </c>
      <c r="H266">
        <v>5</v>
      </c>
      <c r="I266" t="s">
        <v>9</v>
      </c>
      <c r="J266"/>
      <c r="K266" s="18">
        <f ca="1"/>
        <v>1.8745781241438305E-15</v>
      </c>
      <c r="L266" s="18"/>
      <c r="M266" s="9">
        <f ca="1">B266/K266</f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s="18" t="e">
        <f t="shared" ca="1" si="19"/>
        <v>#N/A</v>
      </c>
      <c r="F267" t="s">
        <v>143</v>
      </c>
      <c r="G267">
        <v>2</v>
      </c>
      <c r="H267">
        <v>7</v>
      </c>
      <c r="I267" t="s">
        <v>9</v>
      </c>
      <c r="J267"/>
      <c r="K267" s="18">
        <f ca="1"/>
        <v>1.9550642102067524E-15</v>
      </c>
      <c r="L267" s="18"/>
      <c r="M267" s="9">
        <f ca="1">B267/K267</f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s="18" t="e">
        <f t="shared" ca="1" si="19"/>
        <v>#N/A</v>
      </c>
      <c r="F268" t="s">
        <v>143</v>
      </c>
      <c r="G268">
        <v>3</v>
      </c>
      <c r="H268">
        <v>4</v>
      </c>
      <c r="I268" t="s">
        <v>9</v>
      </c>
      <c r="J268"/>
      <c r="K268" s="18">
        <f ca="1"/>
        <v>2.4938458344223327E-12</v>
      </c>
      <c r="L268" s="18"/>
      <c r="M268" s="9">
        <f ca="1">B268/K268</f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s="18" t="e">
        <f t="shared" ca="1" si="19"/>
        <v>#N/A</v>
      </c>
      <c r="F269" t="s">
        <v>143</v>
      </c>
      <c r="G269">
        <v>3</v>
      </c>
      <c r="H269">
        <v>6</v>
      </c>
      <c r="I269" t="s">
        <v>9</v>
      </c>
      <c r="J269"/>
      <c r="K269" s="18">
        <f ca="1"/>
        <v>1.9664856226964935E-15</v>
      </c>
      <c r="L269" s="18"/>
      <c r="M269" s="9">
        <f ca="1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s="18" t="e">
        <f t="shared" ref="E270:E333" ca="1" si="23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/>
      <c r="K270" s="18">
        <f ca="1"/>
        <v>1.9680448514101088E-15</v>
      </c>
      <c r="L270" s="18"/>
      <c r="M270" s="9">
        <f ca="1">B270/K270</f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s="18" t="e">
        <f t="shared" ca="1" si="23"/>
        <v>#N/A</v>
      </c>
      <c r="F271" t="s">
        <v>143</v>
      </c>
      <c r="G271">
        <v>4</v>
      </c>
      <c r="H271">
        <v>5</v>
      </c>
      <c r="I271" t="s">
        <v>9</v>
      </c>
      <c r="J271"/>
      <c r="K271" s="18">
        <f ca="1"/>
        <v>1.965702842821327E-15</v>
      </c>
      <c r="L271" s="18"/>
      <c r="M271" s="9">
        <f ca="1">B271/K271</f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6">
        <v>1.97128E-15</v>
      </c>
      <c r="C272" s="14">
        <v>195</v>
      </c>
      <c r="D272" s="14">
        <v>196</v>
      </c>
      <c r="E272" s="20" t="e">
        <f t="shared" ca="1" si="23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20">
        <f ca="1"/>
        <v>1.9712517266549982E-15</v>
      </c>
      <c r="L272" s="20"/>
      <c r="M272" s="15">
        <f ca="1">B272/K272</f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s="18" t="e">
        <f t="shared" ca="1" si="23"/>
        <v>#N/A</v>
      </c>
      <c r="F273" t="s">
        <v>143</v>
      </c>
      <c r="G273">
        <v>1</v>
      </c>
      <c r="H273">
        <v>2</v>
      </c>
      <c r="I273" t="s">
        <v>7</v>
      </c>
      <c r="J273"/>
      <c r="K273" s="18" cm="1">
        <f t="array" aca="1" ref="K273:K284" ca="1">TRANSPOSE(BL46:BW46)</f>
        <v>6.3130227209763926E-13</v>
      </c>
      <c r="L273" s="18"/>
      <c r="M273" s="9">
        <f ca="1">B273/K273</f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s="18" t="e">
        <f t="shared" ca="1" si="23"/>
        <v>#N/A</v>
      </c>
      <c r="F274" t="s">
        <v>143</v>
      </c>
      <c r="G274">
        <v>1</v>
      </c>
      <c r="H274">
        <v>4</v>
      </c>
      <c r="I274" t="s">
        <v>7</v>
      </c>
      <c r="J274"/>
      <c r="K274" s="18">
        <f ca="1"/>
        <v>9.0665784198221763E-12</v>
      </c>
      <c r="L274" s="18"/>
      <c r="M274" s="9">
        <f ca="1">B274/K274</f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s="18" t="e">
        <f t="shared" ca="1" si="23"/>
        <v>#N/A</v>
      </c>
      <c r="F275" t="s">
        <v>143</v>
      </c>
      <c r="G275">
        <v>1</v>
      </c>
      <c r="H275">
        <v>6</v>
      </c>
      <c r="I275" t="s">
        <v>7</v>
      </c>
      <c r="J275"/>
      <c r="K275" s="18">
        <f ca="1"/>
        <v>1.3385317047523554E-10</v>
      </c>
      <c r="L275" s="18"/>
      <c r="M275" s="9">
        <f ca="1">B275/K275</f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s="18" t="e">
        <f t="shared" ca="1" si="23"/>
        <v>#N/A</v>
      </c>
      <c r="F276" t="s">
        <v>143</v>
      </c>
      <c r="G276">
        <v>1</v>
      </c>
      <c r="H276">
        <v>8</v>
      </c>
      <c r="I276" t="s">
        <v>7</v>
      </c>
      <c r="J276"/>
      <c r="K276" s="18">
        <f ca="1"/>
        <v>1.3543347397471029E-10</v>
      </c>
      <c r="L276" s="18"/>
      <c r="M276" s="9">
        <f ca="1">B276/K276</f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s="18" t="e">
        <f t="shared" ca="1" si="23"/>
        <v>#N/A</v>
      </c>
      <c r="F277" t="s">
        <v>143</v>
      </c>
      <c r="G277">
        <v>2</v>
      </c>
      <c r="H277">
        <v>3</v>
      </c>
      <c r="I277" t="s">
        <v>7</v>
      </c>
      <c r="J277"/>
      <c r="K277" s="18">
        <f ca="1"/>
        <v>9.0804422583587919E-12</v>
      </c>
      <c r="L277" s="18"/>
      <c r="M277" s="9">
        <f ca="1">B277/K277</f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s="18" t="e">
        <f t="shared" ca="1" si="23"/>
        <v>#N/A</v>
      </c>
      <c r="F278" t="s">
        <v>143</v>
      </c>
      <c r="G278">
        <v>2</v>
      </c>
      <c r="H278">
        <v>5</v>
      </c>
      <c r="I278" t="s">
        <v>7</v>
      </c>
      <c r="J278"/>
      <c r="K278" s="18">
        <f ca="1"/>
        <v>1.3308353875495284E-10</v>
      </c>
      <c r="L278" s="18"/>
      <c r="M278" s="9">
        <f ca="1">B278/K278</f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s="18" t="e">
        <f t="shared" ca="1" si="23"/>
        <v>#N/A</v>
      </c>
      <c r="F279" t="s">
        <v>143</v>
      </c>
      <c r="G279">
        <v>2</v>
      </c>
      <c r="H279">
        <v>7</v>
      </c>
      <c r="I279" t="s">
        <v>7</v>
      </c>
      <c r="J279"/>
      <c r="K279" s="18">
        <f ca="1"/>
        <v>1.3879755676030085E-10</v>
      </c>
      <c r="L279" s="18"/>
      <c r="M279" s="9">
        <f ca="1">B279/K279</f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s="18" t="e">
        <f t="shared" ca="1" si="23"/>
        <v>#N/A</v>
      </c>
      <c r="F280" t="s">
        <v>143</v>
      </c>
      <c r="G280">
        <v>3</v>
      </c>
      <c r="H280">
        <v>4</v>
      </c>
      <c r="I280" t="s">
        <v>7</v>
      </c>
      <c r="J280"/>
      <c r="K280" s="18">
        <f ca="1"/>
        <v>7.0483976612697313E-11</v>
      </c>
      <c r="L280" s="18"/>
      <c r="M280" s="9">
        <f ca="1">B280/K280</f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s="18" t="e">
        <f t="shared" ca="1" si="23"/>
        <v>#N/A</v>
      </c>
      <c r="F281" t="s">
        <v>143</v>
      </c>
      <c r="G281">
        <v>3</v>
      </c>
      <c r="H281">
        <v>6</v>
      </c>
      <c r="I281" t="s">
        <v>7</v>
      </c>
      <c r="J281"/>
      <c r="K281" s="18">
        <f ca="1"/>
        <v>1.3960840693087406E-10</v>
      </c>
      <c r="L281" s="18"/>
      <c r="M281" s="9">
        <f ca="1">B281/K281</f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s="18" t="e">
        <f t="shared" ca="1" si="23"/>
        <v>#N/A</v>
      </c>
      <c r="F282" t="s">
        <v>143</v>
      </c>
      <c r="G282">
        <v>3</v>
      </c>
      <c r="H282">
        <v>8</v>
      </c>
      <c r="I282" t="s">
        <v>7</v>
      </c>
      <c r="J282"/>
      <c r="K282" s="18">
        <f ca="1"/>
        <v>1.3971910259741553E-10</v>
      </c>
      <c r="L282" s="18"/>
      <c r="M282" s="9">
        <f ca="1">B282/K282</f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s="18" t="e">
        <f t="shared" ca="1" si="23"/>
        <v>#N/A</v>
      </c>
      <c r="F283" t="s">
        <v>143</v>
      </c>
      <c r="G283">
        <v>4</v>
      </c>
      <c r="H283">
        <v>5</v>
      </c>
      <c r="I283" t="s">
        <v>7</v>
      </c>
      <c r="J283"/>
      <c r="K283" s="18">
        <f ca="1"/>
        <v>1.3955283436523296E-10</v>
      </c>
      <c r="L283" s="18"/>
      <c r="M283" s="9">
        <f ca="1">B283/K283</f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6">
        <v>1.3994900000000001E-10</v>
      </c>
      <c r="C284" s="14">
        <v>207</v>
      </c>
      <c r="D284" s="14">
        <v>208</v>
      </c>
      <c r="E284" s="20" t="e">
        <f t="shared" ca="1" si="23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20">
        <f ca="1"/>
        <v>1.3994677105275419E-10</v>
      </c>
      <c r="L284" s="20"/>
      <c r="M284" s="15">
        <f ca="1">B284/K284</f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s="18" t="e">
        <f t="shared" ca="1" si="23"/>
        <v>#N/A</v>
      </c>
      <c r="F285" t="s">
        <v>143</v>
      </c>
      <c r="G285">
        <v>1</v>
      </c>
      <c r="H285">
        <v>2</v>
      </c>
      <c r="I285" t="s">
        <v>34</v>
      </c>
      <c r="J285"/>
      <c r="K285" s="18" cm="1">
        <f t="array" aca="1" ref="K285:K296" ca="1">TRANSPOSE(BL66:BW66)</f>
        <v>2.9572505765639795E-13</v>
      </c>
      <c r="L285" s="18"/>
      <c r="M285" s="9">
        <f ca="1">B285/K285</f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s="18" t="e">
        <f t="shared" ca="1" si="23"/>
        <v>#N/A</v>
      </c>
      <c r="F286" t="s">
        <v>143</v>
      </c>
      <c r="G286">
        <v>1</v>
      </c>
      <c r="H286">
        <v>4</v>
      </c>
      <c r="I286" t="s">
        <v>34</v>
      </c>
      <c r="J286"/>
      <c r="K286" s="18">
        <f ca="1"/>
        <v>4.2471167053450443E-12</v>
      </c>
      <c r="L286" s="18"/>
      <c r="M286" s="9">
        <f ca="1">B286/K286</f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s="18" t="e">
        <f t="shared" ca="1" si="23"/>
        <v>#N/A</v>
      </c>
      <c r="F287" t="s">
        <v>143</v>
      </c>
      <c r="G287">
        <v>1</v>
      </c>
      <c r="H287">
        <v>6</v>
      </c>
      <c r="I287" t="s">
        <v>34</v>
      </c>
      <c r="J287"/>
      <c r="K287" s="18">
        <f ca="1"/>
        <v>6.2701717237220009E-11</v>
      </c>
      <c r="L287" s="18"/>
      <c r="M287" s="9">
        <f ca="1">B287/K287</f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s="18" t="e">
        <f t="shared" ca="1" si="23"/>
        <v>#N/A</v>
      </c>
      <c r="F288" t="s">
        <v>143</v>
      </c>
      <c r="G288">
        <v>1</v>
      </c>
      <c r="H288">
        <v>8</v>
      </c>
      <c r="I288" t="s">
        <v>34</v>
      </c>
      <c r="J288"/>
      <c r="K288" s="18">
        <f ca="1"/>
        <v>6.3441989154734183E-11</v>
      </c>
      <c r="L288" s="18"/>
      <c r="M288" s="9">
        <f ca="1">B288/K288</f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s="18" t="e">
        <f t="shared" ca="1" si="23"/>
        <v>#N/A</v>
      </c>
      <c r="F289" t="s">
        <v>143</v>
      </c>
      <c r="G289">
        <v>2</v>
      </c>
      <c r="H289">
        <v>3</v>
      </c>
      <c r="I289" t="s">
        <v>34</v>
      </c>
      <c r="J289"/>
      <c r="K289" s="18">
        <f ca="1"/>
        <v>4.2536110340236926E-12</v>
      </c>
      <c r="L289" s="18"/>
      <c r="M289" s="9">
        <f ca="1">B289/K289</f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s="18" t="e">
        <f t="shared" ca="1" si="23"/>
        <v>#N/A</v>
      </c>
      <c r="F290" t="s">
        <v>143</v>
      </c>
      <c r="G290">
        <v>2</v>
      </c>
      <c r="H290">
        <v>5</v>
      </c>
      <c r="I290" t="s">
        <v>34</v>
      </c>
      <c r="J290"/>
      <c r="K290" s="18">
        <f ca="1"/>
        <v>6.2341193610244056E-11</v>
      </c>
      <c r="L290" s="18"/>
      <c r="M290" s="9">
        <f ca="1">B290/K290</f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s="18" t="e">
        <f t="shared" ca="1" si="23"/>
        <v>#N/A</v>
      </c>
      <c r="F291" t="s">
        <v>143</v>
      </c>
      <c r="G291">
        <v>2</v>
      </c>
      <c r="H291">
        <v>7</v>
      </c>
      <c r="I291" t="s">
        <v>34</v>
      </c>
      <c r="J291"/>
      <c r="K291" s="18">
        <f ca="1"/>
        <v>6.50178484850421E-11</v>
      </c>
      <c r="L291" s="18"/>
      <c r="M291" s="9">
        <f ca="1">B291/K291</f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s="18" t="e">
        <f t="shared" ca="1" si="23"/>
        <v>#N/A</v>
      </c>
      <c r="F292" t="s">
        <v>143</v>
      </c>
      <c r="G292">
        <v>3</v>
      </c>
      <c r="H292">
        <v>4</v>
      </c>
      <c r="I292" t="s">
        <v>34</v>
      </c>
      <c r="J292"/>
      <c r="K292" s="18">
        <f ca="1"/>
        <v>3.3017270757451562E-11</v>
      </c>
      <c r="L292" s="18"/>
      <c r="M292" s="9">
        <f ca="1">B292/K292</f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s="18" t="e">
        <f t="shared" ca="1" si="23"/>
        <v>#N/A</v>
      </c>
      <c r="F293" t="s">
        <v>143</v>
      </c>
      <c r="G293">
        <v>3</v>
      </c>
      <c r="H293">
        <v>6</v>
      </c>
      <c r="I293" t="s">
        <v>34</v>
      </c>
      <c r="J293"/>
      <c r="K293" s="18">
        <f ca="1"/>
        <v>6.5397680340623289E-11</v>
      </c>
      <c r="L293" s="18"/>
      <c r="M293" s="9">
        <f ca="1">B293/K293</f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s="18" t="e">
        <f t="shared" ca="1" si="23"/>
        <v>#N/A</v>
      </c>
      <c r="F294" t="s">
        <v>143</v>
      </c>
      <c r="G294">
        <v>3</v>
      </c>
      <c r="H294">
        <v>8</v>
      </c>
      <c r="I294" t="s">
        <v>34</v>
      </c>
      <c r="J294"/>
      <c r="K294" s="18">
        <f ca="1"/>
        <v>6.5449534236636566E-11</v>
      </c>
      <c r="L294" s="18"/>
      <c r="M294" s="9">
        <f ca="1">B294/K294</f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s="18" t="e">
        <f t="shared" ca="1" si="23"/>
        <v>#N/A</v>
      </c>
      <c r="F295" t="s">
        <v>143</v>
      </c>
      <c r="G295">
        <v>4</v>
      </c>
      <c r="H295">
        <v>5</v>
      </c>
      <c r="I295" t="s">
        <v>34</v>
      </c>
      <c r="J295"/>
      <c r="K295" s="18">
        <f ca="1"/>
        <v>6.5371648119760667E-11</v>
      </c>
      <c r="L295" s="18"/>
      <c r="M295" s="9">
        <f ca="1">B295/K295</f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6">
        <v>1.45709E-10</v>
      </c>
      <c r="C296" s="14">
        <v>219</v>
      </c>
      <c r="D296" s="14">
        <v>220</v>
      </c>
      <c r="E296" s="20" t="e">
        <f t="shared" ca="1" si="23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20">
        <f ca="1"/>
        <v>6.5556182462149618E-11</v>
      </c>
      <c r="L296" s="20"/>
      <c r="M296" s="15">
        <f ca="1">B296/K296</f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s="18" t="e">
        <f t="shared" ca="1" si="23"/>
        <v>#N/A</v>
      </c>
      <c r="F297" t="s">
        <v>143</v>
      </c>
      <c r="G297">
        <v>1</v>
      </c>
      <c r="H297">
        <v>2</v>
      </c>
      <c r="I297" t="s">
        <v>10</v>
      </c>
      <c r="J297"/>
      <c r="K297" s="18" cm="1">
        <f t="array" aca="1" ref="K297:K308" ca="1">TRANSPOSE(BL48:BW48)</f>
        <v>2.3626829305932145E-14</v>
      </c>
      <c r="L297" s="18"/>
      <c r="M297" s="9">
        <f ca="1">B297/K297</f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s="18" t="e">
        <f t="shared" ca="1" si="23"/>
        <v>#N/A</v>
      </c>
      <c r="F298" t="s">
        <v>143</v>
      </c>
      <c r="G298">
        <v>1</v>
      </c>
      <c r="H298">
        <v>4</v>
      </c>
      <c r="I298" t="s">
        <v>10</v>
      </c>
      <c r="J298"/>
      <c r="K298" s="18">
        <f ca="1"/>
        <v>3.3932160580099328E-13</v>
      </c>
      <c r="L298" s="18"/>
      <c r="M298" s="9">
        <f ca="1">B298/K298</f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s="18" t="e">
        <f t="shared" ca="1" si="23"/>
        <v>#N/A</v>
      </c>
      <c r="F299" t="s">
        <v>143</v>
      </c>
      <c r="G299">
        <v>1</v>
      </c>
      <c r="H299">
        <v>6</v>
      </c>
      <c r="I299" t="s">
        <v>10</v>
      </c>
      <c r="J299"/>
      <c r="K299" s="18">
        <f ca="1"/>
        <v>1.2583363829217299E-15</v>
      </c>
      <c r="L299" s="18"/>
      <c r="M299" s="9">
        <f ca="1">B299/K299</f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s="18" t="e">
        <f t="shared" ca="1" si="23"/>
        <v>#N/A</v>
      </c>
      <c r="F300" t="s">
        <v>143</v>
      </c>
      <c r="G300">
        <v>1</v>
      </c>
      <c r="H300">
        <v>8</v>
      </c>
      <c r="I300" t="s">
        <v>10</v>
      </c>
      <c r="J300"/>
      <c r="K300" s="18">
        <f ca="1"/>
        <v>1.2731926121943529E-15</v>
      </c>
      <c r="L300" s="18"/>
      <c r="M300" s="9">
        <f ca="1">B300/K300</f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s="18" t="e">
        <f t="shared" ca="1" si="23"/>
        <v>#N/A</v>
      </c>
      <c r="F301" t="s">
        <v>143</v>
      </c>
      <c r="G301">
        <v>2</v>
      </c>
      <c r="H301">
        <v>3</v>
      </c>
      <c r="I301" t="s">
        <v>10</v>
      </c>
      <c r="J301"/>
      <c r="K301" s="18">
        <f ca="1"/>
        <v>3.3984046746379257E-13</v>
      </c>
      <c r="L301" s="18"/>
      <c r="M301" s="9">
        <f ca="1">B301/K301</f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s="18" t="e">
        <f t="shared" ca="1" si="23"/>
        <v>#N/A</v>
      </c>
      <c r="F302" t="s">
        <v>143</v>
      </c>
      <c r="G302">
        <v>2</v>
      </c>
      <c r="H302">
        <v>5</v>
      </c>
      <c r="I302" t="s">
        <v>10</v>
      </c>
      <c r="J302"/>
      <c r="K302" s="18">
        <f ca="1"/>
        <v>1.2511011744343705E-15</v>
      </c>
      <c r="L302" s="18"/>
      <c r="M302" s="9">
        <f ca="1">B302/K302</f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s="18" t="e">
        <f t="shared" ca="1" si="23"/>
        <v>#N/A</v>
      </c>
      <c r="F303" t="s">
        <v>143</v>
      </c>
      <c r="G303">
        <v>2</v>
      </c>
      <c r="H303">
        <v>7</v>
      </c>
      <c r="I303" t="s">
        <v>10</v>
      </c>
      <c r="J303"/>
      <c r="K303" s="18">
        <f ca="1"/>
        <v>1.3048179203528359E-15</v>
      </c>
      <c r="L303" s="18"/>
      <c r="M303" s="9">
        <f ca="1">B303/K303</f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s="18" t="e">
        <f t="shared" ca="1" si="23"/>
        <v>#N/A</v>
      </c>
      <c r="F304" t="s">
        <v>143</v>
      </c>
      <c r="G304">
        <v>3</v>
      </c>
      <c r="H304">
        <v>4</v>
      </c>
      <c r="I304" t="s">
        <v>10</v>
      </c>
      <c r="J304"/>
      <c r="K304" s="18">
        <f ca="1"/>
        <v>2.6379009831505083E-12</v>
      </c>
      <c r="L304" s="18"/>
      <c r="M304" s="9">
        <f ca="1">B304/K304</f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s="18" t="e">
        <f t="shared" ca="1" si="23"/>
        <v>#N/A</v>
      </c>
      <c r="F305" t="s">
        <v>143</v>
      </c>
      <c r="G305">
        <v>3</v>
      </c>
      <c r="H305">
        <v>6</v>
      </c>
      <c r="I305" t="s">
        <v>10</v>
      </c>
      <c r="J305"/>
      <c r="K305" s="18">
        <f ca="1"/>
        <v>1.3124406181724538E-15</v>
      </c>
      <c r="L305" s="18"/>
      <c r="M305" s="9">
        <f ca="1">B305/K305</f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s="18" t="e">
        <f t="shared" ca="1" si="23"/>
        <v>#N/A</v>
      </c>
      <c r="F306" t="s">
        <v>143</v>
      </c>
      <c r="G306">
        <v>3</v>
      </c>
      <c r="H306">
        <v>8</v>
      </c>
      <c r="I306" t="s">
        <v>10</v>
      </c>
      <c r="J306"/>
      <c r="K306" s="18">
        <f ca="1"/>
        <v>1.3134812538491911E-15</v>
      </c>
      <c r="L306" s="18"/>
      <c r="M306" s="9">
        <f ca="1">B306/K306</f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s="18" t="e">
        <f t="shared" ca="1" si="23"/>
        <v>#N/A</v>
      </c>
      <c r="F307" t="s">
        <v>143</v>
      </c>
      <c r="G307">
        <v>4</v>
      </c>
      <c r="H307">
        <v>5</v>
      </c>
      <c r="I307" t="s">
        <v>10</v>
      </c>
      <c r="J307"/>
      <c r="K307" s="18">
        <f ca="1"/>
        <v>1.311918187654072E-15</v>
      </c>
      <c r="L307" s="18"/>
      <c r="M307" s="9">
        <f ca="1">B307/K307</f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6">
        <v>1.31563E-15</v>
      </c>
      <c r="C308" s="14">
        <v>231</v>
      </c>
      <c r="D308" s="14">
        <v>232</v>
      </c>
      <c r="E308" s="20" t="e">
        <f t="shared" ca="1" si="23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20">
        <f ca="1"/>
        <v>1.3156215356189775E-15</v>
      </c>
      <c r="L308" s="20"/>
      <c r="M308" s="15">
        <f ca="1">B308/K308</f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s="18" t="e">
        <f t="shared" ca="1" si="23"/>
        <v>#N/A</v>
      </c>
      <c r="F309" t="s">
        <v>144</v>
      </c>
      <c r="G309">
        <v>1</v>
      </c>
      <c r="J309"/>
      <c r="K309" s="18" t="e">
        <f ca="1">OFFSET($M$44,_xlfn.XMATCH(A309,$D$45:$D$72),0)</f>
        <v>#N/A</v>
      </c>
      <c r="L309" s="18"/>
      <c r="M309" s="9" t="e">
        <f ca="1">B309/K309</f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s="18" t="e">
        <f t="shared" ca="1" si="23"/>
        <v>#N/A</v>
      </c>
      <c r="F310" t="s">
        <v>144</v>
      </c>
      <c r="G310">
        <v>2</v>
      </c>
      <c r="J310"/>
      <c r="K310" s="18" t="e">
        <f ca="1">OFFSET($M$44,_xlfn.XMATCH(A310,$D$45:$D$72),0)</f>
        <v>#N/A</v>
      </c>
      <c r="L310" s="18"/>
      <c r="M310" s="9" t="e">
        <f ca="1">B310/K310</f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s="18" t="e">
        <f t="shared" ca="1" si="23"/>
        <v>#N/A</v>
      </c>
      <c r="F311" t="s">
        <v>144</v>
      </c>
      <c r="G311">
        <v>3</v>
      </c>
      <c r="J311"/>
      <c r="K311" s="18" t="e">
        <f ca="1">OFFSET($M$44,_xlfn.XMATCH(A311,$D$45:$D$72),0)</f>
        <v>#N/A</v>
      </c>
      <c r="L311" s="18"/>
      <c r="M311" s="9" t="e">
        <f ca="1">B311/K311</f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s="18" t="e">
        <f t="shared" ca="1" si="23"/>
        <v>#N/A</v>
      </c>
      <c r="F312" t="s">
        <v>144</v>
      </c>
      <c r="G312">
        <v>4</v>
      </c>
      <c r="J312"/>
      <c r="K312" s="18" t="e">
        <f ca="1">OFFSET($M$44,_xlfn.XMATCH(A312,$D$45:$D$72),0)</f>
        <v>#N/A</v>
      </c>
      <c r="L312" s="18"/>
      <c r="M312" s="9" t="e">
        <f ca="1">B312/K312</f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s="18" t="e">
        <f t="shared" ca="1" si="23"/>
        <v>#N/A</v>
      </c>
      <c r="F313" t="s">
        <v>144</v>
      </c>
      <c r="G313">
        <v>5</v>
      </c>
      <c r="J313"/>
      <c r="K313" s="18" t="e">
        <f ca="1">OFFSET($M$44,_xlfn.XMATCH(A313,$D$45:$D$72),0)</f>
        <v>#N/A</v>
      </c>
      <c r="L313" s="18"/>
      <c r="M313" s="9" t="e">
        <f ca="1">B313/K313</f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s="18" t="e">
        <f t="shared" ca="1" si="23"/>
        <v>#N/A</v>
      </c>
      <c r="F314" t="s">
        <v>144</v>
      </c>
      <c r="G314">
        <v>6</v>
      </c>
      <c r="J314"/>
      <c r="K314" s="18" t="e">
        <f ca="1">OFFSET($M$44,_xlfn.XMATCH(A314,$D$45:$D$72),0)</f>
        <v>#N/A</v>
      </c>
      <c r="L314" s="18"/>
      <c r="M314" s="9" t="e">
        <f ca="1">B314/K314</f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s="18" t="e">
        <f t="shared" ca="1" si="23"/>
        <v>#N/A</v>
      </c>
      <c r="F315" t="s">
        <v>144</v>
      </c>
      <c r="G315">
        <v>7</v>
      </c>
      <c r="J315"/>
      <c r="K315" s="18" t="e">
        <f ca="1">OFFSET($M$44,_xlfn.XMATCH(A315,$D$45:$D$72),0)</f>
        <v>#N/A</v>
      </c>
      <c r="L315" s="18"/>
      <c r="M315" s="9" t="e">
        <f ca="1">B315/K315</f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s="18" t="e">
        <f t="shared" ca="1" si="23"/>
        <v>#N/A</v>
      </c>
      <c r="F316" t="s">
        <v>144</v>
      </c>
      <c r="G316">
        <v>8</v>
      </c>
      <c r="J316"/>
      <c r="K316" s="18" t="e">
        <f ca="1">OFFSET($M$44,_xlfn.XMATCH(A316,$D$45:$D$72),0)</f>
        <v>#N/A</v>
      </c>
      <c r="L316" s="18"/>
      <c r="M316" s="9" t="e">
        <f ca="1">B316/K316</f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s="18" t="e">
        <f t="shared" ca="1" si="23"/>
        <v>#N/A</v>
      </c>
      <c r="F317" t="s">
        <v>144</v>
      </c>
      <c r="G317">
        <v>1</v>
      </c>
      <c r="I317" t="s">
        <v>9</v>
      </c>
      <c r="J317"/>
      <c r="K317" s="18" cm="1">
        <f t="array" aca="1" ref="K317:K324" ca="1">TRANSPOSE(FX47:GE47)</f>
        <v>1.0811509719488607E-13</v>
      </c>
      <c r="L317" s="18"/>
      <c r="M317" s="9">
        <f ca="1">B317/K317</f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s="18" t="e">
        <f t="shared" ca="1" si="23"/>
        <v>#N/A</v>
      </c>
      <c r="F318" t="s">
        <v>144</v>
      </c>
      <c r="G318">
        <v>2</v>
      </c>
      <c r="I318" t="s">
        <v>9</v>
      </c>
      <c r="J318"/>
      <c r="K318" s="18">
        <f ca="1"/>
        <v>1.403064470181588E-12</v>
      </c>
      <c r="L318" s="18"/>
      <c r="M318" s="9">
        <f ca="1">B318/K318</f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s="18" t="e">
        <f t="shared" ca="1" si="23"/>
        <v>#N/A</v>
      </c>
      <c r="F319" t="s">
        <v>144</v>
      </c>
      <c r="G319">
        <v>3</v>
      </c>
      <c r="I319" t="s">
        <v>9</v>
      </c>
      <c r="J319"/>
      <c r="K319" s="18">
        <f ca="1"/>
        <v>1.813723649539017E-11</v>
      </c>
      <c r="L319" s="18"/>
      <c r="M319" s="9">
        <f ca="1">B319/K319</f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s="18" t="e">
        <f t="shared" ca="1" si="23"/>
        <v>#N/A</v>
      </c>
      <c r="F320" t="s">
        <v>144</v>
      </c>
      <c r="G320">
        <v>4</v>
      </c>
      <c r="I320" t="s">
        <v>9</v>
      </c>
      <c r="J320"/>
      <c r="K320" s="18">
        <f ca="1"/>
        <v>2.2320379546605601E-10</v>
      </c>
      <c r="L320" s="18"/>
      <c r="M320" s="9">
        <f ca="1">B320/K320</f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s="18" t="e">
        <f t="shared" ca="1" si="23"/>
        <v>#N/A</v>
      </c>
      <c r="F321" t="s">
        <v>144</v>
      </c>
      <c r="G321">
        <v>5</v>
      </c>
      <c r="I321" t="s">
        <v>9</v>
      </c>
      <c r="J321"/>
      <c r="K321" s="18">
        <f ca="1"/>
        <v>2.6765540691116323E-15</v>
      </c>
      <c r="L321" s="18"/>
      <c r="M321" s="9">
        <f ca="1">B321/K321</f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s="18" t="e">
        <f t="shared" ca="1" si="23"/>
        <v>#N/A</v>
      </c>
      <c r="F322" t="s">
        <v>144</v>
      </c>
      <c r="G322">
        <v>6</v>
      </c>
      <c r="I322" t="s">
        <v>9</v>
      </c>
      <c r="J322"/>
      <c r="K322" s="18">
        <f ca="1"/>
        <v>1.4355386933098047E-14</v>
      </c>
      <c r="L322" s="18"/>
      <c r="M322" s="9">
        <f ca="1">B322/K322</f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s="18" t="e">
        <f t="shared" ca="1" si="23"/>
        <v>#N/A</v>
      </c>
      <c r="F323" t="s">
        <v>144</v>
      </c>
      <c r="G323">
        <v>7</v>
      </c>
      <c r="I323" t="s">
        <v>9</v>
      </c>
      <c r="J323"/>
      <c r="K323" s="18">
        <f ca="1"/>
        <v>1.5321729743713492E-14</v>
      </c>
      <c r="L323" s="18"/>
      <c r="M323" s="9">
        <f ca="1">B323/K323</f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s="18" t="e">
        <f t="shared" ca="1" si="23"/>
        <v>#N/A</v>
      </c>
      <c r="F324" t="s">
        <v>144</v>
      </c>
      <c r="G324">
        <v>8</v>
      </c>
      <c r="I324" t="s">
        <v>9</v>
      </c>
      <c r="J324"/>
      <c r="K324" s="18">
        <f ca="1"/>
        <v>1.5336652425987966E-14</v>
      </c>
      <c r="L324" s="18"/>
      <c r="M324" s="9">
        <f ca="1">B324/K324</f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s="18" t="e">
        <f t="shared" ca="1" si="23"/>
        <v>#N/A</v>
      </c>
      <c r="F325" t="s">
        <v>144</v>
      </c>
      <c r="G325">
        <v>1</v>
      </c>
      <c r="I325" t="s">
        <v>7</v>
      </c>
      <c r="J325"/>
      <c r="K325" s="18" cm="1">
        <f t="array" aca="1" ref="K325:K332" ca="1">TRANSPOSE(FX46:GE46)</f>
        <v>3.0556748444432221E-14</v>
      </c>
      <c r="L325" s="18"/>
      <c r="M325" s="9">
        <f ca="1">B325/K325</f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s="18" t="e">
        <f t="shared" ca="1" si="23"/>
        <v>#N/A</v>
      </c>
      <c r="F326" t="s">
        <v>144</v>
      </c>
      <c r="G326">
        <v>2</v>
      </c>
      <c r="I326" t="s">
        <v>7</v>
      </c>
      <c r="J326"/>
      <c r="K326" s="18">
        <f ca="1"/>
        <v>3.9655042800708194E-13</v>
      </c>
      <c r="L326" s="18"/>
      <c r="M326" s="9">
        <f ca="1">B326/K326</f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s="18" t="e">
        <f t="shared" ca="1" si="23"/>
        <v>#N/A</v>
      </c>
      <c r="F327" t="s">
        <v>144</v>
      </c>
      <c r="G327">
        <v>3</v>
      </c>
      <c r="I327" t="s">
        <v>7</v>
      </c>
      <c r="J327"/>
      <c r="K327" s="18">
        <f ca="1"/>
        <v>5.1261570996675533E-12</v>
      </c>
      <c r="L327" s="18"/>
      <c r="M327" s="9">
        <f ca="1">B327/K327</f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s="18" t="e">
        <f t="shared" ca="1" si="23"/>
        <v>#N/A</v>
      </c>
      <c r="F328" t="s">
        <v>144</v>
      </c>
      <c r="G328">
        <v>4</v>
      </c>
      <c r="I328" t="s">
        <v>7</v>
      </c>
      <c r="J328"/>
      <c r="K328" s="18">
        <f ca="1"/>
        <v>6.3084457276160889E-11</v>
      </c>
      <c r="L328" s="18"/>
      <c r="M328" s="9">
        <f ca="1">B328/K328</f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s="18" t="e">
        <f t="shared" ca="1" si="23"/>
        <v>#N/A</v>
      </c>
      <c r="F329" t="s">
        <v>144</v>
      </c>
      <c r="G329">
        <v>5</v>
      </c>
      <c r="I329" t="s">
        <v>7</v>
      </c>
      <c r="J329"/>
      <c r="K329" s="18">
        <f ca="1"/>
        <v>1.0538937205155623E-11</v>
      </c>
      <c r="L329" s="18"/>
      <c r="M329" s="9">
        <f ca="1">B329/K329</f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s="18" t="e">
        <f t="shared" ca="1" si="23"/>
        <v>#N/A</v>
      </c>
      <c r="F330" t="s">
        <v>144</v>
      </c>
      <c r="G330">
        <v>6</v>
      </c>
      <c r="I330" t="s">
        <v>7</v>
      </c>
      <c r="J330"/>
      <c r="K330" s="18">
        <f ca="1"/>
        <v>5.6524365858914365E-11</v>
      </c>
      <c r="L330" s="18"/>
      <c r="M330" s="9">
        <f ca="1">B330/K330</f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s="18" t="e">
        <f t="shared" ca="1" si="23"/>
        <v>#N/A</v>
      </c>
      <c r="F331" t="s">
        <v>144</v>
      </c>
      <c r="G331">
        <v>7</v>
      </c>
      <c r="I331" t="s">
        <v>7</v>
      </c>
      <c r="J331"/>
      <c r="K331" s="18">
        <f ca="1"/>
        <v>6.0329342682382745E-11</v>
      </c>
      <c r="L331" s="18"/>
      <c r="M331" s="9">
        <f ca="1">B331/K331</f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s="18" t="e">
        <f t="shared" ca="1" si="23"/>
        <v>#N/A</v>
      </c>
      <c r="F332" t="s">
        <v>144</v>
      </c>
      <c r="G332">
        <v>8</v>
      </c>
      <c r="I332" t="s">
        <v>7</v>
      </c>
      <c r="J332"/>
      <c r="K332" s="18">
        <f ca="1"/>
        <v>6.0388100774826361E-11</v>
      </c>
      <c r="L332" s="18"/>
      <c r="M332" s="9">
        <f ca="1">B332/K332</f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s="18" t="e">
        <f t="shared" ca="1" si="23"/>
        <v>#N/A</v>
      </c>
      <c r="F333" t="s">
        <v>144</v>
      </c>
      <c r="G333">
        <v>1</v>
      </c>
      <c r="I333" t="s">
        <v>34</v>
      </c>
      <c r="J333"/>
      <c r="K333" s="18" cm="1">
        <f t="array" aca="1" ref="K333:K340" ca="1">TRANSPOSE(FX66:GE66)</f>
        <v>1.5111120632950075E-14</v>
      </c>
      <c r="L333" s="18"/>
      <c r="M333" s="9">
        <f ca="1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s="18" t="e">
        <f t="shared" ref="E334:E397" ca="1" si="24">OFFSET($B$44,_xlfn.XMATCH($A334,$D$45:$D$72),0)</f>
        <v>#N/A</v>
      </c>
      <c r="F334" t="s">
        <v>144</v>
      </c>
      <c r="G334">
        <v>2</v>
      </c>
      <c r="I334" t="s">
        <v>34</v>
      </c>
      <c r="J334"/>
      <c r="K334" s="18">
        <f ca="1"/>
        <v>1.9610467931691432E-13</v>
      </c>
      <c r="L334" s="18"/>
      <c r="M334" s="9">
        <f ca="1">B334/K334</f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s="18" t="e">
        <f t="shared" ca="1" si="24"/>
        <v>#N/A</v>
      </c>
      <c r="F335" t="s">
        <v>144</v>
      </c>
      <c r="G335">
        <v>3</v>
      </c>
      <c r="I335" t="s">
        <v>34</v>
      </c>
      <c r="J335"/>
      <c r="K335" s="18">
        <f ca="1"/>
        <v>2.5350203231667578E-12</v>
      </c>
      <c r="L335" s="18"/>
      <c r="M335" s="9">
        <f ca="1">B335/K335</f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s="18" t="e">
        <f t="shared" ca="1" si="24"/>
        <v>#N/A</v>
      </c>
      <c r="F336" t="s">
        <v>144</v>
      </c>
      <c r="G336">
        <v>4</v>
      </c>
      <c r="I336" t="s">
        <v>34</v>
      </c>
      <c r="J336"/>
      <c r="K336" s="18">
        <f ca="1"/>
        <v>3.1196933328747224E-11</v>
      </c>
      <c r="L336" s="18"/>
      <c r="M336" s="9">
        <f ca="1">B336/K336</f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s="18" t="e">
        <f t="shared" ca="1" si="24"/>
        <v>#N/A</v>
      </c>
      <c r="F337" t="s">
        <v>144</v>
      </c>
      <c r="G337">
        <v>5</v>
      </c>
      <c r="I337" t="s">
        <v>34</v>
      </c>
      <c r="J337"/>
      <c r="K337" s="18">
        <f ca="1"/>
        <v>5.2117833067153569E-12</v>
      </c>
      <c r="L337" s="18"/>
      <c r="M337" s="9">
        <f ca="1">B337/K337</f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s="18" t="e">
        <f t="shared" ca="1" si="24"/>
        <v>#N/A</v>
      </c>
      <c r="F338" t="s">
        <v>144</v>
      </c>
      <c r="G338">
        <v>6</v>
      </c>
      <c r="I338" t="s">
        <v>34</v>
      </c>
      <c r="J338"/>
      <c r="K338" s="18">
        <f ca="1"/>
        <v>2.7952794543841414E-11</v>
      </c>
      <c r="L338" s="18"/>
      <c r="M338" s="9">
        <f ca="1">B338/K338</f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s="18" t="e">
        <f t="shared" ca="1" si="24"/>
        <v>#N/A</v>
      </c>
      <c r="F339" t="s">
        <v>144</v>
      </c>
      <c r="G339">
        <v>7</v>
      </c>
      <c r="I339" t="s">
        <v>34</v>
      </c>
      <c r="J339"/>
      <c r="K339" s="18">
        <f ca="1"/>
        <v>2.9834456262187189E-11</v>
      </c>
      <c r="L339" s="18"/>
      <c r="M339" s="9">
        <f ca="1">B339/K339</f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s="18" t="e">
        <f t="shared" ca="1" si="24"/>
        <v>#N/A</v>
      </c>
      <c r="F340" t="s">
        <v>144</v>
      </c>
      <c r="G340">
        <v>8</v>
      </c>
      <c r="I340" t="s">
        <v>34</v>
      </c>
      <c r="J340"/>
      <c r="K340" s="18">
        <f ca="1"/>
        <v>2.9863513693631249E-11</v>
      </c>
      <c r="L340" s="18"/>
      <c r="M340" s="9">
        <f ca="1">B340/K340</f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s="18" t="e">
        <f t="shared" ca="1" si="24"/>
        <v>#N/A</v>
      </c>
      <c r="F341" t="s">
        <v>144</v>
      </c>
      <c r="G341">
        <v>1</v>
      </c>
      <c r="I341" t="s">
        <v>10</v>
      </c>
      <c r="J341"/>
      <c r="K341" s="18" cm="1">
        <f t="array" aca="1" ref="K341:K348" ca="1">TRANSPOSE(FX48:GE48)</f>
        <v>1.8124883770121996E-13</v>
      </c>
      <c r="L341" s="18"/>
      <c r="M341" s="9">
        <f ca="1">B341/K341</f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s="18" t="e">
        <f t="shared" ca="1" si="24"/>
        <v>#N/A</v>
      </c>
      <c r="F342" t="s">
        <v>144</v>
      </c>
      <c r="G342">
        <v>2</v>
      </c>
      <c r="I342" t="s">
        <v>10</v>
      </c>
      <c r="J342"/>
      <c r="K342" s="18">
        <f ca="1"/>
        <v>2.3521581262780341E-12</v>
      </c>
      <c r="L342" s="18"/>
      <c r="M342" s="9">
        <f ca="1">B342/K342</f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s="18" t="e">
        <f t="shared" ca="1" si="24"/>
        <v>#N/A</v>
      </c>
      <c r="F343" t="s">
        <v>144</v>
      </c>
      <c r="G343">
        <v>3</v>
      </c>
      <c r="I343" t="s">
        <v>10</v>
      </c>
      <c r="J343"/>
      <c r="K343" s="18">
        <f ca="1"/>
        <v>3.0406049841271475E-11</v>
      </c>
      <c r="L343" s="18"/>
      <c r="M343" s="9">
        <f ca="1">B343/K343</f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s="18" t="e">
        <f t="shared" ca="1" si="24"/>
        <v>#N/A</v>
      </c>
      <c r="F344" t="s">
        <v>144</v>
      </c>
      <c r="G344">
        <v>4</v>
      </c>
      <c r="I344" t="s">
        <v>10</v>
      </c>
      <c r="J344"/>
      <c r="K344" s="18">
        <f ca="1"/>
        <v>3.7418852267967119E-10</v>
      </c>
      <c r="L344" s="18"/>
      <c r="M344" s="9">
        <f ca="1">B344/K344</f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s="18" t="e">
        <f t="shared" ca="1" si="24"/>
        <v>#N/A</v>
      </c>
      <c r="F345" t="s">
        <v>144</v>
      </c>
      <c r="G345">
        <v>5</v>
      </c>
      <c r="I345" t="s">
        <v>10</v>
      </c>
      <c r="J345"/>
      <c r="K345" s="18">
        <f ca="1"/>
        <v>4.4870913189531941E-15</v>
      </c>
      <c r="L345" s="18"/>
      <c r="M345" s="9">
        <f ca="1">B345/K345</f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s="18" t="e">
        <f t="shared" ca="1" si="24"/>
        <v>#N/A</v>
      </c>
      <c r="F346" t="s">
        <v>144</v>
      </c>
      <c r="G346">
        <v>6</v>
      </c>
      <c r="I346" t="s">
        <v>10</v>
      </c>
      <c r="J346"/>
      <c r="K346" s="18">
        <f ca="1"/>
        <v>2.40659932228075E-14</v>
      </c>
      <c r="L346" s="18"/>
      <c r="M346" s="9">
        <f ca="1">B346/K346</f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s="18" t="e">
        <f t="shared" ca="1" si="24"/>
        <v>#N/A</v>
      </c>
      <c r="F347" t="s">
        <v>144</v>
      </c>
      <c r="G347">
        <v>7</v>
      </c>
      <c r="I347" t="s">
        <v>10</v>
      </c>
      <c r="J347"/>
      <c r="K347" s="18">
        <f ca="1"/>
        <v>2.5686012219130095E-14</v>
      </c>
      <c r="L347" s="18"/>
      <c r="M347" s="9">
        <f ca="1">B347/K347</f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s="18" t="e">
        <f t="shared" ca="1" si="24"/>
        <v>#N/A</v>
      </c>
      <c r="F348" t="s">
        <v>144</v>
      </c>
      <c r="G348">
        <v>8</v>
      </c>
      <c r="I348" t="s">
        <v>10</v>
      </c>
      <c r="J348"/>
      <c r="K348" s="18">
        <f ca="1"/>
        <v>2.5711029250865795E-14</v>
      </c>
      <c r="L348" s="18"/>
      <c r="M348" s="9">
        <f ca="1">B348/K348</f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s="18" t="e">
        <f t="shared" ca="1" si="24"/>
        <v>#N/A</v>
      </c>
      <c r="F349" t="s">
        <v>144</v>
      </c>
      <c r="G349">
        <v>1</v>
      </c>
      <c r="H349">
        <v>2</v>
      </c>
      <c r="I349" t="s">
        <v>6</v>
      </c>
      <c r="J349"/>
      <c r="K349" s="18" t="e">
        <f ca="1">OFFSET($M$44,_xlfn.XMATCH(A349,$D$45:$D$72),0)</f>
        <v>#N/A</v>
      </c>
      <c r="L349" s="18"/>
      <c r="M349" s="9" t="e">
        <f ca="1">B349/K349</f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s="18" t="e">
        <f t="shared" ca="1" si="24"/>
        <v>#N/A</v>
      </c>
      <c r="F350" t="s">
        <v>144</v>
      </c>
      <c r="G350">
        <v>1</v>
      </c>
      <c r="H350">
        <v>4</v>
      </c>
      <c r="I350" t="s">
        <v>6</v>
      </c>
      <c r="J350"/>
      <c r="K350" s="18" t="e">
        <f ca="1">OFFSET($M$44,_xlfn.XMATCH(A350,$D$45:$D$72),0)</f>
        <v>#N/A</v>
      </c>
      <c r="L350" s="18"/>
      <c r="M350" s="9" t="e">
        <f ca="1">B350/K350</f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s="18" t="e">
        <f t="shared" ca="1" si="24"/>
        <v>#N/A</v>
      </c>
      <c r="F351" t="s">
        <v>144</v>
      </c>
      <c r="G351">
        <v>1</v>
      </c>
      <c r="H351">
        <v>6</v>
      </c>
      <c r="I351" t="s">
        <v>6</v>
      </c>
      <c r="J351"/>
      <c r="K351" s="18" t="e">
        <f ca="1">OFFSET($M$44,_xlfn.XMATCH(A351,$D$45:$D$72),0)</f>
        <v>#N/A</v>
      </c>
      <c r="L351" s="18"/>
      <c r="M351" s="9" t="e">
        <f ca="1">B351/K351</f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s="18" t="e">
        <f t="shared" ca="1" si="24"/>
        <v>#N/A</v>
      </c>
      <c r="F352" t="s">
        <v>144</v>
      </c>
      <c r="G352">
        <v>1</v>
      </c>
      <c r="H352">
        <v>8</v>
      </c>
      <c r="I352" t="s">
        <v>6</v>
      </c>
      <c r="J352"/>
      <c r="K352" s="18" t="e">
        <f ca="1">OFFSET($M$44,_xlfn.XMATCH(A352,$D$45:$D$72),0)</f>
        <v>#N/A</v>
      </c>
      <c r="L352" s="18"/>
      <c r="M352" s="9" t="e">
        <f ca="1">B352/K352</f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s="18" t="e">
        <f t="shared" ca="1" si="24"/>
        <v>#N/A</v>
      </c>
      <c r="F353" t="s">
        <v>144</v>
      </c>
      <c r="G353">
        <v>2</v>
      </c>
      <c r="H353">
        <v>3</v>
      </c>
      <c r="I353" t="s">
        <v>6</v>
      </c>
      <c r="J353"/>
      <c r="K353" s="18" t="e">
        <f ca="1">OFFSET($M$44,_xlfn.XMATCH(A353,$D$45:$D$72),0)</f>
        <v>#N/A</v>
      </c>
      <c r="L353" s="18"/>
      <c r="M353" s="9" t="e">
        <f ca="1">B353/K353</f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s="18" t="e">
        <f t="shared" ca="1" si="24"/>
        <v>#N/A</v>
      </c>
      <c r="F354" t="s">
        <v>144</v>
      </c>
      <c r="G354">
        <v>2</v>
      </c>
      <c r="H354">
        <v>5</v>
      </c>
      <c r="I354" t="s">
        <v>6</v>
      </c>
      <c r="J354"/>
      <c r="K354" s="18" t="e">
        <f ca="1">OFFSET($M$44,_xlfn.XMATCH(A354,$D$45:$D$72),0)</f>
        <v>#N/A</v>
      </c>
      <c r="L354" s="18"/>
      <c r="M354" s="9" t="e">
        <f ca="1">B354/K354</f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s="18" t="e">
        <f t="shared" ca="1" si="24"/>
        <v>#N/A</v>
      </c>
      <c r="F355" t="s">
        <v>144</v>
      </c>
      <c r="G355">
        <v>2</v>
      </c>
      <c r="H355">
        <v>7</v>
      </c>
      <c r="I355" t="s">
        <v>6</v>
      </c>
      <c r="J355"/>
      <c r="K355" s="18" t="e">
        <f ca="1">OFFSET($M$44,_xlfn.XMATCH(A355,$D$45:$D$72),0)</f>
        <v>#N/A</v>
      </c>
      <c r="L355" s="18"/>
      <c r="M355" s="9" t="e">
        <f ca="1">B355/K355</f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s="18" t="e">
        <f t="shared" ca="1" si="24"/>
        <v>#N/A</v>
      </c>
      <c r="F356" t="s">
        <v>144</v>
      </c>
      <c r="G356">
        <v>3</v>
      </c>
      <c r="H356">
        <v>4</v>
      </c>
      <c r="I356" t="s">
        <v>6</v>
      </c>
      <c r="J356"/>
      <c r="K356" s="18" t="e">
        <f ca="1">OFFSET($M$44,_xlfn.XMATCH(A356,$D$45:$D$72),0)</f>
        <v>#N/A</v>
      </c>
      <c r="L356" s="18"/>
      <c r="M356" s="9" t="e">
        <f ca="1">B356/K356</f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s="18" t="e">
        <f t="shared" ca="1" si="24"/>
        <v>#N/A</v>
      </c>
      <c r="F357" t="s">
        <v>144</v>
      </c>
      <c r="G357">
        <v>3</v>
      </c>
      <c r="H357">
        <v>6</v>
      </c>
      <c r="I357" t="s">
        <v>6</v>
      </c>
      <c r="J357"/>
      <c r="K357" s="18" t="e">
        <f ca="1">OFFSET($M$44,_xlfn.XMATCH(A357,$D$45:$D$72),0)</f>
        <v>#N/A</v>
      </c>
      <c r="L357" s="18"/>
      <c r="M357" s="9" t="e">
        <f ca="1">B357/K357</f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s="18" t="e">
        <f t="shared" ca="1" si="24"/>
        <v>#N/A</v>
      </c>
      <c r="F358" t="s">
        <v>144</v>
      </c>
      <c r="G358">
        <v>3</v>
      </c>
      <c r="H358">
        <v>8</v>
      </c>
      <c r="I358" t="s">
        <v>6</v>
      </c>
      <c r="J358"/>
      <c r="K358" s="18" t="e">
        <f ca="1">OFFSET($M$44,_xlfn.XMATCH(A358,$D$45:$D$72),0)</f>
        <v>#N/A</v>
      </c>
      <c r="L358" s="18"/>
      <c r="M358" s="9" t="e">
        <f ca="1">B358/K358</f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s="18" t="e">
        <f t="shared" ca="1" si="24"/>
        <v>#N/A</v>
      </c>
      <c r="F359" t="s">
        <v>144</v>
      </c>
      <c r="G359">
        <v>4</v>
      </c>
      <c r="H359">
        <v>5</v>
      </c>
      <c r="I359" t="s">
        <v>6</v>
      </c>
      <c r="J359"/>
      <c r="K359" s="18" t="e">
        <f ca="1">OFFSET($M$44,_xlfn.XMATCH(A359,$D$45:$D$72),0)</f>
        <v>#N/A</v>
      </c>
      <c r="L359" s="18"/>
      <c r="M359" s="9" t="e">
        <f ca="1">B359/K359</f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s="18" t="e">
        <f t="shared" ca="1" si="24"/>
        <v>#N/A</v>
      </c>
      <c r="F360" t="s">
        <v>144</v>
      </c>
      <c r="G360">
        <v>4</v>
      </c>
      <c r="H360">
        <v>7</v>
      </c>
      <c r="I360" t="s">
        <v>6</v>
      </c>
      <c r="J360"/>
      <c r="K360" s="18" t="e">
        <f ca="1">OFFSET($M$44,_xlfn.XMATCH(A360,$D$45:$D$72),0)</f>
        <v>#N/A</v>
      </c>
      <c r="L360" s="18"/>
      <c r="M360" s="9" t="e">
        <f ca="1">B360/K360</f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s="18" t="e">
        <f t="shared" ca="1" si="24"/>
        <v>#N/A</v>
      </c>
      <c r="F361" t="s">
        <v>144</v>
      </c>
      <c r="G361">
        <v>2</v>
      </c>
      <c r="H361">
        <v>1</v>
      </c>
      <c r="I361" t="s">
        <v>6</v>
      </c>
      <c r="J361"/>
      <c r="K361" s="18" t="e">
        <f ca="1">OFFSET($M$44,_xlfn.XMATCH(A361,$D$45:$D$72),0)</f>
        <v>#N/A</v>
      </c>
      <c r="L361" s="18"/>
      <c r="M361" s="9" t="e">
        <f ca="1">B361/K361</f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s="18" t="e">
        <f t="shared" ca="1" si="24"/>
        <v>#N/A</v>
      </c>
      <c r="F362" t="s">
        <v>144</v>
      </c>
      <c r="G362">
        <v>4</v>
      </c>
      <c r="H362">
        <v>1</v>
      </c>
      <c r="I362" t="s">
        <v>6</v>
      </c>
      <c r="J362"/>
      <c r="K362" s="18" t="e">
        <f ca="1">OFFSET($M$44,_xlfn.XMATCH(A362,$D$45:$D$72),0)</f>
        <v>#N/A</v>
      </c>
      <c r="L362" s="18"/>
      <c r="M362" s="9" t="e">
        <f ca="1">B362/K362</f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s="18" t="e">
        <f t="shared" ca="1" si="24"/>
        <v>#N/A</v>
      </c>
      <c r="F363" t="s">
        <v>144</v>
      </c>
      <c r="G363">
        <v>6</v>
      </c>
      <c r="H363">
        <v>1</v>
      </c>
      <c r="I363" t="s">
        <v>6</v>
      </c>
      <c r="J363"/>
      <c r="K363" s="18" t="e">
        <f ca="1">OFFSET($M$44,_xlfn.XMATCH(A363,$D$45:$D$72),0)</f>
        <v>#N/A</v>
      </c>
      <c r="L363" s="18"/>
      <c r="M363" s="9" t="e">
        <f ca="1">B363/K363</f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s="18" t="e">
        <f t="shared" ca="1" si="24"/>
        <v>#N/A</v>
      </c>
      <c r="F364" t="s">
        <v>144</v>
      </c>
      <c r="G364">
        <v>8</v>
      </c>
      <c r="H364">
        <v>1</v>
      </c>
      <c r="I364" t="s">
        <v>6</v>
      </c>
      <c r="J364"/>
      <c r="K364" s="18" t="e">
        <f ca="1">OFFSET($M$44,_xlfn.XMATCH(A364,$D$45:$D$72),0)</f>
        <v>#N/A</v>
      </c>
      <c r="L364" s="18"/>
      <c r="M364" s="9" t="e">
        <f ca="1">B364/K364</f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s="18" t="e">
        <f t="shared" ca="1" si="24"/>
        <v>#N/A</v>
      </c>
      <c r="F365" t="s">
        <v>144</v>
      </c>
      <c r="G365">
        <v>3</v>
      </c>
      <c r="H365">
        <v>2</v>
      </c>
      <c r="I365" t="s">
        <v>6</v>
      </c>
      <c r="J365"/>
      <c r="K365" s="18" t="e">
        <f ca="1">OFFSET($M$44,_xlfn.XMATCH(A365,$D$45:$D$72),0)</f>
        <v>#N/A</v>
      </c>
      <c r="L365" s="18"/>
      <c r="M365" s="9" t="e">
        <f ca="1">B365/K365</f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s="18" t="e">
        <f t="shared" ca="1" si="24"/>
        <v>#N/A</v>
      </c>
      <c r="F366" t="s">
        <v>144</v>
      </c>
      <c r="G366">
        <v>5</v>
      </c>
      <c r="H366">
        <v>2</v>
      </c>
      <c r="I366" t="s">
        <v>6</v>
      </c>
      <c r="J366"/>
      <c r="K366" s="18" t="e">
        <f ca="1">OFFSET($M$44,_xlfn.XMATCH(A366,$D$45:$D$72),0)</f>
        <v>#N/A</v>
      </c>
      <c r="L366" s="18"/>
      <c r="M366" s="9" t="e">
        <f ca="1">B366/K366</f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s="18" t="e">
        <f t="shared" ca="1" si="24"/>
        <v>#N/A</v>
      </c>
      <c r="F367" t="s">
        <v>144</v>
      </c>
      <c r="G367">
        <v>7</v>
      </c>
      <c r="H367">
        <v>2</v>
      </c>
      <c r="I367" t="s">
        <v>6</v>
      </c>
      <c r="J367"/>
      <c r="K367" s="18" t="e">
        <f ca="1">OFFSET($M$44,_xlfn.XMATCH(A367,$D$45:$D$72),0)</f>
        <v>#N/A</v>
      </c>
      <c r="L367" s="18"/>
      <c r="M367" s="9" t="e">
        <f ca="1">B367/K367</f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s="18" t="e">
        <f t="shared" ca="1" si="24"/>
        <v>#N/A</v>
      </c>
      <c r="F368" t="s">
        <v>144</v>
      </c>
      <c r="G368">
        <v>4</v>
      </c>
      <c r="H368">
        <v>3</v>
      </c>
      <c r="I368" t="s">
        <v>6</v>
      </c>
      <c r="J368"/>
      <c r="K368" s="18" t="e">
        <f ca="1">OFFSET($M$44,_xlfn.XMATCH(A368,$D$45:$D$72),0)</f>
        <v>#N/A</v>
      </c>
      <c r="L368" s="18"/>
      <c r="M368" s="9" t="e">
        <f ca="1">B368/K368</f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s="18" t="e">
        <f t="shared" ca="1" si="24"/>
        <v>#N/A</v>
      </c>
      <c r="F369" t="s">
        <v>144</v>
      </c>
      <c r="G369">
        <v>6</v>
      </c>
      <c r="H369">
        <v>3</v>
      </c>
      <c r="I369" t="s">
        <v>6</v>
      </c>
      <c r="J369"/>
      <c r="K369" s="18" t="e">
        <f ca="1">OFFSET($M$44,_xlfn.XMATCH(A369,$D$45:$D$72),0)</f>
        <v>#N/A</v>
      </c>
      <c r="L369" s="18"/>
      <c r="M369" s="9" t="e">
        <f ca="1">B369/K369</f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s="18" t="e">
        <f t="shared" ca="1" si="24"/>
        <v>#N/A</v>
      </c>
      <c r="F370" t="s">
        <v>144</v>
      </c>
      <c r="G370">
        <v>8</v>
      </c>
      <c r="H370">
        <v>3</v>
      </c>
      <c r="I370" t="s">
        <v>6</v>
      </c>
      <c r="J370"/>
      <c r="K370" s="18" t="e">
        <f ca="1">OFFSET($M$44,_xlfn.XMATCH(A370,$D$45:$D$72),0)</f>
        <v>#N/A</v>
      </c>
      <c r="L370" s="18"/>
      <c r="M370" s="9" t="e">
        <f ca="1">B370/K370</f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s="18" t="e">
        <f t="shared" ca="1" si="24"/>
        <v>#N/A</v>
      </c>
      <c r="F371" t="s">
        <v>144</v>
      </c>
      <c r="G371">
        <v>5</v>
      </c>
      <c r="H371">
        <v>4</v>
      </c>
      <c r="I371" t="s">
        <v>6</v>
      </c>
      <c r="J371"/>
      <c r="K371" s="18" t="e">
        <f ca="1">OFFSET($M$44,_xlfn.XMATCH(A371,$D$45:$D$72),0)</f>
        <v>#N/A</v>
      </c>
      <c r="L371" s="18"/>
      <c r="M371" s="9" t="e">
        <f ca="1">B371/K371</f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s="18" t="e">
        <f t="shared" ca="1" si="24"/>
        <v>#N/A</v>
      </c>
      <c r="F372" t="s">
        <v>144</v>
      </c>
      <c r="G372">
        <v>7</v>
      </c>
      <c r="H372">
        <v>4</v>
      </c>
      <c r="I372" t="s">
        <v>6</v>
      </c>
      <c r="J372"/>
      <c r="K372" s="18" t="e">
        <f ca="1">OFFSET($M$44,_xlfn.XMATCH(A372,$D$45:$D$72),0)</f>
        <v>#N/A</v>
      </c>
      <c r="L372" s="18"/>
      <c r="M372" s="9" t="e">
        <f ca="1">B372/K372</f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s="18" t="e">
        <f t="shared" ca="1" si="24"/>
        <v>#N/A</v>
      </c>
      <c r="F373" t="s">
        <v>144</v>
      </c>
      <c r="G373">
        <v>1</v>
      </c>
      <c r="H373">
        <v>2</v>
      </c>
      <c r="J373"/>
      <c r="K373" s="18" t="e">
        <f ca="1">OFFSET($M$44,_xlfn.XMATCH(A373,$D$45:$D$72),0)</f>
        <v>#N/A</v>
      </c>
      <c r="L373" s="18"/>
      <c r="M373" s="9" t="e">
        <f ca="1">B373/K373</f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s="18" t="e">
        <f t="shared" ca="1" si="24"/>
        <v>#N/A</v>
      </c>
      <c r="F374" t="s">
        <v>144</v>
      </c>
      <c r="G374">
        <v>1</v>
      </c>
      <c r="H374">
        <v>4</v>
      </c>
      <c r="J374"/>
      <c r="K374" s="18" t="e">
        <f ca="1">OFFSET($M$44,_xlfn.XMATCH(A374,$D$45:$D$72),0)</f>
        <v>#N/A</v>
      </c>
      <c r="L374" s="18"/>
      <c r="M374" s="9" t="e">
        <f ca="1">B374/K374</f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s="18" t="e">
        <f t="shared" ca="1" si="24"/>
        <v>#N/A</v>
      </c>
      <c r="F375" t="s">
        <v>144</v>
      </c>
      <c r="G375">
        <v>1</v>
      </c>
      <c r="H375">
        <v>6</v>
      </c>
      <c r="J375"/>
      <c r="K375" s="18" t="e">
        <f ca="1">OFFSET($M$44,_xlfn.XMATCH(A375,$D$45:$D$72),0)</f>
        <v>#N/A</v>
      </c>
      <c r="L375" s="18"/>
      <c r="M375" s="9" t="e">
        <f ca="1">B375/K375</f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s="18" t="e">
        <f t="shared" ca="1" si="24"/>
        <v>#N/A</v>
      </c>
      <c r="F376" t="s">
        <v>144</v>
      </c>
      <c r="G376">
        <v>1</v>
      </c>
      <c r="H376">
        <v>8</v>
      </c>
      <c r="J376"/>
      <c r="K376" s="18" t="e">
        <f ca="1">OFFSET($M$44,_xlfn.XMATCH(A376,$D$45:$D$72),0)</f>
        <v>#N/A</v>
      </c>
      <c r="L376" s="18"/>
      <c r="M376" s="9" t="e">
        <f ca="1">B376/K376</f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s="18" t="e">
        <f t="shared" ca="1" si="24"/>
        <v>#N/A</v>
      </c>
      <c r="F377" t="s">
        <v>144</v>
      </c>
      <c r="G377">
        <v>2</v>
      </c>
      <c r="H377">
        <v>3</v>
      </c>
      <c r="J377"/>
      <c r="K377" s="18" t="e">
        <f ca="1">OFFSET($M$44,_xlfn.XMATCH(A377,$D$45:$D$72),0)</f>
        <v>#N/A</v>
      </c>
      <c r="L377" s="18"/>
      <c r="M377" s="9" t="e">
        <f ca="1">B377/K377</f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s="18" t="e">
        <f t="shared" ca="1" si="24"/>
        <v>#N/A</v>
      </c>
      <c r="F378" t="s">
        <v>144</v>
      </c>
      <c r="G378">
        <v>2</v>
      </c>
      <c r="H378">
        <v>5</v>
      </c>
      <c r="J378"/>
      <c r="K378" s="18" t="e">
        <f ca="1">OFFSET($M$44,_xlfn.XMATCH(A378,$D$45:$D$72),0)</f>
        <v>#N/A</v>
      </c>
      <c r="L378" s="18"/>
      <c r="M378" s="9" t="e">
        <f ca="1">B378/K378</f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s="18" t="e">
        <f t="shared" ca="1" si="24"/>
        <v>#N/A</v>
      </c>
      <c r="F379" t="s">
        <v>144</v>
      </c>
      <c r="G379">
        <v>2</v>
      </c>
      <c r="H379">
        <v>7</v>
      </c>
      <c r="J379"/>
      <c r="K379" s="18" t="e">
        <f ca="1">OFFSET($M$44,_xlfn.XMATCH(A379,$D$45:$D$72),0)</f>
        <v>#N/A</v>
      </c>
      <c r="L379" s="18"/>
      <c r="M379" s="9" t="e">
        <f ca="1">B379/K379</f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s="18" t="e">
        <f t="shared" ca="1" si="24"/>
        <v>#N/A</v>
      </c>
      <c r="F380" t="s">
        <v>144</v>
      </c>
      <c r="G380">
        <v>3</v>
      </c>
      <c r="H380">
        <v>4</v>
      </c>
      <c r="J380"/>
      <c r="K380" s="18" t="e">
        <f ca="1">OFFSET($M$44,_xlfn.XMATCH(A380,$D$45:$D$72),0)</f>
        <v>#N/A</v>
      </c>
      <c r="L380" s="18"/>
      <c r="M380" s="9" t="e">
        <f ca="1">B380/K380</f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s="18" t="e">
        <f t="shared" ca="1" si="24"/>
        <v>#N/A</v>
      </c>
      <c r="F381" t="s">
        <v>144</v>
      </c>
      <c r="G381">
        <v>3</v>
      </c>
      <c r="H381">
        <v>6</v>
      </c>
      <c r="J381"/>
      <c r="K381" s="18" t="e">
        <f ca="1">OFFSET($M$44,_xlfn.XMATCH(A381,$D$45:$D$72),0)</f>
        <v>#N/A</v>
      </c>
      <c r="L381" s="18"/>
      <c r="M381" s="9" t="e">
        <f ca="1">B381/K381</f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s="18" t="e">
        <f t="shared" ca="1" si="24"/>
        <v>#N/A</v>
      </c>
      <c r="F382" t="s">
        <v>144</v>
      </c>
      <c r="G382">
        <v>3</v>
      </c>
      <c r="H382">
        <v>8</v>
      </c>
      <c r="J382"/>
      <c r="K382" s="18" t="e">
        <f ca="1">OFFSET($M$44,_xlfn.XMATCH(A382,$D$45:$D$72),0)</f>
        <v>#N/A</v>
      </c>
      <c r="L382" s="18"/>
      <c r="M382" s="9" t="e">
        <f ca="1">B382/K382</f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s="18" t="e">
        <f t="shared" ca="1" si="24"/>
        <v>#N/A</v>
      </c>
      <c r="F383" t="s">
        <v>144</v>
      </c>
      <c r="G383">
        <v>4</v>
      </c>
      <c r="H383">
        <v>5</v>
      </c>
      <c r="J383"/>
      <c r="K383" s="18" t="e">
        <f ca="1">OFFSET($M$44,_xlfn.XMATCH(A383,$D$45:$D$72),0)</f>
        <v>#N/A</v>
      </c>
      <c r="L383" s="18"/>
      <c r="M383" s="9" t="e">
        <f ca="1">B383/K383</f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s="18" t="e">
        <f t="shared" ca="1" si="24"/>
        <v>#N/A</v>
      </c>
      <c r="F384" t="s">
        <v>144</v>
      </c>
      <c r="G384">
        <v>4</v>
      </c>
      <c r="H384">
        <v>7</v>
      </c>
      <c r="J384"/>
      <c r="K384" s="18" t="e">
        <f ca="1">OFFSET($M$44,_xlfn.XMATCH(A384,$D$45:$D$72),0)</f>
        <v>#N/A</v>
      </c>
      <c r="L384" s="18"/>
      <c r="M384" s="9" t="e">
        <f ca="1">B384/K384</f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s="18" t="e">
        <f t="shared" ca="1" si="24"/>
        <v>#N/A</v>
      </c>
      <c r="F385" t="s">
        <v>144</v>
      </c>
      <c r="G385">
        <v>1</v>
      </c>
      <c r="H385">
        <v>2</v>
      </c>
      <c r="I385" t="s">
        <v>9</v>
      </c>
      <c r="J385"/>
      <c r="K385" s="18" cm="1">
        <f t="array" aca="1" ref="K385:K396" ca="1">TRANSPOSE(DH47:DS47)</f>
        <v>5.7400827386266887E-14</v>
      </c>
      <c r="L385" s="18"/>
      <c r="M385" s="9">
        <f ca="1">B385/K385</f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s="18" t="e">
        <f t="shared" ca="1" si="24"/>
        <v>#N/A</v>
      </c>
      <c r="F386" t="s">
        <v>144</v>
      </c>
      <c r="G386">
        <v>1</v>
      </c>
      <c r="H386">
        <v>4</v>
      </c>
      <c r="I386" t="s">
        <v>9</v>
      </c>
      <c r="J386"/>
      <c r="K386" s="18">
        <f ca="1"/>
        <v>9.1057789997400385E-12</v>
      </c>
      <c r="L386" s="18"/>
      <c r="M386" s="9">
        <f ca="1">B386/K386</f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s="18" t="e">
        <f t="shared" ca="1" si="24"/>
        <v>#N/A</v>
      </c>
      <c r="F387" t="s">
        <v>144</v>
      </c>
      <c r="G387">
        <v>1</v>
      </c>
      <c r="H387">
        <v>6</v>
      </c>
      <c r="I387" t="s">
        <v>9</v>
      </c>
      <c r="J387"/>
      <c r="K387" s="18">
        <f ca="1"/>
        <v>1.0994723713001799E-15</v>
      </c>
      <c r="L387" s="18"/>
      <c r="M387" s="9">
        <f ca="1">B387/K387</f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s="18" t="e">
        <f t="shared" ca="1" si="24"/>
        <v>#N/A</v>
      </c>
      <c r="F388" t="s">
        <v>144</v>
      </c>
      <c r="G388">
        <v>1</v>
      </c>
      <c r="H388">
        <v>8</v>
      </c>
      <c r="I388" t="s">
        <v>9</v>
      </c>
      <c r="J388"/>
      <c r="K388" s="18">
        <f ca="1"/>
        <v>1.1695133612565861E-15</v>
      </c>
      <c r="L388" s="18"/>
      <c r="M388" s="9">
        <f ca="1">B388/K388</f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s="18" t="e">
        <f t="shared" ca="1" si="24"/>
        <v>#N/A</v>
      </c>
      <c r="F389" t="s">
        <v>144</v>
      </c>
      <c r="G389">
        <v>2</v>
      </c>
      <c r="H389">
        <v>3</v>
      </c>
      <c r="I389" t="s">
        <v>9</v>
      </c>
      <c r="J389"/>
      <c r="K389" s="18">
        <f ca="1"/>
        <v>9.1242000227033026E-12</v>
      </c>
      <c r="L389" s="18"/>
      <c r="M389" s="9">
        <f ca="1">B389/K389</f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s="18" t="e">
        <f t="shared" ca="1" si="24"/>
        <v>#N/A</v>
      </c>
      <c r="F390" t="s">
        <v>144</v>
      </c>
      <c r="G390">
        <v>2</v>
      </c>
      <c r="H390">
        <v>5</v>
      </c>
      <c r="I390" t="s">
        <v>9</v>
      </c>
      <c r="J390"/>
      <c r="K390" s="18">
        <f ca="1"/>
        <v>2.3791583086271392E-15</v>
      </c>
      <c r="L390" s="18"/>
      <c r="M390" s="9">
        <f ca="1">B390/K390</f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s="18" t="e">
        <f t="shared" ca="1" si="24"/>
        <v>#N/A</v>
      </c>
      <c r="F391" t="s">
        <v>144</v>
      </c>
      <c r="G391">
        <v>2</v>
      </c>
      <c r="H391">
        <v>7</v>
      </c>
      <c r="I391" t="s">
        <v>9</v>
      </c>
      <c r="J391"/>
      <c r="K391" s="18">
        <f ca="1"/>
        <v>7.6908428502697001E-15</v>
      </c>
      <c r="L391" s="18"/>
      <c r="M391" s="9">
        <f ca="1">B391/K391</f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s="18" t="e">
        <f t="shared" ca="1" si="24"/>
        <v>#N/A</v>
      </c>
      <c r="F392" t="s">
        <v>144</v>
      </c>
      <c r="G392">
        <v>3</v>
      </c>
      <c r="H392">
        <v>4</v>
      </c>
      <c r="I392" t="s">
        <v>9</v>
      </c>
      <c r="J392"/>
      <c r="K392" s="18">
        <f ca="1"/>
        <v>1.45836612557039E-10</v>
      </c>
      <c r="L392" s="18"/>
      <c r="M392" s="9">
        <f ca="1">B392/K392</f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s="18" t="e">
        <f t="shared" ca="1" si="24"/>
        <v>#N/A</v>
      </c>
      <c r="F393" t="s">
        <v>144</v>
      </c>
      <c r="G393">
        <v>3</v>
      </c>
      <c r="H393">
        <v>6</v>
      </c>
      <c r="I393" t="s">
        <v>9</v>
      </c>
      <c r="J393"/>
      <c r="K393" s="18">
        <f ca="1"/>
        <v>1.3434796542776925E-14</v>
      </c>
      <c r="L393" s="18"/>
      <c r="M393" s="9">
        <f ca="1">B393/K393</f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s="18" t="e">
        <f t="shared" ca="1" si="24"/>
        <v>#N/A</v>
      </c>
      <c r="F394" t="s">
        <v>144</v>
      </c>
      <c r="G394">
        <v>3</v>
      </c>
      <c r="H394">
        <v>8</v>
      </c>
      <c r="I394" t="s">
        <v>9</v>
      </c>
      <c r="J394"/>
      <c r="K394" s="18">
        <f ca="1"/>
        <v>1.349340042220588E-14</v>
      </c>
      <c r="L394" s="18"/>
      <c r="M394" s="9">
        <f ca="1">B394/K394</f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s="18" t="e">
        <f t="shared" ca="1" si="24"/>
        <v>#N/A</v>
      </c>
      <c r="F395" t="s">
        <v>144</v>
      </c>
      <c r="G395">
        <v>4</v>
      </c>
      <c r="H395">
        <v>5</v>
      </c>
      <c r="I395" t="s">
        <v>9</v>
      </c>
      <c r="J395"/>
      <c r="K395" s="18">
        <f ca="1"/>
        <v>1.397924000376293E-14</v>
      </c>
      <c r="L395" s="18"/>
      <c r="M395" s="9">
        <f ca="1">B395/K395</f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s="18" t="e">
        <f t="shared" ca="1" si="24"/>
        <v>#N/A</v>
      </c>
      <c r="F396" t="s">
        <v>144</v>
      </c>
      <c r="G396">
        <v>4</v>
      </c>
      <c r="H396">
        <v>7</v>
      </c>
      <c r="I396" t="s">
        <v>9</v>
      </c>
      <c r="J396"/>
      <c r="K396" s="18">
        <f ca="1"/>
        <v>1.4324983833417121E-14</v>
      </c>
      <c r="L396" s="18"/>
      <c r="M396" s="9">
        <f ca="1">B396/K396</f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s="18" t="e">
        <f t="shared" ca="1" si="24"/>
        <v>#N/A</v>
      </c>
      <c r="F397" t="s">
        <v>144</v>
      </c>
      <c r="G397">
        <v>1</v>
      </c>
      <c r="H397">
        <v>2</v>
      </c>
      <c r="I397" t="s">
        <v>7</v>
      </c>
      <c r="J397"/>
      <c r="K397" s="18" cm="1">
        <f t="array" aca="1" ref="K397:K408" ca="1">TRANSPOSE(DH46:DS46)</f>
        <v>4.0751063600059697E-13</v>
      </c>
      <c r="L397" s="18"/>
      <c r="M397" s="9">
        <f ca="1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s="18" t="e">
        <f t="shared" ref="E398:E432" ca="1" si="25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/>
      <c r="K398" s="18">
        <f ca="1"/>
        <v>6.464544084869281E-11</v>
      </c>
      <c r="L398" s="18"/>
      <c r="M398" s="9">
        <f ca="1">B398/K398</f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s="18" t="e">
        <f t="shared" ca="1" si="25"/>
        <v>#N/A</v>
      </c>
      <c r="F399" t="s">
        <v>144</v>
      </c>
      <c r="G399">
        <v>1</v>
      </c>
      <c r="H399">
        <v>6</v>
      </c>
      <c r="I399" t="s">
        <v>7</v>
      </c>
      <c r="J399"/>
      <c r="K399" s="18">
        <f ca="1"/>
        <v>1.0874395301891397E-10</v>
      </c>
      <c r="L399" s="18"/>
      <c r="M399" s="9">
        <f ca="1">B399/K399</f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s="18" t="e">
        <f t="shared" ca="1" si="25"/>
        <v>#N/A</v>
      </c>
      <c r="F400" t="s">
        <v>144</v>
      </c>
      <c r="G400">
        <v>1</v>
      </c>
      <c r="H400">
        <v>8</v>
      </c>
      <c r="I400" t="s">
        <v>7</v>
      </c>
      <c r="J400"/>
      <c r="K400" s="18">
        <f ca="1"/>
        <v>1.1567139778245157E-10</v>
      </c>
      <c r="L400" s="18"/>
      <c r="M400" s="9">
        <f ca="1">B400/K400</f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s="18" t="e">
        <f t="shared" ca="1" si="25"/>
        <v>#N/A</v>
      </c>
      <c r="F401" t="s">
        <v>144</v>
      </c>
      <c r="G401">
        <v>2</v>
      </c>
      <c r="H401">
        <v>3</v>
      </c>
      <c r="I401" t="s">
        <v>7</v>
      </c>
      <c r="J401"/>
      <c r="K401" s="18">
        <f ca="1"/>
        <v>6.477621880304225E-11</v>
      </c>
      <c r="L401" s="18"/>
      <c r="M401" s="9">
        <f ca="1">B401/K401</f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s="18" t="e">
        <f t="shared" ca="1" si="25"/>
        <v>#N/A</v>
      </c>
      <c r="F402" t="s">
        <v>144</v>
      </c>
      <c r="G402">
        <v>2</v>
      </c>
      <c r="H402">
        <v>5</v>
      </c>
      <c r="I402" t="s">
        <v>7</v>
      </c>
      <c r="J402"/>
      <c r="K402" s="18">
        <f ca="1"/>
        <v>2.3531203338193981E-10</v>
      </c>
      <c r="L402" s="18"/>
      <c r="M402" s="9">
        <f ca="1">B402/K402</f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s="18" t="e">
        <f t="shared" ca="1" si="25"/>
        <v>#N/A</v>
      </c>
      <c r="F403" t="s">
        <v>144</v>
      </c>
      <c r="G403">
        <v>2</v>
      </c>
      <c r="H403">
        <v>7</v>
      </c>
      <c r="I403" t="s">
        <v>7</v>
      </c>
      <c r="J403"/>
      <c r="K403" s="18">
        <f ca="1"/>
        <v>7.6066727588304403E-10</v>
      </c>
      <c r="L403" s="18"/>
      <c r="M403" s="9">
        <f ca="1">B403/K403</f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s="18" t="e">
        <f t="shared" ca="1" si="25"/>
        <v>#N/A</v>
      </c>
      <c r="F404" t="s">
        <v>144</v>
      </c>
      <c r="G404">
        <v>3</v>
      </c>
      <c r="H404">
        <v>4</v>
      </c>
      <c r="I404" t="s">
        <v>7</v>
      </c>
      <c r="J404"/>
      <c r="K404" s="18">
        <f ca="1"/>
        <v>1.0353504198706062E-9</v>
      </c>
      <c r="L404" s="18"/>
      <c r="M404" s="9">
        <f ca="1">B404/K404</f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s="18" t="e">
        <f t="shared" ca="1" si="25"/>
        <v>#N/A</v>
      </c>
      <c r="F405" t="s">
        <v>144</v>
      </c>
      <c r="G405">
        <v>3</v>
      </c>
      <c r="H405">
        <v>6</v>
      </c>
      <c r="I405" t="s">
        <v>7</v>
      </c>
      <c r="J405"/>
      <c r="K405" s="18">
        <f ca="1"/>
        <v>1.328776349640104E-9</v>
      </c>
      <c r="L405" s="18"/>
      <c r="M405" s="9">
        <f ca="1">B405/K405</f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s="18" t="e">
        <f t="shared" ca="1" si="25"/>
        <v>#N/A</v>
      </c>
      <c r="F406" t="s">
        <v>144</v>
      </c>
      <c r="G406">
        <v>3</v>
      </c>
      <c r="H406">
        <v>8</v>
      </c>
      <c r="I406" t="s">
        <v>7</v>
      </c>
      <c r="J406"/>
      <c r="K406" s="18">
        <f ca="1"/>
        <v>1.3345726003488066E-9</v>
      </c>
      <c r="L406" s="18"/>
      <c r="M406" s="9">
        <f ca="1">B406/K406</f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s="18" t="e">
        <f t="shared" ca="1" si="25"/>
        <v>#N/A</v>
      </c>
      <c r="F407" t="s">
        <v>144</v>
      </c>
      <c r="G407">
        <v>4</v>
      </c>
      <c r="H407">
        <v>5</v>
      </c>
      <c r="I407" t="s">
        <v>7</v>
      </c>
      <c r="J407"/>
      <c r="K407" s="18">
        <f ca="1"/>
        <v>1.3826248461447538E-9</v>
      </c>
      <c r="L407" s="18"/>
      <c r="M407" s="9">
        <f ca="1">B407/K407</f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s="18" t="e">
        <f t="shared" ca="1" si="25"/>
        <v>#N/A</v>
      </c>
      <c r="F408" t="s">
        <v>144</v>
      </c>
      <c r="G408">
        <v>4</v>
      </c>
      <c r="H408">
        <v>7</v>
      </c>
      <c r="I408" t="s">
        <v>7</v>
      </c>
      <c r="J408"/>
      <c r="K408" s="18">
        <f ca="1"/>
        <v>1.4168208402869563E-9</v>
      </c>
      <c r="L408" s="18"/>
      <c r="M408" s="9">
        <f ca="1">B408/K408</f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s="18" t="e">
        <f t="shared" ca="1" si="25"/>
        <v>#N/A</v>
      </c>
      <c r="F409" t="s">
        <v>144</v>
      </c>
      <c r="G409">
        <v>1</v>
      </c>
      <c r="H409">
        <v>2</v>
      </c>
      <c r="I409" t="s">
        <v>34</v>
      </c>
      <c r="J409"/>
      <c r="K409" s="18" cm="1">
        <f t="array" aca="1" ref="K409:K420" ca="1">TRANSPOSE(DH66:DS66)</f>
        <v>2.0152479217523794E-13</v>
      </c>
      <c r="L409" s="18"/>
      <c r="M409" s="9">
        <f ca="1">B409/K409</f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s="18" t="e">
        <f t="shared" ca="1" si="25"/>
        <v>#N/A</v>
      </c>
      <c r="F410" t="s">
        <v>144</v>
      </c>
      <c r="G410">
        <v>1</v>
      </c>
      <c r="H410">
        <v>4</v>
      </c>
      <c r="I410" t="s">
        <v>34</v>
      </c>
      <c r="J410"/>
      <c r="K410" s="18">
        <f ca="1"/>
        <v>3.1968881008765556E-11</v>
      </c>
      <c r="L410" s="18"/>
      <c r="M410" s="9">
        <f ca="1">B410/K410</f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s="18" t="e">
        <f t="shared" ca="1" si="25"/>
        <v>#N/A</v>
      </c>
      <c r="F411" t="s">
        <v>144</v>
      </c>
      <c r="G411">
        <v>1</v>
      </c>
      <c r="H411">
        <v>6</v>
      </c>
      <c r="I411" t="s">
        <v>34</v>
      </c>
      <c r="J411"/>
      <c r="K411" s="18">
        <f ca="1"/>
        <v>5.3776762117242918E-11</v>
      </c>
      <c r="L411" s="18"/>
      <c r="M411" s="9">
        <f ca="1">B411/K411</f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s="18" t="e">
        <f t="shared" ca="1" si="25"/>
        <v>#N/A</v>
      </c>
      <c r="F412" t="s">
        <v>144</v>
      </c>
      <c r="G412">
        <v>1</v>
      </c>
      <c r="H412">
        <v>8</v>
      </c>
      <c r="I412" t="s">
        <v>34</v>
      </c>
      <c r="J412"/>
      <c r="K412" s="18">
        <f ca="1"/>
        <v>5.7202566852006489E-11</v>
      </c>
      <c r="L412" s="18"/>
      <c r="M412" s="9">
        <f ca="1">B412/K412</f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s="18" t="e">
        <f t="shared" ca="1" si="25"/>
        <v>#N/A</v>
      </c>
      <c r="F413" t="s">
        <v>144</v>
      </c>
      <c r="G413">
        <v>2</v>
      </c>
      <c r="H413">
        <v>3</v>
      </c>
      <c r="I413" t="s">
        <v>34</v>
      </c>
      <c r="J413"/>
      <c r="K413" s="18">
        <f ca="1"/>
        <v>3.2033554167557248E-11</v>
      </c>
      <c r="L413" s="18"/>
      <c r="M413" s="9">
        <f ca="1">B413/K413</f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s="18" t="e">
        <f t="shared" ca="1" si="25"/>
        <v>#N/A</v>
      </c>
      <c r="F414" t="s">
        <v>144</v>
      </c>
      <c r="G414">
        <v>2</v>
      </c>
      <c r="H414">
        <v>5</v>
      </c>
      <c r="I414" t="s">
        <v>34</v>
      </c>
      <c r="J414"/>
      <c r="K414" s="18">
        <f ca="1"/>
        <v>1.1636802683000057E-10</v>
      </c>
      <c r="L414" s="18"/>
      <c r="M414" s="9">
        <f ca="1">B414/K414</f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s="18" t="e">
        <f t="shared" ca="1" si="25"/>
        <v>#N/A</v>
      </c>
      <c r="F415" t="s">
        <v>144</v>
      </c>
      <c r="G415">
        <v>2</v>
      </c>
      <c r="H415">
        <v>7</v>
      </c>
      <c r="I415" t="s">
        <v>34</v>
      </c>
      <c r="J415"/>
      <c r="K415" s="18">
        <f ca="1"/>
        <v>3.7617009507111439E-10</v>
      </c>
      <c r="L415" s="18"/>
      <c r="M415" s="9">
        <f ca="1">B415/K415</f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s="18" t="e">
        <f t="shared" ca="1" si="25"/>
        <v>#N/A</v>
      </c>
      <c r="F416" t="s">
        <v>144</v>
      </c>
      <c r="G416">
        <v>3</v>
      </c>
      <c r="H416">
        <v>4</v>
      </c>
      <c r="I416" t="s">
        <v>34</v>
      </c>
      <c r="J416"/>
      <c r="K416" s="18">
        <f ca="1"/>
        <v>5.1200817784953114E-10</v>
      </c>
      <c r="L416" s="18"/>
      <c r="M416" s="9">
        <f ca="1">B416/K416</f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s="18" t="e">
        <f t="shared" ca="1" si="25"/>
        <v>#N/A</v>
      </c>
      <c r="F417" t="s">
        <v>144</v>
      </c>
      <c r="G417">
        <v>3</v>
      </c>
      <c r="H417">
        <v>6</v>
      </c>
      <c r="I417" t="s">
        <v>34</v>
      </c>
      <c r="J417"/>
      <c r="K417" s="18">
        <f ca="1"/>
        <v>6.5711506412853714E-10</v>
      </c>
      <c r="L417" s="18"/>
      <c r="M417" s="9">
        <f ca="1">B417/K417</f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s="18" t="e">
        <f t="shared" ca="1" si="25"/>
        <v>#N/A</v>
      </c>
      <c r="F418" t="s">
        <v>144</v>
      </c>
      <c r="G418">
        <v>3</v>
      </c>
      <c r="H418">
        <v>8</v>
      </c>
      <c r="I418" t="s">
        <v>34</v>
      </c>
      <c r="J418"/>
      <c r="K418" s="18">
        <f ca="1"/>
        <v>6.5998146347195261E-10</v>
      </c>
      <c r="L418" s="18"/>
      <c r="M418" s="9">
        <f ca="1">B418/K418</f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s="18" t="e">
        <f t="shared" ca="1" si="25"/>
        <v>#N/A</v>
      </c>
      <c r="F419" t="s">
        <v>144</v>
      </c>
      <c r="G419">
        <v>4</v>
      </c>
      <c r="H419">
        <v>5</v>
      </c>
      <c r="I419" t="s">
        <v>34</v>
      </c>
      <c r="J419"/>
      <c r="K419" s="18">
        <f ca="1"/>
        <v>6.8374457047357563E-10</v>
      </c>
      <c r="L419" s="18"/>
      <c r="M419" s="9">
        <f ca="1">B419/K419</f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s="18" t="e">
        <f t="shared" ca="1" si="25"/>
        <v>#N/A</v>
      </c>
      <c r="F420" t="s">
        <v>144</v>
      </c>
      <c r="G420">
        <v>4</v>
      </c>
      <c r="H420">
        <v>7</v>
      </c>
      <c r="I420" t="s">
        <v>34</v>
      </c>
      <c r="J420"/>
      <c r="K420" s="18">
        <f ca="1"/>
        <v>7.0065539439799201E-10</v>
      </c>
      <c r="L420" s="18"/>
      <c r="M420" s="9">
        <f ca="1">B420/K420</f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s="18" t="e">
        <f t="shared" ca="1" si="25"/>
        <v>#N/A</v>
      </c>
      <c r="F421" t="s">
        <v>144</v>
      </c>
      <c r="G421">
        <v>1</v>
      </c>
      <c r="H421">
        <v>2</v>
      </c>
      <c r="I421" t="s">
        <v>10</v>
      </c>
      <c r="J421"/>
      <c r="K421" s="18" cm="1">
        <f t="array" aca="1" ref="K421:K432" ca="1">TRANSPOSE(DH48:DS48)</f>
        <v>9.6229236404380156E-14</v>
      </c>
      <c r="L421" s="18"/>
      <c r="M421" s="9">
        <f ca="1">B421/K421</f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s="18" t="e">
        <f t="shared" ca="1" si="25"/>
        <v>#N/A</v>
      </c>
      <c r="F422" t="s">
        <v>144</v>
      </c>
      <c r="G422">
        <v>1</v>
      </c>
      <c r="H422">
        <v>4</v>
      </c>
      <c r="I422" t="s">
        <v>10</v>
      </c>
      <c r="J422"/>
      <c r="K422" s="18">
        <f ca="1"/>
        <v>1.5265322816961081E-11</v>
      </c>
      <c r="L422" s="18"/>
      <c r="M422" s="9">
        <f ca="1">B422/K422</f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s="18" t="e">
        <f t="shared" ca="1" si="25"/>
        <v>#N/A</v>
      </c>
      <c r="F423" t="s">
        <v>144</v>
      </c>
      <c r="G423">
        <v>1</v>
      </c>
      <c r="H423">
        <v>6</v>
      </c>
      <c r="I423" t="s">
        <v>10</v>
      </c>
      <c r="J423"/>
      <c r="K423" s="18">
        <f ca="1"/>
        <v>1.8432031654519734E-15</v>
      </c>
      <c r="L423" s="18"/>
      <c r="M423" s="9">
        <f ca="1">B423/K423</f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s="18" t="e">
        <f t="shared" ca="1" si="25"/>
        <v>#N/A</v>
      </c>
      <c r="F424" t="s">
        <v>144</v>
      </c>
      <c r="G424">
        <v>1</v>
      </c>
      <c r="H424">
        <v>8</v>
      </c>
      <c r="I424" t="s">
        <v>10</v>
      </c>
      <c r="J424"/>
      <c r="K424" s="18">
        <f ca="1"/>
        <v>1.9606229185708003E-15</v>
      </c>
      <c r="L424" s="18"/>
      <c r="M424" s="9">
        <f ca="1">B424/K424</f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s="18" t="e">
        <f t="shared" ca="1" si="25"/>
        <v>#N/A</v>
      </c>
      <c r="F425" t="s">
        <v>144</v>
      </c>
      <c r="G425">
        <v>2</v>
      </c>
      <c r="H425">
        <v>3</v>
      </c>
      <c r="I425" t="s">
        <v>10</v>
      </c>
      <c r="J425"/>
      <c r="K425" s="18">
        <f ca="1"/>
        <v>1.5296204618744418E-11</v>
      </c>
      <c r="L425" s="18"/>
      <c r="M425" s="9">
        <f ca="1">B425/K425</f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s="18" t="e">
        <f t="shared" ca="1" si="25"/>
        <v>#N/A</v>
      </c>
      <c r="F426" t="s">
        <v>144</v>
      </c>
      <c r="G426">
        <v>2</v>
      </c>
      <c r="H426">
        <v>5</v>
      </c>
      <c r="I426" t="s">
        <v>10</v>
      </c>
      <c r="J426"/>
      <c r="K426" s="18">
        <f ca="1"/>
        <v>3.9885241685401391E-15</v>
      </c>
      <c r="L426" s="18"/>
      <c r="M426" s="9">
        <f ca="1">B426/K426</f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s="18" t="e">
        <f t="shared" ca="1" si="25"/>
        <v>#N/A</v>
      </c>
      <c r="F427" t="s">
        <v>144</v>
      </c>
      <c r="G427">
        <v>2</v>
      </c>
      <c r="H427">
        <v>7</v>
      </c>
      <c r="I427" t="s">
        <v>10</v>
      </c>
      <c r="J427"/>
      <c r="K427" s="18">
        <f ca="1"/>
        <v>1.2893262492669305E-14</v>
      </c>
      <c r="L427" s="18"/>
      <c r="M427" s="9">
        <f ca="1">B427/K427</f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s="18" t="e">
        <f t="shared" ca="1" si="25"/>
        <v>#N/A</v>
      </c>
      <c r="F428" t="s">
        <v>144</v>
      </c>
      <c r="G428">
        <v>3</v>
      </c>
      <c r="H428">
        <v>4</v>
      </c>
      <c r="I428" t="s">
        <v>10</v>
      </c>
      <c r="J428"/>
      <c r="K428" s="18">
        <f ca="1"/>
        <v>2.4448682197084265E-10</v>
      </c>
      <c r="L428" s="18"/>
      <c r="M428" s="9">
        <f ca="1">B428/K428</f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s="18" t="e">
        <f t="shared" ca="1" si="25"/>
        <v>#N/A</v>
      </c>
      <c r="F429" t="s">
        <v>144</v>
      </c>
      <c r="G429">
        <v>3</v>
      </c>
      <c r="H429">
        <v>6</v>
      </c>
      <c r="I429" t="s">
        <v>10</v>
      </c>
      <c r="J429"/>
      <c r="K429" s="18">
        <f ca="1"/>
        <v>2.2522675568069188E-14</v>
      </c>
      <c r="L429" s="18"/>
      <c r="M429" s="9">
        <f ca="1">B429/K429</f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s="18" t="e">
        <f t="shared" ca="1" si="25"/>
        <v>#N/A</v>
      </c>
      <c r="F430" t="s">
        <v>144</v>
      </c>
      <c r="G430">
        <v>3</v>
      </c>
      <c r="H430">
        <v>8</v>
      </c>
      <c r="I430" t="s">
        <v>10</v>
      </c>
      <c r="J430"/>
      <c r="K430" s="18">
        <f ca="1"/>
        <v>2.2620921653092201E-14</v>
      </c>
      <c r="L430" s="18"/>
      <c r="M430" s="9">
        <f ca="1">B430/K430</f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s="18" t="e">
        <f t="shared" ca="1" si="25"/>
        <v>#N/A</v>
      </c>
      <c r="F431" t="s">
        <v>144</v>
      </c>
      <c r="G431">
        <v>4</v>
      </c>
      <c r="H431">
        <v>5</v>
      </c>
      <c r="I431" t="s">
        <v>10</v>
      </c>
      <c r="J431"/>
      <c r="K431" s="18">
        <f ca="1"/>
        <v>2.3435404197632041E-14</v>
      </c>
      <c r="L431" s="18"/>
      <c r="M431" s="9">
        <f ca="1">B431/K431</f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s="18" t="e">
        <f t="shared" ca="1" si="25"/>
        <v>#N/A</v>
      </c>
      <c r="F432" t="s">
        <v>144</v>
      </c>
      <c r="G432">
        <v>4</v>
      </c>
      <c r="H432">
        <v>7</v>
      </c>
      <c r="I432" t="s">
        <v>10</v>
      </c>
      <c r="J432"/>
      <c r="K432" s="18">
        <f ca="1"/>
        <v>2.4015024147972842E-14</v>
      </c>
      <c r="L432" s="18"/>
      <c r="M432" s="9">
        <f ca="1">B432/K432</f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45"/>
  <sheetViews>
    <sheetView tabSelected="1" topLeftCell="A158" workbookViewId="0">
      <pane xSplit="4" topLeftCell="J1" activePane="topRight" state="frozen"/>
      <selection pane="topRight" activeCell="K158" sqref="K158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style="18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9" width="20.7109375" bestFit="1" customWidth="1"/>
    <col min="20" max="20" width="17.7109375" bestFit="1" customWidth="1"/>
    <col min="21" max="21" width="21.7109375" bestFit="1" customWidth="1"/>
    <col min="22" max="22" width="14.5703125" bestFit="1" customWidth="1"/>
    <col min="23" max="23" width="24.5703125" bestFit="1" customWidth="1"/>
    <col min="24" max="24" width="20.5703125" bestFit="1" customWidth="1"/>
    <col min="25" max="25" width="21.5703125" bestFit="1" customWidth="1"/>
    <col min="26" max="26" width="17.5703125" bestFit="1" customWidth="1"/>
    <col min="27" max="27" width="21.5703125" bestFit="1" customWidth="1"/>
    <col min="28" max="28" width="14.85546875" bestFit="1" customWidth="1"/>
    <col min="2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  <c r="J6"/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23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23">
        <v>-1.0557819999999999E-3</v>
      </c>
      <c r="O9" s="23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979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981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982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23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980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7" spans="2:29" x14ac:dyDescent="0.2">
      <c r="J17"/>
    </row>
    <row r="18" spans="2:29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  <c r="W18" t="s">
        <v>954</v>
      </c>
      <c r="X18" t="s">
        <v>954</v>
      </c>
      <c r="Y18" t="s">
        <v>954</v>
      </c>
      <c r="Z18" t="s">
        <v>954</v>
      </c>
      <c r="AA18" t="s">
        <v>954</v>
      </c>
    </row>
    <row r="19" spans="2:29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968</v>
      </c>
      <c r="T19" s="6" t="s">
        <v>967</v>
      </c>
      <c r="U19" s="6" t="s">
        <v>966</v>
      </c>
      <c r="V19" s="6" t="s">
        <v>965</v>
      </c>
      <c r="W19" s="6" t="s">
        <v>983</v>
      </c>
      <c r="X19" s="6" t="s">
        <v>972</v>
      </c>
      <c r="Y19" s="6" t="s">
        <v>973</v>
      </c>
      <c r="Z19" s="6" t="s">
        <v>974</v>
      </c>
      <c r="AA19" s="6" t="s">
        <v>975</v>
      </c>
    </row>
    <row r="20" spans="2:29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>1/(1+(F20*EXP(2*N$8*N$9)/$N$50))</f>
        <v>4.8080331209433022E-4</v>
      </c>
      <c r="K20" s="4">
        <f>1/(1+(G20*EXP(2*O$8*O$9)/$N$50))</f>
        <v>6.714884494322261E-6</v>
      </c>
      <c r="L20" s="4">
        <f ca="1">$J20*(1-OFFSET($EB$44,0,$B20-1))</f>
        <v>4.7498212861390505E-4</v>
      </c>
      <c r="M20" cm="1">
        <f t="array" aca="1" ref="M20:M27" ca="1">_xlfn.MAKEARRAY(8,1,_xlfn.LAMBDA(_xlpm.row,_xlpm.col, SUMPRODUCT($E$50:$E$77,OFFSET($EB$50,0,_xlpm.row-1,28))))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ca="1">$K20*(1-OFFSET($FH$44,0,$B20-1))</f>
        <v>6.7086962186044591E-6</v>
      </c>
      <c r="Q20" s="4" cm="1">
        <f t="array" aca="1" ref="Q20:Q27" ca="1">TRANSPOSE(FH42:FO42)+P20:P27-1</f>
        <v>-0.99815186799586819</v>
      </c>
      <c r="R20" s="4" cm="1">
        <f t="array" aca="1" ref="R20:R27" ca="1">_xlfn.ANCHORARRAY(Q20)*$I$20:$I$27</f>
        <v>-7.0818875034306839E-4</v>
      </c>
      <c r="S20" s="4" cm="1">
        <f t="array" aca="1" ref="S20:S27" ca="1">$L$20:$L$27*$H$20:$H$27*$N$11</f>
        <v>3.9067280078493694E-13</v>
      </c>
      <c r="T20" s="4" cm="1">
        <f t="array" aca="1" ref="T20:T27" ca="1">$H$20:$H$27*$N$11-_xlfn.ANCHORARRAY(S20)-_xlfn.ANCHORARRAY(U20)</f>
        <v>8.1215115242751059E-10</v>
      </c>
      <c r="U20" s="4" cm="1">
        <f t="array" aca="1" ref="U20:U27" ca="1">TRANSPOSE(_xlfn.BYCOL($ER$50:$EY$77, _xlfn.LAMBDA(_xlpm.col,SUM(_xlpm.col))))</f>
        <v>9.9581747717045117E-12</v>
      </c>
      <c r="V20" s="4" cm="1">
        <f t="array" ref="V20:V27">$H$20:$H$27*$N$11</f>
        <v>8.2250000000000011E-10</v>
      </c>
      <c r="W20" s="4" cm="1">
        <f t="array" aca="1" ref="W20:W27" ca="1">_xlfn.ANCHORARRAY(S20)+_xlfn.ANCHORARRAY(T20)+_xlfn.ANCHORARRAY(U20)</f>
        <v>8.2250000000000011E-10</v>
      </c>
      <c r="X20" s="4" cm="1">
        <f t="array" aca="1" ref="X20:X27" ca="1">$P$20:$P$27*$I$20:$I$27*$O$11</f>
        <v>8.5676759407797546E-14</v>
      </c>
      <c r="Y20" s="4" cm="1">
        <f t="array" aca="1" ref="Y20:Y27" ca="1">$I$20:$I$27*$O$11-_xlfn.ANCHORARRAY(X20)-_xlfn.ANCHORARRAY(Z20)</f>
        <v>1.2759144877428253E-8</v>
      </c>
      <c r="Z20" s="4" cm="1">
        <f t="array" aca="1" ref="Z20:Z27" ca="1">TRANSPOSE(_xlfn.BYCOL($FX$50:$GE$77, _xlfn.LAMBDA(_xlpm.col,SUM(_xlpm.col))))</f>
        <v>1.1769445812339911E-11</v>
      </c>
      <c r="AA20" s="4" cm="1">
        <f t="array" ref="AA20:AA27">$I$20:$I$27*$O$11</f>
        <v>1.2770999999999999E-8</v>
      </c>
    </row>
    <row r="21" spans="2:29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3">10^-D21</f>
        <v>1.8908917484896439E-4</v>
      </c>
      <c r="G21" s="4">
        <f t="shared" si="3"/>
        <v>1.9800067311173839E-3</v>
      </c>
      <c r="H21" s="4">
        <f t="shared" ref="H21:I27" si="4">(1-D$10)*D$5/$C21</f>
        <v>4.1124999999999999E-4</v>
      </c>
      <c r="I21" s="4">
        <f t="shared" si="4"/>
        <v>7.0949999999999995E-4</v>
      </c>
      <c r="J21" s="11">
        <f>1/(1+(F21*EXP(2*N$8*N$9)/$N$50))</f>
        <v>1.8823110720629442E-3</v>
      </c>
      <c r="K21" s="4">
        <f>1/(1+(G21*EXP(2*O$8*O$9)/$N$50))</f>
        <v>8.7163957382617457E-5</v>
      </c>
      <c r="L21" s="4">
        <f ca="1">$J21*(1-OFFSET($EB$44,0,$B21-1))</f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ca="1">$K21*(1-OFFSET($FH$44,0,$B21-1))</f>
        <v>8.6132627462616446E-5</v>
      </c>
      <c r="Q21">
        <f ca="1"/>
        <v>-0.97627192225932402</v>
      </c>
      <c r="R21" s="4">
        <f ca="1"/>
        <v>-6.9266492884299032E-4</v>
      </c>
      <c r="S21">
        <f ca="1"/>
        <v>1.4773194418642755E-12</v>
      </c>
      <c r="T21">
        <f ca="1"/>
        <v>7.8336609129427266E-10</v>
      </c>
      <c r="U21">
        <f ca="1"/>
        <v>3.7656589263863188E-11</v>
      </c>
      <c r="V21" s="4">
        <v>8.2250000000000011E-10</v>
      </c>
      <c r="W21" s="4">
        <f ca="1"/>
        <v>8.2250000000000011E-10</v>
      </c>
      <c r="X21">
        <f ca="1"/>
        <v>1.0999997853250746E-12</v>
      </c>
      <c r="Y21">
        <f ca="1"/>
        <v>1.2618792652592576E-8</v>
      </c>
      <c r="Z21">
        <f ca="1"/>
        <v>1.5110734762209895E-10</v>
      </c>
      <c r="AA21" s="4">
        <v>1.2770999999999999E-8</v>
      </c>
    </row>
    <row r="22" spans="2:29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3"/>
        <v>4.8231784822393027E-5</v>
      </c>
      <c r="G22" s="4">
        <f t="shared" si="3"/>
        <v>1.5252229565390185E-4</v>
      </c>
      <c r="H22" s="4">
        <f t="shared" si="4"/>
        <v>4.1124999999999999E-4</v>
      </c>
      <c r="I22" s="4">
        <f t="shared" si="4"/>
        <v>7.0949999999999995E-4</v>
      </c>
      <c r="J22" s="11">
        <f>1/(1+(F22*EXP(2*N$8*N$9)/$N$50))</f>
        <v>7.3391182560217059E-3</v>
      </c>
      <c r="K22" s="4">
        <f>1/(1+(G22*EXP(2*O$8*O$9)/$N$50))</f>
        <v>1.1303604210863313E-3</v>
      </c>
      <c r="L22" s="4">
        <f ca="1">$J22*(1-OFFSET($EB$44,0,$B22-1))</f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ca="1">$K22*(1-OFFSET($FH$44,0,$B22-1))</f>
        <v>9.7843153119011152E-4</v>
      </c>
      <c r="Q22">
        <f ca="1"/>
        <v>-0.73045871094453729</v>
      </c>
      <c r="R22" s="4">
        <f ca="1"/>
        <v>-5.1826045541514916E-4</v>
      </c>
      <c r="S22">
        <f ca="1"/>
        <v>5.0851347854384447E-12</v>
      </c>
      <c r="T22">
        <f ca="1"/>
        <v>6.8779575472279643E-10</v>
      </c>
      <c r="U22">
        <f ca="1"/>
        <v>1.2961911049176526E-10</v>
      </c>
      <c r="V22" s="4">
        <v>8.2250000000000011E-10</v>
      </c>
      <c r="W22" s="4">
        <f ca="1"/>
        <v>8.2250000000000011E-10</v>
      </c>
      <c r="X22">
        <f ca="1"/>
        <v>1.2495549084828915E-11</v>
      </c>
      <c r="Y22">
        <f ca="1"/>
        <v>1.1041986589293726E-8</v>
      </c>
      <c r="Z22">
        <f ca="1"/>
        <v>1.7165178616214429E-9</v>
      </c>
      <c r="AA22" s="4">
        <v>1.2770999999999999E-8</v>
      </c>
    </row>
    <row r="23" spans="2:29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3"/>
        <v>1.2302687708123824E-5</v>
      </c>
      <c r="G23" s="4">
        <f t="shared" si="3"/>
        <v>1.1748975549395286E-5</v>
      </c>
      <c r="H23" s="4">
        <f t="shared" si="4"/>
        <v>4.1124999999999999E-4</v>
      </c>
      <c r="I23" s="4">
        <f t="shared" si="4"/>
        <v>7.0949999999999995E-4</v>
      </c>
      <c r="J23" s="11">
        <f>1/(1+(F23*EXP(2*N$8*N$9)/$N$50))</f>
        <v>2.8168724520015936E-2</v>
      </c>
      <c r="K23" s="4">
        <f>1/(1+(G23*EXP(2*O$8*O$9)/$N$50))</f>
        <v>1.4477974179848457E-2</v>
      </c>
      <c r="L23" s="4">
        <f ca="1">$J23*(1-OFFSET($EB$44,0,$B23-1))</f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ca="1">$K23*(1-OFFSET($FH$44,0,$B23-1))</f>
        <v>4.8440041836252728E-3</v>
      </c>
      <c r="Q23">
        <f ca="1"/>
        <v>0.33444098051120275</v>
      </c>
      <c r="R23" s="4">
        <f ca="1"/>
        <v>2.3728587567269834E-4</v>
      </c>
      <c r="S23">
        <f ca="1"/>
        <v>1.348577906003266E-11</v>
      </c>
      <c r="T23">
        <f ca="1"/>
        <v>4.6526429890143242E-10</v>
      </c>
      <c r="U23">
        <f ca="1"/>
        <v>3.4374992203853506E-10</v>
      </c>
      <c r="V23" s="4">
        <v>8.2250000000000011E-10</v>
      </c>
      <c r="W23" s="4">
        <f ca="1"/>
        <v>8.2250000000000011E-10</v>
      </c>
      <c r="X23">
        <f ca="1"/>
        <v>6.1862777429078359E-11</v>
      </c>
      <c r="Y23">
        <f ca="1"/>
        <v>4.2110262787749083E-9</v>
      </c>
      <c r="Z23">
        <f ca="1"/>
        <v>8.4981109437960123E-9</v>
      </c>
      <c r="AA23" s="4">
        <v>1.2770999999999999E-8</v>
      </c>
    </row>
    <row r="24" spans="2:29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3"/>
        <v>1.4621771744567123E-7</v>
      </c>
      <c r="G24" s="4">
        <f t="shared" si="3"/>
        <v>1.3182567385564024E-7</v>
      </c>
      <c r="H24" s="4">
        <f t="shared" si="4"/>
        <v>2.05625E-4</v>
      </c>
      <c r="I24" s="4">
        <f t="shared" si="4"/>
        <v>3.5474999999999998E-4</v>
      </c>
      <c r="J24" s="11">
        <f>1/(1+(F24*EXP(2*N$8*N$9)/$N$50))</f>
        <v>0.7092009432960511</v>
      </c>
      <c r="K24" s="4">
        <f>1/(1+(G24*EXP(2*O$8*O$9)/$N$50))</f>
        <v>0.5669696427651113</v>
      </c>
      <c r="L24" s="4">
        <f ca="1">$J24*(1-OFFSET($EB$44,0,$B24-1))</f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ca="1">$K24*(1-OFFSET($FH$44,0,$B24-1))</f>
        <v>0.56213313022697331</v>
      </c>
      <c r="Q24">
        <f ca="1"/>
        <v>-0.421426628007318</v>
      </c>
      <c r="R24" s="4">
        <f ca="1"/>
        <v>-1.4950109628559605E-4</v>
      </c>
      <c r="S24">
        <f ca="1"/>
        <v>1.459078683507762E-10</v>
      </c>
      <c r="T24">
        <f ca="1"/>
        <v>5.9827712982013869E-11</v>
      </c>
      <c r="U24">
        <f ca="1"/>
        <v>2.0551441866720996E-10</v>
      </c>
      <c r="V24" s="4">
        <v>4.1125000000000005E-10</v>
      </c>
      <c r="W24" s="4">
        <f ca="1"/>
        <v>4.1125E-10</v>
      </c>
      <c r="X24">
        <f ca="1"/>
        <v>3.5895011030643377E-9</v>
      </c>
      <c r="Y24">
        <f ca="1"/>
        <v>2.7415276369548607E-9</v>
      </c>
      <c r="Z24">
        <f ca="1"/>
        <v>5.4471259980801142E-11</v>
      </c>
      <c r="AA24" s="4">
        <v>6.3854999999999995E-9</v>
      </c>
    </row>
    <row r="25" spans="2:29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3"/>
        <v>1.0511547730228644E-8</v>
      </c>
      <c r="G25" s="4">
        <f t="shared" si="3"/>
        <v>1.9054607179632436E-9</v>
      </c>
      <c r="H25" s="4">
        <f t="shared" si="4"/>
        <v>2.05625E-4</v>
      </c>
      <c r="I25" s="4">
        <f t="shared" si="4"/>
        <v>3.5474999999999998E-4</v>
      </c>
      <c r="J25" s="11">
        <f>1/(1+(F25*EXP(2*N$8*N$9)/$N$50))</f>
        <v>0.97136656147085787</v>
      </c>
      <c r="K25" s="4">
        <f>1/(1+(G25*EXP(2*O$8*O$9)/$N$50))</f>
        <v>0.98908081273599846</v>
      </c>
      <c r="L25" s="4">
        <f ca="1">$J25*(1-OFFSET($EB$44,0,$B25-1))</f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ca="1">$K25*(1-OFFSET($FH$44,0,$B25-1))</f>
        <v>0.97445477150032012</v>
      </c>
      <c r="Q25">
        <f ca="1"/>
        <v>2.953842577566812E-3</v>
      </c>
      <c r="R25" s="4">
        <f ca="1"/>
        <v>1.0478756543918266E-6</v>
      </c>
      <c r="S25">
        <f ca="1"/>
        <v>1.68683394297017E-10</v>
      </c>
      <c r="T25">
        <f ca="1"/>
        <v>4.9723614061586016E-12</v>
      </c>
      <c r="U25">
        <f ca="1"/>
        <v>2.3759424429682445E-10</v>
      </c>
      <c r="V25" s="4">
        <v>4.1125000000000005E-10</v>
      </c>
      <c r="W25" s="4">
        <f ca="1"/>
        <v>4.1125000000000005E-10</v>
      </c>
      <c r="X25">
        <f ca="1"/>
        <v>6.2223809434152933E-9</v>
      </c>
      <c r="Y25">
        <f ca="1"/>
        <v>6.8693419055578524E-11</v>
      </c>
      <c r="Z25">
        <f ca="1"/>
        <v>9.4425637529127662E-11</v>
      </c>
      <c r="AA25" s="4">
        <v>6.3854999999999995E-9</v>
      </c>
    </row>
    <row r="26" spans="2:29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3"/>
        <v>7.5567200483709833E-10</v>
      </c>
      <c r="G26" s="4">
        <f t="shared" si="3"/>
        <v>2.7542287033381602E-11</v>
      </c>
      <c r="H26" s="4">
        <f t="shared" si="4"/>
        <v>2.05625E-4</v>
      </c>
      <c r="I26" s="4">
        <f t="shared" si="4"/>
        <v>3.5474999999999998E-4</v>
      </c>
      <c r="J26" s="11">
        <f>1/(1+(F26*EXP(2*N$8*N$9)/$N$50))</f>
        <v>0.99788535402190559</v>
      </c>
      <c r="K26" s="4">
        <f>1/(1+(G26*EXP(2*O$8*O$9)/$N$50))</f>
        <v>0.99984045278005362</v>
      </c>
      <c r="L26" s="4">
        <f ca="1">$J26*(1-OFFSET($EB$44,0,$B26-1))</f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ca="1">$K26*(1-OFFSET($FH$44,0,$B26-1))</f>
        <v>0.98489686804977139</v>
      </c>
      <c r="Q26">
        <f ca="1"/>
        <v>1.3701330470425432E-2</v>
      </c>
      <c r="R26" s="4">
        <f ca="1"/>
        <v>4.8605469843834218E-6</v>
      </c>
      <c r="S26">
        <f ca="1"/>
        <v>1.7059778134593475E-10</v>
      </c>
      <c r="T26">
        <f ca="1"/>
        <v>3.6151839561628863E-13</v>
      </c>
      <c r="U26">
        <f ca="1"/>
        <v>2.4029070025844904E-10</v>
      </c>
      <c r="V26" s="4">
        <v>4.1125000000000005E-10</v>
      </c>
      <c r="W26" s="4">
        <f ca="1"/>
        <v>4.112500000000001E-10</v>
      </c>
      <c r="X26">
        <f ca="1"/>
        <v>6.2890589509318147E-9</v>
      </c>
      <c r="Y26">
        <f ca="1"/>
        <v>1.0035619872256666E-12</v>
      </c>
      <c r="Z26">
        <f ca="1"/>
        <v>9.5437487080959151E-11</v>
      </c>
      <c r="AA26" s="4">
        <v>6.3854999999999995E-9</v>
      </c>
    </row>
    <row r="27" spans="2:29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3"/>
        <v>5.4325033149243044E-11</v>
      </c>
      <c r="G27" s="4">
        <f t="shared" si="3"/>
        <v>3.9810717055349631E-13</v>
      </c>
      <c r="H27" s="4">
        <f t="shared" si="4"/>
        <v>2.05625E-4</v>
      </c>
      <c r="I27" s="4">
        <f t="shared" si="4"/>
        <v>3.5474999999999998E-4</v>
      </c>
      <c r="J27" s="11">
        <f>1/(1+(F27*EXP(2*N$8*N$9)/$N$50))</f>
        <v>0.99984767978923272</v>
      </c>
      <c r="K27" s="4">
        <f>1/(1+(G27*EXP(2*O$8*O$9)/$N$50))</f>
        <v>0.99999769347834999</v>
      </c>
      <c r="L27" s="4">
        <f ca="1">$J27*(1-OFFSET($EB$44,0,$B27-1))</f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ca="1">$K27*(1-OFFSET($FH$44,0,$B27-1))</f>
        <v>0.9850494432848782</v>
      </c>
      <c r="Q27">
        <f ca="1"/>
        <v>1.3858367946979699E-2</v>
      </c>
      <c r="R27" s="4">
        <f ca="1"/>
        <v>4.9162560291910478E-6</v>
      </c>
      <c r="S27">
        <f ca="1"/>
        <v>1.7073708160900305E-10</v>
      </c>
      <c r="T27">
        <f ca="1"/>
        <v>2.6010670207280587E-14</v>
      </c>
      <c r="U27">
        <f ca="1"/>
        <v>2.4048690772078975E-10</v>
      </c>
      <c r="V27" s="4">
        <v>4.1125000000000005E-10</v>
      </c>
      <c r="W27" s="4">
        <f ca="1"/>
        <v>4.112500000000001E-10</v>
      </c>
      <c r="X27">
        <f ca="1"/>
        <v>6.2900332200955897E-9</v>
      </c>
      <c r="Y27">
        <f ca="1"/>
        <v>1.4508131264295964E-14</v>
      </c>
      <c r="Z27">
        <f ca="1"/>
        <v>9.5452271773145481E-11</v>
      </c>
      <c r="AA27" s="4">
        <v>6.3854999999999995E-9</v>
      </c>
    </row>
    <row r="28" spans="2:29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29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t="s">
        <v>954</v>
      </c>
      <c r="R29" t="s">
        <v>954</v>
      </c>
      <c r="S29" t="s">
        <v>954</v>
      </c>
      <c r="T29" t="s">
        <v>954</v>
      </c>
      <c r="U29" t="s">
        <v>954</v>
      </c>
      <c r="V29" t="s">
        <v>954</v>
      </c>
      <c r="W29" t="s">
        <v>954</v>
      </c>
      <c r="X29" t="s">
        <v>954</v>
      </c>
      <c r="Y29" t="s">
        <v>954</v>
      </c>
      <c r="Z29" t="s">
        <v>954</v>
      </c>
      <c r="AA29" t="s">
        <v>954</v>
      </c>
      <c r="AB29" t="s">
        <v>954</v>
      </c>
      <c r="AC29" t="s">
        <v>954</v>
      </c>
    </row>
    <row r="30" spans="2:29" x14ac:dyDescent="0.2">
      <c r="B30" s="6" t="s">
        <v>173</v>
      </c>
      <c r="C30" s="6" t="s">
        <v>174</v>
      </c>
      <c r="D30" s="6" t="s">
        <v>175</v>
      </c>
      <c r="E30" s="6" t="s">
        <v>211</v>
      </c>
      <c r="F30" s="6" t="s">
        <v>212</v>
      </c>
      <c r="G30" s="6" t="s">
        <v>232</v>
      </c>
      <c r="H30" s="6" t="s">
        <v>233</v>
      </c>
      <c r="I30" s="6" t="s">
        <v>234</v>
      </c>
      <c r="J30" s="6" t="s">
        <v>235</v>
      </c>
      <c r="K30" s="6" t="s">
        <v>236</v>
      </c>
      <c r="L30" s="6" t="s">
        <v>241</v>
      </c>
      <c r="M30" s="6" t="s">
        <v>237</v>
      </c>
      <c r="N30" s="6" t="s">
        <v>238</v>
      </c>
      <c r="O30" s="6" t="s">
        <v>239</v>
      </c>
      <c r="P30" s="6" t="s">
        <v>240</v>
      </c>
      <c r="Q30" s="6" t="s">
        <v>969</v>
      </c>
      <c r="R30" s="6" t="s">
        <v>970</v>
      </c>
      <c r="S30" s="6" t="s">
        <v>971</v>
      </c>
      <c r="T30" s="6" t="s">
        <v>967</v>
      </c>
      <c r="U30" s="6" t="s">
        <v>966</v>
      </c>
      <c r="V30" s="6" t="s">
        <v>965</v>
      </c>
      <c r="W30" s="6" t="s">
        <v>983</v>
      </c>
      <c r="X30" s="6" t="s">
        <v>976</v>
      </c>
      <c r="Y30" s="6" t="s">
        <v>977</v>
      </c>
      <c r="Z30" s="6" t="s">
        <v>978</v>
      </c>
      <c r="AA30" s="6" t="s">
        <v>973</v>
      </c>
      <c r="AB30" s="6" t="s">
        <v>974</v>
      </c>
      <c r="AC30" s="6" t="s">
        <v>975</v>
      </c>
    </row>
    <row r="31" spans="2:29" x14ac:dyDescent="0.2">
      <c r="B31">
        <v>1</v>
      </c>
      <c r="C31">
        <v>1</v>
      </c>
      <c r="D31">
        <v>2</v>
      </c>
      <c r="E31" s="4">
        <f t="shared" ref="E31:F42" si="5">D$10*D$5/16</f>
        <v>1.028125E-4</v>
      </c>
      <c r="F31" s="4">
        <f t="shared" si="5"/>
        <v>1.1825E-4</v>
      </c>
      <c r="G31" s="4">
        <f ca="1">2*OFFSET($J$19,$C31,0)*OFFSET($J$19,$D31,0)*(1-OFFSET($AN$44,0,$B31-1))</f>
        <v>1.5787840056900008E-6</v>
      </c>
      <c r="H31" s="4">
        <f ca="1">OFFSET($J$19,$C31,0)*(1-OFFSET($J$19,$D31,0))*(1-OFFSET($AN$44,0,$B31-1))</f>
        <v>4.1858443762663047E-4</v>
      </c>
      <c r="I31" s="4">
        <f ca="1">OFFSET($J$19,$D31,0)*(1-OFFSET($J$19,$C31,0))*(1-OFFSET($AN$44,0,$B31-1))</f>
        <v>1.6410295867527076E-3</v>
      </c>
      <c r="J31" s="4" cm="1">
        <f t="array" aca="1" ref="J31:J42" ca="1">TRANSPOSE($AN$42:$AY$42)+G31:G42+H31:H42+I31:I42-2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ca="1">2*OFFSET($K$19,$C31,0)*OFFSET($K$19,$D31,0)*(1-OFFSET($CJ$44,0,$B31-1))</f>
        <v>1.1650443501963554E-9</v>
      </c>
      <c r="M31" s="4">
        <f ca="1">OFFSET($K$19,$C31,0)*(1-OFFSET($K$19,$D31,0))*(1-OFFSET($CJ$44,0,$B31-1))</f>
        <v>6.682479979692747E-6</v>
      </c>
      <c r="N31" s="4">
        <f ca="1">OFFSET($K$19,$D31,0)*(1-OFFSET($K$19,$C31,0))*(1-OFFSET($CJ$44,0,$B31-1))</f>
        <v>8.6750302856527462E-5</v>
      </c>
      <c r="O31" s="4" cm="1">
        <f t="array" aca="1" ref="O31:O42" ca="1">TRANSPOSE($CJ$42:$CU$42)+L31:L42+M31:M42+N31:N42-2</f>
        <v>-1.9905663360522512</v>
      </c>
      <c r="P31" s="4" cm="1">
        <f t="array" aca="1" ref="P31:P42" ca="1">_xlfn.ANCHORARRAY(O31)*$F$31:$F$42</f>
        <v>-2.3538446923817872E-4</v>
      </c>
      <c r="Q31" s="4" cm="1">
        <f t="array" aca="1" ref="Q31:Q42" ca="1">$E$31:$E$42*($G$31:$G$42/2)*$N$11</f>
        <v>1.6231873058500325E-16</v>
      </c>
      <c r="R31" s="4" cm="1">
        <f t="array" aca="1" ref="R31:R42" ca="1">$E$31:$E$42*$H$31:$H$42*$N$11</f>
        <v>8.6071424986975902E-14</v>
      </c>
      <c r="S31" s="4" cm="1">
        <f t="array" aca="1" ref="S31:S42" ca="1">$E$31:$E$42*$I$31:$I$42*$N$11</f>
        <v>3.3743670877602556E-13</v>
      </c>
      <c r="T31" s="4" cm="1">
        <f t="array" aca="1" ref="T31:T42" ca="1">$E$31:$E$42*$N$11-_xlfn.ANCHORARRAY(Q31)-_xlfn.ANCHORARRAY(R31)-_xlfn.ANCHORARRAY(S31)-_xlfn.ANCHORARRAY(U31)</f>
        <v>1.7892980226368946E-10</v>
      </c>
      <c r="U31" s="4" cm="1">
        <f t="array" aca="1" ref="U31:U42" ca="1">TRANSPOSE(_xlfn.BYCOL($BL$50:$BW$77, _xlfn.LAMBDA(_xlpm.col,SUM(_xlpm.col))))</f>
        <v>2.6271527283816977E-11</v>
      </c>
      <c r="V31" s="22" cm="1">
        <f t="array" ref="V31:V42">$E$31:$E$42*$N$11</f>
        <v>2.0562500000000003E-10</v>
      </c>
      <c r="W31" s="4">
        <f ca="1">SUM(Q31:U31)</f>
        <v>2.0562500000000003E-10</v>
      </c>
      <c r="X31" s="4" cm="1">
        <f t="array" aca="1" ref="X31:X42" ca="1">$F$31:$F$42*($L$31:$L$42/2)*$O$11</f>
        <v>1.2398984496964711E-18</v>
      </c>
      <c r="Y31" s="4" cm="1">
        <f t="array" aca="1" ref="Y31:Y42" ca="1">$F$31:$F$42*$M$31:$M$42*$O$11</f>
        <v>1.4223658636776013E-14</v>
      </c>
      <c r="Z31" s="4" cm="1">
        <f t="array" aca="1" ref="Z31:Z42" ca="1">$F$31:$F$42*$N$31:$N$42*$O$11</f>
        <v>1.846480196301187E-13</v>
      </c>
      <c r="AA31" s="4" cm="1">
        <f t="array" aca="1" ref="AA31:AA42" ca="1">$F$31:$F$42*$O$11-_xlfn.ANCHORARRAY(X31)-_xlfn.ANCHORARRAY(Y31)-_xlfn.ANCHORARRAY(Z31)-_xlfn.ANCHORARRAY(AB31)</f>
        <v>2.1182141165016092E-9</v>
      </c>
      <c r="AB31" s="4" cm="1">
        <f t="array" aca="1" ref="AB31:AB42" ca="1">TRANSPOSE(_xlfn.BYCOL($DH$50:$DS$77, _xlfn.LAMBDA(_xlpm.col,SUM(_xlpm.col))))</f>
        <v>1.0087010580226023E-11</v>
      </c>
      <c r="AC31" s="22" cm="1">
        <f t="array" ref="AC31:AC42">$F$31:$F$42*$O$11</f>
        <v>2.1285000000000002E-9</v>
      </c>
    </row>
    <row r="32" spans="2:29" x14ac:dyDescent="0.2">
      <c r="B32">
        <v>2</v>
      </c>
      <c r="C32">
        <v>1</v>
      </c>
      <c r="D32">
        <v>4</v>
      </c>
      <c r="E32" s="4">
        <f t="shared" si="5"/>
        <v>1.028125E-4</v>
      </c>
      <c r="F32" s="4">
        <f t="shared" si="5"/>
        <v>1.1825E-4</v>
      </c>
      <c r="G32" s="4">
        <f ca="1">2*OFFSET($J$19,$C32,0)*OFFSET($J$19,$D32,0)*(1-OFFSET($AN$44,0,$B32-1))</f>
        <v>8.4858304947910907E-6</v>
      </c>
      <c r="H32" s="4">
        <f ca="1">OFFSET($J$19,$C32,0)*(1-OFFSET($J$19,$D32,0))*(1-OFFSET($AN$44,0,B32-1))</f>
        <v>1.4638212439118108E-4</v>
      </c>
      <c r="I32" s="4">
        <f ca="1">OFFSET($J$19,$D32,0)*(1-OFFSET($J$19,$C32,0))*(1-OFFSET($AN$44,0,$B32-1))</f>
        <v>8.8203952281835207E-3</v>
      </c>
      <c r="J32">
        <f ca="1"/>
        <v>-0.6369231839388847</v>
      </c>
      <c r="K32">
        <f ca="1"/>
        <v>-6.5483664848716577E-5</v>
      </c>
      <c r="L32" s="4">
        <f ca="1">2*OFFSET($K$19,$C32,0)*OFFSET($K$19,$D32,0)*(1-OFFSET($CJ$44,0,$B32-1))</f>
        <v>1.0856866692675054E-7</v>
      </c>
      <c r="M32" s="4">
        <f ca="1">OFFSET($K$19,$C32,0)*(1-OFFSET($K$19,$D32,0))*(1-OFFSET($CJ$44,0,$B32-1))</f>
        <v>3.695158288069431E-6</v>
      </c>
      <c r="N32" s="4">
        <f ca="1">OFFSET($K$19,$D32,0)*(1-OFFSET($K$19,$C32,0))*(1-OFFSET($CJ$44,0,$B32-1))</f>
        <v>8.0841254970574362E-3</v>
      </c>
      <c r="O32" s="4">
        <f ca="1"/>
        <v>-1.1215105966140464</v>
      </c>
      <c r="P32" s="4">
        <f ca="1"/>
        <v>-1.32618628049611E-4</v>
      </c>
      <c r="Q32">
        <f ca="1"/>
        <v>8.7244944774570918E-16</v>
      </c>
      <c r="R32">
        <f ca="1"/>
        <v>3.0099824327936615E-14</v>
      </c>
      <c r="S32">
        <f ca="1"/>
        <v>1.8136937687952367E-12</v>
      </c>
      <c r="T32">
        <f ca="1"/>
        <v>6.257309688998929E-11</v>
      </c>
      <c r="U32">
        <f ca="1"/>
        <v>1.4120723706743983E-10</v>
      </c>
      <c r="V32">
        <v>2.0562500000000003E-10</v>
      </c>
      <c r="W32" s="4">
        <f t="shared" ref="W32:W42" ca="1" si="6">SUM(Q32:U32)</f>
        <v>2.0562500000000005E-10</v>
      </c>
      <c r="X32">
        <f ca="1"/>
        <v>1.1554420377679426E-16</v>
      </c>
      <c r="Y32">
        <f ca="1"/>
        <v>7.8651444161557836E-15</v>
      </c>
      <c r="Z32">
        <f ca="1"/>
        <v>1.7207061120486754E-11</v>
      </c>
      <c r="AA32">
        <f ca="1"/>
        <v>1.1712921658250101E-9</v>
      </c>
      <c r="AB32">
        <f ca="1"/>
        <v>9.3999279236588337E-10</v>
      </c>
      <c r="AC32">
        <v>2.1285000000000002E-9</v>
      </c>
    </row>
    <row r="33" spans="2:187" x14ac:dyDescent="0.2">
      <c r="B33">
        <v>3</v>
      </c>
      <c r="C33">
        <v>1</v>
      </c>
      <c r="D33">
        <v>6</v>
      </c>
      <c r="E33" s="4">
        <f t="shared" si="5"/>
        <v>1.028125E-4</v>
      </c>
      <c r="F33" s="4">
        <f t="shared" si="5"/>
        <v>1.1825E-4</v>
      </c>
      <c r="G33" s="4">
        <f ca="1">2*OFFSET($J$19,$C33,0)*OFFSET($J$19,$D33,0)*(1-OFFSET($AN$44,0,$B33-1))</f>
        <v>1.5824128547587993E-5</v>
      </c>
      <c r="H33" s="4">
        <f ca="1">OFFSET($J$19,$C33,0)*(1-OFFSET($J$19,$D33,0))*(1-OFFSET($AN$44,0,B33-1))</f>
        <v>2.3322771753565112E-7</v>
      </c>
      <c r="I33" s="4">
        <f ca="1">OFFSET($J$19,$D33,0)*(1-OFFSET($J$19,$C33,0))*(1-OFFSET($AN$44,0,$B33-1))</f>
        <v>1.6448015078427969E-2</v>
      </c>
      <c r="J33">
        <f ca="1"/>
        <v>-5.3487638391724435E-2</v>
      </c>
      <c r="K33">
        <f ca="1"/>
        <v>-5.4991978221491682E-6</v>
      </c>
      <c r="L33" s="4">
        <f ca="1">2*OFFSET($K$19,$C33,0)*OFFSET($K$19,$D33,0)*(1-OFFSET($CJ$44,0,$B33-1))</f>
        <v>1.2160629206119197E-5</v>
      </c>
      <c r="M33" s="4">
        <f ca="1">OFFSET($K$19,$C33,0)*(1-OFFSET($K$19,$D33,0))*(1-OFFSET($CJ$44,0,$B33-1))</f>
        <v>6.7125044708123423E-8</v>
      </c>
      <c r="N33" s="4">
        <f ca="1">OFFSET($K$19,$D33,0)*(1-OFFSET($K$19,$C33,0))*(1-OFFSET($CJ$44,0,$B33-1))</f>
        <v>0.90549193803564243</v>
      </c>
      <c r="O33" s="4">
        <f ca="1"/>
        <v>-0.93164950555933612</v>
      </c>
      <c r="P33" s="4">
        <f ca="1"/>
        <v>-1.101675540323915E-4</v>
      </c>
      <c r="Q33">
        <f ca="1"/>
        <v>1.6269182162988908E-15</v>
      </c>
      <c r="R33">
        <f ca="1"/>
        <v>4.7957449418268266E-17</v>
      </c>
      <c r="S33">
        <f ca="1"/>
        <v>3.3821231005017516E-12</v>
      </c>
      <c r="T33">
        <f ca="1"/>
        <v>9.9696466542516115E-14</v>
      </c>
      <c r="U33">
        <f ca="1"/>
        <v>2.0214150555729003E-10</v>
      </c>
      <c r="V33">
        <v>2.0562500000000003E-10</v>
      </c>
      <c r="W33" s="4">
        <f t="shared" ca="1" si="6"/>
        <v>2.0562500000000003E-10</v>
      </c>
      <c r="X33">
        <f ca="1"/>
        <v>1.2941949632612356E-14</v>
      </c>
      <c r="Y33">
        <f ca="1"/>
        <v>1.4287565766124071E-16</v>
      </c>
      <c r="Z33">
        <f ca="1"/>
        <v>1.9273395901088649E-9</v>
      </c>
      <c r="AA33">
        <f ca="1"/>
        <v>2.1277312869419016E-11</v>
      </c>
      <c r="AB33">
        <f ca="1"/>
        <v>1.7987001219642606E-10</v>
      </c>
      <c r="AC33">
        <v>2.1285000000000002E-9</v>
      </c>
    </row>
    <row r="34" spans="2:187" x14ac:dyDescent="0.2">
      <c r="B34">
        <v>4</v>
      </c>
      <c r="C34">
        <v>1</v>
      </c>
      <c r="D34">
        <v>8</v>
      </c>
      <c r="E34" s="4">
        <f t="shared" si="5"/>
        <v>1.028125E-4</v>
      </c>
      <c r="F34" s="4">
        <f t="shared" si="5"/>
        <v>1.1825E-4</v>
      </c>
      <c r="G34" s="4">
        <f ca="1">2*OFFSET($J$19,$C34,0)*OFFSET($J$19,$D34,0)*(1-OFFSET($AN$44,0,$B34-1))</f>
        <v>1.5831768520749373E-5</v>
      </c>
      <c r="H34" s="4">
        <f ca="1">OFFSET($J$19,$C34,0)*(1-OFFSET($J$19,$D34,0))*(1-OFFSET($AN$44,0,B34-1))</f>
        <v>1.2059328468950459E-9</v>
      </c>
      <c r="I34" s="4">
        <f ca="1">OFFSET($J$19,$D34,0)*(1-OFFSET($J$19,$C34,0))*(1-OFFSET($AN$44,0,$B34-1))</f>
        <v>1.6455956267314251E-2</v>
      </c>
      <c r="J34">
        <f ca="1"/>
        <v>-5.254808403764466E-2</v>
      </c>
      <c r="K34">
        <f ca="1"/>
        <v>-5.4025998901203413E-6</v>
      </c>
      <c r="L34" s="4">
        <f ca="1">2*OFFSET($K$19,$C34,0)*OFFSET($K$19,$D34,0)*(1-OFFSET($CJ$44,0,$B34-1))</f>
        <v>1.2283393953847653E-5</v>
      </c>
      <c r="M34" s="4">
        <f ca="1">OFFSET($K$19,$C34,0)*(1-OFFSET($K$19,$D34,0))*(1-OFFSET($CJ$44,0,$B34-1))</f>
        <v>1.4165989719228185E-11</v>
      </c>
      <c r="N34" s="4">
        <f ca="1">OFFSET($K$19,$D34,0)*(1-OFFSET($K$19,$C34,0))*(1-OFFSET($CJ$44,0,$B34-1))</f>
        <v>0.91463311711930051</v>
      </c>
      <c r="O34" s="4">
        <f ca="1"/>
        <v>-0.92086429433700201</v>
      </c>
      <c r="P34" s="4">
        <f ca="1"/>
        <v>-1.0889220280535049E-4</v>
      </c>
      <c r="Q34">
        <f ca="1"/>
        <v>1.6277037010395452E-15</v>
      </c>
      <c r="R34">
        <f ca="1"/>
        <v>2.4796994164279384E-19</v>
      </c>
      <c r="S34">
        <f ca="1"/>
        <v>3.3837560074664931E-12</v>
      </c>
      <c r="T34">
        <f ca="1"/>
        <v>5.1549294822419786E-16</v>
      </c>
      <c r="U34">
        <f ca="1"/>
        <v>2.0223910054791435E-10</v>
      </c>
      <c r="V34">
        <v>2.0562500000000003E-10</v>
      </c>
      <c r="W34" s="4">
        <f t="shared" ca="1" si="6"/>
        <v>2.0562500000000005E-10</v>
      </c>
      <c r="X34">
        <f ca="1"/>
        <v>1.3072602015382366E-14</v>
      </c>
      <c r="Y34">
        <f ca="1"/>
        <v>3.015230911737719E-20</v>
      </c>
      <c r="Z34">
        <f ca="1"/>
        <v>1.9467965897884314E-9</v>
      </c>
      <c r="AA34">
        <f ca="1"/>
        <v>4.4903388393842441E-15</v>
      </c>
      <c r="AB34">
        <f ca="1"/>
        <v>1.816858472405616E-10</v>
      </c>
      <c r="AC34">
        <v>2.1285000000000002E-9</v>
      </c>
    </row>
    <row r="35" spans="2:187" x14ac:dyDescent="0.2">
      <c r="B35">
        <v>5</v>
      </c>
      <c r="C35">
        <v>2</v>
      </c>
      <c r="D35">
        <v>3</v>
      </c>
      <c r="E35" s="4">
        <f t="shared" si="5"/>
        <v>1.028125E-4</v>
      </c>
      <c r="F35" s="4">
        <f t="shared" si="5"/>
        <v>1.1825E-4</v>
      </c>
      <c r="G35" s="4">
        <f ca="1">2*OFFSET($J$19,$C35,0)*OFFSET($J$19,$D35,0)*(1-OFFSET($AN$44,0,$B35-1))</f>
        <v>8.5382815083584096E-6</v>
      </c>
      <c r="H35" s="4">
        <f ca="1">OFFSET($J$19,$C35,0)*(1-OFFSET($J$19,$D35,0))*(1-OFFSET($AN$44,0,B35-1))</f>
        <v>5.7742754340490195E-4</v>
      </c>
      <c r="I35" s="4">
        <f ca="1">OFFSET($J$19,$D35,0)*(1-OFFSET($J$19,$C35,0))*(1-OFFSET($AN$44,0,$B35-1))</f>
        <v>2.2637623326517459E-3</v>
      </c>
      <c r="J35">
        <f ca="1"/>
        <v>-0.63467900206217864</v>
      </c>
      <c r="K35">
        <f ca="1"/>
        <v>-6.5252934899517737E-5</v>
      </c>
      <c r="L35" s="4">
        <f ca="1">2*OFFSET($K$19,$C35,0)*OFFSET($K$19,$D35,0)*(1-OFFSET($CJ$44,0,$B35-1))</f>
        <v>1.093799512747017E-7</v>
      </c>
      <c r="M35" s="4">
        <f ca="1">OFFSET($K$19,$C35,0)*(1-OFFSET($K$19,$D35,0))*(1-OFFSET($CJ$44,0,$B35-1))</f>
        <v>4.8328086541600501E-5</v>
      </c>
      <c r="N35" s="4">
        <f ca="1">OFFSET($K$19,$D35,0)*(1-OFFSET($K$19,$C35,0))*(1-OFFSET($CJ$44,0,$B35-1))</f>
        <v>6.2738327038775149E-4</v>
      </c>
      <c r="O35" s="4">
        <f ca="1"/>
        <v>-1.122418590125744</v>
      </c>
      <c r="P35" s="4">
        <f ca="1"/>
        <v>-1.3272599828236922E-4</v>
      </c>
      <c r="Q35">
        <f ca="1"/>
        <v>8.7784206757809911E-16</v>
      </c>
      <c r="R35">
        <f ca="1"/>
        <v>1.1873353861263299E-13</v>
      </c>
      <c r="S35">
        <f ca="1"/>
        <v>4.6548612965151533E-13</v>
      </c>
      <c r="T35">
        <f ca="1"/>
        <v>6.2959861904437807E-11</v>
      </c>
      <c r="U35">
        <f ca="1"/>
        <v>1.420800405852305E-10</v>
      </c>
      <c r="V35">
        <v>2.0562500000000003E-10</v>
      </c>
      <c r="W35" s="4">
        <f t="shared" ca="1" si="6"/>
        <v>2.0562500000000005E-10</v>
      </c>
      <c r="X35">
        <f ca="1"/>
        <v>1.1640761314410129E-16</v>
      </c>
      <c r="Y35">
        <f ca="1"/>
        <v>1.0286633220379666E-13</v>
      </c>
      <c r="Z35">
        <f ca="1"/>
        <v>1.3353852910203292E-12</v>
      </c>
      <c r="AA35">
        <f ca="1"/>
        <v>1.1800447003076595E-9</v>
      </c>
      <c r="AB35">
        <f ca="1"/>
        <v>9.470169316615038E-10</v>
      </c>
      <c r="AC35">
        <v>2.1285000000000002E-9</v>
      </c>
    </row>
    <row r="36" spans="2:187" x14ac:dyDescent="0.2">
      <c r="B36">
        <v>6</v>
      </c>
      <c r="C36">
        <v>2</v>
      </c>
      <c r="D36">
        <v>5</v>
      </c>
      <c r="E36" s="4">
        <f t="shared" si="5"/>
        <v>1.028125E-4</v>
      </c>
      <c r="F36" s="4">
        <f t="shared" si="5"/>
        <v>1.1825E-4</v>
      </c>
      <c r="G36" s="4">
        <f ca="1">2*OFFSET($J$19,$C36,0)*OFFSET($J$19,$D36,0)*(1-OFFSET($AN$44,0,$B36-1))</f>
        <v>1.6000357862941716E-5</v>
      </c>
      <c r="H36" s="4">
        <f ca="1">OFFSET($J$19,$C36,0)*(1-OFFSET($J$19,$D36,0))*(1-OFFSET($AN$44,0,B36-1))</f>
        <v>3.2803742137203739E-6</v>
      </c>
      <c r="I36" s="4">
        <f ca="1">OFFSET($J$19,$D36,0)*(1-OFFSET($J$19,$C36,0))*(1-OFFSET($AN$44,0,$B36-1))</f>
        <v>4.2421894152374429E-3</v>
      </c>
      <c r="J36">
        <f ca="1"/>
        <v>-4.4195781279524393E-2</v>
      </c>
      <c r="K36">
        <f ca="1"/>
        <v>-4.5438787628011014E-6</v>
      </c>
      <c r="L36" s="4">
        <f ca="1">2*OFFSET($K$19,$C36,0)*OFFSET($K$19,$D36,0)*(1-OFFSET($CJ$44,0,$B36-1))</f>
        <v>5.8593947680231462E-5</v>
      </c>
      <c r="M36" s="4">
        <f ca="1">OFFSET($K$19,$C36,0)*(1-OFFSET($K$19,$D36,0))*(1-OFFSET($CJ$44,0,$B36-1))</f>
        <v>2.2375940598890867E-5</v>
      </c>
      <c r="N36" s="4">
        <f ca="1">OFFSET($K$19,$D36,0)*(1-OFFSET($K$19,$C36,0))*(1-OFFSET($CJ$44,0,$B36-1))</f>
        <v>0.33608410035061681</v>
      </c>
      <c r="O36" s="4">
        <f ca="1"/>
        <v>-0.87918726892463783</v>
      </c>
      <c r="P36" s="4">
        <f ca="1"/>
        <v>-1.0396389455033842E-4</v>
      </c>
      <c r="Q36">
        <f ca="1"/>
        <v>1.6450367927836955E-15</v>
      </c>
      <c r="R36">
        <f ca="1"/>
        <v>6.7452694769625192E-16</v>
      </c>
      <c r="S36">
        <f ca="1"/>
        <v>8.723001985081993E-13</v>
      </c>
      <c r="T36">
        <f ca="1"/>
        <v>3.5767588479213439E-13</v>
      </c>
      <c r="U36">
        <f ca="1"/>
        <v>2.0439270435295922E-10</v>
      </c>
      <c r="V36">
        <v>2.0562500000000003E-10</v>
      </c>
      <c r="W36" s="4">
        <f t="shared" ca="1" si="6"/>
        <v>2.0562500000000003E-10</v>
      </c>
      <c r="X36">
        <f ca="1"/>
        <v>6.2358608818686345E-14</v>
      </c>
      <c r="Y36">
        <f ca="1"/>
        <v>4.7627189564739214E-14</v>
      </c>
      <c r="Z36">
        <f ca="1"/>
        <v>7.15355007596288E-10</v>
      </c>
      <c r="AA36">
        <f ca="1"/>
        <v>5.4636158821208965E-10</v>
      </c>
      <c r="AB36">
        <f ca="1"/>
        <v>8.666734183932393E-10</v>
      </c>
      <c r="AC36">
        <v>2.1285000000000002E-9</v>
      </c>
    </row>
    <row r="37" spans="2:187" x14ac:dyDescent="0.2">
      <c r="B37">
        <v>7</v>
      </c>
      <c r="C37">
        <v>2</v>
      </c>
      <c r="D37">
        <v>7</v>
      </c>
      <c r="E37" s="4">
        <f t="shared" si="5"/>
        <v>1.028125E-4</v>
      </c>
      <c r="F37" s="4">
        <f t="shared" si="5"/>
        <v>1.1825E-4</v>
      </c>
      <c r="G37" s="4">
        <f ca="1">2*OFFSET($J$19,$C37,0)*OFFSET($J$19,$D37,0)*(1-OFFSET($AN$44,0,$B37-1))</f>
        <v>1.6028146355104949E-5</v>
      </c>
      <c r="H37" s="4">
        <f ca="1">OFFSET($J$19,$C37,0)*(1-OFFSET($J$19,$D37,0))*(1-OFFSET($AN$44,0,B37-1))</f>
        <v>1.6982840308019596E-8</v>
      </c>
      <c r="I37" s="4">
        <f ca="1">OFFSET($J$19,$D37,0)*(1-OFFSET($J$19,$C37,0))*(1-OFFSET($AN$44,0,$B37-1))</f>
        <v>4.2495570034082868E-3</v>
      </c>
      <c r="J37">
        <f ca="1"/>
        <v>-4.0802323202953739E-2</v>
      </c>
      <c r="K37">
        <f ca="1"/>
        <v>-4.1949888543036809E-6</v>
      </c>
      <c r="L37" s="4">
        <f ca="1">2*OFFSET($K$19,$C37,0)*OFFSET($K$19,$D37,0)*(1-OFFSET($CJ$44,0,$B37-1))</f>
        <v>7.8824944884121063E-5</v>
      </c>
      <c r="M37" s="4">
        <f ca="1">OFFSET($K$19,$C37,0)*(1-OFFSET($K$19,$D37,0))*(1-OFFSET($CJ$44,0,$B37-1))</f>
        <v>6.2891538263527454E-9</v>
      </c>
      <c r="N37" s="4">
        <f ca="1">OFFSET($K$19,$D37,0)*(1-OFFSET($K$19,$C37,0))*(1-OFFSET($CJ$44,0,$B37-1))</f>
        <v>0.45212537702942035</v>
      </c>
      <c r="O37" s="4">
        <f ca="1"/>
        <v>-0.49222928585054238</v>
      </c>
      <c r="P37" s="4">
        <f ca="1"/>
        <v>-5.820611305182664E-5</v>
      </c>
      <c r="Q37">
        <f ca="1"/>
        <v>1.6478937971342278E-15</v>
      </c>
      <c r="R37">
        <f ca="1"/>
        <v>3.4920965383365302E-18</v>
      </c>
      <c r="S37">
        <f ca="1"/>
        <v>8.7381515882582916E-13</v>
      </c>
      <c r="T37">
        <f ca="1"/>
        <v>1.8517254550416509E-15</v>
      </c>
      <c r="U37">
        <f ca="1"/>
        <v>2.047476817298255E-10</v>
      </c>
      <c r="V37">
        <v>2.0562500000000003E-10</v>
      </c>
      <c r="W37" s="4">
        <f t="shared" ca="1" si="6"/>
        <v>2.0562500000000005E-10</v>
      </c>
      <c r="X37">
        <f ca="1"/>
        <v>8.3889447592925844E-14</v>
      </c>
      <c r="Y37">
        <f ca="1"/>
        <v>1.3386463919391819E-17</v>
      </c>
      <c r="Z37">
        <f ca="1"/>
        <v>9.623488650071213E-10</v>
      </c>
      <c r="AA37">
        <f ca="1"/>
        <v>1.535645868331105E-13</v>
      </c>
      <c r="AB37">
        <f ca="1"/>
        <v>1.1659136675719887E-9</v>
      </c>
      <c r="AC37">
        <v>2.1285000000000002E-9</v>
      </c>
    </row>
    <row r="38" spans="2:187" x14ac:dyDescent="0.2">
      <c r="B38">
        <v>8</v>
      </c>
      <c r="C38">
        <v>3</v>
      </c>
      <c r="D38">
        <v>4</v>
      </c>
      <c r="E38" s="4">
        <f t="shared" si="5"/>
        <v>1.028125E-4</v>
      </c>
      <c r="F38" s="4">
        <f t="shared" si="5"/>
        <v>1.1825E-4</v>
      </c>
      <c r="G38" s="4">
        <f ca="1">2*OFFSET($J$19,$C38,0)*OFFSET($J$19,$D38,0)*(1-OFFSET($AN$44,0,$B38-1))</f>
        <v>1.199841912322974E-5</v>
      </c>
      <c r="H38" s="4">
        <f ca="1">OFFSET($J$19,$C38,0)*(1-OFFSET($J$19,$D38,0))*(1-OFFSET($AN$44,0,B38-1))</f>
        <v>2.0697491915166761E-4</v>
      </c>
      <c r="I38" s="4">
        <f ca="1">OFFSET($J$19,$D38,0)*(1-OFFSET($J$19,$C38,0))*(1-OFFSET($AN$44,0,$B38-1))</f>
        <v>8.1142999001458107E-4</v>
      </c>
      <c r="J38">
        <f ca="1"/>
        <v>-8.4356999022017654E-2</v>
      </c>
      <c r="K38">
        <f ca="1"/>
        <v>-8.6729539619511892E-6</v>
      </c>
      <c r="L38" s="4">
        <f ca="1">2*OFFSET($K$19,$C38,0)*OFFSET($K$19,$D38,0)*(1-OFFSET($CJ$44,0,$B38-1))</f>
        <v>2.4400786856641948E-7</v>
      </c>
      <c r="M38" s="4">
        <f ca="1">OFFSET($K$19,$C38,0)*(1-OFFSET($K$19,$D38,0))*(1-OFFSET($CJ$44,0,$B38-1))</f>
        <v>8.3048610930784303E-6</v>
      </c>
      <c r="N38" s="4">
        <f ca="1">OFFSET($K$19,$D38,0)*(1-OFFSET($K$19,$C38,0))*(1-OFFSET($CJ$44,0,$B38-1))</f>
        <v>1.0781165333757882E-4</v>
      </c>
      <c r="O38" s="4">
        <f ca="1"/>
        <v>-4.3658012698887694E-2</v>
      </c>
      <c r="P38" s="4">
        <f ca="1"/>
        <v>-5.1625600016434702E-6</v>
      </c>
      <c r="Q38">
        <f ca="1"/>
        <v>1.2335874661070579E-15</v>
      </c>
      <c r="R38">
        <f ca="1"/>
        <v>4.2559217750561657E-14</v>
      </c>
      <c r="S38">
        <f ca="1"/>
        <v>1.6685029169674825E-13</v>
      </c>
      <c r="T38">
        <f ca="1"/>
        <v>5.7563959517811364E-12</v>
      </c>
      <c r="U38">
        <f ca="1"/>
        <v>1.9965796095130547E-10</v>
      </c>
      <c r="V38">
        <v>2.0562500000000003E-10</v>
      </c>
      <c r="W38" s="4">
        <f t="shared" ca="1" si="6"/>
        <v>2.0562500000000003E-10</v>
      </c>
      <c r="X38">
        <f ca="1"/>
        <v>2.5968537412181192E-16</v>
      </c>
      <c r="Y38">
        <f ca="1"/>
        <v>1.7676896836617437E-14</v>
      </c>
      <c r="Z38">
        <f ca="1"/>
        <v>2.2947710412903655E-13</v>
      </c>
      <c r="AA38">
        <f ca="1"/>
        <v>1.5620606704449596E-11</v>
      </c>
      <c r="AB38">
        <f ca="1"/>
        <v>2.1126319796092106E-9</v>
      </c>
      <c r="AC38">
        <v>2.1285000000000002E-9</v>
      </c>
    </row>
    <row r="39" spans="2:187" x14ac:dyDescent="0.2">
      <c r="B39">
        <v>9</v>
      </c>
      <c r="C39">
        <v>3</v>
      </c>
      <c r="D39">
        <v>6</v>
      </c>
      <c r="E39" s="4">
        <f t="shared" si="5"/>
        <v>1.028125E-4</v>
      </c>
      <c r="F39" s="4">
        <f t="shared" si="5"/>
        <v>1.1825E-4</v>
      </c>
      <c r="G39" s="4">
        <f ca="1">2*OFFSET($J$19,$C39,0)*OFFSET($J$19,$D39,0)*(1-OFFSET($AN$44,0,$B39-1))</f>
        <v>1.6078672590436089E-5</v>
      </c>
      <c r="H39" s="4">
        <f ca="1">OFFSET($J$19,$C39,0)*(1-OFFSET($J$19,$D39,0))*(1-OFFSET($AN$44,0,B39-1))</f>
        <v>2.3697937602017527E-7</v>
      </c>
      <c r="I39" s="4">
        <f ca="1">OFFSET($J$19,$D39,0)*(1-OFFSET($J$19,$C39,0))*(1-OFFSET($AN$44,0,$B39-1))</f>
        <v>1.0873696780808364E-3</v>
      </c>
      <c r="J39">
        <f ca="1"/>
        <v>-3.7801621080470582E-2</v>
      </c>
      <c r="K39">
        <f ca="1"/>
        <v>-3.8864791673358819E-6</v>
      </c>
      <c r="L39" s="4">
        <f ca="1">2*OFFSET($K$19,$C39,0)*OFFSET($K$19,$D39,0)*(1-OFFSET($CJ$44,0,$B39-1))</f>
        <v>1.352022228774778E-4</v>
      </c>
      <c r="M39" s="4">
        <f ca="1">OFFSET($K$19,$C39,0)*(1-OFFSET($K$19,$D39,0))*(1-OFFSET($CJ$44,0,$B39-1))</f>
        <v>7.4629816446682047E-7</v>
      </c>
      <c r="N39" s="4">
        <f ca="1">OFFSET($K$19,$D39,0)*(1-OFFSET($K$19,$C39,0))*(1-OFFSET($CJ$44,0,$B39-1))</f>
        <v>5.9737316132364736E-2</v>
      </c>
      <c r="O39" s="4">
        <f ca="1"/>
        <v>-0.12959660176259291</v>
      </c>
      <c r="P39" s="4">
        <f ca="1"/>
        <v>-1.532479815842661E-5</v>
      </c>
      <c r="Q39">
        <f ca="1"/>
        <v>1.6530885257042107E-15</v>
      </c>
      <c r="R39">
        <f ca="1"/>
        <v>4.8728884194148549E-17</v>
      </c>
      <c r="S39">
        <f ca="1"/>
        <v>2.2359039005537203E-13</v>
      </c>
      <c r="T39">
        <f ca="1"/>
        <v>6.5908812834634331E-15</v>
      </c>
      <c r="U39">
        <f ca="1"/>
        <v>2.0539311691125129E-10</v>
      </c>
      <c r="V39">
        <v>2.0562500000000003E-10</v>
      </c>
      <c r="W39" s="4">
        <f t="shared" ca="1" si="6"/>
        <v>2.0562500000000003E-10</v>
      </c>
      <c r="X39">
        <f ca="1"/>
        <v>1.4388896569735575E-13</v>
      </c>
      <c r="Y39">
        <f ca="1"/>
        <v>1.5884956430676273E-15</v>
      </c>
      <c r="Z39">
        <f ca="1"/>
        <v>1.2715087738773836E-10</v>
      </c>
      <c r="AA39">
        <f ca="1"/>
        <v>1.4037116311441255E-12</v>
      </c>
      <c r="AB39">
        <f ca="1"/>
        <v>1.9997999335197775E-9</v>
      </c>
      <c r="AC39">
        <v>2.1285000000000002E-9</v>
      </c>
    </row>
    <row r="40" spans="2:187" x14ac:dyDescent="0.2">
      <c r="B40">
        <v>10</v>
      </c>
      <c r="C40">
        <v>3</v>
      </c>
      <c r="D40">
        <v>8</v>
      </c>
      <c r="E40" s="4">
        <f t="shared" si="5"/>
        <v>1.028125E-4</v>
      </c>
      <c r="F40" s="4">
        <f t="shared" si="5"/>
        <v>1.1825E-4</v>
      </c>
      <c r="G40" s="4">
        <f ca="1">2*OFFSET($J$19,$C40,0)*OFFSET($J$19,$D40,0)*(1-OFFSET($AN$44,0,$B40-1))</f>
        <v>1.6079189102536015E-5</v>
      </c>
      <c r="H40" s="4">
        <f ca="1">OFFSET($J$19,$C40,0)*(1-OFFSET($J$19,$D40,0))*(1-OFFSET($AN$44,0,B40-1))</f>
        <v>1.2247792951729716E-9</v>
      </c>
      <c r="I40" s="4">
        <f ca="1">OFFSET($J$19,$D40,0)*(1-OFFSET($J$19,$C40,0))*(1-OFFSET($AN$44,0,$B40-1))</f>
        <v>1.0874046087999403E-3</v>
      </c>
      <c r="J40">
        <f ca="1"/>
        <v>-3.7738823081800543E-2</v>
      </c>
      <c r="K40">
        <f ca="1"/>
        <v>-3.8800227480976181E-6</v>
      </c>
      <c r="L40" s="4">
        <f ca="1">2*OFFSET($K$19,$C40,0)*OFFSET($K$19,$D40,0)*(1-OFFSET($CJ$44,0,$B40-1))</f>
        <v>1.3529152777686819E-4</v>
      </c>
      <c r="M40" s="4">
        <f ca="1">OFFSET($K$19,$C40,0)*(1-OFFSET($K$19,$D40,0))*(1-OFFSET($CJ$44,0,$B40-1))</f>
        <v>1.560267788191758E-10</v>
      </c>
      <c r="N40" s="4">
        <f ca="1">OFFSET($K$19,$D40,0)*(1-OFFSET($K$19,$C40,0))*(1-OFFSET($CJ$44,0,$B40-1))</f>
        <v>5.9776774322426361E-2</v>
      </c>
      <c r="O40" s="4">
        <f ca="1"/>
        <v>-0.12836189395214936</v>
      </c>
      <c r="P40" s="4">
        <f ca="1"/>
        <v>-1.5178793959841663E-5</v>
      </c>
      <c r="Q40">
        <f ca="1"/>
        <v>1.6531416296044843E-15</v>
      </c>
      <c r="R40">
        <f ca="1"/>
        <v>2.5184524256994229E-19</v>
      </c>
      <c r="S40">
        <f ca="1"/>
        <v>2.2359757268448775E-13</v>
      </c>
      <c r="T40">
        <f ca="1"/>
        <v>3.4063617976475285E-17</v>
      </c>
      <c r="U40">
        <f ca="1"/>
        <v>2.0539971497022272E-10</v>
      </c>
      <c r="V40">
        <v>2.0562500000000003E-10</v>
      </c>
      <c r="W40" s="4">
        <f t="shared" ca="1" si="6"/>
        <v>2.0562500000000003E-10</v>
      </c>
      <c r="X40">
        <f ca="1"/>
        <v>1.4398400843653199E-13</v>
      </c>
      <c r="Y40">
        <f ca="1"/>
        <v>3.3210299871661568E-19</v>
      </c>
      <c r="Z40">
        <f ca="1"/>
        <v>1.272348641452845E-10</v>
      </c>
      <c r="AA40">
        <f ca="1"/>
        <v>2.93470645794541E-16</v>
      </c>
      <c r="AB40">
        <f ca="1"/>
        <v>2.0011208580435304E-9</v>
      </c>
      <c r="AC40">
        <v>2.1285000000000002E-9</v>
      </c>
    </row>
    <row r="41" spans="2:187" x14ac:dyDescent="0.2">
      <c r="B41">
        <v>11</v>
      </c>
      <c r="C41">
        <v>4</v>
      </c>
      <c r="D41">
        <v>5</v>
      </c>
      <c r="E41" s="4">
        <f t="shared" si="5"/>
        <v>1.028125E-4</v>
      </c>
      <c r="F41" s="4">
        <f t="shared" si="5"/>
        <v>1.1825E-4</v>
      </c>
      <c r="G41" s="4">
        <f ca="1">2*OFFSET($J$19,$C41,0)*OFFSET($J$19,$D41,0)*(1-OFFSET($AN$44,0,$B41-1))</f>
        <v>1.60903425146347E-5</v>
      </c>
      <c r="H41" s="4">
        <f ca="1">OFFSET($J$19,$C41,0)*(1-OFFSET($J$19,$D41,0))*(1-OFFSET($AN$44,0,B41-1))</f>
        <v>3.2988227592824666E-6</v>
      </c>
      <c r="I41" s="4">
        <f ca="1">OFFSET($J$19,$D41,0)*(1-OFFSET($J$19,$C41,0))*(1-OFFSET($AN$44,0,$B41-1))</f>
        <v>2.7756134428088771E-4</v>
      </c>
      <c r="J41">
        <f ca="1"/>
        <v>-3.7184990489444347E-2</v>
      </c>
      <c r="K41">
        <f ca="1"/>
        <v>-3.8230818346959966E-6</v>
      </c>
      <c r="L41" s="4">
        <f ca="1">2*OFFSET($K$19,$C41,0)*OFFSET($K$19,$D41,0)*(1-OFFSET($CJ$44,0,$B41-1))</f>
        <v>1.4265294608266631E-4</v>
      </c>
      <c r="M41" s="4">
        <f ca="1">OFFSET($K$19,$C41,0)*(1-OFFSET($K$19,$D41,0))*(1-OFFSET($CJ$44,0,$B41-1))</f>
        <v>5.4476511212768885E-5</v>
      </c>
      <c r="N41" s="4">
        <f ca="1">OFFSET($K$19,$D41,0)*(1-OFFSET($K$19,$C41,0))*(1-OFFSET($CJ$44,0,$B41-1))</f>
        <v>4.8552241724633925E-3</v>
      </c>
      <c r="O41" s="4">
        <f ca="1"/>
        <v>-8.4642830145063241E-2</v>
      </c>
      <c r="P41" s="4">
        <f ca="1"/>
        <v>-1.0009014664653728E-5</v>
      </c>
      <c r="Q41">
        <f ca="1"/>
        <v>1.6542883397858803E-15</v>
      </c>
      <c r="R41">
        <f ca="1"/>
        <v>6.7832042987745723E-16</v>
      </c>
      <c r="S41">
        <f ca="1"/>
        <v>5.7073551417757538E-14</v>
      </c>
      <c r="T41">
        <f ca="1"/>
        <v>2.3402302368482844E-14</v>
      </c>
      <c r="U41">
        <f ca="1"/>
        <v>2.0554219153744411E-10</v>
      </c>
      <c r="V41">
        <v>2.0562500000000003E-10</v>
      </c>
      <c r="W41" s="4">
        <f t="shared" ca="1" si="6"/>
        <v>2.0562500000000003E-10</v>
      </c>
      <c r="X41">
        <f ca="1"/>
        <v>1.5181839786847763E-13</v>
      </c>
      <c r="Y41">
        <f ca="1"/>
        <v>1.1595325411637857E-13</v>
      </c>
      <c r="Z41">
        <f ca="1"/>
        <v>1.0334344651088333E-11</v>
      </c>
      <c r="AA41">
        <f ca="1"/>
        <v>7.8929886514283627E-12</v>
      </c>
      <c r="AB41">
        <f ca="1"/>
        <v>2.110004895045499E-9</v>
      </c>
      <c r="AC41">
        <v>2.1285000000000002E-9</v>
      </c>
      <c r="AN41" s="3" t="s">
        <v>219</v>
      </c>
      <c r="CJ41" s="3" t="s">
        <v>219</v>
      </c>
      <c r="EB41" s="3" t="s">
        <v>224</v>
      </c>
      <c r="FH41" s="3" t="s">
        <v>224</v>
      </c>
    </row>
    <row r="42" spans="2:187" x14ac:dyDescent="0.2">
      <c r="B42">
        <v>12</v>
      </c>
      <c r="C42">
        <v>4</v>
      </c>
      <c r="D42">
        <v>7</v>
      </c>
      <c r="E42" s="4">
        <f t="shared" si="5"/>
        <v>1.028125E-4</v>
      </c>
      <c r="F42" s="4">
        <f t="shared" si="5"/>
        <v>1.1825E-4</v>
      </c>
      <c r="G42" s="4">
        <f ca="1">2*OFFSET($J$19,$C42,0)*OFFSET($J$19,$D42,0)*(1-OFFSET($AN$44,0,$B42-1))</f>
        <v>1.6092217325135468E-5</v>
      </c>
      <c r="H42" s="4">
        <f ca="1">OFFSET($J$19,$C42,0)*(1-OFFSET($J$19,$D42,0))*(1-OFFSET($AN$44,0,B42-1))</f>
        <v>1.7050727575099717E-8</v>
      </c>
      <c r="I42" s="4">
        <f ca="1">OFFSET($J$19,$D42,0)*(1-OFFSET($J$19,$C42,0))*(1-OFFSET($AN$44,0,$B42-1))</f>
        <v>2.7759368510411089E-4</v>
      </c>
      <c r="J42">
        <f ca="1"/>
        <v>-3.6959569857156538E-2</v>
      </c>
      <c r="K42">
        <f ca="1"/>
        <v>-3.7999057759389065E-6</v>
      </c>
      <c r="L42" s="4">
        <f ca="1">2*OFFSET($K$19,$C42,0)*OFFSET($K$19,$D42,0)*(1-OFFSET($CJ$44,0,$B42-1))</f>
        <v>1.4319162298497446E-4</v>
      </c>
      <c r="M42" s="4">
        <f ca="1">OFFSET($K$19,$C42,0)*(1-OFFSET($K$19,$D42,0))*(1-OFFSET($CJ$44,0,$B42-1))</f>
        <v>1.142473546821375E-8</v>
      </c>
      <c r="N42" s="4">
        <f ca="1">OFFSET($K$19,$D42,0)*(1-OFFSET($K$19,$C42,0))*(1-OFFSET($CJ$44,0,$B42-1))</f>
        <v>4.8735581584696723E-3</v>
      </c>
      <c r="O42" s="4">
        <f ca="1"/>
        <v>-7.7464852087738123E-2</v>
      </c>
      <c r="P42" s="4">
        <f ca="1"/>
        <v>-9.160218759375034E-6</v>
      </c>
      <c r="Q42">
        <f ca="1"/>
        <v>1.6544810937404907E-15</v>
      </c>
      <c r="R42">
        <f ca="1"/>
        <v>3.5060558576298798E-18</v>
      </c>
      <c r="S42">
        <f ca="1"/>
        <v>5.7080201499532817E-14</v>
      </c>
      <c r="T42">
        <f ca="1"/>
        <v>1.2096020660131532E-16</v>
      </c>
      <c r="U42">
        <f ca="1"/>
        <v>2.0556614085114431E-10</v>
      </c>
      <c r="V42">
        <v>2.0562500000000003E-10</v>
      </c>
      <c r="W42" s="4">
        <f t="shared" ca="1" si="6"/>
        <v>2.0562500000000005E-10</v>
      </c>
      <c r="X42">
        <f ca="1"/>
        <v>1.5239168476175907E-13</v>
      </c>
      <c r="Y42">
        <f ca="1"/>
        <v>2.4317549444092968E-17</v>
      </c>
      <c r="Z42">
        <f ca="1"/>
        <v>1.0373368540302698E-11</v>
      </c>
      <c r="AA42">
        <f ca="1"/>
        <v>1.6553062119542676E-15</v>
      </c>
      <c r="AB42">
        <f ca="1"/>
        <v>2.1179725601511744E-9</v>
      </c>
      <c r="AC42">
        <v>2.1285000000000002E-9</v>
      </c>
      <c r="AN42">
        <f ca="1">SUMPRODUCT(AN50:AN77,$E$50:$E$77)</f>
        <v>0.2519298346904445</v>
      </c>
      <c r="AO42">
        <f ca="1">SUMPRODUCT(AO50:AO77,$E$50:$E$77)</f>
        <v>1.3541015528780458</v>
      </c>
      <c r="AP42">
        <f ca="1">SUMPRODUCT(AP50:AP77,$E$50:$E$77)</f>
        <v>1.9300482891735826</v>
      </c>
      <c r="AQ42">
        <f ca="1">SUMPRODUCT(AQ50:AQ77,$E$50:$E$77)</f>
        <v>1.9309801267205873</v>
      </c>
      <c r="AR42">
        <f ca="1">SUMPRODUCT(AR50:AR77,$E$50:$E$77)</f>
        <v>1.3624712697802563</v>
      </c>
      <c r="AS42">
        <f ca="1">SUMPRODUCT(AS50:AS77,$E$50:$E$77)</f>
        <v>1.9515427485731616</v>
      </c>
      <c r="AT42">
        <f ca="1">SUMPRODUCT(AT50:AT77,$E$50:$E$77)</f>
        <v>1.9549320746644427</v>
      </c>
      <c r="AU42">
        <f ca="1">SUMPRODUCT(AU50:AU77,$E$50:$E$77)</f>
        <v>1.914612597649693</v>
      </c>
      <c r="AV42">
        <f ca="1">SUMPRODUCT(AV50:AV77,$E$50:$E$77)</f>
        <v>1.961094693589482</v>
      </c>
      <c r="AW42">
        <f ca="1">SUMPRODUCT(AW50:AW77,$E$50:$E$77)</f>
        <v>1.9611576918955176</v>
      </c>
      <c r="AX42">
        <f ca="1">SUMPRODUCT(AX50:AX77,$E$50:$E$77)</f>
        <v>1.962518059001001</v>
      </c>
      <c r="AY42">
        <f ca="1">SUMPRODUCT(AY50:AY77,$E$50:$E$77)</f>
        <v>1.9627467271896868</v>
      </c>
      <c r="CJ42">
        <f ca="1">SUMPRODUCT(CJ50:CJ77,$E$50:$E$77)</f>
        <v>9.3402299998683325E-3</v>
      </c>
      <c r="CK42">
        <f ca="1">SUMPRODUCT(CK50:CK77,$E$50:$E$77)</f>
        <v>0.87040147416194125</v>
      </c>
      <c r="CL42">
        <f ca="1">SUMPRODUCT(CL50:CL77,$E$50:$E$77)</f>
        <v>0.16284632865077067</v>
      </c>
      <c r="CM42">
        <f ca="1">SUMPRODUCT(CM50:CM77,$E$50:$E$77)</f>
        <v>0.16449030513557772</v>
      </c>
      <c r="CN42">
        <f ca="1">SUMPRODUCT(CN50:CN77,$E$50:$E$77)</f>
        <v>0.87690558913737515</v>
      </c>
      <c r="CO42">
        <f ca="1">SUMPRODUCT(CO50:CO77,$E$50:$E$77)</f>
        <v>0.7846476608364662</v>
      </c>
      <c r="CP42">
        <f ca="1">SUMPRODUCT(CP50:CP77,$E$50:$E$77)</f>
        <v>1.0555665058859991</v>
      </c>
      <c r="CQ42">
        <f ca="1">SUMPRODUCT(CQ50:CQ77,$E$50:$E$77)</f>
        <v>1.9562256267788132</v>
      </c>
      <c r="CR42">
        <f ca="1">SUMPRODUCT(CR50:CR77,$E$50:$E$77)</f>
        <v>1.8105301335840005</v>
      </c>
      <c r="CS42">
        <f ca="1">SUMPRODUCT(CS50:CS77,$E$50:$E$77)</f>
        <v>1.8117260400416206</v>
      </c>
      <c r="CT42">
        <f ca="1">SUMPRODUCT(CT50:CT77,$E$50:$E$77)</f>
        <v>1.9103048162251781</v>
      </c>
      <c r="CU42">
        <f ca="1">SUMPRODUCT(CU50:CU77,$E$50:$E$77)</f>
        <v>1.9175183867060719</v>
      </c>
      <c r="EB42">
        <f ca="1">SUMPRODUCT(EB$50:EB$77,$E$50:$E$77)</f>
        <v>2.4189988953874728E-2</v>
      </c>
      <c r="EC42">
        <f ca="1">SUMPRODUCT(EC$50:EC$77,$E$50:$E$77)</f>
        <v>9.1473839254332542E-2</v>
      </c>
      <c r="ED42">
        <f ca="1">SUMPRODUCT(ED$50:ED$77,$E$50:$E$77)</f>
        <v>0.31486541689508618</v>
      </c>
      <c r="EE42">
        <f ca="1">SUMPRODUCT(EE$50:EE$77,$E$50:$E$77)</f>
        <v>0.83502318523619934</v>
      </c>
      <c r="EF42">
        <f ca="1">SUMPRODUCT(EF$50:EF$77,$E$50:$E$77)</f>
        <v>0.98122318530016828</v>
      </c>
      <c r="EG42">
        <f ca="1">SUMPRODUCT(EG$50:EG$77,$E$50:$E$77)</f>
        <v>1.1343874688200306</v>
      </c>
      <c r="EH42">
        <f ca="1">SUMPRODUCT(EH$50:EH$77,$E$50:$E$77)</f>
        <v>1.1472616268710591</v>
      </c>
      <c r="EI42">
        <f ca="1">SUMPRODUCT(EI$50:EI$77,$E$50:$E$77)</f>
        <v>1.148198414238224</v>
      </c>
      <c r="FH42">
        <f ca="1">SUMPRODUCT(FH$50:FH$77,$E$50:$E$77)</f>
        <v>1.8414233079132231E-3</v>
      </c>
      <c r="FI42">
        <f ca="1">SUMPRODUCT(FI$50:FI$77,$E$50:$E$77)</f>
        <v>2.3641945113213332E-2</v>
      </c>
      <c r="FJ42">
        <f ca="1">SUMPRODUCT(FJ$50:FJ$77,$E$50:$E$77)</f>
        <v>0.26856285752427256</v>
      </c>
      <c r="FK42">
        <f ca="1">SUMPRODUCT(FK$50:FK$77,$E$50:$E$77)</f>
        <v>1.3295969763275775</v>
      </c>
      <c r="FL42">
        <f ca="1">SUMPRODUCT(FL$50:FL$77,$E$50:$E$77)</f>
        <v>1.6440241765708699E-2</v>
      </c>
      <c r="FM42">
        <f ca="1">SUMPRODUCT(FM$50:FM$77,$E$50:$E$77)</f>
        <v>2.8499071077246696E-2</v>
      </c>
      <c r="FN42">
        <f ca="1">SUMPRODUCT(FN$50:FN$77,$E$50:$E$77)</f>
        <v>2.8804462420654153E-2</v>
      </c>
      <c r="FO42">
        <f ca="1">SUMPRODUCT(FO$50:FO$77,$E$50:$E$77)</f>
        <v>2.8808924662101481E-2</v>
      </c>
    </row>
    <row r="43" spans="2:187" x14ac:dyDescent="0.2">
      <c r="E43" s="4"/>
      <c r="J43"/>
      <c r="AB43" s="3" t="s">
        <v>217</v>
      </c>
      <c r="AN43" s="3" t="s">
        <v>218</v>
      </c>
      <c r="AZ43" s="3"/>
      <c r="BX43" s="3" t="s">
        <v>217</v>
      </c>
      <c r="CJ43" s="3" t="s">
        <v>218</v>
      </c>
      <c r="CV43" s="3"/>
      <c r="DT43" s="3" t="s">
        <v>222</v>
      </c>
      <c r="EB43" s="3" t="s">
        <v>223</v>
      </c>
      <c r="EZ43" s="3" t="s">
        <v>222</v>
      </c>
      <c r="FH43" s="3" t="s">
        <v>223</v>
      </c>
    </row>
    <row r="44" spans="2:187" x14ac:dyDescent="0.2">
      <c r="E44" s="4"/>
      <c r="J44"/>
      <c r="AA44" s="3"/>
      <c r="AB44">
        <f ca="1">1+SUM(AB50:AB77)</f>
        <v>1.1464790554983577</v>
      </c>
      <c r="AC44" s="4">
        <f ca="1">1+SUM(AC50:AC77)</f>
        <v>3.192054344005574</v>
      </c>
      <c r="AD44" s="4">
        <f ca="1">1+SUM(AD50:AD77)</f>
        <v>59.028370328052638</v>
      </c>
      <c r="AE44" s="4">
        <f ca="1">1+SUM(AE50:AE77)</f>
        <v>60.729801020327223</v>
      </c>
      <c r="AF44" s="4">
        <f ca="1">1+SUM(AF50:AF77)</f>
        <v>3.2358978885775675</v>
      </c>
      <c r="AG44" s="4">
        <f ca="1">1+SUM(AG50:AG77)</f>
        <v>166.86336634701223</v>
      </c>
      <c r="AH44" s="4">
        <f ca="1">1+SUM(AH50:AH77)</f>
        <v>234.37902411300263</v>
      </c>
      <c r="AI44" s="4">
        <f ca="1">1+SUM(AI50:AI77)</f>
        <v>34.460139831829387</v>
      </c>
      <c r="AJ44" s="4">
        <f ca="1">1+SUM(AJ50:AJ77)</f>
        <v>886.76151896026329</v>
      </c>
      <c r="AK44" s="4">
        <f ca="1">1+SUM(AK50:AK77)</f>
        <v>912.73264008385922</v>
      </c>
      <c r="AL44" s="4">
        <f ca="1">1+SUM(AL50:AL77)</f>
        <v>2483.1399310322031</v>
      </c>
      <c r="AM44" s="4">
        <f ca="1">1+SUM(AM50:AM77)</f>
        <v>3493.5095732367308</v>
      </c>
      <c r="AN44" s="4">
        <f ca="1">SUM(AN50:AN77)</f>
        <v>0.12776426642585761</v>
      </c>
      <c r="AO44" s="4">
        <f ca="1">SUM(AO50:AO77)</f>
        <v>0.68672212555593826</v>
      </c>
      <c r="AP44" s="4">
        <f ca="1">SUM(AP50:AP77)</f>
        <v>0.98305899359168392</v>
      </c>
      <c r="AQ44" s="4">
        <f ca="1">SUM(AQ50:AQ77)</f>
        <v>0.98353361968590536</v>
      </c>
      <c r="AR44" s="4">
        <f ca="1">SUM(AR50:AR77)</f>
        <v>0.69096676272452517</v>
      </c>
      <c r="AS44" s="4">
        <f ca="1">SUM(AS50:AS77)</f>
        <v>0.99400707284113876</v>
      </c>
      <c r="AT44" s="4">
        <f ca="1">SUM(AT50:AT77)</f>
        <v>0.99573340658881704</v>
      </c>
      <c r="AU44" s="4">
        <f ca="1">SUM(AU50:AU77)</f>
        <v>0.97098096511273158</v>
      </c>
      <c r="AV44" s="4">
        <f ca="1">SUM(AV50:AV77)</f>
        <v>0.99887230108815217</v>
      </c>
      <c r="AW44" s="4">
        <f ca="1">SUM(AW50:AW77)</f>
        <v>0.99890438891293709</v>
      </c>
      <c r="AX44" s="4">
        <f ca="1">SUM(AX50:AX77)</f>
        <v>0.99959728407267645</v>
      </c>
      <c r="AY44" s="4">
        <f ca="1">SUM(AY50:AY77)</f>
        <v>0.99971375489918213</v>
      </c>
      <c r="BX44">
        <f ca="1">1+SUM(BX50:BX77)</f>
        <v>1.0047615883355157</v>
      </c>
      <c r="BY44" s="4">
        <f ca="1">1+SUM(BY50:BY77)</f>
        <v>1.7909020545504855</v>
      </c>
      <c r="BZ44" s="4">
        <f ca="1">1+SUM(BZ50:BZ77)</f>
        <v>1.0923058832729806</v>
      </c>
      <c r="CA44" s="4">
        <f ca="1">1+SUM(CA50:CA77)</f>
        <v>1.0933247002458031</v>
      </c>
      <c r="CB44" s="4">
        <f ca="1">1+SUM(CB50:CB77)</f>
        <v>1.8015493044629758</v>
      </c>
      <c r="CC44" s="4">
        <f ca="1">1+SUM(CC50:CC77)</f>
        <v>1.6868403558987093</v>
      </c>
      <c r="CD44" s="4">
        <f ca="1">1+SUM(CD50:CD77)</f>
        <v>2.2112302328572517</v>
      </c>
      <c r="CE44" s="4">
        <f ca="1">1+SUM(CE50:CE77)</f>
        <v>134.13771520204892</v>
      </c>
      <c r="CF44" s="4">
        <f ca="1">1+SUM(CF50:CF77)</f>
        <v>16.53845299549311</v>
      </c>
      <c r="CG44" s="4">
        <f ca="1">1+SUM(CG50:CG77)</f>
        <v>16.70995711941115</v>
      </c>
      <c r="CH44" s="4">
        <f ca="1">1+SUM(CH50:CH77)</f>
        <v>115.0845050750589</v>
      </c>
      <c r="CI44" s="4">
        <f ca="1">1+SUM(CI50:CI77)</f>
        <v>202.18590944857962</v>
      </c>
      <c r="CJ44" s="4">
        <f ca="1">SUM(CJ50:CJ77)</f>
        <v>4.7390230585980849E-3</v>
      </c>
      <c r="CK44" s="4">
        <f ca="1">SUM(CK50:CK77)</f>
        <v>0.44162217165416184</v>
      </c>
      <c r="CL44" s="4">
        <f ca="1">SUM(CL50:CL77)</f>
        <v>8.4505526049530669E-2</v>
      </c>
      <c r="CM44" s="4">
        <f ca="1">SUM(CM50:CM77)</f>
        <v>8.5358631543604208E-2</v>
      </c>
      <c r="CN44" s="4">
        <f ca="1">SUM(CN50:CN77)</f>
        <v>0.44492221360653228</v>
      </c>
      <c r="CO44" s="4">
        <f ca="1">SUM(CO50:CO77)</f>
        <v>0.40717567225428208</v>
      </c>
      <c r="CP44" s="4">
        <f ca="1">SUM(CP50:CP77)</f>
        <v>0.54776305735118092</v>
      </c>
      <c r="CQ44" s="4">
        <f ca="1">SUM(CQ50:CQ77)</f>
        <v>0.99254497515114426</v>
      </c>
      <c r="CR44" s="4">
        <f ca="1">SUM(CR50:CR77)</f>
        <v>0.93953485248756274</v>
      </c>
      <c r="CS44" s="4">
        <f ca="1">SUM(CS50:CS77)</f>
        <v>0.94015544188091626</v>
      </c>
      <c r="CT44" s="4">
        <f ca="1">SUM(CT50:CT77)</f>
        <v>0.99131073293187633</v>
      </c>
      <c r="CU44" s="4">
        <f ca="1">SUM(CU50:CU77)</f>
        <v>0.99505405691856919</v>
      </c>
      <c r="DT44">
        <f ca="1">1+SUM(DT$50:DT$77)</f>
        <v>1.0122555842204266</v>
      </c>
      <c r="DU44">
        <f ca="1">1+SUM(DU$50:DU$77)</f>
        <v>1.047979748251366</v>
      </c>
      <c r="DV44">
        <f ca="1">1+SUM(DV$50:DV$77)</f>
        <v>1.1870727169048654</v>
      </c>
      <c r="DW44">
        <f ca="1">1+SUM(DW$50:DW$77)</f>
        <v>1.7180153860282061</v>
      </c>
      <c r="DX44">
        <f ca="1">1+SUM(DX$50:DX$77)</f>
        <v>1.998925014991829</v>
      </c>
      <c r="DY44">
        <f ca="1">1+SUM(DY$50:DY$77)</f>
        <v>2.36819101293099</v>
      </c>
      <c r="DZ44">
        <f ca="1">1+SUM(DZ$50:DZ$77)</f>
        <v>2.4055433113127513</v>
      </c>
      <c r="EA44">
        <f ca="1">1+SUM(EA$50:EA$77)</f>
        <v>2.4083072900060625</v>
      </c>
      <c r="EB44">
        <f ca="1">SUM(EB$50:EB$77)</f>
        <v>1.2107203369853506E-2</v>
      </c>
      <c r="EC44">
        <f ca="1">SUM(EC$50:EC$77)</f>
        <v>4.5783087250897476E-2</v>
      </c>
      <c r="ED44">
        <f ca="1">SUM(ED$50:ED$77)</f>
        <v>0.15759162369819488</v>
      </c>
      <c r="EE44">
        <f ca="1">SUM(EE$50:EE$77)</f>
        <v>0.41793303591311248</v>
      </c>
      <c r="EF44">
        <f ca="1">SUM(EF$50:EF$77)</f>
        <v>0.49973110922117919</v>
      </c>
      <c r="EG44">
        <f ca="1">SUM(EG$50:EG$77)</f>
        <v>0.57773676424759735</v>
      </c>
      <c r="EH44">
        <f ca="1">SUM(EH$50:EH$77)</f>
        <v>0.5842934960691768</v>
      </c>
      <c r="EI44">
        <f ca="1">SUM(EI$50:EI$77)</f>
        <v>0.58477059628155559</v>
      </c>
      <c r="EZ44">
        <f ca="1">1+SUM(EZ$50:EZ$77)</f>
        <v>1.0009224259850431</v>
      </c>
      <c r="FA44">
        <f ca="1">1+SUM(FA$50:FA$77)</f>
        <v>1.0119737427079958</v>
      </c>
      <c r="FB44">
        <f ca="1">1+SUM(FB$50:FB$77)</f>
        <v>1.1552779985651338</v>
      </c>
      <c r="FC44">
        <f ca="1">1+SUM(FC$50:FC$77)</f>
        <v>2.988844276557391</v>
      </c>
      <c r="FD44">
        <f ca="1">1+SUM(FD$50:FD$77)</f>
        <v>1.008603856058413</v>
      </c>
      <c r="FE44">
        <f ca="1">1+SUM(FE$50:FE$77)</f>
        <v>1.0150094613556659</v>
      </c>
      <c r="FF44">
        <f ca="1">1+SUM(FF$50:FF$77)</f>
        <v>1.015172740634126</v>
      </c>
      <c r="FG44">
        <f ca="1">1+SUM(FG$50:FG$77)</f>
        <v>1.0151751267871625</v>
      </c>
      <c r="FH44">
        <f ca="1">SUM(FH$50:FH$77)</f>
        <v>9.2157589948632939E-4</v>
      </c>
      <c r="FI44">
        <f ca="1">SUM(FI$50:FI$77)</f>
        <v>1.1832068563315239E-2</v>
      </c>
      <c r="FJ44">
        <f ca="1">SUM(FJ$50:FJ$77)</f>
        <v>0.13440747487443763</v>
      </c>
      <c r="FK44">
        <f ca="1">SUM(FK$50:FK$77)</f>
        <v>0.66542251537044972</v>
      </c>
      <c r="FL44">
        <f ca="1">SUM(FL$50:FL$77)</f>
        <v>8.5304611981522425E-3</v>
      </c>
      <c r="FM44">
        <f ca="1">SUM(FM$50:FM$77)</f>
        <v>1.478750881358197E-2</v>
      </c>
      <c r="FN44">
        <f ca="1">SUM(FN$50:FN$77)</f>
        <v>1.4945969318136271E-2</v>
      </c>
      <c r="FO44">
        <f ca="1">SUM(FO$50:FO$77)</f>
        <v>1.4948284672014013E-2</v>
      </c>
    </row>
    <row r="45" spans="2:187" x14ac:dyDescent="0.2">
      <c r="E45" s="4"/>
      <c r="J45"/>
      <c r="AA45" s="6" t="s">
        <v>173</v>
      </c>
      <c r="AB45">
        <v>1</v>
      </c>
      <c r="AC45">
        <v>2</v>
      </c>
      <c r="AD45">
        <v>3</v>
      </c>
      <c r="AE45">
        <v>4</v>
      </c>
      <c r="AF45">
        <v>5</v>
      </c>
      <c r="AG45">
        <v>6</v>
      </c>
      <c r="AH45">
        <v>7</v>
      </c>
      <c r="AI45">
        <v>8</v>
      </c>
      <c r="AJ45">
        <v>9</v>
      </c>
      <c r="AK45">
        <v>10</v>
      </c>
      <c r="AL45">
        <v>11</v>
      </c>
      <c r="AM45">
        <v>12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  <c r="AU45">
        <v>8</v>
      </c>
      <c r="AV45">
        <v>9</v>
      </c>
      <c r="AW45">
        <v>10</v>
      </c>
      <c r="AX45">
        <v>11</v>
      </c>
      <c r="AY45">
        <v>12</v>
      </c>
      <c r="AZ45">
        <v>1</v>
      </c>
      <c r="BA45">
        <v>2</v>
      </c>
      <c r="BB45">
        <v>3</v>
      </c>
      <c r="BC45">
        <v>4</v>
      </c>
      <c r="BD45">
        <v>5</v>
      </c>
      <c r="BE45">
        <v>6</v>
      </c>
      <c r="BF45">
        <v>7</v>
      </c>
      <c r="BG45">
        <v>8</v>
      </c>
      <c r="BH45">
        <v>9</v>
      </c>
      <c r="BI45">
        <v>10</v>
      </c>
      <c r="BJ45">
        <v>11</v>
      </c>
      <c r="BK45">
        <v>12</v>
      </c>
      <c r="BL45">
        <v>1</v>
      </c>
      <c r="BM45">
        <v>2</v>
      </c>
      <c r="BN45">
        <v>3</v>
      </c>
      <c r="BO45">
        <v>4</v>
      </c>
      <c r="BP45">
        <v>5</v>
      </c>
      <c r="BQ45">
        <v>6</v>
      </c>
      <c r="BR45">
        <v>7</v>
      </c>
      <c r="BS45">
        <v>8</v>
      </c>
      <c r="BT45">
        <v>9</v>
      </c>
      <c r="BU45">
        <v>10</v>
      </c>
      <c r="BV45">
        <v>11</v>
      </c>
      <c r="BW45">
        <v>12</v>
      </c>
      <c r="BX45">
        <v>1</v>
      </c>
      <c r="BY45">
        <v>2</v>
      </c>
      <c r="BZ45">
        <v>3</v>
      </c>
      <c r="CA45">
        <v>4</v>
      </c>
      <c r="CB45">
        <v>5</v>
      </c>
      <c r="CC45">
        <v>6</v>
      </c>
      <c r="CD45">
        <v>7</v>
      </c>
      <c r="CE45">
        <v>8</v>
      </c>
      <c r="CF45">
        <v>9</v>
      </c>
      <c r="CG45">
        <v>10</v>
      </c>
      <c r="CH45">
        <v>11</v>
      </c>
      <c r="CI45">
        <v>12</v>
      </c>
      <c r="CJ45">
        <v>1</v>
      </c>
      <c r="CK45">
        <v>2</v>
      </c>
      <c r="CL45">
        <v>3</v>
      </c>
      <c r="CM45">
        <v>4</v>
      </c>
      <c r="CN45">
        <v>5</v>
      </c>
      <c r="CO45">
        <v>6</v>
      </c>
      <c r="CP45">
        <v>7</v>
      </c>
      <c r="CQ45">
        <v>8</v>
      </c>
      <c r="CR45">
        <v>9</v>
      </c>
      <c r="CS45">
        <v>10</v>
      </c>
      <c r="CT45">
        <v>11</v>
      </c>
      <c r="CU45">
        <v>12</v>
      </c>
      <c r="CV45">
        <v>1</v>
      </c>
      <c r="CW45">
        <v>2</v>
      </c>
      <c r="CX45">
        <v>3</v>
      </c>
      <c r="CY45">
        <v>4</v>
      </c>
      <c r="CZ45">
        <v>5</v>
      </c>
      <c r="DA45">
        <v>6</v>
      </c>
      <c r="DB45">
        <v>7</v>
      </c>
      <c r="DC45">
        <v>8</v>
      </c>
      <c r="DD45">
        <v>9</v>
      </c>
      <c r="DE45">
        <v>10</v>
      </c>
      <c r="DF45">
        <v>11</v>
      </c>
      <c r="DG45">
        <v>12</v>
      </c>
      <c r="DH45">
        <v>1</v>
      </c>
      <c r="DI45">
        <v>2</v>
      </c>
      <c r="DJ45">
        <v>3</v>
      </c>
      <c r="DK45">
        <v>4</v>
      </c>
      <c r="DL45">
        <v>5</v>
      </c>
      <c r="DM45">
        <v>6</v>
      </c>
      <c r="DN45">
        <v>7</v>
      </c>
      <c r="DO45">
        <v>8</v>
      </c>
      <c r="DP45">
        <v>9</v>
      </c>
      <c r="DQ45">
        <v>10</v>
      </c>
      <c r="DR45">
        <v>11</v>
      </c>
      <c r="DS45">
        <v>12</v>
      </c>
      <c r="DT45">
        <v>1</v>
      </c>
      <c r="DU45">
        <v>2</v>
      </c>
      <c r="DV45">
        <v>3</v>
      </c>
      <c r="DW45">
        <v>4</v>
      </c>
      <c r="DX45">
        <v>5</v>
      </c>
      <c r="DY45">
        <v>6</v>
      </c>
      <c r="DZ45">
        <v>7</v>
      </c>
      <c r="EA45">
        <v>8</v>
      </c>
      <c r="EB45">
        <v>1</v>
      </c>
      <c r="EC45">
        <v>2</v>
      </c>
      <c r="ED45">
        <v>3</v>
      </c>
      <c r="EE45">
        <v>4</v>
      </c>
      <c r="EF45">
        <v>5</v>
      </c>
      <c r="EG45">
        <v>6</v>
      </c>
      <c r="EH45">
        <v>7</v>
      </c>
      <c r="EI45">
        <v>8</v>
      </c>
      <c r="EJ45">
        <v>1</v>
      </c>
      <c r="EK45">
        <v>2</v>
      </c>
      <c r="EL45">
        <v>3</v>
      </c>
      <c r="EM45">
        <v>4</v>
      </c>
      <c r="EN45">
        <v>5</v>
      </c>
      <c r="EO45">
        <v>6</v>
      </c>
      <c r="EP45">
        <v>7</v>
      </c>
      <c r="EQ45">
        <v>8</v>
      </c>
      <c r="ER45">
        <v>1</v>
      </c>
      <c r="ES45">
        <v>2</v>
      </c>
      <c r="ET45">
        <v>3</v>
      </c>
      <c r="EU45">
        <v>4</v>
      </c>
      <c r="EV45">
        <v>5</v>
      </c>
      <c r="EW45">
        <v>6</v>
      </c>
      <c r="EX45">
        <v>7</v>
      </c>
      <c r="EY45">
        <v>8</v>
      </c>
      <c r="EZ45">
        <v>1</v>
      </c>
      <c r="FA45">
        <v>2</v>
      </c>
      <c r="FB45">
        <v>3</v>
      </c>
      <c r="FC45">
        <v>4</v>
      </c>
      <c r="FD45">
        <v>5</v>
      </c>
      <c r="FE45">
        <v>6</v>
      </c>
      <c r="FF45">
        <v>7</v>
      </c>
      <c r="FG45">
        <v>8</v>
      </c>
      <c r="FH45">
        <v>1</v>
      </c>
      <c r="FI45">
        <v>2</v>
      </c>
      <c r="FJ45">
        <v>3</v>
      </c>
      <c r="FK45">
        <v>4</v>
      </c>
      <c r="FL45">
        <v>5</v>
      </c>
      <c r="FM45">
        <v>6</v>
      </c>
      <c r="FN45">
        <v>7</v>
      </c>
      <c r="FO45">
        <v>8</v>
      </c>
      <c r="FP45">
        <v>1</v>
      </c>
      <c r="FQ45">
        <v>2</v>
      </c>
      <c r="FR45">
        <v>3</v>
      </c>
      <c r="FS45">
        <v>4</v>
      </c>
      <c r="FT45">
        <v>5</v>
      </c>
      <c r="FU45">
        <v>6</v>
      </c>
      <c r="FV45">
        <v>7</v>
      </c>
      <c r="FW45">
        <v>8</v>
      </c>
      <c r="FX45">
        <v>1</v>
      </c>
      <c r="FY45">
        <v>2</v>
      </c>
      <c r="FZ45">
        <v>3</v>
      </c>
      <c r="GA45">
        <v>4</v>
      </c>
      <c r="GB45">
        <v>5</v>
      </c>
      <c r="GC45">
        <v>6</v>
      </c>
      <c r="GD45">
        <v>7</v>
      </c>
      <c r="GE45">
        <v>8</v>
      </c>
    </row>
    <row r="46" spans="2:187" x14ac:dyDescent="0.2">
      <c r="E46" s="4"/>
      <c r="J46"/>
      <c r="AA46" s="6" t="s">
        <v>174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3</v>
      </c>
      <c r="AX46">
        <v>4</v>
      </c>
      <c r="AY46">
        <v>4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3</v>
      </c>
      <c r="BJ46">
        <v>4</v>
      </c>
      <c r="BK46">
        <v>4</v>
      </c>
      <c r="BL46">
        <v>1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4</v>
      </c>
      <c r="BW46">
        <v>4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4</v>
      </c>
      <c r="CI46">
        <v>4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Q46">
        <v>3</v>
      </c>
      <c r="CR46">
        <v>3</v>
      </c>
      <c r="CS46">
        <v>3</v>
      </c>
      <c r="CT46">
        <v>4</v>
      </c>
      <c r="CU46">
        <v>4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2</v>
      </c>
      <c r="DB46">
        <v>2</v>
      </c>
      <c r="DC46">
        <v>3</v>
      </c>
      <c r="DD46">
        <v>3</v>
      </c>
      <c r="DE46">
        <v>3</v>
      </c>
      <c r="DF46">
        <v>4</v>
      </c>
      <c r="DG46">
        <v>4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2</v>
      </c>
      <c r="DN46">
        <v>2</v>
      </c>
      <c r="DO46">
        <v>3</v>
      </c>
      <c r="DP46">
        <v>3</v>
      </c>
      <c r="DQ46">
        <v>3</v>
      </c>
      <c r="DR46">
        <v>4</v>
      </c>
      <c r="DS46">
        <v>4</v>
      </c>
    </row>
    <row r="47" spans="2:187" x14ac:dyDescent="0.2">
      <c r="E47" s="4"/>
      <c r="J47"/>
      <c r="AA47" s="6" t="s">
        <v>175</v>
      </c>
      <c r="AB47">
        <v>2</v>
      </c>
      <c r="AC47">
        <v>4</v>
      </c>
      <c r="AD47">
        <v>6</v>
      </c>
      <c r="AE47">
        <v>8</v>
      </c>
      <c r="AF47">
        <v>3</v>
      </c>
      <c r="AG47">
        <v>5</v>
      </c>
      <c r="AH47">
        <v>7</v>
      </c>
      <c r="AI47">
        <v>4</v>
      </c>
      <c r="AJ47">
        <v>6</v>
      </c>
      <c r="AK47">
        <v>8</v>
      </c>
      <c r="AL47">
        <v>5</v>
      </c>
      <c r="AM47">
        <v>7</v>
      </c>
      <c r="AN47">
        <v>2</v>
      </c>
      <c r="AO47">
        <v>4</v>
      </c>
      <c r="AP47">
        <v>6</v>
      </c>
      <c r="AQ47">
        <v>8</v>
      </c>
      <c r="AR47">
        <v>3</v>
      </c>
      <c r="AS47">
        <v>5</v>
      </c>
      <c r="AT47">
        <v>7</v>
      </c>
      <c r="AU47">
        <v>4</v>
      </c>
      <c r="AV47">
        <v>6</v>
      </c>
      <c r="AW47">
        <v>8</v>
      </c>
      <c r="AX47">
        <v>5</v>
      </c>
      <c r="AY47">
        <v>7</v>
      </c>
      <c r="AZ47">
        <v>2</v>
      </c>
      <c r="BA47">
        <v>4</v>
      </c>
      <c r="BB47">
        <v>6</v>
      </c>
      <c r="BC47">
        <v>8</v>
      </c>
      <c r="BD47">
        <v>3</v>
      </c>
      <c r="BE47">
        <v>5</v>
      </c>
      <c r="BF47">
        <v>7</v>
      </c>
      <c r="BG47">
        <v>4</v>
      </c>
      <c r="BH47">
        <v>6</v>
      </c>
      <c r="BI47">
        <v>8</v>
      </c>
      <c r="BJ47">
        <v>5</v>
      </c>
      <c r="BK47">
        <v>7</v>
      </c>
      <c r="BL47">
        <v>2</v>
      </c>
      <c r="BM47">
        <v>4</v>
      </c>
      <c r="BN47">
        <v>6</v>
      </c>
      <c r="BO47">
        <v>8</v>
      </c>
      <c r="BP47">
        <v>3</v>
      </c>
      <c r="BQ47">
        <v>5</v>
      </c>
      <c r="BR47">
        <v>7</v>
      </c>
      <c r="BS47">
        <v>4</v>
      </c>
      <c r="BT47">
        <v>6</v>
      </c>
      <c r="BU47">
        <v>8</v>
      </c>
      <c r="BV47">
        <v>5</v>
      </c>
      <c r="BW47">
        <v>7</v>
      </c>
      <c r="BX47">
        <v>2</v>
      </c>
      <c r="BY47">
        <v>4</v>
      </c>
      <c r="BZ47">
        <v>6</v>
      </c>
      <c r="CA47">
        <v>8</v>
      </c>
      <c r="CB47">
        <v>3</v>
      </c>
      <c r="CC47">
        <v>5</v>
      </c>
      <c r="CD47">
        <v>7</v>
      </c>
      <c r="CE47">
        <v>4</v>
      </c>
      <c r="CF47">
        <v>6</v>
      </c>
      <c r="CG47">
        <v>8</v>
      </c>
      <c r="CH47">
        <v>5</v>
      </c>
      <c r="CI47">
        <v>7</v>
      </c>
      <c r="CJ47">
        <v>2</v>
      </c>
      <c r="CK47">
        <v>4</v>
      </c>
      <c r="CL47">
        <v>6</v>
      </c>
      <c r="CM47">
        <v>8</v>
      </c>
      <c r="CN47">
        <v>3</v>
      </c>
      <c r="CO47">
        <v>5</v>
      </c>
      <c r="CP47">
        <v>7</v>
      </c>
      <c r="CQ47">
        <v>4</v>
      </c>
      <c r="CR47">
        <v>6</v>
      </c>
      <c r="CS47">
        <v>8</v>
      </c>
      <c r="CT47">
        <v>5</v>
      </c>
      <c r="CU47">
        <v>7</v>
      </c>
      <c r="CV47">
        <v>2</v>
      </c>
      <c r="CW47">
        <v>4</v>
      </c>
      <c r="CX47">
        <v>6</v>
      </c>
      <c r="CY47">
        <v>8</v>
      </c>
      <c r="CZ47">
        <v>3</v>
      </c>
      <c r="DA47">
        <v>5</v>
      </c>
      <c r="DB47">
        <v>7</v>
      </c>
      <c r="DC47">
        <v>4</v>
      </c>
      <c r="DD47">
        <v>6</v>
      </c>
      <c r="DE47">
        <v>8</v>
      </c>
      <c r="DF47">
        <v>5</v>
      </c>
      <c r="DG47">
        <v>7</v>
      </c>
      <c r="DH47">
        <v>2</v>
      </c>
      <c r="DI47">
        <v>4</v>
      </c>
      <c r="DJ47">
        <v>6</v>
      </c>
      <c r="DK47">
        <v>8</v>
      </c>
      <c r="DL47">
        <v>3</v>
      </c>
      <c r="DM47">
        <v>5</v>
      </c>
      <c r="DN47">
        <v>7</v>
      </c>
      <c r="DO47">
        <v>4</v>
      </c>
      <c r="DP47">
        <v>6</v>
      </c>
      <c r="DQ47">
        <v>8</v>
      </c>
      <c r="DR47">
        <v>5</v>
      </c>
      <c r="DS47">
        <v>7</v>
      </c>
    </row>
    <row r="48" spans="2:187" x14ac:dyDescent="0.2">
      <c r="B48" s="3"/>
      <c r="C48" s="3"/>
      <c r="J48"/>
    </row>
    <row r="49" spans="1:187" x14ac:dyDescent="0.2">
      <c r="A49" s="3" t="s">
        <v>243</v>
      </c>
      <c r="B49" s="6" t="s">
        <v>189</v>
      </c>
      <c r="C49" s="6" t="s">
        <v>242</v>
      </c>
      <c r="D49" s="6" t="s">
        <v>202</v>
      </c>
      <c r="E49" s="6" t="s">
        <v>193</v>
      </c>
      <c r="F49" s="6" t="s">
        <v>196</v>
      </c>
      <c r="G49" s="6" t="s">
        <v>197</v>
      </c>
      <c r="H49" s="6" t="s">
        <v>198</v>
      </c>
      <c r="I49" s="6" t="s">
        <v>195</v>
      </c>
      <c r="J49" s="6" t="s">
        <v>199</v>
      </c>
      <c r="K49" s="6" t="s">
        <v>200</v>
      </c>
      <c r="L49" s="6" t="s">
        <v>191</v>
      </c>
      <c r="M49" s="6" t="s">
        <v>192</v>
      </c>
      <c r="N49" s="6" t="s">
        <v>194</v>
      </c>
      <c r="O49" s="6" t="s">
        <v>186</v>
      </c>
      <c r="P49" s="6" t="s">
        <v>213</v>
      </c>
      <c r="Q49" s="6" t="s">
        <v>214</v>
      </c>
      <c r="R49" s="6" t="s">
        <v>215</v>
      </c>
      <c r="S49" s="6" t="s">
        <v>216</v>
      </c>
      <c r="T49" s="6" t="s">
        <v>941</v>
      </c>
      <c r="U49" s="6" t="s">
        <v>939</v>
      </c>
      <c r="V49" s="6" t="s">
        <v>942</v>
      </c>
      <c r="W49" s="6" t="s">
        <v>940</v>
      </c>
      <c r="X49" s="6" t="s">
        <v>201</v>
      </c>
      <c r="Y49" s="2" t="s">
        <v>190</v>
      </c>
      <c r="Z49" s="2" t="s">
        <v>203</v>
      </c>
      <c r="AA49" s="2" t="s">
        <v>204</v>
      </c>
      <c r="AB49" s="2" t="str">
        <f>"wBIBTERM(j="&amp;AB45&amp;")"</f>
        <v>wBIBTERM(j=1)</v>
      </c>
      <c r="AC49" s="2" t="str">
        <f>"wBIBTERM(j="&amp;AC45&amp;")"</f>
        <v>wBIBTERM(j=2)</v>
      </c>
      <c r="AD49" s="2" t="str">
        <f>"wBIBTERM(j="&amp;AD45&amp;")"</f>
        <v>wBIBTERM(j=3)</v>
      </c>
      <c r="AE49" s="2" t="str">
        <f>"wBIBTERM(j="&amp;AE45&amp;")"</f>
        <v>wBIBTERM(j=4)</v>
      </c>
      <c r="AF49" s="2" t="str">
        <f>"wBIBTERM(j="&amp;AF45&amp;")"</f>
        <v>wBIBTERM(j=5)</v>
      </c>
      <c r="AG49" s="2" t="str">
        <f>"wBIBTERM(j="&amp;AG45&amp;")"</f>
        <v>wBIBTERM(j=6)</v>
      </c>
      <c r="AH49" s="2" t="str">
        <f>"wBIBTERM(j="&amp;AH45&amp;")"</f>
        <v>wBIBTERM(j=7)</v>
      </c>
      <c r="AI49" s="2" t="str">
        <f>"wBIBTERM(j="&amp;AI45&amp;")"</f>
        <v>wBIBTERM(j=8)</v>
      </c>
      <c r="AJ49" s="2" t="str">
        <f>"wBIBTERM(j="&amp;AJ45&amp;")"</f>
        <v>wBIBTERM(j=9)</v>
      </c>
      <c r="AK49" s="2" t="str">
        <f>"wBIBTERM(j="&amp;AK45&amp;")"</f>
        <v>wBIBTERM(j=10)</v>
      </c>
      <c r="AL49" s="2" t="str">
        <f>"wBIBTERM(j="&amp;AL45&amp;")"</f>
        <v>wBIBTERM(j=11)</v>
      </c>
      <c r="AM49" s="2" t="str">
        <f>"wBIBTERM(j="&amp;AM45&amp;")"</f>
        <v>wBIBTERM(j=12)</v>
      </c>
      <c r="AN49" s="2" t="str">
        <f>"BITHETA(j="&amp;AN45&amp;")"</f>
        <v>BITHETA(j=1)</v>
      </c>
      <c r="AO49" s="2" t="str">
        <f>"BITHETA(j="&amp;AO45&amp;")"</f>
        <v>BITHETA(j=2)</v>
      </c>
      <c r="AP49" s="2" t="str">
        <f>"BITHETA(j="&amp;AP45&amp;")"</f>
        <v>BITHETA(j=3)</v>
      </c>
      <c r="AQ49" s="2" t="str">
        <f>"BITHETA(j="&amp;AQ45&amp;")"</f>
        <v>BITHETA(j=4)</v>
      </c>
      <c r="AR49" s="2" t="str">
        <f>"BITHETA(j="&amp;AR45&amp;")"</f>
        <v>BITHETA(j=5)</v>
      </c>
      <c r="AS49" s="2" t="str">
        <f>"BITHETA(j="&amp;AS45&amp;")"</f>
        <v>BITHETA(j=6)</v>
      </c>
      <c r="AT49" s="2" t="str">
        <f>"BITHETA(j="&amp;AT45&amp;")"</f>
        <v>BITHETA(j=7)</v>
      </c>
      <c r="AU49" s="2" t="str">
        <f>"BITHETA(j="&amp;AU45&amp;")"</f>
        <v>BITHETA(j=8)</v>
      </c>
      <c r="AV49" s="2" t="str">
        <f>"BITHETA(j="&amp;AV45&amp;")"</f>
        <v>BITHETA(j=9)</v>
      </c>
      <c r="AW49" s="2" t="str">
        <f>"BITHETA(j="&amp;AW45&amp;")"</f>
        <v>BITHETA(j=10)</v>
      </c>
      <c r="AX49" s="2" t="str">
        <f>"BITHETA(j="&amp;AX45&amp;")"</f>
        <v>BITHETA(j=11)</v>
      </c>
      <c r="AY49" s="2" t="str">
        <f>"BITHETA(j="&amp;AY45&amp;")"</f>
        <v>BITHETA(j=12)</v>
      </c>
      <c r="AZ49" s="2" t="str">
        <f>"wBISNU(j="&amp;AZ45&amp;")"</f>
        <v>wBISNU(j=1)</v>
      </c>
      <c r="BA49" s="2" t="str">
        <f>"wBISNU(j="&amp;BA45&amp;")"</f>
        <v>wBISNU(j=2)</v>
      </c>
      <c r="BB49" s="2" t="str">
        <f>"wBISNU(j="&amp;BB45&amp;")"</f>
        <v>wBISNU(j=3)</v>
      </c>
      <c r="BC49" s="2" t="str">
        <f>"wBISNU(j="&amp;BC45&amp;")"</f>
        <v>wBISNU(j=4)</v>
      </c>
      <c r="BD49" s="2" t="str">
        <f>"wBISNU(j="&amp;BD45&amp;")"</f>
        <v>wBISNU(j=5)</v>
      </c>
      <c r="BE49" s="2" t="str">
        <f>"wBISNU(j="&amp;BE45&amp;")"</f>
        <v>wBISNU(j=6)</v>
      </c>
      <c r="BF49" s="2" t="str">
        <f>"wBISNU(j="&amp;BF45&amp;")"</f>
        <v>wBISNU(j=7)</v>
      </c>
      <c r="BG49" s="2" t="str">
        <f>"wBISNU(j="&amp;BG45&amp;")"</f>
        <v>wBISNU(j=8)</v>
      </c>
      <c r="BH49" s="2" t="str">
        <f>"wBISNU(j="&amp;BH45&amp;")"</f>
        <v>wBISNU(j=9)</v>
      </c>
      <c r="BI49" s="2" t="str">
        <f>"wBISNU(j="&amp;BI45&amp;")"</f>
        <v>wBISNU(j=10)</v>
      </c>
      <c r="BJ49" s="2" t="str">
        <f>"wBISNU(j="&amp;BJ45&amp;")"</f>
        <v>wBISNU(j=11)</v>
      </c>
      <c r="BK49" s="2" t="str">
        <f>"wBISNU(j="&amp;BK45&amp;")"</f>
        <v>wBISNU(j=12)</v>
      </c>
      <c r="BL49" s="6" t="str">
        <f>"wCHC_HA(j="&amp;BL45&amp;")"</f>
        <v>wCHC_HA(j=1)</v>
      </c>
      <c r="BM49" s="6" t="str">
        <f>"wCHC_HA(j="&amp;BM45&amp;")"</f>
        <v>wCHC_HA(j=2)</v>
      </c>
      <c r="BN49" s="6" t="str">
        <f>"wCHC_HA(j="&amp;BN45&amp;")"</f>
        <v>wCHC_HA(j=3)</v>
      </c>
      <c r="BO49" s="6" t="str">
        <f>"wCHC_HA(j="&amp;BO45&amp;")"</f>
        <v>wCHC_HA(j=4)</v>
      </c>
      <c r="BP49" s="6" t="str">
        <f>"wCHC_HA(j="&amp;BP45&amp;")"</f>
        <v>wCHC_HA(j=5)</v>
      </c>
      <c r="BQ49" s="6" t="str">
        <f>"wCHC_HA(j="&amp;BQ45&amp;")"</f>
        <v>wCHC_HA(j=6)</v>
      </c>
      <c r="BR49" s="6" t="str">
        <f>"wCHC_HA(j="&amp;BR45&amp;")"</f>
        <v>wCHC_HA(j=7)</v>
      </c>
      <c r="BS49" s="6" t="str">
        <f>"wCHC_HA(j="&amp;BS45&amp;")"</f>
        <v>wCHC_HA(j=8)</v>
      </c>
      <c r="BT49" s="6" t="str">
        <f>"wCHC_HA(j="&amp;BT45&amp;")"</f>
        <v>wCHC_HA(j=9)</v>
      </c>
      <c r="BU49" s="6" t="str">
        <f>"wCHC_HA(j="&amp;BU45&amp;")"</f>
        <v>wCHC_HA(j=10)</v>
      </c>
      <c r="BV49" s="6" t="str">
        <f>"wCHC_HA(j="&amp;BV45&amp;")"</f>
        <v>wCHC_HA(j=11)</v>
      </c>
      <c r="BW49" s="6" t="str">
        <f>"wCHC_HA(j="&amp;BW45&amp;")"</f>
        <v>wCHC_HA(j=12)</v>
      </c>
      <c r="BX49" s="2" t="str">
        <f>"wBIBTERM(j="&amp;BX45&amp;")"</f>
        <v>wBIBTERM(j=1)</v>
      </c>
      <c r="BY49" s="2" t="str">
        <f>"wBIBTERM(j="&amp;BY45&amp;")"</f>
        <v>wBIBTERM(j=2)</v>
      </c>
      <c r="BZ49" s="2" t="str">
        <f>"wBIBTERM(j="&amp;BZ45&amp;")"</f>
        <v>wBIBTERM(j=3)</v>
      </c>
      <c r="CA49" s="2" t="str">
        <f>"wBIBTERM(j="&amp;CA45&amp;")"</f>
        <v>wBIBTERM(j=4)</v>
      </c>
      <c r="CB49" s="2" t="str">
        <f>"wBIBTERM(j="&amp;CB45&amp;")"</f>
        <v>wBIBTERM(j=5)</v>
      </c>
      <c r="CC49" s="2" t="str">
        <f>"wBIBTERM(j="&amp;CC45&amp;")"</f>
        <v>wBIBTERM(j=6)</v>
      </c>
      <c r="CD49" s="2" t="str">
        <f>"wBIBTERM(j="&amp;CD45&amp;")"</f>
        <v>wBIBTERM(j=7)</v>
      </c>
      <c r="CE49" s="2" t="str">
        <f>"wBIBTERM(j="&amp;CE45&amp;")"</f>
        <v>wBIBTERM(j=8)</v>
      </c>
      <c r="CF49" s="2" t="str">
        <f>"wBIBTERM(j="&amp;CF45&amp;")"</f>
        <v>wBIBTERM(j=9)</v>
      </c>
      <c r="CG49" s="2" t="str">
        <f>"wBIBTERM(j="&amp;CG45&amp;")"</f>
        <v>wBIBTERM(j=10)</v>
      </c>
      <c r="CH49" s="2" t="str">
        <f>"wBIBTERM(j="&amp;CH45&amp;")"</f>
        <v>wBIBTERM(j=11)</v>
      </c>
      <c r="CI49" s="2" t="str">
        <f>"wBIBTERM(j="&amp;CI45&amp;")"</f>
        <v>wBIBTERM(j=12)</v>
      </c>
      <c r="CJ49" s="2" t="str">
        <f>"BITHETA(j="&amp;CJ45&amp;")"</f>
        <v>BITHETA(j=1)</v>
      </c>
      <c r="CK49" s="2" t="str">
        <f>"BITHETA(j="&amp;CK45&amp;")"</f>
        <v>BITHETA(j=2)</v>
      </c>
      <c r="CL49" s="2" t="str">
        <f>"BITHETA(j="&amp;CL45&amp;")"</f>
        <v>BITHETA(j=3)</v>
      </c>
      <c r="CM49" s="2" t="str">
        <f>"BITHETA(j="&amp;CM45&amp;")"</f>
        <v>BITHETA(j=4)</v>
      </c>
      <c r="CN49" s="2" t="str">
        <f>"BITHETA(j="&amp;CN45&amp;")"</f>
        <v>BITHETA(j=5)</v>
      </c>
      <c r="CO49" s="2" t="str">
        <f>"BITHETA(j="&amp;CO45&amp;")"</f>
        <v>BITHETA(j=6)</v>
      </c>
      <c r="CP49" s="2" t="str">
        <f>"BITHETA(j="&amp;CP45&amp;")"</f>
        <v>BITHETA(j=7)</v>
      </c>
      <c r="CQ49" s="2" t="str">
        <f>"BITHETA(j="&amp;CQ45&amp;")"</f>
        <v>BITHETA(j=8)</v>
      </c>
      <c r="CR49" s="2" t="str">
        <f>"BITHETA(j="&amp;CR45&amp;")"</f>
        <v>BITHETA(j=9)</v>
      </c>
      <c r="CS49" s="2" t="str">
        <f>"BITHETA(j="&amp;CS45&amp;")"</f>
        <v>BITHETA(j=10)</v>
      </c>
      <c r="CT49" s="2" t="str">
        <f>"BITHETA(j="&amp;CT45&amp;")"</f>
        <v>BITHETA(j=11)</v>
      </c>
      <c r="CU49" s="2" t="str">
        <f>"BITHETA(j="&amp;CU45&amp;")"</f>
        <v>BITHETA(j=12)</v>
      </c>
      <c r="CV49" s="2" t="str">
        <f>"wBISNU(j="&amp;CV45&amp;")"</f>
        <v>wBISNU(j=1)</v>
      </c>
      <c r="CW49" s="2" t="str">
        <f>"wBISNU(j="&amp;CW45&amp;")"</f>
        <v>wBISNU(j=2)</v>
      </c>
      <c r="CX49" s="2" t="str">
        <f>"wBISNU(j="&amp;CX45&amp;")"</f>
        <v>wBISNU(j=3)</v>
      </c>
      <c r="CY49" s="2" t="str">
        <f>"wBISNU(j="&amp;CY45&amp;")"</f>
        <v>wBISNU(j=4)</v>
      </c>
      <c r="CZ49" s="2" t="str">
        <f>"wBISNU(j="&amp;CZ45&amp;")"</f>
        <v>wBISNU(j=5)</v>
      </c>
      <c r="DA49" s="2" t="str">
        <f>"wBISNU(j="&amp;DA45&amp;")"</f>
        <v>wBISNU(j=6)</v>
      </c>
      <c r="DB49" s="2" t="str">
        <f>"wBISNU(j="&amp;DB45&amp;")"</f>
        <v>wBISNU(j=7)</v>
      </c>
      <c r="DC49" s="2" t="str">
        <f>"wBISNU(j="&amp;DC45&amp;")"</f>
        <v>wBISNU(j=8)</v>
      </c>
      <c r="DD49" s="2" t="str">
        <f>"wBISNU(j="&amp;DD45&amp;")"</f>
        <v>wBISNU(j=9)</v>
      </c>
      <c r="DE49" s="2" t="str">
        <f>"wBISNU(j="&amp;DE45&amp;")"</f>
        <v>wBISNU(j=10)</v>
      </c>
      <c r="DF49" s="2" t="str">
        <f>"wBISNU(j="&amp;DF45&amp;")"</f>
        <v>wBISNU(j=11)</v>
      </c>
      <c r="DG49" s="2" t="str">
        <f>"wBISNU(j="&amp;DG45&amp;")"</f>
        <v>wBISNU(j=12)</v>
      </c>
      <c r="DH49" s="6" t="str">
        <f>"wCHC_FA(j="&amp;DH45&amp;")"</f>
        <v>wCHC_FA(j=1)</v>
      </c>
      <c r="DI49" s="6" t="str">
        <f>"wCHC_FA(j="&amp;DI45&amp;")"</f>
        <v>wCHC_FA(j=2)</v>
      </c>
      <c r="DJ49" s="6" t="str">
        <f>"wCHC_FA(j="&amp;DJ45&amp;")"</f>
        <v>wCHC_FA(j=3)</v>
      </c>
      <c r="DK49" s="6" t="str">
        <f>"wCHC_FA(j="&amp;DK45&amp;")"</f>
        <v>wCHC_FA(j=4)</v>
      </c>
      <c r="DL49" s="6" t="str">
        <f>"wCHC_FA(j="&amp;DL45&amp;")"</f>
        <v>wCHC_FA(j=5)</v>
      </c>
      <c r="DM49" s="6" t="str">
        <f>"wCHC_FA(j="&amp;DM45&amp;")"</f>
        <v>wCHC_FA(j=6)</v>
      </c>
      <c r="DN49" s="6" t="str">
        <f>"wCHC_FA(j="&amp;DN45&amp;")"</f>
        <v>wCHC_FA(j=7)</v>
      </c>
      <c r="DO49" s="6" t="str">
        <f>"wCHC_FA(j="&amp;DO45&amp;")"</f>
        <v>wCHC_FA(j=8)</v>
      </c>
      <c r="DP49" s="6" t="str">
        <f>"wCHC_FA(j="&amp;DP45&amp;")"</f>
        <v>wCHC_FA(j=9)</v>
      </c>
      <c r="DQ49" s="6" t="str">
        <f>"wCHC_FA(j="&amp;DQ45&amp;")"</f>
        <v>wCHC_FA(j=10)</v>
      </c>
      <c r="DR49" s="6" t="str">
        <f>"wCHC_FA(j="&amp;DR45&amp;")"</f>
        <v>wCHC_FA(j=11)</v>
      </c>
      <c r="DS49" s="6" t="str">
        <f>"wCHC_FA(j="&amp;DS45&amp;")"</f>
        <v>wCHC_FA(j=12)</v>
      </c>
      <c r="DT49" s="6" t="str">
        <f>"wMONBTERM(j="&amp;DT45&amp;")"</f>
        <v>wMONBTERM(j=1)</v>
      </c>
      <c r="DU49" s="6" t="str">
        <f>"wMONBTERM(j="&amp;DU45&amp;")"</f>
        <v>wMONBTERM(j=2)</v>
      </c>
      <c r="DV49" s="6" t="str">
        <f>"wMONBTERM(j="&amp;DV45&amp;")"</f>
        <v>wMONBTERM(j=3)</v>
      </c>
      <c r="DW49" s="6" t="str">
        <f>"wMONBTERM(j="&amp;DW45&amp;")"</f>
        <v>wMONBTERM(j=4)</v>
      </c>
      <c r="DX49" s="6" t="str">
        <f>"wMONBTERM(j="&amp;DX45&amp;")"</f>
        <v>wMONBTERM(j=5)</v>
      </c>
      <c r="DY49" s="6" t="str">
        <f>"wMONBTERM(j="&amp;DY45&amp;")"</f>
        <v>wMONBTERM(j=6)</v>
      </c>
      <c r="DZ49" s="6" t="str">
        <f>"wMONBTERM(j="&amp;DZ45&amp;")"</f>
        <v>wMONBTERM(j=7)</v>
      </c>
      <c r="EA49" s="6" t="str">
        <f>"wMONBTERM(j="&amp;EA45&amp;")"</f>
        <v>wMONBTERM(j=8)</v>
      </c>
      <c r="EB49" s="6" t="str">
        <f>"MONTHETA(j="&amp;EB45&amp;")"</f>
        <v>MONTHETA(j=1)</v>
      </c>
      <c r="EC49" s="6" t="str">
        <f>"MONTHETA(j="&amp;EC45&amp;")"</f>
        <v>MONTHETA(j=2)</v>
      </c>
      <c r="ED49" s="6" t="str">
        <f>"MONTHETA(j="&amp;ED45&amp;")"</f>
        <v>MONTHETA(j=3)</v>
      </c>
      <c r="EE49" s="6" t="str">
        <f>"MONTHETA(j="&amp;EE45&amp;")"</f>
        <v>MONTHETA(j=4)</v>
      </c>
      <c r="EF49" s="6" t="str">
        <f>"MONTHETA(j="&amp;EF45&amp;")"</f>
        <v>MONTHETA(j=5)</v>
      </c>
      <c r="EG49" s="6" t="str">
        <f>"MONTHETA(j="&amp;EG45&amp;")"</f>
        <v>MONTHETA(j=6)</v>
      </c>
      <c r="EH49" s="6" t="str">
        <f>"MONTHETA(j="&amp;EH45&amp;")"</f>
        <v>MONTHETA(j=7)</v>
      </c>
      <c r="EI49" s="6" t="str">
        <f>"MONTHETA(j="&amp;EI45&amp;")"</f>
        <v>MONTHETA(j=8)</v>
      </c>
      <c r="EJ49" s="3" t="str">
        <f>"wMONSNU(j="&amp;EJ45&amp;")"</f>
        <v>wMONSNU(j=1)</v>
      </c>
      <c r="EK49" s="3" t="str">
        <f>"wMONSNU(j="&amp;EK45&amp;")"</f>
        <v>wMONSNU(j=2)</v>
      </c>
      <c r="EL49" s="3" t="str">
        <f>"wMONSNU(j="&amp;EL45&amp;")"</f>
        <v>wMONSNU(j=3)</v>
      </c>
      <c r="EM49" s="3" t="str">
        <f>"wMONSNU(j="&amp;EM45&amp;")"</f>
        <v>wMONSNU(j=4)</v>
      </c>
      <c r="EN49" s="3" t="str">
        <f>"wMONSNU(j="&amp;EN45&amp;")"</f>
        <v>wMONSNU(j=5)</v>
      </c>
      <c r="EO49" s="3" t="str">
        <f>"wMONSNU(j="&amp;EO45&amp;")"</f>
        <v>wMONSNU(j=6)</v>
      </c>
      <c r="EP49" s="3" t="str">
        <f>"wMONSNU(j="&amp;EP45&amp;")"</f>
        <v>wMONSNU(j=7)</v>
      </c>
      <c r="EQ49" s="3" t="str">
        <f>"wMONSNU(j="&amp;EQ45&amp;")"</f>
        <v>wMONSNU(j=8)</v>
      </c>
      <c r="ER49" s="3" t="str">
        <f>"wCHC_HA(j="&amp;ER45&amp;")"</f>
        <v>wCHC_HA(j=1)</v>
      </c>
      <c r="ES49" s="3" t="str">
        <f>"wCHC_HA(j="&amp;ES45&amp;")"</f>
        <v>wCHC_HA(j=2)</v>
      </c>
      <c r="ET49" s="3" t="str">
        <f>"wCHC_HA(j="&amp;ET45&amp;")"</f>
        <v>wCHC_HA(j=3)</v>
      </c>
      <c r="EU49" s="3" t="str">
        <f>"wCHC_HA(j="&amp;EU45&amp;")"</f>
        <v>wCHC_HA(j=4)</v>
      </c>
      <c r="EV49" s="3" t="str">
        <f>"wCHC_HA(j="&amp;EV45&amp;")"</f>
        <v>wCHC_HA(j=5)</v>
      </c>
      <c r="EW49" s="3" t="str">
        <f>"wCHC_HA(j="&amp;EW45&amp;")"</f>
        <v>wCHC_HA(j=6)</v>
      </c>
      <c r="EX49" s="3" t="str">
        <f>"wCHC_HA(j="&amp;EX45&amp;")"</f>
        <v>wCHC_HA(j=7)</v>
      </c>
      <c r="EY49" s="3" t="str">
        <f>"wCHC_HA(j="&amp;EY45&amp;")"</f>
        <v>wCHC_HA(j=8)</v>
      </c>
      <c r="EZ49" s="6" t="str">
        <f>"wMONBTERM(j="&amp;EZ45&amp;")"</f>
        <v>wMONBTERM(j=1)</v>
      </c>
      <c r="FA49" s="6" t="str">
        <f>"wMONBTERM(j="&amp;FA45&amp;")"</f>
        <v>wMONBTERM(j=2)</v>
      </c>
      <c r="FB49" s="6" t="str">
        <f>"wMONBTERM(j="&amp;FB45&amp;")"</f>
        <v>wMONBTERM(j=3)</v>
      </c>
      <c r="FC49" s="6" t="str">
        <f>"wMONBTERM(j="&amp;FC45&amp;")"</f>
        <v>wMONBTERM(j=4)</v>
      </c>
      <c r="FD49" s="6" t="str">
        <f>"wMONBTERM(j="&amp;FD45&amp;")"</f>
        <v>wMONBTERM(j=5)</v>
      </c>
      <c r="FE49" s="6" t="str">
        <f>"wMONBTERM(j="&amp;FE45&amp;")"</f>
        <v>wMONBTERM(j=6)</v>
      </c>
      <c r="FF49" s="6" t="str">
        <f>"wMONBTERM(j="&amp;FF45&amp;")"</f>
        <v>wMONBTERM(j=7)</v>
      </c>
      <c r="FG49" s="6" t="str">
        <f>"wMONBTERM(j="&amp;FG45&amp;")"</f>
        <v>wMONBTERM(j=8)</v>
      </c>
      <c r="FH49" s="6" t="str">
        <f>"MONTHETA(j="&amp;FH45&amp;")"</f>
        <v>MONTHETA(j=1)</v>
      </c>
      <c r="FI49" s="6" t="str">
        <f>"MONTHETA(j="&amp;FI45&amp;")"</f>
        <v>MONTHETA(j=2)</v>
      </c>
      <c r="FJ49" s="6" t="str">
        <f>"MONTHETA(j="&amp;FJ45&amp;")"</f>
        <v>MONTHETA(j=3)</v>
      </c>
      <c r="FK49" s="6" t="str">
        <f>"MONTHETA(j="&amp;FK45&amp;")"</f>
        <v>MONTHETA(j=4)</v>
      </c>
      <c r="FL49" s="6" t="str">
        <f>"MONTHETA(j="&amp;FL45&amp;")"</f>
        <v>MONTHETA(j=5)</v>
      </c>
      <c r="FM49" s="6" t="str">
        <f>"MONTHETA(j="&amp;FM45&amp;")"</f>
        <v>MONTHETA(j=6)</v>
      </c>
      <c r="FN49" s="6" t="str">
        <f>"MONTHETA(j="&amp;FN45&amp;")"</f>
        <v>MONTHETA(j=7)</v>
      </c>
      <c r="FO49" s="6" t="str">
        <f>"MONTHETA(j="&amp;FO45&amp;")"</f>
        <v>MONTHETA(j=8)</v>
      </c>
      <c r="FP49" s="3" t="str">
        <f>"wMONSNU(j="&amp;FP45&amp;")"</f>
        <v>wMONSNU(j=1)</v>
      </c>
      <c r="FQ49" s="3" t="str">
        <f>"wMONSNU(j="&amp;FQ45&amp;")"</f>
        <v>wMONSNU(j=2)</v>
      </c>
      <c r="FR49" s="3" t="str">
        <f>"wMONSNU(j="&amp;FR45&amp;")"</f>
        <v>wMONSNU(j=3)</v>
      </c>
      <c r="FS49" s="3" t="str">
        <f>"wMONSNU(j="&amp;FS45&amp;")"</f>
        <v>wMONSNU(j=4)</v>
      </c>
      <c r="FT49" s="3" t="str">
        <f>"wMONSNU(j="&amp;FT45&amp;")"</f>
        <v>wMONSNU(j=5)</v>
      </c>
      <c r="FU49" s="3" t="str">
        <f>"wMONSNU(j="&amp;FU45&amp;")"</f>
        <v>wMONSNU(j=6)</v>
      </c>
      <c r="FV49" s="3" t="str">
        <f>"wMONSNU(j="&amp;FV45&amp;")"</f>
        <v>wMONSNU(j=7)</v>
      </c>
      <c r="FW49" s="3" t="str">
        <f>"wMONSNU(j="&amp;FW45&amp;")"</f>
        <v>wMONSNU(j=8)</v>
      </c>
      <c r="FX49" s="3" t="str">
        <f>"wCHC_FA(j="&amp;FX45&amp;")"</f>
        <v>wCHC_FA(j=1)</v>
      </c>
      <c r="FY49" s="3" t="str">
        <f>"wCHC_FA(j="&amp;FY45&amp;")"</f>
        <v>wCHC_FA(j=2)</v>
      </c>
      <c r="FZ49" s="3" t="str">
        <f>"wCHC_FA(j="&amp;FZ45&amp;")"</f>
        <v>wCHC_FA(j=3)</v>
      </c>
      <c r="GA49" s="3" t="str">
        <f>"wCHC_FA(j="&amp;GA45&amp;")"</f>
        <v>wCHC_FA(j=4)</v>
      </c>
      <c r="GB49" s="3" t="str">
        <f>"wCHC_FA(j="&amp;GB45&amp;")"</f>
        <v>wCHC_FA(j=5)</v>
      </c>
      <c r="GC49" s="3" t="str">
        <f>"wCHC_FA(j="&amp;GC45&amp;")"</f>
        <v>wCHC_FA(j=6)</v>
      </c>
      <c r="GD49" s="3" t="str">
        <f>"wCHC_FA(j="&amp;GD45&amp;")"</f>
        <v>wCHC_FA(j=7)</v>
      </c>
      <c r="GE49" s="3" t="str">
        <f>"wCHC_FA(j="&amp;GE45&amp;")"</f>
        <v>wCHC_FA(j=8)</v>
      </c>
    </row>
    <row r="50" spans="1:187" x14ac:dyDescent="0.2">
      <c r="A50">
        <v>8</v>
      </c>
      <c r="B50">
        <v>1</v>
      </c>
      <c r="C50">
        <v>1</v>
      </c>
      <c r="D50" s="10" t="s">
        <v>6</v>
      </c>
      <c r="E50">
        <v>1</v>
      </c>
      <c r="F50" s="3">
        <v>1</v>
      </c>
      <c r="G50" s="10"/>
      <c r="H50" s="10"/>
      <c r="I50" s="10">
        <v>1</v>
      </c>
      <c r="J50" s="10"/>
      <c r="K50" s="10"/>
      <c r="L50" s="4"/>
      <c r="M50" s="11">
        <f>N50/O50</f>
        <v>2.7625609128930574E-8</v>
      </c>
      <c r="N50" s="4">
        <f>10^-7.57</f>
        <v>2.6915348039269097E-8</v>
      </c>
      <c r="O50" s="9">
        <f>LOOKUP(E50,$J$8:$J$16,$K$8:$K$16)</f>
        <v>0.97428975823314379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187" x14ac:dyDescent="0.2">
      <c r="A51">
        <v>0</v>
      </c>
      <c r="B51">
        <v>14</v>
      </c>
      <c r="C51">
        <v>2</v>
      </c>
      <c r="D51" s="10" t="s">
        <v>7</v>
      </c>
      <c r="E51">
        <v>2</v>
      </c>
      <c r="F51" s="3">
        <v>14</v>
      </c>
      <c r="G51" s="10"/>
      <c r="H51" s="10"/>
      <c r="I51" s="10">
        <v>1</v>
      </c>
      <c r="J51" s="10"/>
      <c r="K51" s="10"/>
      <c r="L51" s="4">
        <v>4.2112E-7</v>
      </c>
      <c r="M51" s="11">
        <f>N51/O51</f>
        <v>9.5999336356572653E-8</v>
      </c>
      <c r="N51" s="4">
        <v>8.6698429999999998E-8</v>
      </c>
      <c r="O51" s="9">
        <f>LOOKUP(E51,$J$8:$J$16,$K$8:$K$16)</f>
        <v>0.9031148890235442</v>
      </c>
      <c r="P51" s="4">
        <f>10^-I3</f>
        <v>3.1622776601683784E-2</v>
      </c>
      <c r="Q51" s="4">
        <f>10^-J3</f>
        <v>0.15848931924611132</v>
      </c>
      <c r="R51" s="4">
        <f>10^-L3</f>
        <v>3.1622776601683784E-2</v>
      </c>
      <c r="S51" s="4">
        <f>10^-M3</f>
        <v>6.7920363261718376E-4</v>
      </c>
      <c r="T51" s="4"/>
      <c r="U51" s="4"/>
      <c r="V51" s="4"/>
      <c r="W51" s="4"/>
      <c r="AB51" s="4">
        <f ca="1">(IF(AB$46&lt;=4,$P51,$R51)*IF(AB$47&lt;=4,$P51,$R51)*$N51*EXP(2*$N$8*$N$9*(2-$E51)))*OFFSET($J$19,AB$46,0)*OFFSET($J$19,AB$47,0)/($N$50^2)</f>
        <v>0.10831038025912583</v>
      </c>
      <c r="AC51" s="4">
        <f ca="1">(IF(AC$46&lt;=4,$P51,$R51)*IF(AC$47&lt;=4,$P51,$R51)*$N51*EXP(2*$N$8*$N$9*(2-$E51)))*OFFSET($J$19,AC$46,0)*OFFSET($J$19,AC$47,0)/($N$50^2)</f>
        <v>1.6208613493590838</v>
      </c>
      <c r="AD51" s="4">
        <f ca="1">(IF(AD$46&lt;=4,$P51,$R51)*IF(AD$47&lt;=4,$P51,$R51)*$N51*EXP(2*$N$8*$N$9*(2-$E51)))*OFFSET($J$19,AD$46,0)*OFFSET($J$19,AD$47,0)/($N$50^2)</f>
        <v>55.893567862087124</v>
      </c>
      <c r="AE51" s="4">
        <f ca="1">(IF(AE$46&lt;=4,$P51,$R51)*IF(AE$47&lt;=4,$P51,$R51)*$N51*EXP(2*$N$8*$N$9*(2-$E51)))*OFFSET($J$19,AE$46,0)*OFFSET($J$19,AE$47,0)/($N$50^2)</f>
        <v>57.532404715916769</v>
      </c>
      <c r="AF51" s="4">
        <f ca="1">(IF(AF$46&lt;=4,$P51,$R51)*IF(AF$47&lt;=4,$P51,$R51)*$N51*EXP(2*$N$8*$N$9*(2-$E51)))*OFFSET($J$19,AF$46,0)*OFFSET($J$19,AF$47,0)/($N$50^2)</f>
        <v>1.6532803936268414</v>
      </c>
      <c r="AG51" s="4">
        <f ca="1">(IF(AG$46&lt;=4,$P51,$R51)*IF(AG$47&lt;=4,$P51,$R51)*$N51*EXP(2*$N$8*$N$9*(2-$E51)))*OFFSET($J$19,AG$46,0)*OFFSET($J$19,AG$47,0)/($N$50^2)</f>
        <v>159.76142825209095</v>
      </c>
      <c r="AH51" s="4">
        <f ca="1">(IF(AH$46&lt;=4,$P51,$R51)*IF(AH$47&lt;=4,$P51,$R51)*$N51*EXP(2*$N$8*$N$9*(2-$E51)))*OFFSET($J$19,AH$46,0)*OFFSET($J$19,AH$47,0)/($N$50^2)</f>
        <v>224.79325626592228</v>
      </c>
      <c r="AI51" s="4">
        <f ca="1">(IF(AI$46&lt;=4,$P51,$R51)*IF(AI$47&lt;=4,$P51,$R51)*$N51*EXP(2*$N$8*$N$9*(2-$E51)))*OFFSET($J$19,AI$46,0)*OFFSET($J$19,AI$47,0)/($N$50^2)</f>
        <v>24.741287799671767</v>
      </c>
      <c r="AJ51" s="4">
        <f ca="1">(IF(AJ$46&lt;=4,$P51,$R51)*IF(AJ$47&lt;=4,$P51,$R51)*$N51*EXP(2*$N$8*$N$9*(2-$E51)))*OFFSET($J$19,AJ$46,0)*OFFSET($J$19,AJ$47,0)/($N$50^2)</f>
        <v>853.17528804866367</v>
      </c>
      <c r="AK51" s="4">
        <f ca="1">(IF(AK$46&lt;=4,$P51,$R51)*IF(AK$47&lt;=4,$P51,$R51)*$N51*EXP(2*$N$8*$N$9*(2-$E51)))*OFFSET($J$19,AK$46,0)*OFFSET($J$19,AK$47,0)/($N$50^2)</f>
        <v>878.19095905182542</v>
      </c>
      <c r="AL51" s="4">
        <f ca="1">(IF(AL$46&lt;=4,$P51,$R51)*IF(AL$47&lt;=4,$P51,$R51)*$N51*EXP(2*$N$8*$N$9*(2-$E51)))*OFFSET($J$19,AL$46,0)*OFFSET($J$19,AL$47,0)/($N$50^2)</f>
        <v>2390.8246241283077</v>
      </c>
      <c r="AM51" s="4">
        <f ca="1">(IF(AM$46&lt;=4,$P51,$R51)*IF(AM$47&lt;=4,$P51,$R51)*$N51*EXP(2*$N$8*$N$9*(2-$E51)))*OFFSET($J$19,AM$46,0)*OFFSET($J$19,AM$47,0)/($N$50^2)</f>
        <v>3364.0238341542122</v>
      </c>
      <c r="AN51" s="4">
        <f ca="1">AB51/AB$44</f>
        <v>9.4472183979012928E-2</v>
      </c>
      <c r="AO51" s="4">
        <f ca="1">AC51/AC$44</f>
        <v>0.50777999829574749</v>
      </c>
      <c r="AP51" s="4">
        <f ca="1">AD51/AD$44</f>
        <v>0.94689329133527289</v>
      </c>
      <c r="AQ51" s="4">
        <f ca="1">AE51/AE$44</f>
        <v>0.9473504564366968</v>
      </c>
      <c r="AR51" s="4">
        <f ca="1">AF51/AF$44</f>
        <v>0.51091859216657443</v>
      </c>
      <c r="AS51" s="4">
        <f ca="1">AG51/AG$44</f>
        <v>0.9574386023103959</v>
      </c>
      <c r="AT51" s="4">
        <f ca="1">AH51/AH$44</f>
        <v>0.95910142606251869</v>
      </c>
      <c r="AU51" s="4">
        <f ca="1">AI51/AI$44</f>
        <v>0.71796829381461991</v>
      </c>
      <c r="AV51" s="4">
        <f ca="1">AJ51/AJ$44</f>
        <v>0.96212484394791986</v>
      </c>
      <c r="AW51" s="4">
        <f ca="1">AK51/AK$44</f>
        <v>0.962155751295516</v>
      </c>
      <c r="AX51" s="4">
        <f ca="1">AL51/AL$44</f>
        <v>0.96282315557403109</v>
      </c>
      <c r="AY51" s="4">
        <f ca="1">AM51/AM$44</f>
        <v>0.9629353415618237</v>
      </c>
      <c r="AZ51" s="4">
        <f ca="1">AN51*OFFSET($E$30,AZ$45,0)</f>
        <v>9.7129214153422658E-6</v>
      </c>
      <c r="BA51" s="4">
        <f ca="1">AO51*OFFSET($E$30,BA$45,0)</f>
        <v>5.2206131074781537E-5</v>
      </c>
      <c r="BB51" s="4">
        <f ca="1">AP51*OFFSET($E$30,BB$45,0)</f>
        <v>9.7352466515407738E-5</v>
      </c>
      <c r="BC51" s="4">
        <f ca="1">AQ51*OFFSET($E$30,BC$45,0)</f>
        <v>9.7399468802397883E-5</v>
      </c>
      <c r="BD51" s="4">
        <f ca="1">AR51*OFFSET($E$30,BD$45,0)</f>
        <v>5.2528817757125934E-5</v>
      </c>
      <c r="BE51" s="4">
        <f ca="1">AS51*OFFSET($E$30,BE$45,0)</f>
        <v>9.8436656300037581E-5</v>
      </c>
      <c r="BF51" s="4">
        <f ca="1">AT51*OFFSET($E$30,BF$45,0)</f>
        <v>9.8607615367052697E-5</v>
      </c>
      <c r="BG51" s="4">
        <f ca="1">AU51*OFFSET($E$30,BG$45,0)</f>
        <v>7.3816115207815604E-5</v>
      </c>
      <c r="BH51" s="4">
        <f ca="1">AV51*OFFSET($E$30,BH$45,0)</f>
        <v>9.8918460518395503E-5</v>
      </c>
      <c r="BI51" s="4">
        <f ca="1">AW51*OFFSET($E$30,BI$45,0)</f>
        <v>9.8921638180070242E-5</v>
      </c>
      <c r="BJ51" s="4">
        <f ca="1">AX51*OFFSET($E$30,BJ$45,0)</f>
        <v>9.8990255682455066E-5</v>
      </c>
      <c r="BK51" s="4">
        <f ca="1">AY51*OFFSET($E$30,BK$45,0)</f>
        <v>9.9001789804324992E-5</v>
      </c>
      <c r="BL51" s="4">
        <f ca="1">AZ51*$N$11</f>
        <v>1.9425842830684535E-11</v>
      </c>
      <c r="BM51" s="4">
        <f ca="1">BA51*$N$11</f>
        <v>1.0441226214956309E-10</v>
      </c>
      <c r="BN51" s="4">
        <f ca="1">BB51*$N$11</f>
        <v>1.9470493303081551E-10</v>
      </c>
      <c r="BO51" s="4">
        <f ca="1">BC51*$N$11</f>
        <v>1.9479893760479581E-10</v>
      </c>
      <c r="BP51" s="4">
        <f ca="1">BD51*$N$11</f>
        <v>1.0505763551425189E-10</v>
      </c>
      <c r="BQ51" s="4">
        <f ca="1">BE51*$N$11</f>
        <v>1.9687331260007519E-10</v>
      </c>
      <c r="BR51" s="4">
        <f ca="1">BF51*$N$11</f>
        <v>1.9721523073410541E-10</v>
      </c>
      <c r="BS51" s="4">
        <f ca="1">BG51*$N$11</f>
        <v>1.4763223041563124E-10</v>
      </c>
      <c r="BT51" s="4">
        <f ca="1">BH51*$N$11</f>
        <v>1.9783692103679104E-10</v>
      </c>
      <c r="BU51" s="4">
        <f ca="1">BI51*$N$11</f>
        <v>1.9784327636014052E-10</v>
      </c>
      <c r="BV51" s="4">
        <f ca="1">BJ51*$N$11</f>
        <v>1.9798051136491017E-10</v>
      </c>
      <c r="BW51" s="4">
        <f ca="1">BK51*$N$11</f>
        <v>1.9800357960865001E-10</v>
      </c>
      <c r="BX51" s="4">
        <f ca="1">(IF(BX$46&lt;=4,$Q51,$S51)*IF(BX$47&lt;=4,$Q51,$S51)*$N51*EXP(2*$O$8*$O$9*(2-$E51)))*OFFSET($K$19,BX$46,0)*OFFSET($K$19,BX$47,0)/($N$50^2)</f>
        <v>1.7594896613049625E-3</v>
      </c>
      <c r="BY51" s="4">
        <f ca="1">(IF(BY$46&lt;=4,$Q51,$S51)*IF(BY$47&lt;=4,$Q51,$S51)*$N51*EXP(2*$O$8*$O$9*(2-$E51)))*OFFSET($K$19,BY$46,0)*OFFSET($K$19,BY$47,0)/($N$50^2)</f>
        <v>0.29225205751343775</v>
      </c>
      <c r="BZ51" s="4">
        <f ca="1">(IF(BZ$46&lt;=4,$Q51,$S51)*IF(BZ$47&lt;=4,$Q51,$S51)*$N51*EXP(2*$O$8*$O$9*(2-$E51)))*OFFSET($K$19,BZ$46,0)*OFFSET($K$19,BZ$47,0)/($N$50^2)</f>
        <v>8.5562123928347764E-2</v>
      </c>
      <c r="CA51" s="4">
        <f ca="1">(IF(CA$46&lt;=4,$Q51,$S51)*IF(CA$47&lt;=4,$Q51,$S51)*$N51*EXP(2*$O$8*$O$9*(2-$E51)))*OFFSET($K$19,CA$46,0)*OFFSET($K$19,CA$47,0)/($N$50^2)</f>
        <v>8.6506507330553539E-2</v>
      </c>
      <c r="CB51" s="4">
        <f ca="1">(IF(CB$46&lt;=4,$Q51,$S51)*IF(CB$47&lt;=4,$Q51,$S51)*$N51*EXP(2*$O$8*$O$9*(2-$E51)))*OFFSET($K$19,CB$46,0)*OFFSET($K$19,CB$47,0)/($N$50^2)</f>
        <v>0.29618640143868341</v>
      </c>
      <c r="CC51" s="4">
        <f ca="1">(IF(CC$46&lt;=4,$Q51,$S51)*IF(CC$47&lt;=4,$Q51,$S51)*$N51*EXP(2*$O$8*$O$9*(2-$E51)))*OFFSET($K$19,CC$46,0)*OFFSET($K$19,CC$47,0)/($N$50^2)</f>
        <v>0.63666060674160851</v>
      </c>
      <c r="CD51" s="4">
        <f ca="1">(IF(CD$46&lt;=4,$Q51,$S51)*IF(CD$47&lt;=4,$Q51,$S51)*$N51*EXP(2*$O$8*$O$9*(2-$E51)))*OFFSET($K$19,CD$46,0)*OFFSET($K$19,CD$47,0)/($N$50^2)</f>
        <v>1.1227391756060425</v>
      </c>
      <c r="CE51" s="4">
        <f ca="1">(IF(CE$46&lt;=4,$Q51,$S51)*IF(CE$47&lt;=4,$Q51,$S51)*$N51*EXP(2*$O$8*$O$9*(2-$E51)))*OFFSET($K$19,CE$46,0)*OFFSET($K$19,CE$47,0)/($N$50^2)</f>
        <v>49.196700118008323</v>
      </c>
      <c r="CF51" s="4">
        <f ca="1">(IF(CF$46&lt;=4,$Q51,$S51)*IF(CF$47&lt;=4,$Q51,$S51)*$N51*EXP(2*$O$8*$O$9*(2-$E51)))*OFFSET($K$19,CF$46,0)*OFFSET($K$19,CF$47,0)/($N$50^2)</f>
        <v>14.403231882017604</v>
      </c>
      <c r="CG51" s="4">
        <f ca="1">(IF(CG$46&lt;=4,$Q51,$S51)*IF(CG$47&lt;=4,$Q51,$S51)*$N51*EXP(2*$O$8*$O$9*(2-$E51)))*OFFSET($K$19,CG$46,0)*OFFSET($K$19,CG$47,0)/($N$50^2)</f>
        <v>14.562206116211337</v>
      </c>
      <c r="CH51" s="4">
        <f ca="1">(IF(CH$46&lt;=4,$Q51,$S51)*IF(CH$47&lt;=4,$Q51,$S51)*$N51*EXP(2*$O$8*$O$9*(2-$E51)))*OFFSET($K$19,CH$46,0)*OFFSET($K$19,CH$47,0)/($N$50^2)</f>
        <v>105.74962521802455</v>
      </c>
      <c r="CI51" s="4">
        <f ca="1">(IF(CI$46&lt;=4,$Q51,$S51)*IF(CI$47&lt;=4,$Q51,$S51)*$N51*EXP(2*$O$8*$O$9*(2-$E51)))*OFFSET($K$19,CI$46,0)*OFFSET($K$19,CI$47,0)/($N$50^2)</f>
        <v>186.48750335847251</v>
      </c>
      <c r="CJ51" s="4">
        <f ca="1">BX51/BX$44</f>
        <v>1.7511513992286734E-3</v>
      </c>
      <c r="CK51" s="4">
        <f ca="1">BY51/BY$44</f>
        <v>0.1631870692039564</v>
      </c>
      <c r="CL51" s="4">
        <f ca="1">BZ51/BZ$44</f>
        <v>7.8331651635867583E-2</v>
      </c>
      <c r="CM51" s="4">
        <f ca="1">CA51/CA$44</f>
        <v>7.9122430245200714E-2</v>
      </c>
      <c r="CN51" s="4">
        <f ca="1">CB51/CB$44</f>
        <v>0.1644064920704314</v>
      </c>
      <c r="CO51" s="4">
        <f ca="1">CC51/CC$44</f>
        <v>0.37742789619377498</v>
      </c>
      <c r="CP51" s="4">
        <f ca="1">CD51/CD$44</f>
        <v>0.50774413216813241</v>
      </c>
      <c r="CQ51" s="4">
        <f ca="1">CE51/CE$44</f>
        <v>0.36676262186145286</v>
      </c>
      <c r="CR51" s="4">
        <f ca="1">CF51/CF$44</f>
        <v>0.87089354040203304</v>
      </c>
      <c r="CS51" s="4">
        <f ca="1">CG51/CG$44</f>
        <v>0.87146879026368806</v>
      </c>
      <c r="CT51" s="4">
        <f ca="1">CH51/CH$44</f>
        <v>0.9188867358733821</v>
      </c>
      <c r="CU51" s="4">
        <f ca="1">CI51/CI$44</f>
        <v>0.92235657700914331</v>
      </c>
      <c r="CV51" s="4">
        <f ca="1">CJ51*OFFSET($F$30,CV$45,0)</f>
        <v>2.0707365295879063E-7</v>
      </c>
      <c r="CW51" s="4">
        <f ca="1">CK51*OFFSET($F$30,CW$45,0)</f>
        <v>1.9296870933367844E-5</v>
      </c>
      <c r="CX51" s="4">
        <f ca="1">CL51*OFFSET($F$30,CX$45,0)</f>
        <v>9.2627178059413411E-6</v>
      </c>
      <c r="CY51" s="4">
        <f ca="1">CM51*OFFSET($F$30,CY$45,0)</f>
        <v>9.3562273764949854E-6</v>
      </c>
      <c r="CZ51" s="4">
        <f ca="1">CN51*OFFSET($F$30,CZ$45,0)</f>
        <v>1.9441067687328513E-5</v>
      </c>
      <c r="DA51" s="4">
        <f ca="1">CO51*OFFSET($F$30,DA$45,0)</f>
        <v>4.4630848724913894E-5</v>
      </c>
      <c r="DB51" s="4">
        <f ca="1">CP51*OFFSET($F$30,DB$45,0)</f>
        <v>6.0040743628881658E-5</v>
      </c>
      <c r="DC51" s="4">
        <f ca="1">CQ51*OFFSET($F$30,DC$45,0)</f>
        <v>4.3369680035116805E-5</v>
      </c>
      <c r="DD51" s="4">
        <f ca="1">CR51*OFFSET($F$30,DD$45,0)</f>
        <v>1.0298316115254041E-4</v>
      </c>
      <c r="DE51" s="4">
        <f ca="1">CS51*OFFSET($F$30,DE$45,0)</f>
        <v>1.0305118444868111E-4</v>
      </c>
      <c r="DF51" s="4">
        <f ca="1">CT51*OFFSET($F$30,DF$45,0)</f>
        <v>1.0865835651702744E-4</v>
      </c>
      <c r="DG51" s="4">
        <f ca="1">CU51*OFFSET($F$30,DG$45,0)</f>
        <v>1.090686652313312E-4</v>
      </c>
      <c r="DH51" s="4">
        <f ca="1">CV51*$O$11</f>
        <v>3.7273257532582317E-12</v>
      </c>
      <c r="DI51" s="4">
        <f ca="1">CW51*$O$11</f>
        <v>3.4734367680062118E-10</v>
      </c>
      <c r="DJ51" s="4">
        <f ca="1">CX51*$O$11</f>
        <v>1.6672892050694415E-10</v>
      </c>
      <c r="DK51" s="4">
        <f ca="1">CY51*$O$11</f>
        <v>1.6841209277690975E-10</v>
      </c>
      <c r="DL51" s="4">
        <f ca="1">CZ51*$O$11</f>
        <v>3.4993921837191326E-10</v>
      </c>
      <c r="DM51" s="4">
        <f ca="1">DA51*$O$11</f>
        <v>8.0335527704845007E-10</v>
      </c>
      <c r="DN51" s="4">
        <f ca="1">DB51*$O$11</f>
        <v>1.0807333853198698E-9</v>
      </c>
      <c r="DO51" s="4">
        <f ca="1">DC51*$O$11</f>
        <v>7.8065424063210253E-10</v>
      </c>
      <c r="DP51" s="4">
        <f ca="1">DD51*$O$11</f>
        <v>1.8536969007457275E-9</v>
      </c>
      <c r="DQ51" s="4">
        <f ca="1">DE51*$O$11</f>
        <v>1.8549213200762602E-9</v>
      </c>
      <c r="DR51" s="4">
        <f ca="1">DF51*$O$11</f>
        <v>1.9558504173064938E-9</v>
      </c>
      <c r="DS51" s="4">
        <f ca="1">DG51*$O$11</f>
        <v>1.9632359741639614E-9</v>
      </c>
      <c r="DT51" s="4">
        <f ca="1">(IF(DT$45&lt;=4,$P51,$R51)*$N51*EXP(2*$N$8*$N$9*(1-$E51)))*OFFSET($J$19,DT$45,0)/$N$50</f>
        <v>6.4886596530409609E-4</v>
      </c>
      <c r="DU51" s="4">
        <f ca="1">(IF(DU$45&lt;=4,$P51,$R51)*$N51*EXP(2*$N$8*$N$9*(1-$E51)))*OFFSET($J$19,DU$45,0)/$N$50</f>
        <v>2.5402645116077878E-3</v>
      </c>
      <c r="DV51" s="4">
        <f ca="1">(IF(DV$45&lt;=4,$P51,$R51)*$N51*EXP(2*$N$8*$N$9*(1-$E51)))*OFFSET($J$19,DV$45,0)/$N$50</f>
        <v>9.9044743076564905E-3</v>
      </c>
      <c r="DW51" s="4">
        <f ca="1">(IF(DW$45&lt;=4,$P51,$R51)*$N51*EXP(2*$N$8*$N$9*(1-$E51)))*OFFSET($J$19,DW$45,0)/$N$50</f>
        <v>3.8014976534686065E-2</v>
      </c>
      <c r="DX51" s="4">
        <f ca="1">(IF(DX$45&lt;=4,$P51,$R51)*$N51*EXP(2*$N$8*$N$9*(1-$E51)))*OFFSET($J$19,DX$45,0)/$N$50</f>
        <v>0.95709896976767173</v>
      </c>
      <c r="DY51" s="4">
        <f ca="1">(IF(DY$45&lt;=4,$P51,$R51)*$N51*EXP(2*$N$8*$N$9*(1-$E51)))*OFFSET($J$19,DY$45,0)/$N$50</f>
        <v>1.3109034104350159</v>
      </c>
      <c r="DZ51" s="4">
        <f ca="1">(IF(DZ$45&lt;=4,$P51,$R51)*$N51*EXP(2*$N$8*$N$9*(1-$E51)))*OFFSET($J$19,DZ$45,0)/$N$50</f>
        <v>1.3466917286401925</v>
      </c>
      <c r="EA51" s="4">
        <f ca="1">(IF(EA$45&lt;=4,$P51,$R51)*$N51*EXP(2*$N$8*$N$9*(1-$E51)))*OFFSET($J$19,EA$45,0)/$N$50</f>
        <v>1.3493399766269036</v>
      </c>
      <c r="EB51" s="4">
        <f ca="1">DT51/DT$44</f>
        <v>6.4101001310238302E-4</v>
      </c>
      <c r="EC51" s="4">
        <f ca="1">DU51/DU$44</f>
        <v>2.4239633598324897E-3</v>
      </c>
      <c r="ED51" s="4">
        <f ca="1">DV51/DV$44</f>
        <v>8.3436121196358501E-3</v>
      </c>
      <c r="EE51" s="4">
        <f ca="1">DW51/DW$44</f>
        <v>2.2127261981378984E-2</v>
      </c>
      <c r="EF51" s="4">
        <f ca="1">DX51/DX$44</f>
        <v>0.47880683997122525</v>
      </c>
      <c r="EG51" s="4">
        <f ca="1">DY51/DY$44</f>
        <v>0.55354631584914982</v>
      </c>
      <c r="EH51" s="4">
        <f ca="1">DZ51/DZ$44</f>
        <v>0.55982851038557147</v>
      </c>
      <c r="EI51" s="4">
        <f ca="1">EA51/EA$44</f>
        <v>0.56028563390824881</v>
      </c>
      <c r="EJ51" s="4">
        <f ca="1">EB51*OFFSET($H$19,EJ$45,0)</f>
        <v>2.6361536788835503E-7</v>
      </c>
      <c r="EK51" s="4">
        <f ca="1">EC51*OFFSET($H$19,EK$45,0)</f>
        <v>9.9685493173111144E-7</v>
      </c>
      <c r="EL51" s="4">
        <f ca="1">ED51*OFFSET($H$19,EL$45,0)</f>
        <v>3.4313104842002432E-6</v>
      </c>
      <c r="EM51" s="4">
        <f ca="1">EE51*OFFSET($H$19,EM$45,0)</f>
        <v>9.0998364898421068E-6</v>
      </c>
      <c r="EN51" s="4">
        <f ca="1">EF51*OFFSET($H$19,EN$45,0)</f>
        <v>9.8454656469083184E-5</v>
      </c>
      <c r="EO51" s="4">
        <f ca="1">EG51*OFFSET($H$19,EO$45,0)</f>
        <v>1.1382296119648143E-4</v>
      </c>
      <c r="EP51" s="4">
        <f ca="1">EH51*OFFSET($H$19,EP$45,0)</f>
        <v>1.1511473744803314E-4</v>
      </c>
      <c r="EQ51" s="4">
        <f ca="1">EI51*OFFSET($H$19,EQ$45,0)</f>
        <v>1.1520873347238366E-4</v>
      </c>
      <c r="ER51" s="4">
        <f ca="1">EJ51*$N$11</f>
        <v>5.2723073577671014E-13</v>
      </c>
      <c r="ES51" s="4">
        <f ca="1">EK51*$N$11</f>
        <v>1.993709863462223E-12</v>
      </c>
      <c r="ET51" s="4">
        <f ca="1">EL51*$N$11</f>
        <v>6.8626209684004876E-12</v>
      </c>
      <c r="EU51" s="4">
        <f ca="1">EM51*$N$11</f>
        <v>1.8199672979684216E-11</v>
      </c>
      <c r="EV51" s="4">
        <f ca="1">EN51*$N$11</f>
        <v>1.9690931293816639E-10</v>
      </c>
      <c r="EW51" s="4">
        <f ca="1">EO51*$N$11</f>
        <v>2.276459223929629E-10</v>
      </c>
      <c r="EX51" s="4">
        <f ca="1">EP51*$N$11</f>
        <v>2.3022947489606631E-10</v>
      </c>
      <c r="EY51" s="4">
        <f ca="1">EQ51*$N$11</f>
        <v>2.3041746694476735E-10</v>
      </c>
      <c r="EZ51" s="4">
        <f ca="1">(IF(EZ$45&lt;=4,$Q51,$S51)*$N51*EXP(2*$O$8*$O$9*(1-$E51)))*OFFSET($K$19,EZ$45,0)/$N$50</f>
        <v>2.1983216772418689E-5</v>
      </c>
      <c r="FA51" s="4">
        <f ca="1">(IF(FA$45&lt;=4,$Q51,$S51)*$N51*EXP(2*$O$8*$O$9*(1-$E51)))*OFFSET($K$19,FA$45,0)/$N$50</f>
        <v>2.8535772603447324E-4</v>
      </c>
      <c r="FB51" s="4">
        <f ca="1">(IF(FB$45&lt;=4,$Q51,$S51)*$N51*EXP(2*$O$8*$O$9*(1-$E51)))*OFFSET($K$19,FB$45,0)/$N$50</f>
        <v>3.7005786456511965E-3</v>
      </c>
      <c r="FC51" s="4">
        <f ca="1">(IF(FC$45&lt;=4,$Q51,$S51)*$N51*EXP(2*$O$8*$O$9*(1-$E51)))*OFFSET($K$19,FC$45,0)/$N$50</f>
        <v>4.7398052057366455E-2</v>
      </c>
      <c r="FD51" s="4">
        <f ca="1">(IF(FD$45&lt;=4,$Q51,$S51)*$N51*EXP(2*$O$8*$O$9*(1-$E51)))*OFFSET($K$19,FD$45,0)/$N$50</f>
        <v>7.9544929625105475E-3</v>
      </c>
      <c r="FE51" s="4">
        <f ca="1">(IF(FE$45&lt;=4,$Q51,$S51)*$N51*EXP(2*$O$8*$O$9*(1-$E51)))*OFFSET($K$19,FE$45,0)/$N$50</f>
        <v>1.3876644833914289E-2</v>
      </c>
      <c r="FF51" s="4">
        <f ca="1">(IF(FF$45&lt;=4,$Q51,$S51)*$N51*EXP(2*$O$8*$O$9*(1-$E51)))*OFFSET($K$19,FF$45,0)/$N$50</f>
        <v>1.4027600854402746E-2</v>
      </c>
      <c r="FG51" s="4">
        <f ca="1">(IF(FG$45&lt;=4,$Q51,$S51)*$N51*EXP(2*$O$8*$O$9*(1-$E51)))*OFFSET($K$19,FG$45,0)/$N$50</f>
        <v>1.4029806916127532E-2</v>
      </c>
      <c r="FH51" s="4">
        <f ca="1">EZ51/EZ$44</f>
        <v>2.1962957569648046E-5</v>
      </c>
      <c r="FI51" s="4">
        <f ca="1">FA51/FA$44</f>
        <v>2.819813538549616E-4</v>
      </c>
      <c r="FJ51" s="4">
        <f ca="1">FB51/FB$44</f>
        <v>3.2031932143149529E-3</v>
      </c>
      <c r="FK51" s="4">
        <f ca="1">FC51/FC$44</f>
        <v>1.5858321033694153E-2</v>
      </c>
      <c r="FL51" s="4">
        <f ca="1">FD51/FD$44</f>
        <v>7.886637468942876E-3</v>
      </c>
      <c r="FM51" s="4">
        <f ca="1">FE51/FE$44</f>
        <v>1.3671443826129835E-2</v>
      </c>
      <c r="FN51" s="4">
        <f ca="1">FF51/FF$44</f>
        <v>1.3817944762425779E-2</v>
      </c>
      <c r="FO51" s="4">
        <f ca="1">FG51/FG$44</f>
        <v>1.3820085368451866E-2</v>
      </c>
      <c r="FP51" s="4">
        <f ca="1">FH51*OFFSET($I$19,FP$45,0)</f>
        <v>1.5582718395665287E-8</v>
      </c>
      <c r="FQ51" s="4">
        <f ca="1">FI51*OFFSET($I$19,FQ$45,0)</f>
        <v>2.0006577056009524E-7</v>
      </c>
      <c r="FR51" s="4">
        <f ca="1">FJ51*OFFSET($I$19,FR$45,0)</f>
        <v>2.272665585556459E-6</v>
      </c>
      <c r="FS51" s="4">
        <f ca="1">FK51*OFFSET($I$19,FS$45,0)</f>
        <v>1.1251478773406001E-5</v>
      </c>
      <c r="FT51" s="4">
        <f ca="1">FL51*OFFSET($I$19,FT$45,0)</f>
        <v>2.7977846421074852E-6</v>
      </c>
      <c r="FU51" s="4">
        <f ca="1">FM51*OFFSET($I$19,FU$45,0)</f>
        <v>4.8499446973195582E-6</v>
      </c>
      <c r="FV51" s="4">
        <f ca="1">FN51*OFFSET($I$19,FV$45,0)</f>
        <v>4.9019159044705451E-6</v>
      </c>
      <c r="FW51" s="4">
        <f ca="1">FO51*OFFSET($I$19,FW$45,0)</f>
        <v>4.9026752844582992E-6</v>
      </c>
      <c r="FX51" s="4">
        <f ca="1">FP51*$O$11</f>
        <v>2.8048893112197516E-13</v>
      </c>
      <c r="FY51" s="4">
        <f ca="1">FQ51*$O$11</f>
        <v>3.6011838700817146E-12</v>
      </c>
      <c r="FZ51" s="4">
        <f ca="1">FR51*$O$11</f>
        <v>4.0907980540016263E-11</v>
      </c>
      <c r="GA51" s="4">
        <f ca="1">FS51*$O$11</f>
        <v>2.0252661792130803E-10</v>
      </c>
      <c r="GB51" s="4">
        <f ca="1">FT51*$O$11</f>
        <v>5.0360123557934733E-11</v>
      </c>
      <c r="GC51" s="4">
        <f ca="1">FU51*$O$11</f>
        <v>8.7299004551752053E-11</v>
      </c>
      <c r="GD51" s="4">
        <f ca="1">FV51*$O$11</f>
        <v>8.823448628046981E-11</v>
      </c>
      <c r="GE51" s="4">
        <f ca="1">FW51*$O$11</f>
        <v>8.8248155120249385E-11</v>
      </c>
    </row>
    <row r="52" spans="1:187" x14ac:dyDescent="0.2">
      <c r="A52">
        <v>1</v>
      </c>
      <c r="B52">
        <v>7</v>
      </c>
      <c r="C52">
        <v>4</v>
      </c>
      <c r="D52" s="10" t="s">
        <v>9</v>
      </c>
      <c r="E52">
        <v>2</v>
      </c>
      <c r="F52" s="3">
        <v>7</v>
      </c>
      <c r="G52" s="10"/>
      <c r="H52" s="10"/>
      <c r="I52" s="10">
        <v>1</v>
      </c>
      <c r="J52" s="10"/>
      <c r="K52" s="10"/>
      <c r="L52" s="4">
        <v>3.7426999999999999E-5</v>
      </c>
      <c r="M52" s="11">
        <f>N52/O52</f>
        <v>3.6827817151769845E-5</v>
      </c>
      <c r="N52" s="4">
        <v>3.3259749999999999E-5</v>
      </c>
      <c r="O52" s="9">
        <f>LOOKUP(E52,$J$8:$J$16,$K$8:$K$16)</f>
        <v>0.9031148890235442</v>
      </c>
      <c r="P52" s="4">
        <f>10^-I2</f>
        <v>6.3095734448019244E-4</v>
      </c>
      <c r="Q52" s="4">
        <f>10^-J2</f>
        <v>6.3095734448019251E-3</v>
      </c>
      <c r="R52" s="7">
        <f>10^-L2</f>
        <v>2.511886431509569E-7</v>
      </c>
      <c r="S52" s="7">
        <f>10^-M2</f>
        <v>1.9408858775927784E-9</v>
      </c>
      <c r="T52" s="7"/>
      <c r="U52" s="7"/>
      <c r="V52" s="7"/>
      <c r="W52" s="7"/>
      <c r="AB52" s="4">
        <f ca="1">(IF(AB$46&lt;=4,$P52,$R52)*IF(AB$47&lt;=4,$P52,$R52)*$N52*EXP(2*$N$8*$N$9*(2-$E52)))*OFFSET($J$19,AB$46,0)*OFFSET($J$19,AB$47,0)/($N$50^2)</f>
        <v>1.6541611932739266E-2</v>
      </c>
      <c r="AC52" s="4">
        <f ca="1">(IF(AC$46&lt;=4,$P52,$R52)*IF(AC$47&lt;=4,$P52,$R52)*$N52*EXP(2*$N$8*$N$9*(2-$E52)))*OFFSET($J$19,AC$46,0)*OFFSET($J$19,AC$47,0)/($N$50^2)</f>
        <v>0.24754468937999169</v>
      </c>
      <c r="AD52" s="4">
        <f ca="1">(IF(AD$46&lt;=4,$P52,$R52)*IF(AD$47&lt;=4,$P52,$R52)*$N52*EXP(2*$N$8*$N$9*(2-$E52)))*OFFSET($J$19,AD$46,0)*OFFSET($J$19,AD$47,0)/($N$50^2)</f>
        <v>3.3983615420146705E-3</v>
      </c>
      <c r="AE52" s="4">
        <f ca="1">(IF(AE$46&lt;=4,$P52,$R52)*IF(AE$47&lt;=4,$P52,$R52)*$N52*EXP(2*$N$8*$N$9*(2-$E52)))*OFFSET($J$19,AE$46,0)*OFFSET($J$19,AE$47,0)/($N$50^2)</f>
        <v>3.4980037790504764E-3</v>
      </c>
      <c r="AF52" s="4">
        <f ca="1">(IF(AF$46&lt;=4,$P52,$R52)*IF(AF$47&lt;=4,$P52,$R52)*$N52*EXP(2*$N$8*$N$9*(2-$E52)))*OFFSET($J$19,AF$46,0)*OFFSET($J$19,AF$47,0)/($N$50^2)</f>
        <v>0.25249586071024244</v>
      </c>
      <c r="AG52" s="4">
        <f ca="1">(IF(AG$46&lt;=4,$P52,$R52)*IF(AG$47&lt;=4,$P52,$R52)*$N52*EXP(2*$N$8*$N$9*(2-$E52)))*OFFSET($J$19,AG$46,0)*OFFSET($J$19,AG$47,0)/($N$50^2)</f>
        <v>9.713588064531339E-3</v>
      </c>
      <c r="AH52" s="4">
        <f ca="1">(IF(AH$46&lt;=4,$P52,$R52)*IF(AH$47&lt;=4,$P52,$R52)*$N52*EXP(2*$N$8*$N$9*(2-$E52)))*OFFSET($J$19,AH$46,0)*OFFSET($J$19,AH$47,0)/($N$50^2)</f>
        <v>1.3667561156290671E-2</v>
      </c>
      <c r="AI52" s="4">
        <f ca="1">(IF(AI$46&lt;=4,$P52,$R52)*IF(AI$47&lt;=4,$P52,$R52)*$N52*EXP(2*$N$8*$N$9*(2-$E52)))*OFFSET($J$19,AI$46,0)*OFFSET($J$19,AI$47,0)/($N$50^2)</f>
        <v>3.7785924167125624</v>
      </c>
      <c r="AJ52" s="4">
        <f ca="1">(IF(AJ$46&lt;=4,$P52,$R52)*IF(AJ$47&lt;=4,$P52,$R52)*$N52*EXP(2*$N$8*$N$9*(2-$E52)))*OFFSET($J$19,AJ$46,0)*OFFSET($J$19,AJ$47,0)/($N$50^2)</f>
        <v>5.187355537323899E-2</v>
      </c>
      <c r="AK52" s="4">
        <f ca="1">(IF(AK$46&lt;=4,$P52,$R52)*IF(AK$47&lt;=4,$P52,$R52)*$N52*EXP(2*$N$8*$N$9*(2-$E52)))*OFFSET($J$19,AK$46,0)*OFFSET($J$19,AK$47,0)/($N$50^2)</f>
        <v>5.3394522767816442E-2</v>
      </c>
      <c r="AL52" s="4">
        <f ca="1">(IF(AL$46&lt;=4,$P52,$R52)*IF(AL$47&lt;=4,$P52,$R52)*$N52*EXP(2*$N$8*$N$9*(2-$E52)))*OFFSET($J$19,AL$46,0)*OFFSET($J$19,AL$47,0)/($N$50^2)</f>
        <v>0.1453635322831211</v>
      </c>
      <c r="AM52" s="4">
        <f ca="1">(IF(AM$46&lt;=4,$P52,$R52)*IF(AM$47&lt;=4,$P52,$R52)*$N52*EXP(2*$N$8*$N$9*(2-$E52)))*OFFSET($J$19,AM$46,0)*OFFSET($J$19,AM$47,0)/($N$50^2)</f>
        <v>0.20453461215105054</v>
      </c>
      <c r="AN52" s="4">
        <f ca="1">AB52/AB$44</f>
        <v>1.4428185018651622E-2</v>
      </c>
      <c r="AO52" s="4">
        <f ca="1">AC52/AC$44</f>
        <v>7.7550274118879298E-2</v>
      </c>
      <c r="AP52" s="4">
        <f ca="1">AD52/AD$44</f>
        <v>5.7571664661045767E-5</v>
      </c>
      <c r="AQ52" s="4">
        <f ca="1">AE52/AE$44</f>
        <v>5.7599460565985376E-5</v>
      </c>
      <c r="AR52" s="4">
        <f ca="1">AF52/AF$44</f>
        <v>7.802961323394364E-2</v>
      </c>
      <c r="AS52" s="4">
        <f ca="1">AG52/AG$44</f>
        <v>5.8212825721918952E-5</v>
      </c>
      <c r="AT52" s="4">
        <f ca="1">AH52/AH$44</f>
        <v>5.8313926376368237E-5</v>
      </c>
      <c r="AU52" s="4">
        <f ca="1">AI52/AI$44</f>
        <v>0.10965110516534918</v>
      </c>
      <c r="AV52" s="4">
        <f ca="1">AJ52/AJ$44</f>
        <v>5.8497751948078726E-5</v>
      </c>
      <c r="AW52" s="4">
        <f ca="1">AK52/AK$44</f>
        <v>5.8499631132848176E-5</v>
      </c>
      <c r="AX52" s="4">
        <f ca="1">AL52/AL$44</f>
        <v>5.8540209702437393E-5</v>
      </c>
      <c r="AY52" s="4">
        <f ca="1">AM52/AM$44</f>
        <v>5.8547030675959921E-5</v>
      </c>
      <c r="AZ52" s="4">
        <f ca="1">AN52*OFFSET($E$30,AZ$45,0)</f>
        <v>1.4833977722301198E-6</v>
      </c>
      <c r="BA52" s="4">
        <f ca="1">AO52*OFFSET($E$30,BA$45,0)</f>
        <v>7.9731375578472774E-6</v>
      </c>
      <c r="BB52" s="4">
        <f ca="1">AP52*OFFSET($E$30,BB$45,0)</f>
        <v>5.9190867729637682E-9</v>
      </c>
      <c r="BC52" s="4">
        <f ca="1">AQ52*OFFSET($E$30,BC$45,0)</f>
        <v>5.9219445394403717E-9</v>
      </c>
      <c r="BD52" s="4">
        <f ca="1">AR52*OFFSET($E$30,BD$45,0)</f>
        <v>8.0224196106148301E-6</v>
      </c>
      <c r="BE52" s="4">
        <f ca="1">AS52*OFFSET($E$30,BE$45,0)</f>
        <v>5.9850061445347919E-9</v>
      </c>
      <c r="BF52" s="4">
        <f ca="1">AT52*OFFSET($E$30,BF$45,0)</f>
        <v>5.9954005555703595E-9</v>
      </c>
      <c r="BG52" s="4">
        <f ca="1">AU52*OFFSET($E$30,BG$45,0)</f>
        <v>1.1273504249812462E-5</v>
      </c>
      <c r="BH52" s="4">
        <f ca="1">AV52*OFFSET($E$30,BH$45,0)</f>
        <v>6.0143001221618443E-9</v>
      </c>
      <c r="BI52" s="4">
        <f ca="1">AW52*OFFSET($E$30,BI$45,0)</f>
        <v>6.0144933258459533E-9</v>
      </c>
      <c r="BJ52" s="4">
        <f ca="1">AX52*OFFSET($E$30,BJ$45,0)</f>
        <v>6.0186653100318446E-9</v>
      </c>
      <c r="BK52" s="4">
        <f ca="1">AY52*OFFSET($E$30,BK$45,0)</f>
        <v>6.0193665913721292E-9</v>
      </c>
      <c r="BL52" s="4">
        <f ca="1">AZ52*$N$11</f>
        <v>2.9667955444602403E-12</v>
      </c>
      <c r="BM52" s="4">
        <f ca="1">BA52*$N$11</f>
        <v>1.5946275115694559E-11</v>
      </c>
      <c r="BN52" s="4">
        <f ca="1">BB52*$N$11</f>
        <v>1.1838173545927538E-14</v>
      </c>
      <c r="BO52" s="4">
        <f ca="1">BC52*$N$11</f>
        <v>1.1843889078880745E-14</v>
      </c>
      <c r="BP52" s="4">
        <f ca="1">BD52*$N$11</f>
        <v>1.6044839221229664E-11</v>
      </c>
      <c r="BQ52" s="4">
        <f ca="1">BE52*$N$11</f>
        <v>1.1970012289069585E-14</v>
      </c>
      <c r="BR52" s="4">
        <f ca="1">BF52*$N$11</f>
        <v>1.1990801111140722E-14</v>
      </c>
      <c r="BS52" s="4">
        <f ca="1">BG52*$N$11</f>
        <v>2.2547008499624926E-11</v>
      </c>
      <c r="BT52" s="4">
        <f ca="1">BH52*$N$11</f>
        <v>1.2028600244323691E-14</v>
      </c>
      <c r="BU52" s="4">
        <f ca="1">BI52*$N$11</f>
        <v>1.2028986651691909E-14</v>
      </c>
      <c r="BV52" s="4">
        <f ca="1">BJ52*$N$11</f>
        <v>1.2037330620063692E-14</v>
      </c>
      <c r="BW52" s="4">
        <f ca="1">BK52*$N$11</f>
        <v>1.203873318274426E-14</v>
      </c>
      <c r="BX52" s="4">
        <f ca="1">(IF(BX$46&lt;=4,$Q52,$S52)*IF(BX$47&lt;=4,$Q52,$S52)*$N52*EXP(2*$O$8*$O$9*(2-$E52)))*OFFSET($K$19,BX$46,0)*OFFSET($K$19,BX$47,0)/($N$50^2)</f>
        <v>1.0697799813575804E-3</v>
      </c>
      <c r="BY52" s="4">
        <f ca="1">(IF(BY$46&lt;=4,$Q52,$S52)*IF(BY$47&lt;=4,$Q52,$S52)*$N52*EXP(2*$O$8*$O$9*(2-$E52)))*OFFSET($K$19,BY$46,0)*OFFSET($K$19,BY$47,0)/($N$50^2)</f>
        <v>0.17769095636888249</v>
      </c>
      <c r="BZ52" s="4">
        <f ca="1">(IF(BZ$46&lt;=4,$Q52,$S52)*IF(BZ$47&lt;=4,$Q52,$S52)*$N52*EXP(2*$O$8*$O$9*(2-$E52)))*OFFSET($K$19,BZ$46,0)*OFFSET($K$19,BZ$47,0)/($N$50^2)</f>
        <v>3.7341288881222219E-6</v>
      </c>
      <c r="CA52" s="4">
        <f ca="1">(IF(CA$46&lt;=4,$Q52,$S52)*IF(CA$47&lt;=4,$Q52,$S52)*$N52*EXP(2*$O$8*$O$9*(2-$E52)))*OFFSET($K$19,CA$46,0)*OFFSET($K$19,CA$47,0)/($N$50^2)</f>
        <v>3.7753439629910138E-6</v>
      </c>
      <c r="CB52" s="4">
        <f ca="1">(IF(CB$46&lt;=4,$Q52,$S52)*IF(CB$47&lt;=4,$Q52,$S52)*$N52*EXP(2*$O$8*$O$9*(2-$E52)))*OFFSET($K$19,CB$46,0)*OFFSET($K$19,CB$47,0)/($N$50^2)</f>
        <v>0.18008306043380889</v>
      </c>
      <c r="CC52" s="4">
        <f ca="1">(IF(CC$46&lt;=4,$Q52,$S52)*IF(CC$47&lt;=4,$Q52,$S52)*$N52*EXP(2*$O$8*$O$9*(2-$E52)))*OFFSET($K$19,CC$46,0)*OFFSET($K$19,CC$47,0)/($N$50^2)</f>
        <v>2.77853406906325E-5</v>
      </c>
      <c r="CD52" s="4">
        <f ca="1">(IF(CD$46&lt;=4,$Q52,$S52)*IF(CD$47&lt;=4,$Q52,$S52)*$N52*EXP(2*$O$8*$O$9*(2-$E52)))*OFFSET($K$19,CD$46,0)*OFFSET($K$19,CD$47,0)/($N$50^2)</f>
        <v>4.8998933137376709E-5</v>
      </c>
      <c r="CE52" s="4">
        <f ca="1">(IF(CE$46&lt;=4,$Q52,$S52)*IF(CE$47&lt;=4,$Q52,$S52)*$N52*EXP(2*$O$8*$O$9*(2-$E52)))*OFFSET($K$19,CE$46,0)*OFFSET($K$19,CE$47,0)/($N$50^2)</f>
        <v>29.911880753003985</v>
      </c>
      <c r="CF52" s="4">
        <f ca="1">(IF(CF$46&lt;=4,$Q52,$S52)*IF(CF$47&lt;=4,$Q52,$S52)*$N52*EXP(2*$O$8*$O$9*(2-$E52)))*OFFSET($K$19,CF$46,0)*OFFSET($K$19,CF$47,0)/($N$50^2)</f>
        <v>6.28590336280161E-4</v>
      </c>
      <c r="CG52" s="4">
        <f ca="1">(IF(CG$46&lt;=4,$Q52,$S52)*IF(CG$47&lt;=4,$Q52,$S52)*$N52*EXP(2*$O$8*$O$9*(2-$E52)))*OFFSET($K$19,CG$46,0)*OFFSET($K$19,CG$47,0)/($N$50^2)</f>
        <v>6.3552833937212557E-4</v>
      </c>
      <c r="CH52" s="4">
        <f ca="1">(IF(CH$46&lt;=4,$Q52,$S52)*IF(CH$47&lt;=4,$Q52,$S52)*$N52*EXP(2*$O$8*$O$9*(2-$E52)))*OFFSET($K$19,CH$46,0)*OFFSET($K$19,CH$47,0)/($N$50^2)</f>
        <v>4.6151581132489192E-3</v>
      </c>
      <c r="CI52" s="4">
        <f ca="1">(IF(CI$46&lt;=4,$Q52,$S52)*IF(CI$47&lt;=4,$Q52,$S52)*$N52*EXP(2*$O$8*$O$9*(2-$E52)))*OFFSET($K$19,CI$46,0)*OFFSET($K$19,CI$47,0)/($N$50^2)</f>
        <v>8.1387457626440098E-3</v>
      </c>
      <c r="CJ52" s="4">
        <f ca="1">BX52/BX$44</f>
        <v>1.0647102693583002E-3</v>
      </c>
      <c r="CK52" s="4">
        <f ca="1">BY52/BY$44</f>
        <v>9.9218690333951698E-2</v>
      </c>
      <c r="CL52" s="4">
        <f ca="1">BZ52/BZ$44</f>
        <v>3.4185743620947039E-6</v>
      </c>
      <c r="CM52" s="4">
        <f ca="1">CA52/CA$44</f>
        <v>3.453085768703693E-6</v>
      </c>
      <c r="CN52" s="4">
        <f ca="1">CB52/CB$44</f>
        <v>9.9960106552559713E-2</v>
      </c>
      <c r="CO52" s="4">
        <f ca="1">CC52/CC$44</f>
        <v>1.6471825916109957E-5</v>
      </c>
      <c r="CP52" s="4">
        <f ca="1">CD52/CD$44</f>
        <v>2.2159127715101155E-5</v>
      </c>
      <c r="CQ52" s="4">
        <f ca="1">CE52/CE$44</f>
        <v>0.22299381428965243</v>
      </c>
      <c r="CR52" s="4">
        <f ca="1">CF52/CF$44</f>
        <v>3.8007807408072452E-5</v>
      </c>
      <c r="CS52" s="4">
        <f ca="1">CG52/CG$44</f>
        <v>3.8032912641880028E-5</v>
      </c>
      <c r="CT52" s="4">
        <f ca="1">CH52/CH$44</f>
        <v>4.0102341407636777E-5</v>
      </c>
      <c r="CU52" s="4">
        <f ca="1">CI52/CI$44</f>
        <v>4.0253773296273514E-5</v>
      </c>
      <c r="CV52" s="4">
        <f ca="1">CJ52*OFFSET($F$30,CV$45,0)</f>
        <v>1.2590198935161899E-7</v>
      </c>
      <c r="CW52" s="4">
        <f ca="1">CK52*OFFSET($F$30,CW$45,0)</f>
        <v>1.1732610131989789E-5</v>
      </c>
      <c r="CX52" s="4">
        <f ca="1">CL52*OFFSET($F$30,CX$45,0)</f>
        <v>4.0424641831769873E-10</v>
      </c>
      <c r="CY52" s="4">
        <f ca="1">CM52*OFFSET($F$30,CY$45,0)</f>
        <v>4.0832739214921172E-10</v>
      </c>
      <c r="CZ52" s="4">
        <f ca="1">CN52*OFFSET($F$30,CZ$45,0)</f>
        <v>1.1820282599840187E-5</v>
      </c>
      <c r="DA52" s="4">
        <f ca="1">CO52*OFFSET($F$30,DA$45,0)</f>
        <v>1.9477934145800023E-9</v>
      </c>
      <c r="DB52" s="4">
        <f ca="1">CP52*OFFSET($F$30,DB$45,0)</f>
        <v>2.6203168523107118E-9</v>
      </c>
      <c r="DC52" s="4">
        <f ca="1">CQ52*OFFSET($F$30,DC$45,0)</f>
        <v>2.63690185397514E-5</v>
      </c>
      <c r="DD52" s="4">
        <f ca="1">CR52*OFFSET($F$30,DD$45,0)</f>
        <v>4.4944232260045679E-9</v>
      </c>
      <c r="DE52" s="4">
        <f ca="1">CS52*OFFSET($F$30,DE$45,0)</f>
        <v>4.4973919199023135E-9</v>
      </c>
      <c r="DF52" s="4">
        <f ca="1">CT52*OFFSET($F$30,DF$45,0)</f>
        <v>4.7421018714530489E-9</v>
      </c>
      <c r="DG52" s="4">
        <f ca="1">CU52*OFFSET($F$30,DG$45,0)</f>
        <v>4.7600086922843434E-9</v>
      </c>
      <c r="DH52" s="4">
        <f ca="1">CV52*$O$11</f>
        <v>2.2662358083291419E-12</v>
      </c>
      <c r="DI52" s="4">
        <f ca="1">CW52*$O$11</f>
        <v>2.111869823758162E-10</v>
      </c>
      <c r="DJ52" s="4">
        <f ca="1">CX52*$O$11</f>
        <v>7.2764355297185782E-15</v>
      </c>
      <c r="DK52" s="4">
        <f ca="1">CY52*$O$11</f>
        <v>7.3498930586858116E-15</v>
      </c>
      <c r="DL52" s="4">
        <f ca="1">CZ52*$O$11</f>
        <v>2.1276508679712338E-10</v>
      </c>
      <c r="DM52" s="4">
        <f ca="1">DA52*$O$11</f>
        <v>3.5060281462440042E-14</v>
      </c>
      <c r="DN52" s="4">
        <f ca="1">DB52*$O$11</f>
        <v>4.7165703341592814E-14</v>
      </c>
      <c r="DO52" s="4">
        <f ca="1">DC52*$O$11</f>
        <v>4.7464233371552519E-10</v>
      </c>
      <c r="DP52" s="4">
        <f ca="1">DD52*$O$11</f>
        <v>8.0899618068082224E-14</v>
      </c>
      <c r="DQ52" s="4">
        <f ca="1">DE52*$O$11</f>
        <v>8.0953054558241639E-14</v>
      </c>
      <c r="DR52" s="4">
        <f ca="1">DF52*$O$11</f>
        <v>8.5357833686154883E-14</v>
      </c>
      <c r="DS52" s="4">
        <f ca="1">DG52*$O$11</f>
        <v>8.5680156461118183E-14</v>
      </c>
      <c r="DT52" s="4">
        <f ca="1">(IF(DT$45&lt;=4,$P52,$R52)*$N52*EXP(2*$N$8*$N$9*(1-$E52)))*OFFSET($J$19,DT$45,0)/$N$50</f>
        <v>4.9666406912863524E-3</v>
      </c>
      <c r="DU52" s="4">
        <f ca="1">(IF(DU$45&lt;=4,$P52,$R52)*$N52*EXP(2*$N$8*$N$9*(1-$E52)))*OFFSET($J$19,DU$45,0)/$N$50</f>
        <v>1.9444048177298109E-2</v>
      </c>
      <c r="DV52" s="4">
        <f ca="1">(IF(DV$45&lt;=4,$P52,$R52)*$N52*EXP(2*$N$8*$N$9*(1-$E52)))*OFFSET($J$19,DV$45,0)/$N$50</f>
        <v>7.5812213542673229E-2</v>
      </c>
      <c r="DW52" s="4">
        <f ca="1">(IF(DW$45&lt;=4,$P52,$R52)*$N52*EXP(2*$N$8*$N$9*(1-$E52)))*OFFSET($J$19,DW$45,0)/$N$50</f>
        <v>0.29097955422424088</v>
      </c>
      <c r="DX52" s="4">
        <f ca="1">(IF(DX$45&lt;=4,$P52,$R52)*$N52*EXP(2*$N$8*$N$9*(1-$E52)))*OFFSET($J$19,DX$45,0)/$N$50</f>
        <v>2.9165175640597728E-3</v>
      </c>
      <c r="DY52" s="4">
        <f ca="1">(IF(DY$45&lt;=4,$P52,$R52)*$N52*EXP(2*$N$8*$N$9*(1-$E52)))*OFFSET($J$19,DY$45,0)/$N$50</f>
        <v>3.9946473061690281E-3</v>
      </c>
      <c r="DZ52" s="4">
        <f ca="1">(IF(DZ$45&lt;=4,$P52,$R52)*$N52*EXP(2*$N$8*$N$9*(1-$E52)))*OFFSET($J$19,DZ$45,0)/$N$50</f>
        <v>4.1037031738802784E-3</v>
      </c>
      <c r="EA52" s="4">
        <f ca="1">(IF(EA$45&lt;=4,$P52,$R52)*$N52*EXP(2*$N$8*$N$9*(1-$E52)))*OFFSET($J$19,EA$45,0)/$N$50</f>
        <v>4.1117730412724707E-3</v>
      </c>
      <c r="EB52" s="4">
        <f ca="1">DT52/DT$44</f>
        <v>4.9065085623719584E-3</v>
      </c>
      <c r="EC52" s="4">
        <f ca="1">DU52/DU$44</f>
        <v>1.8553839623086214E-2</v>
      </c>
      <c r="ED52" s="4">
        <f ca="1">DV52/DV$44</f>
        <v>6.3864843714329073E-2</v>
      </c>
      <c r="EE52" s="4">
        <f ca="1">DW52/DW$44</f>
        <v>0.16936958573865973</v>
      </c>
      <c r="EF52" s="4">
        <f ca="1">DX52/DX$44</f>
        <v>1.459043006709131E-3</v>
      </c>
      <c r="EG52" s="4">
        <f ca="1">DY52/DY$44</f>
        <v>1.6867926971925527E-3</v>
      </c>
      <c r="EH52" s="4">
        <f ca="1">DZ52/DZ$44</f>
        <v>1.7059360995835941E-3</v>
      </c>
      <c r="EI52" s="4">
        <f ca="1">EA52/EA$44</f>
        <v>1.7073290681531425E-3</v>
      </c>
      <c r="EJ52" s="4">
        <f ca="1">EB52*OFFSET($H$19,EJ$45,0)</f>
        <v>2.017801646275468E-6</v>
      </c>
      <c r="EK52" s="4">
        <f ca="1">EC52*OFFSET($H$19,EK$45,0)</f>
        <v>7.630266544994206E-6</v>
      </c>
      <c r="EL52" s="4">
        <f ca="1">ED52*OFFSET($H$19,EL$45,0)</f>
        <v>2.626441697751783E-5</v>
      </c>
      <c r="EM52" s="4">
        <f ca="1">EE52*OFFSET($H$19,EM$45,0)</f>
        <v>6.9653242135023815E-5</v>
      </c>
      <c r="EN52" s="4">
        <f ca="1">EF52*OFFSET($H$19,EN$45,0)</f>
        <v>3.0001571825456505E-7</v>
      </c>
      <c r="EO52" s="4">
        <f ca="1">EG52*OFFSET($H$19,EO$45,0)</f>
        <v>3.4684674836021862E-7</v>
      </c>
      <c r="EP52" s="4">
        <f ca="1">EH52*OFFSET($H$19,EP$45,0)</f>
        <v>3.5078311047687656E-7</v>
      </c>
      <c r="EQ52" s="4">
        <f ca="1">EI52*OFFSET($H$19,EQ$45,0)</f>
        <v>3.510695396389899E-7</v>
      </c>
      <c r="ER52" s="4">
        <f ca="1">EJ52*$N$11</f>
        <v>4.0356032925509371E-12</v>
      </c>
      <c r="ES52" s="4">
        <f ca="1">EK52*$N$11</f>
        <v>1.5260533089988415E-11</v>
      </c>
      <c r="ET52" s="4">
        <f ca="1">EL52*$N$11</f>
        <v>5.2528833955035668E-11</v>
      </c>
      <c r="EU52" s="4">
        <f ca="1">EM52*$N$11</f>
        <v>1.3930648427004766E-10</v>
      </c>
      <c r="EV52" s="4">
        <f ca="1">EN52*$N$11</f>
        <v>6.0003143650913016E-13</v>
      </c>
      <c r="EW52" s="4">
        <f ca="1">EO52*$N$11</f>
        <v>6.9369349672043733E-13</v>
      </c>
      <c r="EX52" s="4">
        <f ca="1">EP52*$N$11</f>
        <v>7.0156622095375319E-13</v>
      </c>
      <c r="EY52" s="4">
        <f ca="1">EQ52*$N$11</f>
        <v>7.0213907927797996E-13</v>
      </c>
      <c r="EZ52" s="4">
        <f ca="1">(IF(EZ$45&lt;=4,$Q52,$S52)*$N52*EXP(2*$O$8*$O$9*(1-$E52)))*OFFSET($K$19,EZ$45,0)/$N$50</f>
        <v>3.3573683336043545E-4</v>
      </c>
      <c r="FA52" s="4">
        <f ca="1">(IF(FA$45&lt;=4,$Q52,$S52)*$N52*EXP(2*$O$8*$O$9*(1-$E52)))*OFFSET($K$19,FA$45,0)/$N$50</f>
        <v>4.3581019240983374E-3</v>
      </c>
      <c r="FB52" s="4">
        <f ca="1">(IF(FB$45&lt;=4,$Q52,$S52)*$N52*EXP(2*$O$8*$O$9*(1-$E52)))*OFFSET($K$19,FB$45,0)/$N$50</f>
        <v>5.65167768190772E-2</v>
      </c>
      <c r="FC52" s="4">
        <f ca="1">(IF(FC$45&lt;=4,$Q52,$S52)*$N52*EXP(2*$O$8*$O$9*(1-$E52)))*OFFSET($K$19,FC$45,0)/$N$50</f>
        <v>0.72388277247754385</v>
      </c>
      <c r="FD52" s="4">
        <f ca="1">(IF(FD$45&lt;=4,$Q52,$S52)*$N52*EXP(2*$O$8*$O$9*(1-$E52)))*OFFSET($K$19,FD$45,0)/$N$50</f>
        <v>8.7200755855195628E-6</v>
      </c>
      <c r="FE52" s="4">
        <f ca="1">(IF(FE$45&lt;=4,$Q52,$S52)*$N52*EXP(2*$O$8*$O$9*(1-$E52)))*OFFSET($K$19,FE$45,0)/$N$50</f>
        <v>1.5212206786207426E-5</v>
      </c>
      <c r="FF52" s="4">
        <f ca="1">(IF(FF$45&lt;=4,$Q52,$S52)*$N52*EXP(2*$O$8*$O$9*(1-$E52)))*OFFSET($K$19,FF$45,0)/$N$50</f>
        <v>1.5377691615341419E-5</v>
      </c>
      <c r="FG52" s="4">
        <f ca="1">(IF(FG$45&lt;=4,$Q52,$S52)*$N52*EXP(2*$O$8*$O$9*(1-$E52)))*OFFSET($K$19,FG$45,0)/$N$50</f>
        <v>1.5380110000155775E-5</v>
      </c>
      <c r="FH52" s="4">
        <f ca="1">EZ52/EZ$44</f>
        <v>3.3542742638624067E-4</v>
      </c>
      <c r="FI52" s="4">
        <f ca="1">FA52/FA$44</f>
        <v>4.3065365633264893E-3</v>
      </c>
      <c r="FJ52" s="4">
        <f ca="1">FB52/FB$44</f>
        <v>4.892049955878288E-2</v>
      </c>
      <c r="FK52" s="4">
        <f ca="1">FC52/FC$44</f>
        <v>0.2421948771822017</v>
      </c>
      <c r="FL52" s="4">
        <f ca="1">FD52/FD$44</f>
        <v>8.6456893190923333E-6</v>
      </c>
      <c r="FM52" s="4">
        <f ca="1">FE52/FE$44</f>
        <v>1.4987256144282353E-5</v>
      </c>
      <c r="FN52" s="4">
        <f ca="1">FF52/FF$44</f>
        <v>1.5147857108274763E-5</v>
      </c>
      <c r="FO52" s="4">
        <f ca="1">FG52/FG$44</f>
        <v>1.5150203737586557E-5</v>
      </c>
      <c r="FP52" s="4">
        <f ca="1">FH52*OFFSET($I$19,FP$45,0)</f>
        <v>2.3798575902103773E-7</v>
      </c>
      <c r="FQ52" s="4">
        <f ca="1">FI52*OFFSET($I$19,FQ$45,0)</f>
        <v>3.0554876916801439E-6</v>
      </c>
      <c r="FR52" s="4">
        <f ca="1">FJ52*OFFSET($I$19,FR$45,0)</f>
        <v>3.4709094436956454E-5</v>
      </c>
      <c r="FS52" s="4">
        <f ca="1">FK52*OFFSET($I$19,FS$45,0)</f>
        <v>1.7183726536077211E-4</v>
      </c>
      <c r="FT52" s="4">
        <f ca="1">FL52*OFFSET($I$19,FT$45,0)</f>
        <v>3.0670582859480049E-9</v>
      </c>
      <c r="FU52" s="4">
        <f ca="1">FM52*OFFSET($I$19,FU$45,0)</f>
        <v>5.3167291171841646E-9</v>
      </c>
      <c r="FV52" s="4">
        <f ca="1">FN52*OFFSET($I$19,FV$45,0)</f>
        <v>5.373702309160472E-9</v>
      </c>
      <c r="FW52" s="4">
        <f ca="1">FO52*OFFSET($I$19,FW$45,0)</f>
        <v>5.3745347759088311E-9</v>
      </c>
      <c r="FX52" s="4">
        <f ca="1">FP52*$O$11</f>
        <v>4.2837436623786793E-12</v>
      </c>
      <c r="FY52" s="4">
        <f ca="1">FQ52*$O$11</f>
        <v>5.4998778450242592E-11</v>
      </c>
      <c r="FZ52" s="4">
        <f ca="1">FR52*$O$11</f>
        <v>6.2476369986521615E-10</v>
      </c>
      <c r="GA52" s="4">
        <f ca="1">FS52*$O$11</f>
        <v>3.0930707764938979E-9</v>
      </c>
      <c r="GB52" s="4">
        <f ca="1">FT52*$O$11</f>
        <v>5.5207049147064089E-14</v>
      </c>
      <c r="GC52" s="4">
        <f ca="1">FU52*$O$11</f>
        <v>9.5701124109314966E-14</v>
      </c>
      <c r="GD52" s="4">
        <f ca="1">FV52*$O$11</f>
        <v>9.6726641564888502E-14</v>
      </c>
      <c r="GE52" s="4">
        <f ca="1">FW52*$O$11</f>
        <v>9.6741625966358967E-14</v>
      </c>
    </row>
    <row r="53" spans="1:187" x14ac:dyDescent="0.2">
      <c r="A53">
        <v>2</v>
      </c>
      <c r="B53">
        <v>4</v>
      </c>
      <c r="C53">
        <v>5</v>
      </c>
      <c r="D53" s="10" t="s">
        <v>10</v>
      </c>
      <c r="E53">
        <v>2</v>
      </c>
      <c r="F53" s="3">
        <v>4</v>
      </c>
      <c r="G53" s="10"/>
      <c r="H53" s="10"/>
      <c r="I53" s="10">
        <v>1</v>
      </c>
      <c r="J53" s="10"/>
      <c r="K53" s="10"/>
      <c r="L53" s="4">
        <v>6.2744249999999998E-5</v>
      </c>
      <c r="M53" s="11">
        <f>N53/O53</f>
        <v>6.1754236008998008E-5</v>
      </c>
      <c r="N53" s="4">
        <v>5.5771169999999997E-5</v>
      </c>
      <c r="O53" s="9">
        <f>LOOKUP(E53,$J$8:$J$16,$K$8:$K$16)</f>
        <v>0.9031148890235442</v>
      </c>
      <c r="P53" s="4">
        <f>10^-I5</f>
        <v>5.0118723362727209E-4</v>
      </c>
      <c r="Q53" s="4">
        <f>10^-J5</f>
        <v>6.3095734448019251E-3</v>
      </c>
      <c r="R53" s="4">
        <f>10^-L5</f>
        <v>1.2589254117941696E-7</v>
      </c>
      <c r="S53" s="4">
        <f>10^-M5</f>
        <v>1.9408858775927784E-9</v>
      </c>
      <c r="T53" s="4"/>
      <c r="U53" s="4"/>
      <c r="V53" s="4"/>
      <c r="W53" s="4"/>
      <c r="AB53" s="4">
        <f ca="1">(IF(AB$46&lt;=4,$P53,$R53)*IF(AB$47&lt;=4,$P53,$R53)*$N53*EXP(2*$N$8*$N$9*(2-$E53)))*OFFSET($J$19,AB$46,0)*OFFSET($J$19,AB$47,0)/($N$50^2)</f>
        <v>1.7501231237535331E-2</v>
      </c>
      <c r="AC53" s="4">
        <f ca="1">(IF(AC$46&lt;=4,$P53,$R53)*IF(AC$47&lt;=4,$P53,$R53)*$N53*EXP(2*$N$8*$N$9*(2-$E53)))*OFFSET($J$19,AC$46,0)*OFFSET($J$19,AC$47,0)/($N$50^2)</f>
        <v>0.26190536134441056</v>
      </c>
      <c r="AD53" s="4">
        <f ca="1">(IF(AD$46&lt;=4,$P53,$R53)*IF(AD$47&lt;=4,$P53,$R53)*$N53*EXP(2*$N$8*$N$9*(2-$E53)))*OFFSET($J$19,AD$46,0)*OFFSET($J$19,AD$47,0)/($N$50^2)</f>
        <v>2.2686126808870418E-3</v>
      </c>
      <c r="AE53" s="4">
        <f ca="1">(IF(AE$46&lt;=4,$P53,$R53)*IF(AE$47&lt;=4,$P53,$R53)*$N53*EXP(2*$N$8*$N$9*(2-$E53)))*OFFSET($J$19,AE$46,0)*OFFSET($J$19,AE$47,0)/($N$50^2)</f>
        <v>2.3351299244753652E-3</v>
      </c>
      <c r="AF53" s="4">
        <f ca="1">(IF(AF$46&lt;=4,$P53,$R53)*IF(AF$47&lt;=4,$P53,$R53)*$N53*EXP(2*$N$8*$N$9*(2-$E53)))*OFFSET($J$19,AF$46,0)*OFFSET($J$19,AF$47,0)/($N$50^2)</f>
        <v>0.26714376221487668</v>
      </c>
      <c r="AG53" s="4">
        <f ca="1">(IF(AG$46&lt;=4,$P53,$R53)*IF(AG$47&lt;=4,$P53,$R53)*$N53*EXP(2*$N$8*$N$9*(2-$E53)))*OFFSET($J$19,AG$46,0)*OFFSET($J$19,AG$47,0)/($N$50^2)</f>
        <v>6.4844098509438935E-3</v>
      </c>
      <c r="AH53" s="4">
        <f ca="1">(IF(AH$46&lt;=4,$P53,$R53)*IF(AH$47&lt;=4,$P53,$R53)*$N53*EXP(2*$N$8*$N$9*(2-$E53)))*OFFSET($J$19,AH$46,0)*OFFSET($J$19,AH$47,0)/($N$50^2)</f>
        <v>9.1239269785222642E-3</v>
      </c>
      <c r="AI53" s="4">
        <f ca="1">(IF(AI$46&lt;=4,$P53,$R53)*IF(AI$47&lt;=4,$P53,$R53)*$N53*EXP(2*$N$8*$N$9*(2-$E53)))*OFFSET($J$19,AI$46,0)*OFFSET($J$19,AI$47,0)/($N$50^2)</f>
        <v>3.9977977905768096</v>
      </c>
      <c r="AJ53" s="4">
        <f ca="1">(IF(AJ$46&lt;=4,$P53,$R53)*IF(AJ$47&lt;=4,$P53,$R53)*$N53*EXP(2*$N$8*$N$9*(2-$E53)))*OFFSET($J$19,AJ$46,0)*OFFSET($J$19,AJ$47,0)/($N$50^2)</f>
        <v>3.4628748020924395E-2</v>
      </c>
      <c r="AK53" s="4">
        <f ca="1">(IF(AK$46&lt;=4,$P53,$R53)*IF(AK$47&lt;=4,$P53,$R53)*$N53*EXP(2*$N$8*$N$9*(2-$E53)))*OFFSET($J$19,AK$46,0)*OFFSET($J$19,AK$47,0)/($N$50^2)</f>
        <v>3.5644086111323262E-2</v>
      </c>
      <c r="AL53" s="4">
        <f ca="1">(IF(AL$46&lt;=4,$P53,$R53)*IF(AL$47&lt;=4,$P53,$R53)*$N53*EXP(2*$N$8*$N$9*(2-$E53)))*OFFSET($J$19,AL$46,0)*OFFSET($J$19,AL$47,0)/($N$50^2)</f>
        <v>9.703898440438441E-2</v>
      </c>
      <c r="AM53" s="4">
        <f ca="1">(IF(AM$46&lt;=4,$P53,$R53)*IF(AM$47&lt;=4,$P53,$R53)*$N53*EXP(2*$N$8*$N$9*(2-$E53)))*OFFSET($J$19,AM$46,0)*OFFSET($J$19,AM$47,0)/($N$50^2)</f>
        <v>0.13653927313781464</v>
      </c>
      <c r="AN53" s="4">
        <f ca="1">AB53/AB$44</f>
        <v>1.5265199266922326E-2</v>
      </c>
      <c r="AO53" s="4">
        <f ca="1">AC53/AC$44</f>
        <v>8.2049154907480867E-2</v>
      </c>
      <c r="AP53" s="4">
        <f ca="1">AD53/AD$44</f>
        <v>3.8432581964894705E-5</v>
      </c>
      <c r="AQ53" s="4">
        <f ca="1">AE53/AE$44</f>
        <v>3.8451137419234427E-5</v>
      </c>
      <c r="AR53" s="4">
        <f ca="1">AF53/AF$44</f>
        <v>8.2556301655213063E-2</v>
      </c>
      <c r="AS53" s="4">
        <f ca="1">AG53/AG$44</f>
        <v>3.8860595904908159E-5</v>
      </c>
      <c r="AT53" s="4">
        <f ca="1">AH53/AH$44</f>
        <v>3.892808673067641E-5</v>
      </c>
      <c r="AU53" s="4">
        <f ca="1">AI53/AI$44</f>
        <v>0.11601223355699246</v>
      </c>
      <c r="AV53" s="4">
        <f ca="1">AJ53/AJ$44</f>
        <v>3.905080146184844E-5</v>
      </c>
      <c r="AW53" s="4">
        <f ca="1">AK53/AK$44</f>
        <v>3.9052055931787852E-5</v>
      </c>
      <c r="AX53" s="4">
        <f ca="1">AL53/AL$44</f>
        <v>3.9079144590956175E-5</v>
      </c>
      <c r="AY53" s="4">
        <f ca="1">AM53/AM$44</f>
        <v>3.9083698004958159E-5</v>
      </c>
      <c r="AZ53" s="4">
        <f ca="1">AN53*OFFSET($E$30,AZ$45,0)</f>
        <v>1.5694532996304516E-6</v>
      </c>
      <c r="BA53" s="4">
        <f ca="1">AO53*OFFSET($E$30,BA$45,0)</f>
        <v>8.435678738925376E-6</v>
      </c>
      <c r="BB53" s="4">
        <f ca="1">AP53*OFFSET($E$30,BB$45,0)</f>
        <v>3.9513498332657366E-9</v>
      </c>
      <c r="BC53" s="4">
        <f ca="1">AQ53*OFFSET($E$30,BC$45,0)</f>
        <v>3.9532575659150395E-9</v>
      </c>
      <c r="BD53" s="4">
        <f ca="1">AR53*OFFSET($E$30,BD$45,0)</f>
        <v>8.4878197639265931E-6</v>
      </c>
      <c r="BE53" s="4">
        <f ca="1">AS53*OFFSET($E$30,BE$45,0)</f>
        <v>3.9953550164733699E-9</v>
      </c>
      <c r="BF53" s="4">
        <f ca="1">AT53*OFFSET($E$30,BF$45,0)</f>
        <v>4.0022939169976685E-9</v>
      </c>
      <c r="BG53" s="4">
        <f ca="1">AU53*OFFSET($E$30,BG$45,0)</f>
        <v>1.1927507762578287E-5</v>
      </c>
      <c r="BH53" s="4">
        <f ca="1">AV53*OFFSET($E$30,BH$45,0)</f>
        <v>4.0149105252962927E-9</v>
      </c>
      <c r="BI53" s="4">
        <f ca="1">AW53*OFFSET($E$30,BI$45,0)</f>
        <v>4.0150395004869381E-9</v>
      </c>
      <c r="BJ53" s="4">
        <f ca="1">AX53*OFFSET($E$30,BJ$45,0)</f>
        <v>4.0178245532576816E-9</v>
      </c>
      <c r="BK53" s="4">
        <f ca="1">AY53*OFFSET($E$30,BK$45,0)</f>
        <v>4.0182927011347609E-9</v>
      </c>
      <c r="BL53" s="4">
        <f ca="1">AZ53*$N$11</f>
        <v>3.1389065992609037E-12</v>
      </c>
      <c r="BM53" s="4">
        <f ca="1">BA53*$N$11</f>
        <v>1.6871357477850753E-11</v>
      </c>
      <c r="BN53" s="4">
        <f ca="1">BB53*$N$11</f>
        <v>7.9026996665314745E-15</v>
      </c>
      <c r="BO53" s="4">
        <f ca="1">BC53*$N$11</f>
        <v>7.9065151318300806E-15</v>
      </c>
      <c r="BP53" s="4">
        <f ca="1">BD53*$N$11</f>
        <v>1.697563952785319E-11</v>
      </c>
      <c r="BQ53" s="4">
        <f ca="1">BE53*$N$11</f>
        <v>7.9907100329467418E-15</v>
      </c>
      <c r="BR53" s="4">
        <f ca="1">BF53*$N$11</f>
        <v>8.0045878339953389E-15</v>
      </c>
      <c r="BS53" s="4">
        <f ca="1">BG53*$N$11</f>
        <v>2.3855015525156579E-11</v>
      </c>
      <c r="BT53" s="4">
        <f ca="1">BH53*$N$11</f>
        <v>8.0298210505925866E-15</v>
      </c>
      <c r="BU53" s="4">
        <f ca="1">BI53*$N$11</f>
        <v>8.0300790009738771E-15</v>
      </c>
      <c r="BV53" s="4">
        <f ca="1">BJ53*$N$11</f>
        <v>8.0356491065153652E-15</v>
      </c>
      <c r="BW53" s="4">
        <f ca="1">BK53*$N$11</f>
        <v>8.0365854022695236E-15</v>
      </c>
      <c r="BX53" s="4">
        <f ca="1">(IF(BX$46&lt;=4,$Q53,$S53)*IF(BX$47&lt;=4,$Q53,$S53)*$N53*EXP(2*$O$8*$O$9*(2-$E53)))*OFFSET($K$19,BX$46,0)*OFFSET($K$19,BX$47,0)/($N$50^2)</f>
        <v>1.7938463519085509E-3</v>
      </c>
      <c r="BY53" s="4">
        <f ca="1">(IF(BY$46&lt;=4,$Q53,$S53)*IF(BY$47&lt;=4,$Q53,$S53)*$N53*EXP(2*$O$8*$O$9*(2-$E53)))*OFFSET($K$19,BY$46,0)*OFFSET($K$19,BY$47,0)/($N$50^2)</f>
        <v>0.29795871992758594</v>
      </c>
      <c r="BZ53" s="4">
        <f ca="1">(IF(BZ$46&lt;=4,$Q53,$S53)*IF(BZ$47&lt;=4,$Q53,$S53)*$N53*EXP(2*$O$8*$O$9*(2-$E53)))*OFFSET($K$19,BZ$46,0)*OFFSET($K$19,BZ$47,0)/($N$50^2)</f>
        <v>6.2615244258112391E-6</v>
      </c>
      <c r="CA53" s="4">
        <f ca="1">(IF(CA$46&lt;=4,$Q53,$S53)*IF(CA$47&lt;=4,$Q53,$S53)*$N53*EXP(2*$O$8*$O$9*(2-$E53)))*OFFSET($K$19,CA$46,0)*OFFSET($K$19,CA$47,0)/($N$50^2)</f>
        <v>6.330635376647314E-6</v>
      </c>
      <c r="CB53" s="4">
        <f ca="1">(IF(CB$46&lt;=4,$Q53,$S53)*IF(CB$47&lt;=4,$Q53,$S53)*$N53*EXP(2*$O$8*$O$9*(2-$E53)))*OFFSET($K$19,CB$46,0)*OFFSET($K$19,CB$47,0)/($N$50^2)</f>
        <v>0.30196988785466605</v>
      </c>
      <c r="CC53" s="4">
        <f ca="1">(IF(CC$46&lt;=4,$Q53,$S53)*IF(CC$47&lt;=4,$Q53,$S53)*$N53*EXP(2*$O$8*$O$9*(2-$E53)))*OFFSET($K$19,CC$46,0)*OFFSET($K$19,CC$47,0)/($N$50^2)</f>
        <v>4.659147946587638E-5</v>
      </c>
      <c r="CD53" s="4">
        <f ca="1">(IF(CD$46&lt;=4,$Q53,$S53)*IF(CD$47&lt;=4,$Q53,$S53)*$N53*EXP(2*$O$8*$O$9*(2-$E53)))*OFFSET($K$19,CD$46,0)*OFFSET($K$19,CD$47,0)/($N$50^2)</f>
        <v>8.2163210181173009E-5</v>
      </c>
      <c r="CE53" s="4">
        <f ca="1">(IF(CE$46&lt;=4,$Q53,$S53)*IF(CE$47&lt;=4,$Q53,$S53)*$N53*EXP(2*$O$8*$O$9*(2-$E53)))*OFFSET($K$19,CE$46,0)*OFFSET($K$19,CE$47,0)/($N$50^2)</f>
        <v>50.157339922744853</v>
      </c>
      <c r="CF53" s="4">
        <f ca="1">(IF(CF$46&lt;=4,$Q53,$S53)*IF(CF$47&lt;=4,$Q53,$S53)*$N53*EXP(2*$O$8*$O$9*(2-$E53)))*OFFSET($K$19,CF$46,0)*OFFSET($K$19,CF$47,0)/($N$50^2)</f>
        <v>1.0540433558591999E-3</v>
      </c>
      <c r="CG53" s="4">
        <f ca="1">(IF(CG$46&lt;=4,$Q53,$S53)*IF(CG$47&lt;=4,$Q53,$S53)*$N53*EXP(2*$O$8*$O$9*(2-$E53)))*OFFSET($K$19,CG$46,0)*OFFSET($K$19,CG$47,0)/($N$50^2)</f>
        <v>1.0656772541868325E-3</v>
      </c>
      <c r="CH53" s="4">
        <f ca="1">(IF(CH$46&lt;=4,$Q53,$S53)*IF(CH$47&lt;=4,$Q53,$S53)*$N53*EXP(2*$O$8*$O$9*(2-$E53)))*OFFSET($K$19,CH$46,0)*OFFSET($K$19,CH$47,0)/($N$50^2)</f>
        <v>7.738866579300346E-3</v>
      </c>
      <c r="CI53" s="4">
        <f ca="1">(IF(CI$46&lt;=4,$Q53,$S53)*IF(CI$47&lt;=4,$Q53,$S53)*$N53*EXP(2*$O$8*$O$9*(2-$E53)))*OFFSET($K$19,CI$46,0)*OFFSET($K$19,CI$47,0)/($N$50^2)</f>
        <v>1.3647347725560133E-2</v>
      </c>
      <c r="CJ53" s="4">
        <f ca="1">BX53/BX$44</f>
        <v>1.7853452726832742E-3</v>
      </c>
      <c r="CK53" s="4">
        <f ca="1">BY53/BY$44</f>
        <v>0.16637354296987128</v>
      </c>
      <c r="CL53" s="4">
        <f ca="1">BZ53/BZ$44</f>
        <v>5.7323910103360745E-6</v>
      </c>
      <c r="CM53" s="4">
        <f ca="1">CA53/CA$44</f>
        <v>5.7902610040951699E-6</v>
      </c>
      <c r="CN53" s="4">
        <f ca="1">CB53/CB$44</f>
        <v>0.16761677690785173</v>
      </c>
      <c r="CO53" s="4">
        <f ca="1">CC53/CC$44</f>
        <v>2.7620562493036588E-5</v>
      </c>
      <c r="CP53" s="4">
        <f ca="1">CD53/CD$44</f>
        <v>3.7157238970546012E-5</v>
      </c>
      <c r="CQ53" s="4">
        <f ca="1">CE53/CE$44</f>
        <v>0.37392421547656352</v>
      </c>
      <c r="CR53" s="4">
        <f ca="1">CF53/CF$44</f>
        <v>6.3732886996530877E-5</v>
      </c>
      <c r="CS53" s="4">
        <f ca="1">CG53/CG$44</f>
        <v>6.3774984374369618E-5</v>
      </c>
      <c r="CT53" s="4">
        <f ca="1">CH53/CH$44</f>
        <v>6.7245078512115982E-5</v>
      </c>
      <c r="CU53" s="4">
        <f ca="1">CI53/CI$44</f>
        <v>6.7499005063114735E-5</v>
      </c>
      <c r="CV53" s="4">
        <f ca="1">CJ53*OFFSET($F$30,CV$45,0)</f>
        <v>2.1111707849479717E-7</v>
      </c>
      <c r="CW53" s="4">
        <f ca="1">CK53*OFFSET($F$30,CW$45,0)</f>
        <v>1.9673671456187278E-5</v>
      </c>
      <c r="CX53" s="4">
        <f ca="1">CL53*OFFSET($F$30,CX$45,0)</f>
        <v>6.7785523697224078E-10</v>
      </c>
      <c r="CY53" s="4">
        <f ca="1">CM53*OFFSET($F$30,CY$45,0)</f>
        <v>6.8469836373425389E-10</v>
      </c>
      <c r="CZ53" s="4">
        <f ca="1">CN53*OFFSET($F$30,CZ$45,0)</f>
        <v>1.9820683869353466E-5</v>
      </c>
      <c r="DA53" s="4">
        <f ca="1">CO53*OFFSET($F$30,DA$45,0)</f>
        <v>3.2661315148015767E-9</v>
      </c>
      <c r="DB53" s="4">
        <f ca="1">CP53*OFFSET($F$30,DB$45,0)</f>
        <v>4.3938435082670656E-9</v>
      </c>
      <c r="DC53" s="4">
        <f ca="1">CQ53*OFFSET($F$30,DC$45,0)</f>
        <v>4.4216538480103638E-5</v>
      </c>
      <c r="DD53" s="4">
        <f ca="1">CR53*OFFSET($F$30,DD$45,0)</f>
        <v>7.5364138873397758E-9</v>
      </c>
      <c r="DE53" s="4">
        <f ca="1">CS53*OFFSET($F$30,DE$45,0)</f>
        <v>7.5413919022692066E-9</v>
      </c>
      <c r="DF53" s="4">
        <f ca="1">CT53*OFFSET($F$30,DF$45,0)</f>
        <v>7.9517305340577149E-9</v>
      </c>
      <c r="DG53" s="4">
        <f ca="1">CU53*OFFSET($F$30,DG$45,0)</f>
        <v>7.9817573487133168E-9</v>
      </c>
      <c r="DH53" s="4">
        <f ca="1">CV53*$O$11</f>
        <v>3.8001074129063494E-12</v>
      </c>
      <c r="DI53" s="4">
        <f ca="1">CW53*$O$11</f>
        <v>3.5412608621137104E-10</v>
      </c>
      <c r="DJ53" s="4">
        <f ca="1">CX53*$O$11</f>
        <v>1.2201394265500335E-14</v>
      </c>
      <c r="DK53" s="4">
        <f ca="1">CY53*$O$11</f>
        <v>1.2324570547216571E-14</v>
      </c>
      <c r="DL53" s="4">
        <f ca="1">CZ53*$O$11</f>
        <v>3.5677230964836242E-10</v>
      </c>
      <c r="DM53" s="4">
        <f ca="1">DA53*$O$11</f>
        <v>5.8790367266428378E-14</v>
      </c>
      <c r="DN53" s="4">
        <f ca="1">DB53*$O$11</f>
        <v>7.9089183148807183E-14</v>
      </c>
      <c r="DO53" s="4">
        <f ca="1">DC53*$O$11</f>
        <v>7.9589769264186553E-10</v>
      </c>
      <c r="DP53" s="4">
        <f ca="1">DD53*$O$11</f>
        <v>1.3565544997211597E-13</v>
      </c>
      <c r="DQ53" s="4">
        <f ca="1">DE53*$O$11</f>
        <v>1.3574505424084572E-13</v>
      </c>
      <c r="DR53" s="4">
        <f ca="1">DF53*$O$11</f>
        <v>1.4313114961303886E-13</v>
      </c>
      <c r="DS53" s="4">
        <f ca="1">DG53*$O$11</f>
        <v>1.4367163227683971E-13</v>
      </c>
      <c r="DT53" s="4">
        <f ca="1">(IF(DT$45&lt;=4,$P53,$R53)*$N53*EXP(2*$N$8*$N$9*(1-$E53)))*OFFSET($J$19,DT$45,0)/$N$50</f>
        <v>6.6153605237731037E-3</v>
      </c>
      <c r="DU53" s="4">
        <f ca="1">(IF(DU$45&lt;=4,$P53,$R53)*$N53*EXP(2*$N$8*$N$9*(1-$E53)))*OFFSET($J$19,DU$45,0)/$N$50</f>
        <v>2.5898670093069582E-2</v>
      </c>
      <c r="DV53" s="4">
        <f ca="1">(IF(DV$45&lt;=4,$P53,$R53)*$N53*EXP(2*$N$8*$N$9*(1-$E53)))*OFFSET($J$19,DV$45,0)/$N$50</f>
        <v>0.10097874113783799</v>
      </c>
      <c r="DW53" s="4">
        <f ca="1">(IF(DW$45&lt;=4,$P53,$R53)*$N53*EXP(2*$N$8*$N$9*(1-$E53)))*OFFSET($J$19,DW$45,0)/$N$50</f>
        <v>0.38757276313893829</v>
      </c>
      <c r="DX53" s="4">
        <f ca="1">(IF(DX$45&lt;=4,$P53,$R53)*$N53*EXP(2*$N$8*$N$9*(1-$E53)))*OFFSET($J$19,DX$45,0)/$N$50</f>
        <v>2.4510680629085116E-3</v>
      </c>
      <c r="DY53" s="4">
        <f ca="1">(IF(DY$45&lt;=4,$P53,$R53)*$N53*EXP(2*$N$8*$N$9*(1-$E53)))*OFFSET($J$19,DY$45,0)/$N$50</f>
        <v>3.3571381689555834E-3</v>
      </c>
      <c r="DZ53" s="4">
        <f ca="1">(IF(DZ$45&lt;=4,$P53,$R53)*$N53*EXP(2*$N$8*$N$9*(1-$E53)))*OFFSET($J$19,DZ$45,0)/$N$50</f>
        <v>3.4487897186372307E-3</v>
      </c>
      <c r="EA53" s="4">
        <f ca="1">(IF(EA$45&lt;=4,$P53,$R53)*$N53*EXP(2*$N$8*$N$9*(1-$E53)))*OFFSET($J$19,EA$45,0)/$N$50</f>
        <v>3.4555717090770121E-3</v>
      </c>
      <c r="EB53" s="4">
        <f ca="1">DT53/DT$44</f>
        <v>6.5352670085468819E-3</v>
      </c>
      <c r="EC53" s="4">
        <f ca="1">DU53/DU$44</f>
        <v>2.4712949020516364E-2</v>
      </c>
      <c r="ED53" s="4">
        <f ca="1">DV53/DV$44</f>
        <v>8.5065337362926388E-2</v>
      </c>
      <c r="EE53" s="4">
        <f ca="1">DW53/DW$44</f>
        <v>0.22559330160304814</v>
      </c>
      <c r="EF53" s="4">
        <f ca="1">DX53/DX$44</f>
        <v>1.226193101054634E-3</v>
      </c>
      <c r="EG53" s="4">
        <f ca="1">DY53/DY$44</f>
        <v>1.417596026091081E-3</v>
      </c>
      <c r="EH53" s="4">
        <f ca="1">DZ53/DZ$44</f>
        <v>1.4336843167272509E-3</v>
      </c>
      <c r="EI53" s="4">
        <f ca="1">EA53/EA$44</f>
        <v>1.4348549802663734E-3</v>
      </c>
      <c r="EJ53" s="4">
        <f ca="1">EB53*OFFSET($H$19,EJ$45,0)</f>
        <v>2.6876285572649054E-6</v>
      </c>
      <c r="EK53" s="4">
        <f ca="1">EC53*OFFSET($H$19,EK$45,0)</f>
        <v>1.0163200284687355E-5</v>
      </c>
      <c r="EL53" s="4">
        <f ca="1">ED53*OFFSET($H$19,EL$45,0)</f>
        <v>3.4983119990503475E-5</v>
      </c>
      <c r="EM53" s="4">
        <f ca="1">EE53*OFFSET($H$19,EM$45,0)</f>
        <v>9.2775245284253539E-5</v>
      </c>
      <c r="EN53" s="4">
        <f ca="1">EF53*OFFSET($H$19,EN$45,0)</f>
        <v>2.521359564043591E-7</v>
      </c>
      <c r="EO53" s="4">
        <f ca="1">EG53*OFFSET($H$19,EO$45,0)</f>
        <v>2.9149318286497853E-7</v>
      </c>
      <c r="EP53" s="4">
        <f ca="1">EH53*OFFSET($H$19,EP$45,0)</f>
        <v>2.9480133762704097E-7</v>
      </c>
      <c r="EQ53" s="4">
        <f ca="1">EI53*OFFSET($H$19,EQ$45,0)</f>
        <v>2.9504205531727304E-7</v>
      </c>
      <c r="ER53" s="4">
        <f ca="1">EJ53*$N$11</f>
        <v>5.3752571145298118E-12</v>
      </c>
      <c r="ES53" s="4">
        <f ca="1">EK53*$N$11</f>
        <v>2.0326400569374713E-11</v>
      </c>
      <c r="ET53" s="4">
        <f ca="1">EL53*$N$11</f>
        <v>6.9966239981006957E-11</v>
      </c>
      <c r="EU53" s="4">
        <f ca="1">EM53*$N$11</f>
        <v>1.855504905685071E-10</v>
      </c>
      <c r="EV53" s="4">
        <f ca="1">EN53*$N$11</f>
        <v>5.0427191280871833E-13</v>
      </c>
      <c r="EW53" s="4">
        <f ca="1">EO53*$N$11</f>
        <v>5.8298636572995717E-13</v>
      </c>
      <c r="EX53" s="4">
        <f ca="1">EP53*$N$11</f>
        <v>5.8960267525408204E-13</v>
      </c>
      <c r="EY53" s="4">
        <f ca="1">EQ53*$N$11</f>
        <v>5.9008411063454616E-13</v>
      </c>
      <c r="EZ53" s="4">
        <f ca="1">(IF(EZ$45&lt;=4,$Q53,$S53)*$N53*EXP(2*$O$8*$O$9*(1-$E53)))*OFFSET($K$19,EZ$45,0)/$N$50</f>
        <v>5.6297584944584706E-4</v>
      </c>
      <c r="FA53" s="4">
        <f ca="1">(IF(FA$45&lt;=4,$Q53,$S53)*$N53*EXP(2*$O$8*$O$9*(1-$E53)))*OFFSET($K$19,FA$45,0)/$N$50</f>
        <v>7.3078253229869562E-3</v>
      </c>
      <c r="FB53" s="4">
        <f ca="1">(IF(FB$45&lt;=4,$Q53,$S53)*$N53*EXP(2*$O$8*$O$9*(1-$E53)))*OFFSET($K$19,FB$45,0)/$N$50</f>
        <v>9.4769406499712522E-2</v>
      </c>
      <c r="FC53" s="4">
        <f ca="1">(IF(FC$45&lt;=4,$Q53,$S53)*$N53*EXP(2*$O$8*$O$9*(1-$E53)))*OFFSET($K$19,FC$45,0)/$N$50</f>
        <v>1.2138332117323916</v>
      </c>
      <c r="FD53" s="4">
        <f ca="1">(IF(FD$45&lt;=4,$Q53,$S53)*$N53*EXP(2*$O$8*$O$9*(1-$E53)))*OFFSET($K$19,FD$45,0)/$N$50</f>
        <v>1.4622142917275716E-5</v>
      </c>
      <c r="FE53" s="4">
        <f ca="1">(IF(FE$45&lt;=4,$Q53,$S53)*$N53*EXP(2*$O$8*$O$9*(1-$E53)))*OFFSET($K$19,FE$45,0)/$N$50</f>
        <v>2.550838688651382E-5</v>
      </c>
      <c r="FF53" s="4">
        <f ca="1">(IF(FF$45&lt;=4,$Q53,$S53)*$N53*EXP(2*$O$8*$O$9*(1-$E53)))*OFFSET($K$19,FF$45,0)/$N$50</f>
        <v>2.5785877924120918E-5</v>
      </c>
      <c r="FG53" s="4">
        <f ca="1">(IF(FG$45&lt;=4,$Q53,$S53)*$N53*EXP(2*$O$8*$O$9*(1-$E53)))*OFFSET($K$19,FG$45,0)/$N$50</f>
        <v>2.5789933160573597E-5</v>
      </c>
      <c r="FH53" s="4">
        <f ca="1">EZ53/EZ$44</f>
        <v>5.6245702447100501E-4</v>
      </c>
      <c r="FI53" s="4">
        <f ca="1">FA53/FA$44</f>
        <v>7.2213586327166427E-3</v>
      </c>
      <c r="FJ53" s="4">
        <f ca="1">FB53/FB$44</f>
        <v>8.2031689876737049E-2</v>
      </c>
      <c r="FK53" s="4">
        <f ca="1">FC53/FC$44</f>
        <v>0.40612126274123195</v>
      </c>
      <c r="FL53" s="4">
        <f ca="1">FD53/FD$44</f>
        <v>1.449740929448606E-5</v>
      </c>
      <c r="FM53" s="4">
        <f ca="1">FE53/FE$44</f>
        <v>2.5131181390609239E-5</v>
      </c>
      <c r="FN53" s="4">
        <f ca="1">FF53/FF$44</f>
        <v>2.5400482983825799E-5</v>
      </c>
      <c r="FO53" s="4">
        <f ca="1">FG53/FG$44</f>
        <v>2.5404417898017128E-5</v>
      </c>
      <c r="FP53" s="4">
        <f ca="1">FH53*OFFSET($I$19,FP$45,0)</f>
        <v>3.9906325886217804E-7</v>
      </c>
      <c r="FQ53" s="4">
        <f ca="1">FI53*OFFSET($I$19,FQ$45,0)</f>
        <v>5.1235539499124579E-6</v>
      </c>
      <c r="FR53" s="4">
        <f ca="1">FJ53*OFFSET($I$19,FR$45,0)</f>
        <v>5.8201483967544934E-5</v>
      </c>
      <c r="FS53" s="4">
        <f ca="1">FK53*OFFSET($I$19,FS$45,0)</f>
        <v>2.8814303591490406E-4</v>
      </c>
      <c r="FT53" s="4">
        <f ca="1">FL53*OFFSET($I$19,FT$45,0)</f>
        <v>5.1429559472189296E-9</v>
      </c>
      <c r="FU53" s="4">
        <f ca="1">FM53*OFFSET($I$19,FU$45,0)</f>
        <v>8.9152865983186275E-9</v>
      </c>
      <c r="FV53" s="4">
        <f ca="1">FN53*OFFSET($I$19,FV$45,0)</f>
        <v>9.0108213385122022E-9</v>
      </c>
      <c r="FW53" s="4">
        <f ca="1">FO53*OFFSET($I$19,FW$45,0)</f>
        <v>9.0122172493215751E-9</v>
      </c>
      <c r="FX53" s="4">
        <f ca="1">FP53*$O$11</f>
        <v>7.1831386595192046E-12</v>
      </c>
      <c r="FY53" s="4">
        <f ca="1">FQ53*$O$11</f>
        <v>9.2223971098424247E-11</v>
      </c>
      <c r="FZ53" s="4">
        <f ca="1">FR53*$O$11</f>
        <v>1.0476267114158088E-9</v>
      </c>
      <c r="GA53" s="4">
        <f ca="1">FS53*$O$11</f>
        <v>5.1865746464682734E-9</v>
      </c>
      <c r="GB53" s="4">
        <f ca="1">FT53*$O$11</f>
        <v>9.2573207049940739E-14</v>
      </c>
      <c r="GC53" s="4">
        <f ca="1">FU53*$O$11</f>
        <v>1.604751587697353E-13</v>
      </c>
      <c r="GD53" s="4">
        <f ca="1">FV53*$O$11</f>
        <v>1.6219478409321964E-13</v>
      </c>
      <c r="GE53" s="4">
        <f ca="1">FW53*$O$11</f>
        <v>1.6221991048778836E-13</v>
      </c>
    </row>
    <row r="54" spans="1:187" x14ac:dyDescent="0.2">
      <c r="A54">
        <v>3</v>
      </c>
      <c r="B54">
        <v>3</v>
      </c>
      <c r="C54">
        <v>6</v>
      </c>
      <c r="D54" s="10" t="s">
        <v>11</v>
      </c>
      <c r="E54">
        <v>1</v>
      </c>
      <c r="F54" s="3">
        <v>3</v>
      </c>
      <c r="G54" s="10"/>
      <c r="H54" s="10"/>
      <c r="I54" s="10">
        <v>1</v>
      </c>
      <c r="J54" s="10"/>
      <c r="K54" s="10"/>
      <c r="L54" s="4">
        <v>1.3756120000000001E-4</v>
      </c>
      <c r="M54" s="11">
        <f>N54/O54</f>
        <v>1.3755507421430769E-4</v>
      </c>
      <c r="N54" s="4">
        <v>1.340185E-4</v>
      </c>
      <c r="O54" s="9">
        <f>LOOKUP(E54,$J$8:$J$16,$K$8:$K$16)</f>
        <v>0.97428975823314379</v>
      </c>
      <c r="P54" s="4"/>
      <c r="Q54" s="4"/>
      <c r="R54" s="4"/>
      <c r="S54" s="4"/>
      <c r="T54" s="4"/>
      <c r="U54" s="4"/>
      <c r="V54" s="4"/>
      <c r="W54" s="4"/>
      <c r="AB54" s="4"/>
      <c r="BX54" s="4"/>
    </row>
    <row r="55" spans="1:187" x14ac:dyDescent="0.2">
      <c r="A55">
        <v>4</v>
      </c>
      <c r="B55">
        <v>6</v>
      </c>
      <c r="C55">
        <v>7</v>
      </c>
      <c r="D55" s="10" t="s">
        <v>12</v>
      </c>
      <c r="E55">
        <v>1</v>
      </c>
      <c r="F55" s="3">
        <v>6</v>
      </c>
      <c r="G55" s="10"/>
      <c r="H55" s="10"/>
      <c r="I55" s="10">
        <v>1</v>
      </c>
      <c r="J55" s="10"/>
      <c r="K55" s="10"/>
      <c r="L55" s="4">
        <v>6.7138500000000001E-6</v>
      </c>
      <c r="M55" s="11">
        <f>N55/O55</f>
        <v>6.713551019834058E-6</v>
      </c>
      <c r="N55" s="4">
        <v>6.5409439999999999E-6</v>
      </c>
      <c r="O55" s="9">
        <f>LOOKUP(E55,$J$8:$J$16,$K$8:$K$16)</f>
        <v>0.97428975823314379</v>
      </c>
      <c r="P55" s="4"/>
      <c r="Q55" s="4"/>
      <c r="R55" s="4"/>
      <c r="S55" s="4"/>
      <c r="T55" s="4"/>
      <c r="U55" s="4"/>
      <c r="V55" s="4"/>
      <c r="W55" s="4"/>
      <c r="AB55" s="4"/>
      <c r="BX55" s="4"/>
    </row>
    <row r="56" spans="1:187" x14ac:dyDescent="0.2">
      <c r="A56">
        <v>58</v>
      </c>
      <c r="B56">
        <v>51</v>
      </c>
      <c r="D56" s="10" t="s">
        <v>184</v>
      </c>
      <c r="E56">
        <v>-1</v>
      </c>
      <c r="F56" s="3">
        <v>51</v>
      </c>
      <c r="G56" s="10"/>
      <c r="H56" s="10"/>
      <c r="I56" s="10">
        <v>1</v>
      </c>
      <c r="J56" s="10"/>
      <c r="K56" s="10"/>
      <c r="L56" s="4"/>
      <c r="M56" s="11">
        <f>N56/O56</f>
        <v>1.7152587384050414E-7</v>
      </c>
      <c r="N56" s="4">
        <f>10^AA56/N50</f>
        <v>1.6711590215479349E-7</v>
      </c>
      <c r="O56" s="9">
        <f>LOOKUP(E56,$J$8:$J$16,$K$8:$K$16)</f>
        <v>0.97428975823314379</v>
      </c>
      <c r="P56" s="4"/>
      <c r="Q56" s="4"/>
      <c r="R56" s="4"/>
      <c r="S56" s="4"/>
      <c r="T56" s="18">
        <v>-14</v>
      </c>
      <c r="U56" s="18">
        <f>Y56*220*8.314*LN(10)</f>
        <v>56167.593686889435</v>
      </c>
      <c r="V56" s="21">
        <f>1/0.003354</f>
        <v>298.15146094215862</v>
      </c>
      <c r="W56" s="18">
        <f>LOG10((10^T56)*EXP(U56*(1/V56-1/$H$8)/8.314))</f>
        <v>-14.346864</v>
      </c>
      <c r="X56">
        <v>-14</v>
      </c>
      <c r="Y56">
        <f>2934/220</f>
        <v>13.336363636363636</v>
      </c>
      <c r="Z56">
        <f>2935*(0.003354-(1/$H$8))</f>
        <v>-0.34698222222222103</v>
      </c>
      <c r="AA56" s="13">
        <f>X56+Z56</f>
        <v>-14.346982222222222</v>
      </c>
      <c r="AB56" s="4"/>
      <c r="BX56" s="4"/>
    </row>
    <row r="57" spans="1:187" x14ac:dyDescent="0.2">
      <c r="A57">
        <v>5</v>
      </c>
      <c r="B57">
        <v>54</v>
      </c>
      <c r="C57">
        <v>8</v>
      </c>
      <c r="D57" s="10" t="s">
        <v>13</v>
      </c>
      <c r="E57">
        <v>-2</v>
      </c>
      <c r="F57" s="3">
        <v>54</v>
      </c>
      <c r="G57" s="10"/>
      <c r="H57" s="10"/>
      <c r="I57" s="10">
        <v>1</v>
      </c>
      <c r="J57" s="10"/>
      <c r="K57" s="10"/>
      <c r="L57" s="4">
        <v>9.9935870000000004E-5</v>
      </c>
      <c r="M57" s="11">
        <f>N57/O57</f>
        <v>9.8519591561822242E-5</v>
      </c>
      <c r="N57" s="4">
        <v>8.8974510000000001E-5</v>
      </c>
      <c r="O57" s="9">
        <f>LOOKUP(E57,$J$8:$J$16,$K$8:$K$16)</f>
        <v>0.9031148890235442</v>
      </c>
      <c r="P57" s="4"/>
      <c r="Q57" s="4"/>
      <c r="R57" s="4"/>
      <c r="S57" s="4"/>
      <c r="T57" s="18"/>
      <c r="U57" s="18"/>
      <c r="V57" s="18"/>
      <c r="W57" s="18"/>
      <c r="AB57" s="4"/>
      <c r="BX57" s="4"/>
    </row>
    <row r="58" spans="1:187" x14ac:dyDescent="0.2">
      <c r="A58">
        <v>6</v>
      </c>
      <c r="B58">
        <v>52</v>
      </c>
      <c r="C58">
        <v>9</v>
      </c>
      <c r="D58" s="10" t="s">
        <v>14</v>
      </c>
      <c r="E58">
        <v>-1</v>
      </c>
      <c r="F58" s="3">
        <v>52</v>
      </c>
      <c r="G58" s="10"/>
      <c r="H58" s="10"/>
      <c r="I58" s="10">
        <v>1</v>
      </c>
      <c r="J58" s="10"/>
      <c r="K58" s="10"/>
      <c r="L58" s="4">
        <v>6.6990120000000001E-6</v>
      </c>
      <c r="M58" s="11">
        <f>N58/O58</f>
        <v>6.6994166210234067E-6</v>
      </c>
      <c r="N58" s="4">
        <v>6.5271730000000003E-6</v>
      </c>
      <c r="O58" s="9">
        <f>LOOKUP(E58,$J$8:$J$16,$K$8:$K$16)</f>
        <v>0.97428975823314379</v>
      </c>
      <c r="P58" s="4"/>
      <c r="Q58" s="4"/>
      <c r="R58" s="4"/>
      <c r="S58" s="4"/>
      <c r="T58" s="18"/>
      <c r="U58" s="18"/>
      <c r="V58" s="18"/>
      <c r="W58" s="18"/>
      <c r="AB58" s="4"/>
      <c r="BX58" s="4"/>
    </row>
    <row r="59" spans="1:187" x14ac:dyDescent="0.2">
      <c r="A59">
        <v>7</v>
      </c>
      <c r="B59">
        <v>55</v>
      </c>
      <c r="C59">
        <v>10</v>
      </c>
      <c r="D59" s="10" t="s">
        <v>15</v>
      </c>
      <c r="E59">
        <v>-2</v>
      </c>
      <c r="F59" s="3">
        <v>55</v>
      </c>
      <c r="G59" s="10"/>
      <c r="H59" s="10"/>
      <c r="I59" s="10">
        <v>1</v>
      </c>
      <c r="J59" s="10"/>
      <c r="K59" s="10"/>
      <c r="L59" s="4">
        <v>1.3748370000000001E-4</v>
      </c>
      <c r="M59" s="11">
        <f>N59/O59</f>
        <v>1.9474388268602105E-7</v>
      </c>
      <c r="N59" s="4">
        <v>1.758761E-7</v>
      </c>
      <c r="O59" s="9">
        <f>LOOKUP(E59,$J$8:$J$16,$K$8:$K$16)</f>
        <v>0.9031148890235442</v>
      </c>
      <c r="P59" s="4"/>
      <c r="Q59" s="4"/>
      <c r="R59" s="4"/>
      <c r="S59" s="4"/>
      <c r="T59" s="18"/>
      <c r="U59" s="18"/>
      <c r="V59" s="18"/>
      <c r="W59" s="18"/>
      <c r="AB59" s="4"/>
      <c r="BX59" s="4"/>
    </row>
    <row r="60" spans="1:187" x14ac:dyDescent="0.2">
      <c r="B60">
        <v>60</v>
      </c>
      <c r="C60">
        <v>11</v>
      </c>
      <c r="D60" s="10" t="s">
        <v>16</v>
      </c>
      <c r="E60">
        <v>-2</v>
      </c>
      <c r="F60" s="3">
        <v>60</v>
      </c>
      <c r="G60" s="10"/>
      <c r="H60" s="10"/>
      <c r="I60" s="10">
        <v>1</v>
      </c>
      <c r="J60" s="10"/>
      <c r="K60" s="10"/>
      <c r="L60" s="4">
        <v>3.1187599999999998E-20</v>
      </c>
      <c r="M60" s="11">
        <f>N60/O60</f>
        <v>1.2468313984032261E-26</v>
      </c>
      <c r="N60" s="4">
        <v>1.126032E-26</v>
      </c>
      <c r="O60" s="9">
        <f>LOOKUP(E60,$J$8:$J$16,$K$8:$K$16)</f>
        <v>0.9031148890235442</v>
      </c>
      <c r="P60" s="4"/>
      <c r="Q60" s="4"/>
      <c r="R60" s="4"/>
      <c r="S60" s="4"/>
      <c r="T60" s="18"/>
      <c r="U60" s="18"/>
      <c r="V60" s="18"/>
      <c r="W60" s="18"/>
      <c r="AB60" s="4"/>
      <c r="BX60" s="4"/>
    </row>
    <row r="61" spans="1:187" x14ac:dyDescent="0.2">
      <c r="A61">
        <v>59</v>
      </c>
      <c r="B61">
        <v>101</v>
      </c>
      <c r="C61">
        <v>99</v>
      </c>
      <c r="D61" s="10" t="s">
        <v>24</v>
      </c>
      <c r="E61">
        <f>E50+E59</f>
        <v>-1</v>
      </c>
      <c r="F61" s="10">
        <v>1</v>
      </c>
      <c r="G61" s="10">
        <v>55</v>
      </c>
      <c r="H61" s="10"/>
      <c r="I61" s="10">
        <v>1</v>
      </c>
      <c r="J61" s="10">
        <v>1</v>
      </c>
      <c r="K61" s="10"/>
      <c r="M61" s="11">
        <f>N61/O61</f>
        <v>1.2827332218170448E-4</v>
      </c>
      <c r="N61" s="4">
        <f>10^(AA61+I61*LOG10(_xlfn.XLOOKUP(F61,$B$50:$B$60,$N$50:$N$60))+J61*LOG10(_xlfn.XLOOKUP(G61,$B$50:$B$60,$N$50:$N$60))+IFERROR(K61*LOG10(_xlfn.XLOOKUP(H61,$B$50:$B$60,$N$50:$N$60)),0))</f>
        <v>1.2497538405617501E-4</v>
      </c>
      <c r="O61" s="9">
        <f>LOOKUP(E61,$J$8:$J$16,$K$8:$K$16)</f>
        <v>0.97428975823314379</v>
      </c>
      <c r="P61" s="4"/>
      <c r="Q61" s="4"/>
      <c r="R61" s="4"/>
      <c r="S61" s="4"/>
      <c r="T61" s="18">
        <v>10.329000000000001</v>
      </c>
      <c r="U61" s="18">
        <f>Y61*220*8.314*LN(10)</f>
        <v>-14997.551549482929</v>
      </c>
      <c r="V61" s="18">
        <f>1/0.003354</f>
        <v>298.15146094215862</v>
      </c>
      <c r="W61" s="18">
        <f>LOG10((10^T61)*EXP(U61/8.314*(1/V61-1/$H$8)))</f>
        <v>10.421617653333335</v>
      </c>
      <c r="X61">
        <v>10.329000000000001</v>
      </c>
      <c r="Y61" s="18">
        <v>-3.5609999999999999</v>
      </c>
      <c r="Z61">
        <f>220*Y61*(0.003354-(1/$H$8))</f>
        <v>9.2617653333333008E-2</v>
      </c>
      <c r="AA61">
        <f>X61+Z61</f>
        <v>10.421617653333334</v>
      </c>
      <c r="AB61" s="4"/>
      <c r="BX61" s="4"/>
    </row>
    <row r="62" spans="1:187" x14ac:dyDescent="0.2">
      <c r="A62">
        <v>60</v>
      </c>
      <c r="B62">
        <v>102</v>
      </c>
      <c r="C62">
        <v>100</v>
      </c>
      <c r="D62" s="10" t="s">
        <v>25</v>
      </c>
      <c r="E62">
        <f>2*E50+E59</f>
        <v>0</v>
      </c>
      <c r="F62" s="10">
        <v>1</v>
      </c>
      <c r="G62" s="10">
        <v>55</v>
      </c>
      <c r="H62" s="10"/>
      <c r="I62" s="10">
        <v>2</v>
      </c>
      <c r="J62" s="10">
        <v>1</v>
      </c>
      <c r="K62" s="10"/>
      <c r="M62" s="11">
        <f>N62/O62</f>
        <v>8.618780713369603E-6</v>
      </c>
      <c r="N62" s="4">
        <f>10^(AA62+I62*LOG10(_xlfn.XLOOKUP(F62,$B$50:$B$60,$N$50:$N$60))+J62*LOG10(_xlfn.XLOOKUP(G62,$B$50:$B$60,$N$50:$N$60))+IFERROR(K62*LOG10(_xlfn.XLOOKUP(H62,$B$50:$B$60,$N$50:$N$60)),0))</f>
        <v>8.618780713369603E-6</v>
      </c>
      <c r="O62" s="9">
        <f>LOOKUP(E62,$J$8:$J$16,$K$8:$K$16)</f>
        <v>1</v>
      </c>
      <c r="P62" s="4"/>
      <c r="Q62" s="4"/>
      <c r="R62" s="4"/>
      <c r="S62" s="4"/>
      <c r="T62" s="18">
        <v>16.681000000000001</v>
      </c>
      <c r="U62" s="18">
        <f>Y62*220*8.314*LN(10)</f>
        <v>-24166.23161778519</v>
      </c>
      <c r="V62" s="18">
        <f>1/0.003354</f>
        <v>298.15146094215862</v>
      </c>
      <c r="W62" s="18">
        <f>LOG10((10^T62)*EXP(U62*(1/V62-1/$H$8)/8.314))</f>
        <v>16.830239004444447</v>
      </c>
      <c r="X62">
        <v>16.681000000000001</v>
      </c>
      <c r="Y62" s="18">
        <v>-5.7380000000000004</v>
      </c>
      <c r="Z62">
        <f>220*Y62*(0.003354-(1/$H$8))</f>
        <v>0.14923900444444396</v>
      </c>
      <c r="AA62">
        <f>X62+Z62</f>
        <v>16.830239004444444</v>
      </c>
      <c r="AB62" s="4"/>
      <c r="BX62" s="4"/>
    </row>
    <row r="63" spans="1:187" x14ac:dyDescent="0.2">
      <c r="B63">
        <v>108</v>
      </c>
      <c r="C63">
        <v>101</v>
      </c>
      <c r="D63" s="10" t="s">
        <v>26</v>
      </c>
      <c r="E63">
        <f>E50+E60</f>
        <v>-1</v>
      </c>
      <c r="F63" s="10">
        <v>1</v>
      </c>
      <c r="G63" s="10">
        <v>60</v>
      </c>
      <c r="H63" s="10"/>
      <c r="I63" s="10">
        <v>1</v>
      </c>
      <c r="J63" s="10">
        <v>1</v>
      </c>
      <c r="K63" s="10"/>
      <c r="M63" s="11">
        <f>N63/O63</f>
        <v>2.4709422502112302E-20</v>
      </c>
      <c r="N63" s="4">
        <f>10^(AA63+I63*LOG10(_xlfn.XLOOKUP(F63,$B$50:$B$60,$N$50:$N$60))+J63*LOG10(_xlfn.XLOOKUP(G63,$B$50:$B$60,$N$50:$N$60))+IFERROR(K63*LOG10(_xlfn.XLOOKUP(H63,$B$50:$B$60,$N$50:$N$60)),0))</f>
        <v>2.4074137275663599E-20</v>
      </c>
      <c r="O63" s="9">
        <f>LOOKUP(E63,$J$8:$J$16,$K$8:$K$16)</f>
        <v>0.97428975823314379</v>
      </c>
      <c r="P63" s="4"/>
      <c r="Q63" s="4"/>
      <c r="R63" s="4"/>
      <c r="S63" s="4"/>
      <c r="T63" s="18"/>
      <c r="U63" s="18">
        <f>Y63*8.314*LN(10)*1000</f>
        <v>0</v>
      </c>
      <c r="V63" s="18"/>
      <c r="W63" s="18"/>
      <c r="X63">
        <v>13.9</v>
      </c>
      <c r="Y63" s="18">
        <v>0</v>
      </c>
      <c r="Z63">
        <f>220*Y63*(0.003354-(1/$H$8))</f>
        <v>0</v>
      </c>
      <c r="AA63">
        <f>X63+Z63</f>
        <v>13.9</v>
      </c>
      <c r="AB63" s="4"/>
      <c r="BX63" s="4"/>
    </row>
    <row r="64" spans="1:187" x14ac:dyDescent="0.2">
      <c r="B64">
        <v>109</v>
      </c>
      <c r="C64">
        <v>102</v>
      </c>
      <c r="D64" s="10" t="s">
        <v>27</v>
      </c>
      <c r="E64">
        <f>2*E50+E60</f>
        <v>0</v>
      </c>
      <c r="F64" s="10">
        <v>1</v>
      </c>
      <c r="G64" s="10">
        <v>60</v>
      </c>
      <c r="H64" s="10"/>
      <c r="I64" s="10">
        <v>2</v>
      </c>
      <c r="J64" s="10">
        <v>1</v>
      </c>
      <c r="K64" s="10"/>
      <c r="M64" s="11">
        <f>N64/O64</f>
        <v>6.4796378351962301E-21</v>
      </c>
      <c r="N64" s="4">
        <f>10^(AA64+I64*LOG10(_xlfn.XLOOKUP(F64,$B$50:$B$60,$N$50:$N$60))+J64*LOG10(_xlfn.XLOOKUP(G64,$B$50:$B$60,$N$50:$N$60))+IFERROR(K64*LOG10(_xlfn.XLOOKUP(H64,$B$50:$B$60,$N$50:$N$60)),0))</f>
        <v>6.4796378351962301E-21</v>
      </c>
      <c r="O64" s="9">
        <f>LOOKUP(E64,$J$8:$J$16,$K$8:$K$16)</f>
        <v>1</v>
      </c>
      <c r="P64" s="4"/>
      <c r="Q64" s="4"/>
      <c r="R64" s="4"/>
      <c r="S64" s="4"/>
      <c r="T64" s="18"/>
      <c r="U64" s="18">
        <f>Y64*8.314*LN(10)*1000</f>
        <v>0</v>
      </c>
      <c r="V64" s="18"/>
      <c r="W64" s="18"/>
      <c r="X64">
        <v>20.9</v>
      </c>
      <c r="Y64" s="18">
        <v>0</v>
      </c>
      <c r="Z64">
        <f>220*Y64*(0.003354-(1/$H$8))</f>
        <v>0</v>
      </c>
      <c r="AA64">
        <f>X64+Z64</f>
        <v>20.9</v>
      </c>
      <c r="AB64" s="4"/>
      <c r="BX64" s="4"/>
    </row>
    <row r="65" spans="1:187" x14ac:dyDescent="0.2">
      <c r="A65">
        <v>61</v>
      </c>
      <c r="B65">
        <v>124</v>
      </c>
      <c r="C65">
        <v>103</v>
      </c>
      <c r="D65" s="10" t="s">
        <v>28</v>
      </c>
      <c r="E65">
        <f>E53+E50+E59</f>
        <v>1</v>
      </c>
      <c r="F65" s="10">
        <v>4</v>
      </c>
      <c r="G65" s="10">
        <v>1</v>
      </c>
      <c r="H65" s="10">
        <v>55</v>
      </c>
      <c r="I65" s="10">
        <v>1</v>
      </c>
      <c r="J65" s="10">
        <v>1</v>
      </c>
      <c r="K65" s="10">
        <v>1</v>
      </c>
      <c r="M65" s="11">
        <f>N65/O65</f>
        <v>8.0347629289543102E-8</v>
      </c>
      <c r="N65" s="4">
        <f>10^(AA65+I65*LOG10(_xlfn.XLOOKUP(F65,$B$50:$B$60,$N$50:$N$60))+J65*LOG10(_xlfn.XLOOKUP(G65,$B$50:$B$60,$N$50:$N$60))+IFERROR(K65*LOG10(_xlfn.XLOOKUP(H65,$B$50:$B$60,$N$50:$N$60)),0))</f>
        <v>7.8281872315115207E-8</v>
      </c>
      <c r="O65" s="9">
        <f>LOOKUP(E65,$J$8:$J$16,$K$8:$K$16)</f>
        <v>0.97428975823314379</v>
      </c>
      <c r="P65" s="4"/>
      <c r="Q65" s="4"/>
      <c r="R65" s="4"/>
      <c r="S65" s="4"/>
      <c r="T65" s="18">
        <v>11.4</v>
      </c>
      <c r="U65" s="18">
        <f>Y65*220*8.314*LN(10)</f>
        <v>-11666.166187045132</v>
      </c>
      <c r="V65" s="18">
        <f t="shared" ref="V65:V69" si="7">1/0.003354</f>
        <v>298.15146094215862</v>
      </c>
      <c r="W65" s="18">
        <f t="shared" ref="W65:W77" si="8">LOG10((10^T65)*EXP(U65*(1/V65-1/$H$8)/8.314))</f>
        <v>11.472044622222224</v>
      </c>
      <c r="X65">
        <v>11.4</v>
      </c>
      <c r="Y65" s="18">
        <v>-2.77</v>
      </c>
      <c r="Z65">
        <f>220*Y65*(0.003354-(1/$H$8))</f>
        <v>7.204462222222198E-2</v>
      </c>
      <c r="AA65">
        <f>X65+Z65</f>
        <v>11.472044622222223</v>
      </c>
      <c r="AB65" s="4"/>
      <c r="BX65" s="4"/>
    </row>
    <row r="66" spans="1:187" x14ac:dyDescent="0.2">
      <c r="A66">
        <v>62</v>
      </c>
      <c r="B66">
        <v>125</v>
      </c>
      <c r="C66">
        <v>104</v>
      </c>
      <c r="D66" s="10" t="s">
        <v>29</v>
      </c>
      <c r="E66">
        <f>E53+E59</f>
        <v>0</v>
      </c>
      <c r="F66" s="10">
        <v>4</v>
      </c>
      <c r="G66" s="10">
        <v>55</v>
      </c>
      <c r="H66" s="10"/>
      <c r="I66" s="10">
        <v>1</v>
      </c>
      <c r="J66" s="10">
        <v>1</v>
      </c>
      <c r="K66" s="10"/>
      <c r="M66" s="11">
        <f>N66/O66</f>
        <v>7.9640227742585678E-9</v>
      </c>
      <c r="N66" s="4">
        <f>10^(AA66+I66*LOG10(_xlfn.XLOOKUP(F66,$B$50:$B$60,$N$50:$N$60))+J66*LOG10(_xlfn.XLOOKUP(G66,$B$50:$B$60,$N$50:$N$60))+IFERROR(K66*LOG10(_xlfn.XLOOKUP(H66,$B$50:$B$60,$N$50:$N$60)),0))</f>
        <v>7.9640227742585678E-9</v>
      </c>
      <c r="O66" s="9">
        <f>LOOKUP(E66,$J$8:$J$16,$K$8:$K$16)</f>
        <v>1</v>
      </c>
      <c r="P66" s="4"/>
      <c r="Q66" s="4"/>
      <c r="R66" s="4"/>
      <c r="S66" s="4"/>
      <c r="T66" s="18">
        <v>2.98</v>
      </c>
      <c r="U66" s="18">
        <f>Y66*220*8.314*LN(10)</f>
        <v>11413.469446531521</v>
      </c>
      <c r="V66" s="18">
        <f t="shared" si="7"/>
        <v>298.15146094215862</v>
      </c>
      <c r="W66" s="18">
        <f t="shared" si="8"/>
        <v>2.9095159111111113</v>
      </c>
      <c r="X66">
        <v>2.98</v>
      </c>
      <c r="Y66" s="18">
        <v>2.71</v>
      </c>
      <c r="Z66">
        <f>220*Y66*(0.003354-(1/$H$8))</f>
        <v>-7.0484088888888657E-2</v>
      </c>
      <c r="AA66">
        <f>X66+Z66</f>
        <v>2.9095159111111113</v>
      </c>
      <c r="AB66" s="4"/>
      <c r="BX66" s="4"/>
    </row>
    <row r="67" spans="1:187" x14ac:dyDescent="0.2">
      <c r="A67">
        <v>63</v>
      </c>
      <c r="B67">
        <v>126</v>
      </c>
      <c r="C67">
        <v>105</v>
      </c>
      <c r="D67" s="10" t="s">
        <v>30</v>
      </c>
      <c r="E67">
        <f>E53+E57</f>
        <v>0</v>
      </c>
      <c r="F67" s="10">
        <v>4</v>
      </c>
      <c r="G67" s="10">
        <v>54</v>
      </c>
      <c r="H67" s="10"/>
      <c r="I67" s="10">
        <v>1</v>
      </c>
      <c r="J67" s="10">
        <v>1</v>
      </c>
      <c r="K67" s="10"/>
      <c r="M67" s="11">
        <f>N67/O67</f>
        <v>8.8579844991081722E-7</v>
      </c>
      <c r="N67" s="4">
        <f>10^(AA67+I67*LOG10(_xlfn.XLOOKUP(F67,$B$50:$B$60,$N$50:$N$60))+J67*LOG10(_xlfn.XLOOKUP(G67,$B$50:$B$60,$N$50:$N$60))+IFERROR(K67*LOG10(_xlfn.XLOOKUP(H67,$B$50:$B$60,$N$50:$N$60)),0))</f>
        <v>8.8579844991081722E-7</v>
      </c>
      <c r="O67" s="9">
        <f>LOOKUP(E67,$J$8:$J$16,$K$8:$K$16)</f>
        <v>1</v>
      </c>
      <c r="P67" s="4"/>
      <c r="Q67" s="4"/>
      <c r="R67" s="4"/>
      <c r="S67" s="4"/>
      <c r="T67" s="18">
        <v>2.37</v>
      </c>
      <c r="U67" s="18">
        <f>Y67*220*8.314*LN(10)</f>
        <v>19162.836155615652</v>
      </c>
      <c r="V67" s="18">
        <f t="shared" si="7"/>
        <v>298.15146094215862</v>
      </c>
      <c r="W67" s="18">
        <f t="shared" si="8"/>
        <v>2.2516595555555559</v>
      </c>
      <c r="X67">
        <v>2.37</v>
      </c>
      <c r="Y67" s="18">
        <v>4.55</v>
      </c>
      <c r="Z67">
        <f>220*Y67*(0.003354-(1/$H$8))</f>
        <v>-0.11834044444444404</v>
      </c>
      <c r="AA67">
        <f>X67+Z67</f>
        <v>2.2516595555555559</v>
      </c>
      <c r="AB67" s="4"/>
      <c r="BX67" s="4"/>
    </row>
    <row r="68" spans="1:187" x14ac:dyDescent="0.2">
      <c r="A68">
        <v>64</v>
      </c>
      <c r="B68">
        <v>145</v>
      </c>
      <c r="C68">
        <v>106</v>
      </c>
      <c r="D68" s="10" t="s">
        <v>31</v>
      </c>
      <c r="E68">
        <f>E52+E50+E59</f>
        <v>1</v>
      </c>
      <c r="F68" s="10">
        <v>7</v>
      </c>
      <c r="G68" s="10">
        <v>1</v>
      </c>
      <c r="H68" s="10">
        <v>55</v>
      </c>
      <c r="I68" s="10">
        <v>1</v>
      </c>
      <c r="J68" s="10">
        <v>1</v>
      </c>
      <c r="K68" s="10">
        <v>1</v>
      </c>
      <c r="M68" s="11">
        <f>N68/O68</f>
        <v>4.6888398915269773E-8</v>
      </c>
      <c r="N68" s="4">
        <f>10^(AA68+I68*LOG10(_xlfn.XLOOKUP(F68,$B$50:$B$60,$N$50:$N$60))+J68*LOG10(_xlfn.XLOOKUP(G68,$B$50:$B$60,$N$50:$N$60))+IFERROR(K68*LOG10(_xlfn.XLOOKUP(H68,$B$50:$B$60,$N$50:$N$60)),0))</f>
        <v>4.568288684309739E-8</v>
      </c>
      <c r="O68" s="9">
        <f>LOOKUP(E68,$J$8:$J$16,$K$8:$K$16)</f>
        <v>0.97428975823314379</v>
      </c>
      <c r="P68" s="4"/>
      <c r="Q68" s="4"/>
      <c r="R68" s="4"/>
      <c r="S68" s="4"/>
      <c r="T68" s="18">
        <v>11.44</v>
      </c>
      <c r="U68" s="18">
        <f>Y68*220*8.314*LN(10)</f>
        <v>-3664.1027374473883</v>
      </c>
      <c r="V68" s="18">
        <f t="shared" si="7"/>
        <v>298.15146094215862</v>
      </c>
      <c r="W68" s="18">
        <f t="shared" si="8"/>
        <v>11.462627733333333</v>
      </c>
      <c r="X68">
        <v>11.44</v>
      </c>
      <c r="Y68" s="18">
        <v>-0.87</v>
      </c>
      <c r="Z68">
        <f>220*Y68*(0.003354-(1/$H$8))</f>
        <v>2.2627733333333257E-2</v>
      </c>
      <c r="AA68">
        <f>X68+Z68</f>
        <v>11.462627733333333</v>
      </c>
      <c r="AB68" s="4"/>
      <c r="BX68" s="4"/>
    </row>
    <row r="69" spans="1:187" x14ac:dyDescent="0.2">
      <c r="A69">
        <v>65</v>
      </c>
      <c r="B69">
        <v>146</v>
      </c>
      <c r="C69">
        <v>107</v>
      </c>
      <c r="D69" s="10" t="s">
        <v>32</v>
      </c>
      <c r="E69">
        <f>E52+E59</f>
        <v>0</v>
      </c>
      <c r="F69" s="10">
        <v>7</v>
      </c>
      <c r="G69" s="10">
        <v>55</v>
      </c>
      <c r="H69" s="10"/>
      <c r="I69" s="10">
        <v>1</v>
      </c>
      <c r="J69" s="10">
        <v>1</v>
      </c>
      <c r="K69" s="10"/>
      <c r="M69" s="11">
        <f>N69/O69</f>
        <v>7.8486371487557126E-9</v>
      </c>
      <c r="N69" s="4">
        <f>10^(AA69+I69*LOG10(_xlfn.XLOOKUP(F69,$B$50:$B$60,$N$50:$N$60))+J69*LOG10(_xlfn.XLOOKUP(G69,$B$50:$B$60,$N$50:$N$60))+IFERROR(K69*LOG10(_xlfn.XLOOKUP(H69,$B$50:$B$60,$N$50:$N$60)),0))</f>
        <v>7.8486371487557126E-9</v>
      </c>
      <c r="O69" s="9">
        <f>LOOKUP(E69,$J$8:$J$16,$K$8:$K$16)</f>
        <v>1</v>
      </c>
      <c r="P69" s="4"/>
      <c r="Q69" s="4"/>
      <c r="R69" s="4"/>
      <c r="S69" s="4"/>
      <c r="T69" s="18">
        <v>3.22</v>
      </c>
      <c r="U69" s="18">
        <f>Y69*220*8.314*LN(10)</f>
        <v>14951.223813722101</v>
      </c>
      <c r="V69" s="18">
        <f t="shared" si="7"/>
        <v>298.15146094215862</v>
      </c>
      <c r="W69" s="18">
        <f t="shared" si="8"/>
        <v>3.1276684444444451</v>
      </c>
      <c r="X69">
        <v>3.22</v>
      </c>
      <c r="Y69" s="18">
        <v>3.55</v>
      </c>
      <c r="Z69">
        <f>220*Y69*(0.003354-(1/$H$8))</f>
        <v>-9.2331555555555236E-2</v>
      </c>
      <c r="AA69">
        <f>X69+Z69</f>
        <v>3.1276684444444451</v>
      </c>
      <c r="AB69" s="4"/>
      <c r="BX69" s="4"/>
    </row>
    <row r="70" spans="1:187" x14ac:dyDescent="0.2">
      <c r="A70">
        <v>66</v>
      </c>
      <c r="B70">
        <v>147</v>
      </c>
      <c r="C70">
        <v>108</v>
      </c>
      <c r="D70" s="10" t="s">
        <v>33</v>
      </c>
      <c r="E70">
        <f>E52+E57</f>
        <v>0</v>
      </c>
      <c r="F70" s="10">
        <v>7</v>
      </c>
      <c r="G70" s="10">
        <v>54</v>
      </c>
      <c r="H70" s="10"/>
      <c r="I70" s="10">
        <v>1</v>
      </c>
      <c r="J70" s="10">
        <v>1</v>
      </c>
      <c r="K70" s="10"/>
      <c r="M70" s="11">
        <f>N70/O70</f>
        <v>5.3489670023657487E-7</v>
      </c>
      <c r="N70" s="4">
        <f>10^(AA70+I70*LOG10(_xlfn.XLOOKUP(F70,$B$50:$B$60,$N$50:$N$60))+J70*LOG10(_xlfn.XLOOKUP(G70,$B$50:$B$60,$N$50:$N$60))+IFERROR(K70*LOG10(_xlfn.XLOOKUP(H70,$B$50:$B$60,$N$50:$N$60)),0))</f>
        <v>5.3489670023657487E-7</v>
      </c>
      <c r="O70" s="9">
        <f>LOOKUP(E70,$J$8:$J$16,$K$8:$K$16)</f>
        <v>1</v>
      </c>
      <c r="P70" s="4"/>
      <c r="Q70" s="4"/>
      <c r="R70" s="4"/>
      <c r="S70" s="4"/>
      <c r="T70" s="18">
        <v>2.2999999999999998</v>
      </c>
      <c r="U70" s="18">
        <f>Y70*220*8.314*LN(10)</f>
        <v>6949.1603641243564</v>
      </c>
      <c r="V70" s="18">
        <f>1/0.003354</f>
        <v>298.15146094215862</v>
      </c>
      <c r="W70" s="18">
        <f t="shared" si="8"/>
        <v>2.2570853333333334</v>
      </c>
      <c r="X70">
        <v>2.2999999999999998</v>
      </c>
      <c r="Y70" s="18">
        <v>1.65</v>
      </c>
      <c r="Z70">
        <f>220*Y70*(0.003354-(1/$H$8))</f>
        <v>-4.2914666666666518E-2</v>
      </c>
      <c r="AA70">
        <f>X70+Z70</f>
        <v>2.2570853333333334</v>
      </c>
      <c r="AB70" s="4"/>
      <c r="BX70" s="4"/>
    </row>
    <row r="71" spans="1:187" x14ac:dyDescent="0.2">
      <c r="A71">
        <v>67</v>
      </c>
      <c r="B71">
        <v>221</v>
      </c>
      <c r="C71">
        <v>109</v>
      </c>
      <c r="D71" s="10" t="s">
        <v>34</v>
      </c>
      <c r="E71">
        <f>E51-E50</f>
        <v>1</v>
      </c>
      <c r="F71" s="10">
        <v>14</v>
      </c>
      <c r="G71" s="10">
        <v>51</v>
      </c>
      <c r="H71" s="10"/>
      <c r="I71" s="10">
        <v>1</v>
      </c>
      <c r="J71" s="10">
        <v>1</v>
      </c>
      <c r="K71" s="10"/>
      <c r="M71" s="11">
        <f>N71/O71</f>
        <v>4.4909774411317496E-8</v>
      </c>
      <c r="N71" s="4">
        <f>10^(AA71+I71*LOG10(_xlfn.XLOOKUP(F71,$B$50:$B$60,$N$50:$N$60))+J71*LOG10(_xlfn.XLOOKUP(G71,$B$50:$B$60,$N$50:$N$60))+IFERROR(K71*LOG10(_xlfn.XLOOKUP(H71,$B$50:$B$60,$N$50:$N$60)),0))</f>
        <v>4.3755133253507548E-8</v>
      </c>
      <c r="O71" s="9">
        <f>LOOKUP(E71,$J$8:$J$16,$K$8:$K$16)</f>
        <v>0.97428975823314379</v>
      </c>
      <c r="P71" s="4">
        <f>10^-I4</f>
        <v>3.1622776601683784E-2</v>
      </c>
      <c r="Q71" s="4">
        <f>10^-J4</f>
        <v>0.15848931924611132</v>
      </c>
      <c r="R71" s="4">
        <f>10^-L4</f>
        <v>3.1622776601683784E-2</v>
      </c>
      <c r="S71" s="4">
        <f>10^-M4</f>
        <v>6.7920363261718376E-4</v>
      </c>
      <c r="T71" s="8">
        <f>X71+T56</f>
        <v>-7.52</v>
      </c>
      <c r="U71" s="18">
        <f>Y71*220*8.314*LN(10)+U56</f>
        <v>56167.593686889435</v>
      </c>
      <c r="V71" s="18">
        <f t="shared" ref="V71:V77" si="9">1/0.003354</f>
        <v>298.15146094215862</v>
      </c>
      <c r="W71" s="18">
        <f t="shared" si="8"/>
        <v>-7.8668639999999996</v>
      </c>
      <c r="X71">
        <v>6.48</v>
      </c>
      <c r="Y71" s="18">
        <v>0</v>
      </c>
      <c r="Z71">
        <f>220*Y71*(0.003354-(1/$H$8))</f>
        <v>0</v>
      </c>
      <c r="AA71">
        <f>X71+Z71</f>
        <v>6.48</v>
      </c>
      <c r="AB71" s="4">
        <f ca="1">(IF(AB$46&lt;=4,$P71,$R71)*IF(AB$47&lt;=4,$P71,$R71)*$N71*EXP(2*$N$8*$N$9*(2-$E71)))*OFFSET($J$19,AB$46,0)*OFFSET($J$19,AB$47,0)/($N$50^2)</f>
        <v>4.1258320689573627E-3</v>
      </c>
      <c r="AC71" s="4">
        <f ca="1">(IF(AC$46&lt;=4,$P71,$R71)*IF(AC$47&lt;=4,$P71,$R71)*$N71*EXP(2*$N$8*$N$9*(2-$E71)))*OFFSET($J$19,AC$46,0)*OFFSET($J$19,AC$47,0)/($N$50^2)</f>
        <v>6.1742943922087803E-2</v>
      </c>
      <c r="AD71" s="4">
        <f ca="1">(IF(AD$46&lt;=4,$P71,$R71)*IF(AD$47&lt;=4,$P71,$R71)*$N71*EXP(2*$N$8*$N$9*(2-$E71)))*OFFSET($J$19,AD$46,0)*OFFSET($J$19,AD$47,0)/($N$50^2)</f>
        <v>2.1291354917426166</v>
      </c>
      <c r="AE71" s="4">
        <f ca="1">(IF(AE$46&lt;=4,$P71,$R71)*IF(AE$47&lt;=4,$P71,$R71)*$N71*EXP(2*$N$8*$N$9*(2-$E71)))*OFFSET($J$19,AE$46,0)*OFFSET($J$19,AE$47,0)/($N$50^2)</f>
        <v>2.1915631707069312</v>
      </c>
      <c r="AF71" s="4">
        <f ca="1">(IF(AF$46&lt;=4,$P71,$R71)*IF(AF$47&lt;=4,$P71,$R71)*$N71*EXP(2*$N$8*$N$9*(2-$E71)))*OFFSET($J$19,AF$46,0)*OFFSET($J$19,AF$47,0)/($N$50^2)</f>
        <v>6.2977872025607159E-2</v>
      </c>
      <c r="AG71" s="4">
        <f ca="1">(IF(AG$46&lt;=4,$P71,$R71)*IF(AG$47&lt;=4,$P71,$R71)*$N71*EXP(2*$N$8*$N$9*(2-$E71)))*OFFSET($J$19,AG$46,0)*OFFSET($J$19,AG$47,0)/($N$50^2)</f>
        <v>6.0857400970058011</v>
      </c>
      <c r="AH71" s="4">
        <f ca="1">(IF(AH$46&lt;=4,$P71,$R71)*IF(AH$47&lt;=4,$P71,$R71)*$N71*EXP(2*$N$8*$N$9*(2-$E71)))*OFFSET($J$19,AH$46,0)*OFFSET($J$19,AH$47,0)/($N$50^2)</f>
        <v>8.5629763589455088</v>
      </c>
      <c r="AI71" s="4">
        <f ca="1">(IF(AI$46&lt;=4,$P71,$R71)*IF(AI$47&lt;=4,$P71,$R71)*$N71*EXP(2*$N$8*$N$9*(2-$E71)))*OFFSET($J$19,AI$46,0)*OFFSET($J$19,AI$47,0)/($N$50^2)</f>
        <v>0.94246182486824559</v>
      </c>
      <c r="AJ71" s="4">
        <f ca="1">(IF(AJ$46&lt;=4,$P71,$R71)*IF(AJ$47&lt;=4,$P71,$R71)*$N71*EXP(2*$N$8*$N$9*(2-$E71)))*OFFSET($J$19,AJ$46,0)*OFFSET($J$19,AJ$47,0)/($N$50^2)</f>
        <v>32.499728608205359</v>
      </c>
      <c r="AK71" s="4">
        <f ca="1">(IF(AK$46&lt;=4,$P71,$R71)*IF(AK$47&lt;=4,$P71,$R71)*$N71*EXP(2*$N$8*$N$9*(2-$E71)))*OFFSET($J$19,AK$46,0)*OFFSET($J$19,AK$47,0)/($N$50^2)</f>
        <v>33.452642423154643</v>
      </c>
      <c r="AL71" s="4">
        <f ca="1">(IF(AL$46&lt;=4,$P71,$R71)*IF(AL$47&lt;=4,$P71,$R71)*$N71*EXP(2*$N$8*$N$9*(2-$E71)))*OFFSET($J$19,AL$46,0)*OFFSET($J$19,AL$47,0)/($N$50^2)</f>
        <v>91.072904387207984</v>
      </c>
      <c r="AM71" s="4">
        <f ca="1">(IF(AM$46&lt;=4,$P71,$R71)*IF(AM$47&lt;=4,$P71,$R71)*$N71*EXP(2*$N$8*$N$9*(2-$E71)))*OFFSET($J$19,AM$46,0)*OFFSET($J$19,AM$47,0)/($N$50^2)</f>
        <v>128.14466519723004</v>
      </c>
      <c r="AN71" s="4">
        <f ca="1">AB71/AB$44</f>
        <v>3.5986981612707472E-3</v>
      </c>
      <c r="AO71" s="4">
        <f ca="1">AC71/AC$44</f>
        <v>1.9342698233830568E-2</v>
      </c>
      <c r="AP71" s="4">
        <f ca="1">AD71/AD$44</f>
        <v>3.6069698009785073E-2</v>
      </c>
      <c r="AQ71" s="4">
        <f ca="1">AE71/AE$44</f>
        <v>3.6087112651223413E-2</v>
      </c>
      <c r="AR71" s="4">
        <f ca="1">AF71/AF$44</f>
        <v>1.9462255668793955E-2</v>
      </c>
      <c r="AS71" s="4">
        <f ca="1">AG71/AG$44</f>
        <v>3.6471397109116094E-2</v>
      </c>
      <c r="AT71" s="4">
        <f ca="1">AH71/AH$44</f>
        <v>3.6534738513191299E-2</v>
      </c>
      <c r="AU71" s="4">
        <f ca="1">AI71/AI$44</f>
        <v>2.734933257577014E-2</v>
      </c>
      <c r="AV71" s="4">
        <f ca="1">AJ71/AJ$44</f>
        <v>3.6649908586822322E-2</v>
      </c>
      <c r="AW71" s="4">
        <f ca="1">AK71/AK$44</f>
        <v>3.6651085930356465E-2</v>
      </c>
      <c r="AX71" s="4">
        <f ca="1">AL71/AL$44</f>
        <v>3.6676509144351915E-2</v>
      </c>
      <c r="AY71" s="4">
        <f ca="1">AM71/AM$44</f>
        <v>3.6680782608677444E-2</v>
      </c>
      <c r="AZ71" s="4">
        <f ca="1">AN71*OFFSET($E$30,AZ$45,0)</f>
        <v>3.6999115470564869E-7</v>
      </c>
      <c r="BA71" s="4">
        <f ca="1">AO71*OFFSET($E$30,BA$45,0)</f>
        <v>1.9886711621657054E-6</v>
      </c>
      <c r="BB71" s="4">
        <f ca="1">AP71*OFFSET($E$30,BB$45,0)</f>
        <v>3.7084158266310276E-6</v>
      </c>
      <c r="BC71" s="4">
        <f ca="1">AQ71*OFFSET($E$30,BC$45,0)</f>
        <v>3.710206269453907E-6</v>
      </c>
      <c r="BD71" s="4">
        <f ca="1">AR71*OFFSET($E$30,BD$45,0)</f>
        <v>2.0009631609478783E-6</v>
      </c>
      <c r="BE71" s="4">
        <f ca="1">AS71*OFFSET($E$30,BE$45,0)</f>
        <v>3.7497155152809984E-6</v>
      </c>
      <c r="BF71" s="4">
        <f ca="1">AT71*OFFSET($E$30,BF$45,0)</f>
        <v>3.7562278033874802E-6</v>
      </c>
      <c r="BG71" s="4">
        <f ca="1">AU71*OFFSET($E$30,BG$45,0)</f>
        <v>2.8118532554463674E-6</v>
      </c>
      <c r="BH71" s="4">
        <f ca="1">AV71*OFFSET($E$30,BH$45,0)</f>
        <v>3.76806872658267E-6</v>
      </c>
      <c r="BI71" s="4">
        <f ca="1">AW71*OFFSET($E$30,BI$45,0)</f>
        <v>3.768189772214774E-6</v>
      </c>
      <c r="BJ71" s="4">
        <f ca="1">AX71*OFFSET($E$30,BJ$45,0)</f>
        <v>3.7708035964036814E-6</v>
      </c>
      <c r="BK71" s="4">
        <f ca="1">AY71*OFFSET($E$30,BK$45,0)</f>
        <v>3.7712429619546496E-6</v>
      </c>
      <c r="BL71" s="4">
        <f ca="1">AZ71*$N$11</f>
        <v>7.3998230941129746E-13</v>
      </c>
      <c r="BM71" s="4">
        <f ca="1">BA71*$N$11</f>
        <v>3.9773423243314113E-12</v>
      </c>
      <c r="BN71" s="4">
        <f ca="1">BB71*$N$11</f>
        <v>7.4168316532620564E-12</v>
      </c>
      <c r="BO71" s="4">
        <f ca="1">BC71*$N$11</f>
        <v>7.4204125389078159E-12</v>
      </c>
      <c r="BP71" s="4">
        <f ca="1">BD71*$N$11</f>
        <v>4.0019263218957572E-12</v>
      </c>
      <c r="BQ71" s="4">
        <f ca="1">BE71*$N$11</f>
        <v>7.4994310305619983E-12</v>
      </c>
      <c r="BR71" s="4">
        <f ca="1">BF71*$N$11</f>
        <v>7.5124556067749622E-12</v>
      </c>
      <c r="BS71" s="4">
        <f ca="1">BG71*$N$11</f>
        <v>5.6237065108927356E-12</v>
      </c>
      <c r="BT71" s="4">
        <f ca="1">BH71*$N$11</f>
        <v>7.5361374531653411E-12</v>
      </c>
      <c r="BU71" s="4">
        <f ca="1">BI71*$N$11</f>
        <v>7.5363795444295488E-12</v>
      </c>
      <c r="BV71" s="4">
        <f ca="1">BJ71*$N$11</f>
        <v>7.5416071928073635E-12</v>
      </c>
      <c r="BW71" s="4">
        <f ca="1">BK71*$N$11</f>
        <v>7.5424859239093011E-12</v>
      </c>
      <c r="BX71" s="4">
        <f ca="1">(IF(BX$46&lt;=4,$Q71,$S71)*IF(BX$47&lt;=4,$Q71,$S71)*$N71*EXP(2*$O$8*$O$9*(2-$E71)))*OFFSET($K$19,BX$46,0)*OFFSET($K$19,BX$47,0)/($N$50^2)</f>
        <v>1.3847234094455167E-4</v>
      </c>
      <c r="BY71" s="4">
        <f ca="1">(IF(BY$46&lt;=4,$Q71,$S71)*IF(BY$47&lt;=4,$Q71,$S71)*$N71*EXP(2*$O$8*$O$9*(2-$E71)))*OFFSET($K$19,BY$46,0)*OFFSET($K$19,BY$47,0)/($N$50^2)</f>
        <v>2.3000320740579356E-2</v>
      </c>
      <c r="BZ71" s="4">
        <f ca="1">(IF(BZ$46&lt;=4,$Q71,$S71)*IF(BZ$47&lt;=4,$Q71,$S71)*$N71*EXP(2*$O$8*$O$9*(2-$E71)))*OFFSET($K$19,BZ$46,0)*OFFSET($K$19,BZ$47,0)/($N$50^2)</f>
        <v>6.7337636913187924E-3</v>
      </c>
      <c r="CA71" s="4">
        <f ca="1">(IF(CA$46&lt;=4,$Q71,$S71)*IF(CA$47&lt;=4,$Q71,$S71)*$N71*EXP(2*$O$8*$O$9*(2-$E71)))*OFFSET($K$19,CA$46,0)*OFFSET($K$19,CA$47,0)/($N$50^2)</f>
        <v>6.8080869359098553E-3</v>
      </c>
      <c r="CB71" s="4">
        <f ca="1">(IF(CB$46&lt;=4,$Q71,$S71)*IF(CB$47&lt;=4,$Q71,$S71)*$N71*EXP(2*$O$8*$O$9*(2-$E71)))*OFFSET($K$19,CB$46,0)*OFFSET($K$19,CB$47,0)/($N$50^2)</f>
        <v>2.3309954735817321E-2</v>
      </c>
      <c r="CC71" s="4">
        <f ca="1">(IF(CC$46&lt;=4,$Q71,$S71)*IF(CC$47&lt;=4,$Q71,$S71)*$N71*EXP(2*$O$8*$O$9*(2-$E71)))*OFFSET($K$19,CC$46,0)*OFFSET($K$19,CC$47,0)/($N$50^2)</f>
        <v>5.0105372336944301E-2</v>
      </c>
      <c r="CD71" s="4">
        <f ca="1">(IF(CD$46&lt;=4,$Q71,$S71)*IF(CD$47&lt;=4,$Q71,$S71)*$N71*EXP(2*$O$8*$O$9*(2-$E71)))*OFFSET($K$19,CD$46,0)*OFFSET($K$19,CD$47,0)/($N$50^2)</f>
        <v>8.8359895107890815E-2</v>
      </c>
      <c r="CE71" s="4">
        <f ca="1">(IF(CE$46&lt;=4,$Q71,$S71)*IF(CE$47&lt;=4,$Q71,$S71)*$N71*EXP(2*$O$8*$O$9*(2-$E71)))*OFFSET($K$19,CE$46,0)*OFFSET($K$19,CE$47,0)/($N$50^2)</f>
        <v>3.871794408291759</v>
      </c>
      <c r="CF71" s="4">
        <f ca="1">(IF(CF$46&lt;=4,$Q71,$S71)*IF(CF$47&lt;=4,$Q71,$S71)*$N71*EXP(2*$O$8*$O$9*(2-$E71)))*OFFSET($K$19,CF$46,0)*OFFSET($K$19,CF$47,0)/($N$50^2)</f>
        <v>1.1335384797833672</v>
      </c>
      <c r="CG71" s="4">
        <f ca="1">(IF(CG$46&lt;=4,$Q71,$S71)*IF(CG$47&lt;=4,$Q71,$S71)*$N71*EXP(2*$O$8*$O$9*(2-$E71)))*OFFSET($K$19,CG$46,0)*OFFSET($K$19,CG$47,0)/($N$50^2)</f>
        <v>1.146049797606256</v>
      </c>
      <c r="CH71" s="4">
        <f ca="1">(IF(CH$46&lt;=4,$Q71,$S71)*IF(CH$47&lt;=4,$Q71,$S71)*$N71*EXP(2*$O$8*$O$9*(2-$E71)))*OFFSET($K$19,CH$46,0)*OFFSET($K$19,CH$47,0)/($N$50^2)</f>
        <v>8.3225258323417908</v>
      </c>
      <c r="CI71" s="4">
        <f ca="1">(IF(CI$46&lt;=4,$Q71,$S71)*IF(CI$47&lt;=4,$Q71,$S71)*$N71*EXP(2*$O$8*$O$9*(2-$E71)))*OFFSET($K$19,CI$46,0)*OFFSET($K$19,CI$47,0)/($N$50^2)</f>
        <v>14.676619996618903</v>
      </c>
      <c r="CJ71" s="4">
        <f ca="1">BX71/BX$44</f>
        <v>1.3781611732783738E-4</v>
      </c>
      <c r="CK71" s="4">
        <f ca="1">BY71/BY$44</f>
        <v>1.2842869146382442E-2</v>
      </c>
      <c r="CL71" s="4">
        <f ca="1">BZ71/BZ$44</f>
        <v>6.1647234482906672E-3</v>
      </c>
      <c r="CM71" s="4">
        <f ca="1">CA71/CA$44</f>
        <v>6.2269579516307004E-3</v>
      </c>
      <c r="CN71" s="4">
        <f ca="1">CB71/CB$44</f>
        <v>1.2938838075689407E-2</v>
      </c>
      <c r="CO71" s="4">
        <f ca="1">CC71/CC$44</f>
        <v>2.97036836720979E-2</v>
      </c>
      <c r="CP71" s="4">
        <f ca="1">CD71/CD$44</f>
        <v>3.9959608816362895E-2</v>
      </c>
      <c r="CQ71" s="4">
        <f ca="1">CE71/CE$44</f>
        <v>2.8864323523475507E-2</v>
      </c>
      <c r="CR71" s="4">
        <f ca="1">CF71/CF$44</f>
        <v>6.8539571391125126E-2</v>
      </c>
      <c r="CS71" s="4">
        <f ca="1">CG71/CG$44</f>
        <v>6.8584843720211897E-2</v>
      </c>
      <c r="CT71" s="4">
        <f ca="1">CH71/CH$44</f>
        <v>7.2316649638574565E-2</v>
      </c>
      <c r="CU71" s="4">
        <f ca="1">CI71/CI$44</f>
        <v>7.2589727131066442E-2</v>
      </c>
      <c r="CV71" s="4">
        <f ca="1">CJ71*OFFSET($F$30,CV$45,0)</f>
        <v>1.6296755874016772E-8</v>
      </c>
      <c r="CW71" s="4">
        <f ca="1">CK71*OFFSET($F$30,CW$45,0)</f>
        <v>1.5186692765597239E-6</v>
      </c>
      <c r="CX71" s="4">
        <f ca="1">CL71*OFFSET($F$30,CX$45,0)</f>
        <v>7.2897854776037145E-7</v>
      </c>
      <c r="CY71" s="4">
        <f ca="1">CM71*OFFSET($F$30,CY$45,0)</f>
        <v>7.3633777778033034E-7</v>
      </c>
      <c r="CZ71" s="4">
        <f ca="1">CN71*OFFSET($F$30,CZ$45,0)</f>
        <v>1.5300176024502724E-6</v>
      </c>
      <c r="DA71" s="4">
        <f ca="1">CO71*OFFSET($F$30,DA$45,0)</f>
        <v>3.5124605942255766E-6</v>
      </c>
      <c r="DB71" s="4">
        <f ca="1">CP71*OFFSET($F$30,DB$45,0)</f>
        <v>4.7252237425349123E-6</v>
      </c>
      <c r="DC71" s="4">
        <f ca="1">CQ71*OFFSET($F$30,DC$45,0)</f>
        <v>3.4132062566509787E-6</v>
      </c>
      <c r="DD71" s="4">
        <f ca="1">CR71*OFFSET($F$30,DD$45,0)</f>
        <v>8.1048043170005457E-6</v>
      </c>
      <c r="DE71" s="4">
        <f ca="1">CS71*OFFSET($F$30,DE$45,0)</f>
        <v>8.1101577699150576E-6</v>
      </c>
      <c r="DF71" s="4">
        <f ca="1">CT71*OFFSET($F$30,DF$45,0)</f>
        <v>8.5514438197614426E-6</v>
      </c>
      <c r="DG71" s="4">
        <f ca="1">CU71*OFFSET($F$30,DG$45,0)</f>
        <v>8.5837352332486074E-6</v>
      </c>
      <c r="DH71" s="4">
        <f ca="1">CV71*$O$11</f>
        <v>2.9334160573230187E-13</v>
      </c>
      <c r="DI71" s="4">
        <f ca="1">CW71*$O$11</f>
        <v>2.733604697807503E-11</v>
      </c>
      <c r="DJ71" s="4">
        <f ca="1">CX71*$O$11</f>
        <v>1.3121613859686686E-11</v>
      </c>
      <c r="DK71" s="4">
        <f ca="1">CY71*$O$11</f>
        <v>1.3254080000045946E-11</v>
      </c>
      <c r="DL71" s="4">
        <f ca="1">CZ71*$O$11</f>
        <v>2.7540316844104903E-11</v>
      </c>
      <c r="DM71" s="4">
        <f ca="1">DA71*$O$11</f>
        <v>6.3224290696060385E-11</v>
      </c>
      <c r="DN71" s="4">
        <f ca="1">DB71*$O$11</f>
        <v>8.5054027365628421E-11</v>
      </c>
      <c r="DO71" s="4">
        <f ca="1">DC71*$O$11</f>
        <v>6.1437712619717622E-11</v>
      </c>
      <c r="DP71" s="4">
        <f ca="1">DD71*$O$11</f>
        <v>1.4588647770600982E-10</v>
      </c>
      <c r="DQ71" s="4">
        <f ca="1">DE71*$O$11</f>
        <v>1.4598283985847103E-10</v>
      </c>
      <c r="DR71" s="4">
        <f ca="1">DF71*$O$11</f>
        <v>1.5392598875570597E-10</v>
      </c>
      <c r="DS71" s="4">
        <f ca="1">DG71*$O$11</f>
        <v>1.5450723419847494E-10</v>
      </c>
      <c r="DT71" s="4">
        <f ca="1">(IF(DT$45&lt;=4,$P71,$R71)*$N71*EXP(2*$N$8*$N$9*(1-$E71)))*OFFSET($J$19,DT$45,0)/$N$50</f>
        <v>2.4717040063028047E-5</v>
      </c>
      <c r="DU71" s="4">
        <f ca="1">(IF(DU$45&lt;=4,$P71,$R71)*$N71*EXP(2*$N$8*$N$9*(1-$E71)))*OFFSET($J$19,DU$45,0)/$N$50</f>
        <v>9.6765469390387981E-5</v>
      </c>
      <c r="DV71" s="4">
        <f ca="1">(IF(DV$45&lt;=4,$P71,$R71)*$N71*EXP(2*$N$8*$N$9*(1-$E71)))*OFFSET($J$19,DV$45,0)/$N$50</f>
        <v>3.772879166976275E-4</v>
      </c>
      <c r="DW71" s="4">
        <f ca="1">(IF(DW$45&lt;=4,$P71,$R71)*$N71*EXP(2*$N$8*$N$9*(1-$E71)))*OFFSET($J$19,DW$45,0)/$N$50</f>
        <v>1.4480921303408898E-3</v>
      </c>
      <c r="DX71" s="4">
        <f ca="1">(IF(DX$45&lt;=4,$P71,$R71)*$N71*EXP(2*$N$8*$N$9*(1-$E71)))*OFFSET($J$19,DX$45,0)/$N$50</f>
        <v>3.6458459597188971E-2</v>
      </c>
      <c r="DY71" s="4">
        <f ca="1">(IF(DY$45&lt;=4,$P71,$R71)*$N71*EXP(2*$N$8*$N$9*(1-$E71)))*OFFSET($J$19,DY$45,0)/$N$50</f>
        <v>4.9935817020849753E-2</v>
      </c>
      <c r="DZ71" s="4">
        <f ca="1">(IF(DZ$45&lt;=4,$P71,$R71)*$N71*EXP(2*$N$8*$N$9*(1-$E71)))*OFFSET($J$19,DZ$45,0)/$N$50</f>
        <v>5.129908978004151E-2</v>
      </c>
      <c r="EA71" s="4">
        <f ca="1">(IF(EA$45&lt;=4,$P71,$R71)*$N71*EXP(2*$N$8*$N$9*(1-$E71)))*OFFSET($J$19,EA$45,0)/$N$50</f>
        <v>5.1399968628809141E-2</v>
      </c>
      <c r="EB71" s="4">
        <f ca="1">DT71/DT$44</f>
        <v>2.441778583228415E-5</v>
      </c>
      <c r="EC71" s="4">
        <f ca="1">DU71/DU$44</f>
        <v>9.233524746241379E-5</v>
      </c>
      <c r="ED71" s="4">
        <f ca="1">DV71/DV$44</f>
        <v>3.1783050130353911E-4</v>
      </c>
      <c r="EE71" s="4">
        <f ca="1">DW71/DW$44</f>
        <v>8.4288659002563506E-4</v>
      </c>
      <c r="EF71" s="4">
        <f ca="1">DX71/DX$44</f>
        <v>1.8239033142190181E-2</v>
      </c>
      <c r="EG71" s="4">
        <f ca="1">DY71/DY$44</f>
        <v>2.1086059675163922E-2</v>
      </c>
      <c r="EH71" s="4">
        <f ca="1">DZ71/DZ$44</f>
        <v>2.1325365267294484E-2</v>
      </c>
      <c r="EI71" s="4">
        <f ca="1">EA71/EA$44</f>
        <v>2.1342778324887166E-2</v>
      </c>
      <c r="EJ71" s="4">
        <f ca="1">EB71*OFFSET($H$19,EJ$45,0)</f>
        <v>1.0041814423526857E-8</v>
      </c>
      <c r="EK71" s="4">
        <f ca="1">EC71*OFFSET($H$19,EK$45,0)</f>
        <v>3.7972870518917672E-8</v>
      </c>
      <c r="EL71" s="4">
        <f ca="1">ED71*OFFSET($H$19,EL$45,0)</f>
        <v>1.3070779366108047E-7</v>
      </c>
      <c r="EM71" s="4">
        <f ca="1">EE71*OFFSET($H$19,EM$45,0)</f>
        <v>3.4663711014804239E-7</v>
      </c>
      <c r="EN71" s="4">
        <f ca="1">EF71*OFFSET($H$19,EN$45,0)</f>
        <v>3.750401189862856E-6</v>
      </c>
      <c r="EO71" s="4">
        <f ca="1">EG71*OFFSET($H$19,EO$45,0)</f>
        <v>4.3358210207055815E-6</v>
      </c>
      <c r="EP71" s="4">
        <f ca="1">EH71*OFFSET($H$19,EP$45,0)</f>
        <v>4.385028233087428E-6</v>
      </c>
      <c r="EQ71" s="4">
        <f ca="1">EI71*OFFSET($H$19,EQ$45,0)</f>
        <v>4.3886087930549231E-6</v>
      </c>
      <c r="ER71" s="4">
        <f ca="1">EJ71*$N$11</f>
        <v>2.0083628847053718E-14</v>
      </c>
      <c r="ES71" s="4">
        <f ca="1">EK71*$N$11</f>
        <v>7.5945741037835357E-14</v>
      </c>
      <c r="ET71" s="4">
        <f ca="1">EL71*$N$11</f>
        <v>2.61415587322161E-13</v>
      </c>
      <c r="EU71" s="4">
        <f ca="1">EM71*$N$11</f>
        <v>6.9327422029608492E-13</v>
      </c>
      <c r="EV71" s="4">
        <f ca="1">EN71*$N$11</f>
        <v>7.5008023797257138E-12</v>
      </c>
      <c r="EW71" s="4">
        <f ca="1">EO71*$N$11</f>
        <v>8.6716420414111643E-12</v>
      </c>
      <c r="EX71" s="4">
        <f ca="1">EP71*$N$11</f>
        <v>8.7700564661748572E-12</v>
      </c>
      <c r="EY71" s="4">
        <f ca="1">EQ71*$N$11</f>
        <v>8.7772175861098481E-12</v>
      </c>
      <c r="EZ71" s="4">
        <f ca="1">(IF(EZ$45&lt;=4,$Q71,$S71)*$N71*EXP(2*$O$8*$O$9*(1-$E71)))*OFFSET($K$19,EZ$45,0)/$N$50</f>
        <v>1.7300854645037535E-6</v>
      </c>
      <c r="FA71" s="4">
        <f ca="1">(IF(FA$45&lt;=4,$Q71,$S71)*$N71*EXP(2*$O$8*$O$9*(1-$E71)))*OFFSET($K$19,FA$45,0)/$N$50</f>
        <v>2.2457734875975938E-5</v>
      </c>
      <c r="FB71" s="4">
        <f ca="1">(IF(FB$45&lt;=4,$Q71,$S71)*$N71*EXP(2*$O$8*$O$9*(1-$E71)))*OFFSET($K$19,FB$45,0)/$N$50</f>
        <v>2.9123660069288893E-4</v>
      </c>
      <c r="FC71" s="4">
        <f ca="1">(IF(FC$45&lt;=4,$Q71,$S71)*$N71*EXP(2*$O$8*$O$9*(1-$E71)))*OFFSET($K$19,FC$45,0)/$N$50</f>
        <v>3.7302402900892483E-3</v>
      </c>
      <c r="FD71" s="4">
        <f ca="1">(IF(FD$45&lt;=4,$Q71,$S71)*$N71*EXP(2*$O$8*$O$9*(1-$E71)))*OFFSET($K$19,FD$45,0)/$N$50</f>
        <v>6.2602087739967941E-4</v>
      </c>
      <c r="FE71" s="4">
        <f ca="1">(IF(FE$45&lt;=4,$Q71,$S71)*$N71*EXP(2*$O$8*$O$9*(1-$E71)))*OFFSET($K$19,FE$45,0)/$N$50</f>
        <v>1.0920959280789904E-3</v>
      </c>
      <c r="FF71" s="4">
        <f ca="1">(IF(FF$45&lt;=4,$Q71,$S71)*$N71*EXP(2*$O$8*$O$9*(1-$E71)))*OFFSET($K$19,FF$45,0)/$N$50</f>
        <v>1.1039762101837495E-3</v>
      </c>
      <c r="FG71" s="4">
        <f ca="1">(IF(FG$45&lt;=4,$Q71,$S71)*$N71*EXP(2*$O$8*$O$9*(1-$E71)))*OFFSET($K$19,FG$45,0)/$N$50</f>
        <v>1.1041498278741612E-3</v>
      </c>
      <c r="FH71" s="4">
        <f ca="1">EZ71/EZ$44</f>
        <v>1.7284910594356154E-6</v>
      </c>
      <c r="FI71" s="4">
        <f ca="1">FA71/FA$44</f>
        <v>2.2192013417146633E-5</v>
      </c>
      <c r="FJ71" s="4">
        <f ca="1">FB71/FB$44</f>
        <v>2.5209222460274286E-4</v>
      </c>
      <c r="FK71" s="4">
        <f ca="1">FC71/FC$44</f>
        <v>1.248054413321865E-3</v>
      </c>
      <c r="FL71" s="4">
        <f ca="1">FD71/FD$44</f>
        <v>6.2068063059578823E-4</v>
      </c>
      <c r="FM71" s="4">
        <f ca="1">FE71/FE$44</f>
        <v>1.0759465499172454E-3</v>
      </c>
      <c r="FN71" s="4">
        <f ca="1">FF71/FF$44</f>
        <v>1.0874762156183907E-3</v>
      </c>
      <c r="FO71" s="4">
        <f ca="1">FG71/FG$44</f>
        <v>1.0876446819265428E-3</v>
      </c>
      <c r="FP71" s="4">
        <f ca="1">FH71*OFFSET($I$19,FP$45,0)</f>
        <v>1.2263644066695691E-9</v>
      </c>
      <c r="FQ71" s="4">
        <f ca="1">FI71*OFFSET($I$19,FQ$45,0)</f>
        <v>1.5745233519465535E-8</v>
      </c>
      <c r="FR71" s="4">
        <f ca="1">FJ71*OFFSET($I$19,FR$45,0)</f>
        <v>1.7885943335564604E-7</v>
      </c>
      <c r="FS71" s="4">
        <f ca="1">FK71*OFFSET($I$19,FS$45,0)</f>
        <v>8.8549460625186318E-7</v>
      </c>
      <c r="FT71" s="4">
        <f ca="1">FL71*OFFSET($I$19,FT$45,0)</f>
        <v>2.2018645370385586E-7</v>
      </c>
      <c r="FU71" s="4">
        <f ca="1">FM71*OFFSET($I$19,FU$45,0)</f>
        <v>3.8169203858314275E-7</v>
      </c>
      <c r="FV71" s="4">
        <f ca="1">FN71*OFFSET($I$19,FV$45,0)</f>
        <v>3.8578218749062408E-7</v>
      </c>
      <c r="FW71" s="4">
        <f ca="1">FO71*OFFSET($I$19,FW$45,0)</f>
        <v>3.8584195091344102E-7</v>
      </c>
      <c r="FX71" s="4">
        <f ca="1">FP71*$O$11</f>
        <v>2.2074559320052245E-14</v>
      </c>
      <c r="FY71" s="4">
        <f ca="1">FQ71*$O$11</f>
        <v>2.8341420335037961E-13</v>
      </c>
      <c r="FZ71" s="4">
        <f ca="1">FR71*$O$11</f>
        <v>3.2194698004016286E-12</v>
      </c>
      <c r="GA71" s="4">
        <f ca="1">FS71*$O$11</f>
        <v>1.5938902912533536E-11</v>
      </c>
      <c r="GB71" s="4">
        <f ca="1">FT71*$O$11</f>
        <v>3.9633561666694055E-12</v>
      </c>
      <c r="GC71" s="4">
        <f ca="1">FU71*$O$11</f>
        <v>6.8704566944965694E-12</v>
      </c>
      <c r="GD71" s="4">
        <f ca="1">FV71*$O$11</f>
        <v>6.9440793748312334E-12</v>
      </c>
      <c r="GE71" s="4">
        <f ca="1">FW71*$O$11</f>
        <v>6.9451551164419384E-12</v>
      </c>
    </row>
    <row r="72" spans="1:187" x14ac:dyDescent="0.2">
      <c r="A72">
        <v>68</v>
      </c>
      <c r="B72">
        <v>222</v>
      </c>
      <c r="C72">
        <v>126</v>
      </c>
      <c r="D72" s="10" t="s">
        <v>35</v>
      </c>
      <c r="E72">
        <f>E51-2*E50</f>
        <v>0</v>
      </c>
      <c r="F72" s="10">
        <v>14</v>
      </c>
      <c r="G72" s="10">
        <v>51</v>
      </c>
      <c r="H72" s="10"/>
      <c r="I72" s="10">
        <v>1</v>
      </c>
      <c r="J72" s="10">
        <v>2</v>
      </c>
      <c r="K72" s="10"/>
      <c r="M72" s="11">
        <f>N72/O72</f>
        <v>1.4589714336181798E-9</v>
      </c>
      <c r="N72" s="4">
        <f>10^(AA72+I72*LOG10(_xlfn.XLOOKUP(F72,$B$50:$B$60,$N$50:$N$60))+J72*LOG10(_xlfn.XLOOKUP(G72,$B$50:$B$60,$N$50:$N$60))+IFERROR(K72*LOG10(_xlfn.XLOOKUP(H72,$B$50:$B$60,$N$50:$N$60)),0))</f>
        <v>1.4589714336181798E-9</v>
      </c>
      <c r="O72" s="9">
        <f>LOOKUP(E72,$J$8:$J$16,$K$8:$K$16)</f>
        <v>1</v>
      </c>
      <c r="P72" s="4"/>
      <c r="Q72" s="4"/>
      <c r="R72" s="4"/>
      <c r="S72" s="4"/>
      <c r="T72" s="8">
        <f>X72+2*T56</f>
        <v>-16.22</v>
      </c>
      <c r="U72" s="13">
        <f>Y72*220*8.314*LN(10)+2*U56</f>
        <v>112335.18737377887</v>
      </c>
      <c r="V72" s="18">
        <f t="shared" si="9"/>
        <v>298.15146094215862</v>
      </c>
      <c r="W72" s="18">
        <f t="shared" si="8"/>
        <v>-16.913728000000003</v>
      </c>
      <c r="X72">
        <v>11.78</v>
      </c>
      <c r="Y72" s="18">
        <v>0</v>
      </c>
      <c r="Z72">
        <f>220*Y72*(0.003354-(1/$H$8))</f>
        <v>0</v>
      </c>
      <c r="AA72">
        <f>X72+Z72</f>
        <v>11.78</v>
      </c>
      <c r="AB72" s="4"/>
    </row>
    <row r="73" spans="1:187" x14ac:dyDescent="0.2">
      <c r="A73">
        <v>69</v>
      </c>
      <c r="B73">
        <v>223</v>
      </c>
      <c r="C73">
        <v>127</v>
      </c>
      <c r="D73" s="10" t="s">
        <v>36</v>
      </c>
      <c r="E73">
        <f>E51+E57</f>
        <v>0</v>
      </c>
      <c r="F73" s="10">
        <v>14</v>
      </c>
      <c r="G73" s="10">
        <v>54</v>
      </c>
      <c r="H73" s="10"/>
      <c r="I73" s="10">
        <v>1</v>
      </c>
      <c r="J73" s="10">
        <v>1</v>
      </c>
      <c r="K73" s="10"/>
      <c r="M73" s="11">
        <f>N73/O73</f>
        <v>1.5583254780785923E-9</v>
      </c>
      <c r="N73" s="4">
        <f>10^(AA73+I73*LOG10(_xlfn.XLOOKUP(F73,$B$50:$B$60,$N$50:$N$60))+J73*LOG10(_xlfn.XLOOKUP(G73,$B$50:$B$60,$N$50:$N$60))+IFERROR(K73*LOG10(_xlfn.XLOOKUP(H73,$B$50:$B$60,$N$50:$N$60)),0))</f>
        <v>1.5583254780785923E-9</v>
      </c>
      <c r="O73" s="9">
        <f>LOOKUP(E73,$J$8:$J$16,$K$8:$K$16)</f>
        <v>1</v>
      </c>
      <c r="P73" s="4"/>
      <c r="Q73" s="4"/>
      <c r="R73" s="4"/>
      <c r="S73" s="4"/>
      <c r="T73" s="18">
        <v>2.36</v>
      </c>
      <c r="U73" s="18">
        <f>Y73*220*8.314*LN(10)</f>
        <v>8844.3859179764549</v>
      </c>
      <c r="V73" s="18">
        <f t="shared" si="9"/>
        <v>298.15146094215862</v>
      </c>
      <c r="W73" s="18">
        <f t="shared" si="8"/>
        <v>2.3053813333333335</v>
      </c>
      <c r="X73">
        <v>2.36</v>
      </c>
      <c r="Y73" s="18">
        <v>2.1</v>
      </c>
      <c r="Z73">
        <f>220*Y73*(0.003354-(1/$H$8))</f>
        <v>-5.4618666666666482E-2</v>
      </c>
      <c r="AA73">
        <f>X73+Z73</f>
        <v>2.3053813333333335</v>
      </c>
      <c r="AB73" s="4"/>
    </row>
    <row r="74" spans="1:187" x14ac:dyDescent="0.2">
      <c r="A74">
        <v>71</v>
      </c>
      <c r="B74">
        <v>224</v>
      </c>
      <c r="C74">
        <v>128</v>
      </c>
      <c r="D74" s="10" t="s">
        <v>37</v>
      </c>
      <c r="E74">
        <f>E51+E59</f>
        <v>0</v>
      </c>
      <c r="F74" s="10">
        <v>14</v>
      </c>
      <c r="G74" s="10">
        <v>55</v>
      </c>
      <c r="H74" s="10"/>
      <c r="I74" s="10">
        <v>1</v>
      </c>
      <c r="J74" s="10">
        <v>1</v>
      </c>
      <c r="K74" s="10"/>
      <c r="M74" s="11">
        <f>N74/O74</f>
        <v>8.5746827289583347E-8</v>
      </c>
      <c r="N74" s="4">
        <f>10^(AA74+I74*LOG10(_xlfn.XLOOKUP(F74,$B$50:$B$60,$N$50:$N$60))+J74*LOG10(_xlfn.XLOOKUP(G74,$B$50:$B$60,$N$50:$N$60))+IFERROR(K74*LOG10(_xlfn.XLOOKUP(H74,$B$50:$B$60,$N$50:$N$60)),0))</f>
        <v>8.5746827289583347E-8</v>
      </c>
      <c r="O74" s="9">
        <f>LOOKUP(E74,$J$8:$J$16,$K$8:$K$16)</f>
        <v>1</v>
      </c>
      <c r="P74" s="4"/>
      <c r="Q74" s="4"/>
      <c r="R74" s="4"/>
      <c r="S74" s="4"/>
      <c r="T74" s="18">
        <v>6.75</v>
      </c>
      <c r="U74" s="18">
        <v>0</v>
      </c>
      <c r="V74" s="18">
        <f t="shared" si="9"/>
        <v>298.15146094215862</v>
      </c>
      <c r="W74" s="18">
        <f t="shared" si="8"/>
        <v>6.7500000000000009</v>
      </c>
      <c r="X74">
        <v>6.75</v>
      </c>
      <c r="Y74" s="18">
        <v>0</v>
      </c>
      <c r="Z74">
        <f>220*Y74*(0.003354-(1/$H$8))</f>
        <v>0</v>
      </c>
      <c r="AA74">
        <f>X74+Z74</f>
        <v>6.75</v>
      </c>
      <c r="AB74" s="4"/>
    </row>
    <row r="75" spans="1:187" x14ac:dyDescent="0.2">
      <c r="A75">
        <v>72</v>
      </c>
      <c r="B75">
        <v>225</v>
      </c>
      <c r="C75">
        <v>129</v>
      </c>
      <c r="D75" s="10" t="s">
        <v>38</v>
      </c>
      <c r="E75">
        <f>E51+2*E59</f>
        <v>-2</v>
      </c>
      <c r="F75" s="10">
        <v>14</v>
      </c>
      <c r="G75" s="10">
        <v>55</v>
      </c>
      <c r="H75" s="10"/>
      <c r="I75" s="10">
        <v>1</v>
      </c>
      <c r="J75" s="10">
        <v>2</v>
      </c>
      <c r="K75" s="10"/>
      <c r="M75" s="11">
        <f>N75/O75</f>
        <v>2.4699142978270598E-11</v>
      </c>
      <c r="N75" s="4">
        <f>10^(AA75+I75*LOG10(_xlfn.XLOOKUP(F75,$B$50:$B$60,$N$50:$N$60))+J75*LOG10(_xlfn.XLOOKUP(G75,$B$50:$B$60,$N$50:$N$60))+IFERROR(K75*LOG10(_xlfn.XLOOKUP(H75,$B$50:$B$60,$N$50:$N$60)),0))</f>
        <v>2.2306163769797501E-11</v>
      </c>
      <c r="O75" s="9">
        <f>LOOKUP(E75,$J$8:$J$16,$K$8:$K$16)</f>
        <v>0.9031148890235442</v>
      </c>
      <c r="P75" s="4"/>
      <c r="Q75" s="4"/>
      <c r="R75" s="4"/>
      <c r="S75" s="4"/>
      <c r="T75" s="18">
        <v>9.92</v>
      </c>
      <c r="U75" s="18">
        <v>0</v>
      </c>
      <c r="V75" s="18">
        <f t="shared" si="9"/>
        <v>298.15146094215862</v>
      </c>
      <c r="W75" s="18">
        <f t="shared" si="8"/>
        <v>9.92</v>
      </c>
      <c r="X75">
        <v>9.92</v>
      </c>
      <c r="Y75" s="18">
        <v>0</v>
      </c>
      <c r="Z75">
        <f>220*Y75*(0.003354-(1/$H$8))</f>
        <v>0</v>
      </c>
      <c r="AA75">
        <f>X75+Z75</f>
        <v>9.92</v>
      </c>
      <c r="AB75" s="4"/>
    </row>
    <row r="76" spans="1:187" x14ac:dyDescent="0.2">
      <c r="A76">
        <v>70</v>
      </c>
      <c r="B76">
        <v>226</v>
      </c>
      <c r="C76">
        <v>130</v>
      </c>
      <c r="D76" s="10" t="s">
        <v>39</v>
      </c>
      <c r="E76">
        <f>E51+E58</f>
        <v>1</v>
      </c>
      <c r="F76" s="10">
        <v>14</v>
      </c>
      <c r="G76" s="10">
        <v>52</v>
      </c>
      <c r="H76" s="10"/>
      <c r="I76" s="10">
        <v>1</v>
      </c>
      <c r="J76" s="10">
        <v>1</v>
      </c>
      <c r="K76" s="10"/>
      <c r="M76" s="11">
        <f>N76/O76</f>
        <v>1.3256656316292775E-12</v>
      </c>
      <c r="N76" s="4">
        <f>10^(AA76+I76*LOG10(_xlfn.XLOOKUP(F76,$B$50:$B$60,$N$50:$N$60))+J76*LOG10(_xlfn.XLOOKUP(G76,$B$50:$B$60,$N$50:$N$60))+IFERROR(K76*LOG10(_xlfn.XLOOKUP(H76,$B$50:$B$60,$N$50:$N$60)),0))</f>
        <v>1.2915824477380767E-12</v>
      </c>
      <c r="O76" s="9">
        <f>LOOKUP(E76,$J$8:$J$16,$K$8:$K$16)</f>
        <v>0.97428975823314379</v>
      </c>
      <c r="P76" s="4"/>
      <c r="Q76" s="4"/>
      <c r="R76" s="4"/>
      <c r="S76" s="4"/>
      <c r="T76" s="18">
        <v>0.4</v>
      </c>
      <c r="U76" s="18">
        <f>Y76*220*8.314*LN(10)</f>
        <v>6738.5797470296793</v>
      </c>
      <c r="V76" s="18">
        <f t="shared" si="9"/>
        <v>298.15146094215862</v>
      </c>
      <c r="W76" s="18">
        <f t="shared" si="8"/>
        <v>0.35838577777777786</v>
      </c>
      <c r="X76">
        <v>0.4</v>
      </c>
      <c r="Y76" s="18">
        <v>1.6</v>
      </c>
      <c r="Z76">
        <f>220*Y76*(0.003354-(1/$H$8))</f>
        <v>-4.161422222222208E-2</v>
      </c>
      <c r="AA76">
        <f>X76+Z76</f>
        <v>0.35838577777777791</v>
      </c>
      <c r="AB76" s="4"/>
    </row>
    <row r="77" spans="1:187" x14ac:dyDescent="0.2">
      <c r="A77">
        <v>73</v>
      </c>
      <c r="B77">
        <v>227</v>
      </c>
      <c r="C77">
        <v>131</v>
      </c>
      <c r="D77" s="10" t="s">
        <v>40</v>
      </c>
      <c r="E77">
        <f>E51+E50+E59</f>
        <v>1</v>
      </c>
      <c r="F77" s="10">
        <v>14</v>
      </c>
      <c r="G77" s="10">
        <v>1</v>
      </c>
      <c r="H77" s="10">
        <v>55</v>
      </c>
      <c r="I77" s="10">
        <v>1</v>
      </c>
      <c r="J77" s="10">
        <v>1</v>
      </c>
      <c r="K77" s="10">
        <v>1</v>
      </c>
      <c r="M77" s="11">
        <f>N77/O77</f>
        <v>1.7560218782276209E-7</v>
      </c>
      <c r="N77" s="4">
        <f>10^(AA77+I77*LOG10(_xlfn.XLOOKUP(F77,$B$50:$B$60,$N$50:$N$60))+J77*LOG10(_xlfn.XLOOKUP(G77,$B$50:$B$60,$N$50:$N$60))+IFERROR(K77*LOG10(_xlfn.XLOOKUP(H77,$B$50:$B$60,$N$50:$N$60)),0))</f>
        <v>1.7108741311905E-7</v>
      </c>
      <c r="O77" s="9">
        <f>LOOKUP(E77,$J$8:$J$16,$K$8:$K$16)</f>
        <v>0.97428975823314379</v>
      </c>
      <c r="P77" s="4"/>
      <c r="Q77" s="4"/>
      <c r="R77" s="4"/>
      <c r="S77" s="4"/>
      <c r="T77" s="18">
        <v>14.62</v>
      </c>
      <c r="U77" s="18">
        <v>0</v>
      </c>
      <c r="V77" s="18">
        <f t="shared" si="9"/>
        <v>298.15146094215862</v>
      </c>
      <c r="W77" s="18">
        <f t="shared" si="8"/>
        <v>14.620000000000001</v>
      </c>
      <c r="X77">
        <v>14.62</v>
      </c>
      <c r="Y77" s="18">
        <v>0</v>
      </c>
      <c r="Z77">
        <f>220*Y77*(0.003354-(1/$H$8))</f>
        <v>0</v>
      </c>
      <c r="AA77">
        <f>X77+Z77</f>
        <v>14.62</v>
      </c>
      <c r="AB77" s="4"/>
    </row>
    <row r="78" spans="1:187" x14ac:dyDescent="0.2">
      <c r="B78" s="2"/>
      <c r="J78"/>
    </row>
    <row r="79" spans="1:187" x14ac:dyDescent="0.2">
      <c r="J79"/>
    </row>
    <row r="80" spans="1:187" x14ac:dyDescent="0.2">
      <c r="A80" s="12" t="s">
        <v>244</v>
      </c>
      <c r="J80"/>
    </row>
    <row r="81" spans="1:16" x14ac:dyDescent="0.2">
      <c r="A81" s="6" t="s">
        <v>933</v>
      </c>
      <c r="B81" s="2" t="s">
        <v>934</v>
      </c>
      <c r="C81" s="6" t="s">
        <v>243</v>
      </c>
      <c r="D81" s="6" t="s">
        <v>932</v>
      </c>
      <c r="E81" s="6" t="s">
        <v>189</v>
      </c>
      <c r="F81" s="6" t="s">
        <v>26</v>
      </c>
      <c r="G81" s="6" t="s">
        <v>936</v>
      </c>
      <c r="H81" s="6" t="s">
        <v>937</v>
      </c>
      <c r="I81" s="6" t="s">
        <v>938</v>
      </c>
      <c r="J81" s="6" t="s">
        <v>945</v>
      </c>
      <c r="K81" s="6" t="s">
        <v>935</v>
      </c>
      <c r="L81" s="6" t="s">
        <v>946</v>
      </c>
      <c r="M81" s="6"/>
      <c r="O81" s="4"/>
    </row>
    <row r="82" spans="1:16" x14ac:dyDescent="0.2">
      <c r="A82" t="s">
        <v>7</v>
      </c>
      <c r="B82" s="11">
        <v>9.5998999999999998E-8</v>
      </c>
      <c r="C82">
        <v>0</v>
      </c>
      <c r="D82">
        <v>1</v>
      </c>
      <c r="E82" s="18">
        <f ca="1">OFFSET($B$49,_xlfn.XMATCH($A82,$D$50:$D$77),0)</f>
        <v>14</v>
      </c>
      <c r="J82" s="18">
        <v>2</v>
      </c>
      <c r="K82" s="11">
        <f ca="1">OFFSET(M$49,_xlfn.XMATCH($A82,$D$50:$D$77),0)</f>
        <v>9.5999336356572653E-8</v>
      </c>
      <c r="L82" s="11">
        <f ca="1">OFFSET(N$49,_xlfn.XMATCH($A82,$D$50:$D$77),0)</f>
        <v>8.6698429999999998E-8</v>
      </c>
      <c r="M82" s="9">
        <f ca="1">B82/K82</f>
        <v>0.99999649626148035</v>
      </c>
      <c r="O82" s="4" t="s">
        <v>245</v>
      </c>
      <c r="P82" s="4">
        <v>9.5998999999999998E-8</v>
      </c>
    </row>
    <row r="83" spans="1:16" x14ac:dyDescent="0.2">
      <c r="A83" t="s">
        <v>9</v>
      </c>
      <c r="B83" s="11">
        <v>3.6828E-5</v>
      </c>
      <c r="C83">
        <v>1</v>
      </c>
      <c r="D83">
        <v>2</v>
      </c>
      <c r="E83" s="18">
        <f t="shared" ref="E83:E146" ca="1" si="10">OFFSET($B$49,_xlfn.XMATCH($A83,$D$50:$D$77),0)</f>
        <v>7</v>
      </c>
      <c r="J83" s="18">
        <v>2</v>
      </c>
      <c r="K83" s="11">
        <f ca="1">OFFSET($M$49,_xlfn.XMATCH(A83,$D$50:$D$77),0)</f>
        <v>3.6827817151769845E-5</v>
      </c>
      <c r="L83" s="11">
        <f t="shared" ref="L83:L90" ca="1" si="11">OFFSET(N$49,_xlfn.XMATCH($A83,$D$50:$D$77),0)</f>
        <v>3.3259749999999999E-5</v>
      </c>
      <c r="M83" s="9">
        <f ca="1">B83/K83</f>
        <v>1.0000049649488971</v>
      </c>
      <c r="O83" s="4" t="s">
        <v>246</v>
      </c>
      <c r="P83" s="4">
        <v>3.6828E-5</v>
      </c>
    </row>
    <row r="84" spans="1:16" x14ac:dyDescent="0.2">
      <c r="A84" t="s">
        <v>10</v>
      </c>
      <c r="B84" s="11">
        <v>6.1754000000000005E-5</v>
      </c>
      <c r="C84">
        <v>2</v>
      </c>
      <c r="D84">
        <v>3</v>
      </c>
      <c r="E84" s="18">
        <f t="shared" ca="1" si="10"/>
        <v>4</v>
      </c>
      <c r="J84" s="18">
        <v>2</v>
      </c>
      <c r="K84" s="11">
        <f ca="1">OFFSET($M$49,_xlfn.XMATCH(A84,$D$50:$D$77),0)</f>
        <v>6.1754236008998008E-5</v>
      </c>
      <c r="L84" s="11">
        <f t="shared" ca="1" si="11"/>
        <v>5.5771169999999997E-5</v>
      </c>
      <c r="M84" s="9">
        <f ca="1">B84/K84</f>
        <v>0.99999617825410436</v>
      </c>
      <c r="O84" t="s">
        <v>247</v>
      </c>
      <c r="P84" s="4">
        <v>6.1754000000000005E-5</v>
      </c>
    </row>
    <row r="85" spans="1:16" x14ac:dyDescent="0.2">
      <c r="A85" t="s">
        <v>11</v>
      </c>
      <c r="B85" s="11">
        <v>1.3756E-4</v>
      </c>
      <c r="C85">
        <v>3</v>
      </c>
      <c r="D85">
        <v>4</v>
      </c>
      <c r="E85" s="18">
        <f t="shared" ca="1" si="10"/>
        <v>3</v>
      </c>
      <c r="J85" s="18">
        <v>1</v>
      </c>
      <c r="K85" s="11">
        <f ca="1">OFFSET($M$49,_xlfn.XMATCH(A85,$D$50:$D$77),0)</f>
        <v>1.3755507421430769E-4</v>
      </c>
      <c r="L85" s="11">
        <f t="shared" ca="1" si="11"/>
        <v>1.340185E-4</v>
      </c>
      <c r="M85" s="9">
        <f ca="1">B85/K85</f>
        <v>1.000035809552795</v>
      </c>
      <c r="O85" s="4" t="s">
        <v>248</v>
      </c>
      <c r="P85">
        <v>1.3756E-4</v>
      </c>
    </row>
    <row r="86" spans="1:16" x14ac:dyDescent="0.2">
      <c r="A86" t="s">
        <v>12</v>
      </c>
      <c r="B86" s="11">
        <v>6.7136000000000004E-6</v>
      </c>
      <c r="C86">
        <v>4</v>
      </c>
      <c r="D86">
        <v>5</v>
      </c>
      <c r="E86" s="18">
        <f t="shared" ca="1" si="10"/>
        <v>6</v>
      </c>
      <c r="J86" s="18">
        <v>1</v>
      </c>
      <c r="K86" s="11">
        <f ca="1">OFFSET($M$49,_xlfn.XMATCH(A86,$D$50:$D$77),0)</f>
        <v>6.713551019834058E-6</v>
      </c>
      <c r="L86" s="11">
        <f t="shared" ca="1" si="11"/>
        <v>6.5409439999999999E-6</v>
      </c>
      <c r="M86" s="9">
        <f ca="1">B86/K86</f>
        <v>1.0000072957166479</v>
      </c>
      <c r="O86" s="4" t="s">
        <v>249</v>
      </c>
      <c r="P86" s="4">
        <v>6.7136000000000004E-6</v>
      </c>
    </row>
    <row r="87" spans="1:16" x14ac:dyDescent="0.2">
      <c r="A87" t="s">
        <v>13</v>
      </c>
      <c r="B87" s="11">
        <v>9.8519999999999999E-5</v>
      </c>
      <c r="C87">
        <v>5</v>
      </c>
      <c r="D87">
        <v>6</v>
      </c>
      <c r="E87" s="18">
        <f t="shared" ca="1" si="10"/>
        <v>54</v>
      </c>
      <c r="J87" s="18">
        <v>-2</v>
      </c>
      <c r="K87" s="11">
        <f ca="1">OFFSET($M$49,_xlfn.XMATCH(A87,$D$50:$D$77),0)</f>
        <v>9.8519591561822242E-5</v>
      </c>
      <c r="L87" s="11">
        <f t="shared" ca="1" si="11"/>
        <v>8.8974510000000001E-5</v>
      </c>
      <c r="M87" s="9">
        <f ca="1">B87/K87</f>
        <v>1.0000041457558977</v>
      </c>
      <c r="O87" s="4" t="s">
        <v>250</v>
      </c>
      <c r="P87" s="4">
        <v>9.8519999999999999E-5</v>
      </c>
    </row>
    <row r="88" spans="1:16" x14ac:dyDescent="0.2">
      <c r="A88" t="s">
        <v>14</v>
      </c>
      <c r="B88" s="11">
        <v>6.6993999999999998E-6</v>
      </c>
      <c r="C88">
        <v>6</v>
      </c>
      <c r="D88">
        <v>7</v>
      </c>
      <c r="E88" s="18">
        <f t="shared" ca="1" si="10"/>
        <v>52</v>
      </c>
      <c r="J88" s="18">
        <v>-1</v>
      </c>
      <c r="K88" s="11">
        <f ca="1">OFFSET($M$49,_xlfn.XMATCH(A88,$D$50:$D$77),0)</f>
        <v>6.6994166210234067E-6</v>
      </c>
      <c r="L88" s="11">
        <f t="shared" ca="1" si="11"/>
        <v>6.5271730000000003E-6</v>
      </c>
      <c r="M88" s="9">
        <f ca="1">B88/K88</f>
        <v>0.99999751903421641</v>
      </c>
      <c r="O88" s="4" t="s">
        <v>251</v>
      </c>
      <c r="P88" s="4">
        <v>6.6993999999999998E-6</v>
      </c>
    </row>
    <row r="89" spans="1:16" x14ac:dyDescent="0.2">
      <c r="A89" t="s">
        <v>15</v>
      </c>
      <c r="B89" s="11">
        <v>1.9474000000000001E-7</v>
      </c>
      <c r="C89">
        <v>7</v>
      </c>
      <c r="D89">
        <v>8</v>
      </c>
      <c r="E89" s="18">
        <f t="shared" ca="1" si="10"/>
        <v>55</v>
      </c>
      <c r="J89" s="18">
        <v>-2</v>
      </c>
      <c r="K89" s="11">
        <f ca="1">OFFSET($M$49,_xlfn.XMATCH(A89,$D$50:$D$77),0)</f>
        <v>1.9474388268602105E-7</v>
      </c>
      <c r="L89" s="11">
        <f t="shared" ca="1" si="11"/>
        <v>1.758761E-7</v>
      </c>
      <c r="M89" s="9">
        <f ca="1">B89/K89</f>
        <v>0.99998006260341799</v>
      </c>
      <c r="O89" s="4" t="s">
        <v>252</v>
      </c>
      <c r="P89" s="4">
        <v>1.9474000000000001E-7</v>
      </c>
    </row>
    <row r="90" spans="1:16" x14ac:dyDescent="0.2">
      <c r="A90" s="16" t="s">
        <v>6</v>
      </c>
      <c r="B90" s="25">
        <v>2.76256E-8</v>
      </c>
      <c r="C90" s="16">
        <v>8</v>
      </c>
      <c r="D90" s="16">
        <v>9</v>
      </c>
      <c r="E90" s="24">
        <f t="shared" ca="1" si="10"/>
        <v>1</v>
      </c>
      <c r="F90" s="16"/>
      <c r="G90" s="16"/>
      <c r="H90" s="16"/>
      <c r="I90" s="16"/>
      <c r="J90" s="24">
        <v>1</v>
      </c>
      <c r="K90" s="25">
        <f ca="1">OFFSET($M$49,_xlfn.XMATCH(A90,$D$50:$D$77),0)</f>
        <v>2.7625609128930574E-8</v>
      </c>
      <c r="L90" s="11">
        <f t="shared" ca="1" si="11"/>
        <v>2.6915348039269097E-8</v>
      </c>
      <c r="M90" s="17">
        <f ca="1">B90/K90</f>
        <v>0.99999966954826114</v>
      </c>
      <c r="O90" s="4" t="s">
        <v>253</v>
      </c>
      <c r="P90" s="4">
        <v>2.76256E-8</v>
      </c>
    </row>
    <row r="91" spans="1:16" x14ac:dyDescent="0.2">
      <c r="A91" t="s">
        <v>601</v>
      </c>
      <c r="B91" s="11">
        <v>1.3312100000000001E-10</v>
      </c>
      <c r="C91">
        <v>9</v>
      </c>
      <c r="D91">
        <v>10</v>
      </c>
      <c r="E91" s="18" t="e">
        <f t="shared" ca="1" si="10"/>
        <v>#N/A</v>
      </c>
      <c r="J91" s="24">
        <v>-1</v>
      </c>
      <c r="K91" s="11" t="e">
        <f ca="1">OFFSET($M$49,_xlfn.XMATCH(A91,$D$50:$D$77),0)</f>
        <v>#N/A</v>
      </c>
      <c r="M91" s="9" t="e">
        <f ca="1">B91/K91</f>
        <v>#N/A</v>
      </c>
      <c r="O91" s="4" t="s">
        <v>254</v>
      </c>
      <c r="P91" s="4">
        <v>1.3312100000000001E-10</v>
      </c>
    </row>
    <row r="92" spans="1:16" x14ac:dyDescent="0.2">
      <c r="A92" t="s">
        <v>602</v>
      </c>
      <c r="B92" s="11">
        <v>4.0018000000000002</v>
      </c>
      <c r="C92">
        <v>10</v>
      </c>
      <c r="D92">
        <v>11</v>
      </c>
      <c r="E92" s="18" t="e">
        <f t="shared" ca="1" si="10"/>
        <v>#N/A</v>
      </c>
      <c r="J92" s="24">
        <v>0</v>
      </c>
      <c r="K92" s="11">
        <f>$N$10</f>
        <v>4.0018070000000003</v>
      </c>
      <c r="M92" s="9">
        <f>B92/K92</f>
        <v>0.99999825079020555</v>
      </c>
      <c r="O92" t="s">
        <v>255</v>
      </c>
      <c r="P92">
        <v>4.0018000000000002</v>
      </c>
    </row>
    <row r="93" spans="1:16" x14ac:dyDescent="0.2">
      <c r="A93" t="s">
        <v>603</v>
      </c>
      <c r="B93" s="11">
        <v>1.7126999999999999</v>
      </c>
      <c r="C93">
        <v>11</v>
      </c>
      <c r="D93">
        <v>12</v>
      </c>
      <c r="E93" s="18" t="e">
        <f t="shared" ca="1" si="10"/>
        <v>#N/A</v>
      </c>
      <c r="J93" s="24">
        <v>0</v>
      </c>
      <c r="K93" s="11">
        <f>$O$10</f>
        <v>1.7126520000000001</v>
      </c>
      <c r="M93" s="9">
        <f>B93/K93</f>
        <v>1.0000280267094539</v>
      </c>
      <c r="O93" s="4" t="s">
        <v>256</v>
      </c>
      <c r="P93">
        <v>1.7126999999999999</v>
      </c>
    </row>
    <row r="94" spans="1:16" x14ac:dyDescent="0.2">
      <c r="A94" s="14" t="s">
        <v>604</v>
      </c>
      <c r="B94" s="26">
        <v>3.9066999999999999E-13</v>
      </c>
      <c r="C94" s="14">
        <v>12</v>
      </c>
      <c r="D94" s="14">
        <v>13</v>
      </c>
      <c r="E94" s="20" t="e">
        <f t="shared" ca="1" si="10"/>
        <v>#N/A</v>
      </c>
      <c r="F94" s="14" t="s">
        <v>143</v>
      </c>
      <c r="G94" s="20">
        <v>1</v>
      </c>
      <c r="H94" s="14"/>
      <c r="I94" s="14" t="s">
        <v>6</v>
      </c>
      <c r="J94" s="20">
        <v>0</v>
      </c>
      <c r="K94" s="26" cm="1">
        <f t="array" aca="1" ref="K94:K101" ca="1">$L$20:$L$27*$H$20:$H$27*$N$11</f>
        <v>3.9067280078493694E-13</v>
      </c>
      <c r="M94" s="15">
        <f ca="1">B94/K94</f>
        <v>0.99999283086784818</v>
      </c>
      <c r="O94" s="4" t="s">
        <v>257</v>
      </c>
      <c r="P94" s="11">
        <v>3.9066999999999999E-13</v>
      </c>
    </row>
    <row r="95" spans="1:16" x14ac:dyDescent="0.2">
      <c r="A95" s="14" t="s">
        <v>605</v>
      </c>
      <c r="B95" s="26">
        <v>1.4773E-12</v>
      </c>
      <c r="C95" s="14">
        <v>13</v>
      </c>
      <c r="D95" s="14">
        <v>14</v>
      </c>
      <c r="E95" s="20" t="e">
        <f t="shared" ca="1" si="10"/>
        <v>#N/A</v>
      </c>
      <c r="F95" s="14" t="s">
        <v>143</v>
      </c>
      <c r="G95" s="20">
        <v>2</v>
      </c>
      <c r="H95" s="14"/>
      <c r="I95" s="14" t="s">
        <v>6</v>
      </c>
      <c r="J95" s="20">
        <v>0</v>
      </c>
      <c r="K95" s="26">
        <f ca="1"/>
        <v>1.4773194418642755E-12</v>
      </c>
      <c r="M95" s="15">
        <f ca="1">B95/K95</f>
        <v>0.9999868397695687</v>
      </c>
      <c r="O95" s="4" t="s">
        <v>258</v>
      </c>
      <c r="P95" s="4">
        <v>1.4773E-12</v>
      </c>
    </row>
    <row r="96" spans="1:16" x14ac:dyDescent="0.2">
      <c r="A96" s="14" t="s">
        <v>606</v>
      </c>
      <c r="B96" s="26">
        <v>5.0850999999999998E-12</v>
      </c>
      <c r="C96" s="14">
        <v>14</v>
      </c>
      <c r="D96" s="14">
        <v>15</v>
      </c>
      <c r="E96" s="20" t="e">
        <f t="shared" ca="1" si="10"/>
        <v>#N/A</v>
      </c>
      <c r="F96" s="14" t="s">
        <v>143</v>
      </c>
      <c r="G96" s="20">
        <v>3</v>
      </c>
      <c r="H96" s="14"/>
      <c r="I96" s="14" t="s">
        <v>6</v>
      </c>
      <c r="J96" s="20">
        <v>0</v>
      </c>
      <c r="K96" s="26">
        <f ca="1"/>
        <v>5.0851347854384447E-12</v>
      </c>
      <c r="M96" s="15">
        <f ca="1">B96/K96</f>
        <v>0.99999315938713274</v>
      </c>
      <c r="O96" s="4" t="s">
        <v>259</v>
      </c>
      <c r="P96" s="4">
        <v>5.0850999999999998E-12</v>
      </c>
    </row>
    <row r="97" spans="1:16" x14ac:dyDescent="0.2">
      <c r="A97" s="14" t="s">
        <v>607</v>
      </c>
      <c r="B97" s="26">
        <v>1.3486E-11</v>
      </c>
      <c r="C97" s="14">
        <v>15</v>
      </c>
      <c r="D97" s="14">
        <v>16</v>
      </c>
      <c r="E97" s="20" t="e">
        <f t="shared" ca="1" si="10"/>
        <v>#N/A</v>
      </c>
      <c r="F97" s="14" t="s">
        <v>143</v>
      </c>
      <c r="G97" s="20">
        <v>4</v>
      </c>
      <c r="H97" s="14"/>
      <c r="I97" s="14" t="s">
        <v>6</v>
      </c>
      <c r="J97" s="20">
        <v>0</v>
      </c>
      <c r="K97" s="26">
        <f ca="1"/>
        <v>1.348577906003266E-11</v>
      </c>
      <c r="M97" s="15">
        <f ca="1">B97/K97</f>
        <v>1.0000163831815987</v>
      </c>
      <c r="O97" s="4" t="s">
        <v>260</v>
      </c>
      <c r="P97" s="4">
        <v>1.3486E-11</v>
      </c>
    </row>
    <row r="98" spans="1:16" x14ac:dyDescent="0.2">
      <c r="A98" s="14" t="s">
        <v>608</v>
      </c>
      <c r="B98" s="26">
        <v>1.4590999999999999E-10</v>
      </c>
      <c r="C98" s="14">
        <v>16</v>
      </c>
      <c r="D98" s="14">
        <v>17</v>
      </c>
      <c r="E98" s="20" t="e">
        <f t="shared" ca="1" si="10"/>
        <v>#N/A</v>
      </c>
      <c r="F98" s="14" t="s">
        <v>143</v>
      </c>
      <c r="G98" s="20">
        <v>5</v>
      </c>
      <c r="H98" s="14"/>
      <c r="I98" s="14" t="s">
        <v>6</v>
      </c>
      <c r="J98" s="20">
        <v>0</v>
      </c>
      <c r="K98" s="26">
        <f ca="1"/>
        <v>1.459078683507762E-10</v>
      </c>
      <c r="M98" s="15">
        <f ca="1">B98/K98</f>
        <v>1.0000146095563447</v>
      </c>
      <c r="O98" s="4" t="s">
        <v>261</v>
      </c>
      <c r="P98" s="4">
        <v>1.4590999999999999E-10</v>
      </c>
    </row>
    <row r="99" spans="1:16" x14ac:dyDescent="0.2">
      <c r="A99" s="14" t="s">
        <v>609</v>
      </c>
      <c r="B99" s="26">
        <v>1.6868000000000001E-10</v>
      </c>
      <c r="C99" s="14">
        <v>17</v>
      </c>
      <c r="D99" s="14">
        <v>18</v>
      </c>
      <c r="E99" s="20" t="e">
        <f t="shared" ca="1" si="10"/>
        <v>#N/A</v>
      </c>
      <c r="F99" s="14" t="s">
        <v>143</v>
      </c>
      <c r="G99" s="20">
        <v>6</v>
      </c>
      <c r="H99" s="14"/>
      <c r="I99" s="14" t="s">
        <v>6</v>
      </c>
      <c r="J99" s="20">
        <v>0</v>
      </c>
      <c r="K99" s="26">
        <f ca="1"/>
        <v>1.68683394297017E-10</v>
      </c>
      <c r="M99" s="15">
        <f ca="1">B99/K99</f>
        <v>0.99997987770502761</v>
      </c>
      <c r="O99" s="4" t="s">
        <v>262</v>
      </c>
      <c r="P99" s="4">
        <v>1.6868000000000001E-10</v>
      </c>
    </row>
    <row r="100" spans="1:16" x14ac:dyDescent="0.2">
      <c r="A100" s="14" t="s">
        <v>610</v>
      </c>
      <c r="B100" s="26">
        <v>1.7060000000000001E-10</v>
      </c>
      <c r="C100" s="14">
        <v>18</v>
      </c>
      <c r="D100" s="14">
        <v>19</v>
      </c>
      <c r="E100" s="20" t="e">
        <f t="shared" ca="1" si="10"/>
        <v>#N/A</v>
      </c>
      <c r="F100" s="14" t="s">
        <v>143</v>
      </c>
      <c r="G100" s="20">
        <v>7</v>
      </c>
      <c r="H100" s="14"/>
      <c r="I100" s="14" t="s">
        <v>6</v>
      </c>
      <c r="J100" s="20">
        <v>0</v>
      </c>
      <c r="K100" s="26">
        <f ca="1"/>
        <v>1.7059778134593475E-10</v>
      </c>
      <c r="M100" s="15">
        <f ca="1">B100/K100</f>
        <v>1.0000130051753766</v>
      </c>
      <c r="O100" s="4" t="s">
        <v>263</v>
      </c>
      <c r="P100" s="4">
        <v>1.7060000000000001E-10</v>
      </c>
    </row>
    <row r="101" spans="1:16" x14ac:dyDescent="0.2">
      <c r="A101" s="14" t="s">
        <v>611</v>
      </c>
      <c r="B101" s="26">
        <v>1.7074E-10</v>
      </c>
      <c r="C101" s="14">
        <v>19</v>
      </c>
      <c r="D101" s="14">
        <v>20</v>
      </c>
      <c r="E101" s="20" t="e">
        <f t="shared" ca="1" si="10"/>
        <v>#N/A</v>
      </c>
      <c r="F101" s="14" t="s">
        <v>143</v>
      </c>
      <c r="G101" s="20">
        <v>8</v>
      </c>
      <c r="H101" s="14"/>
      <c r="I101" s="14" t="s">
        <v>6</v>
      </c>
      <c r="J101" s="20">
        <v>0</v>
      </c>
      <c r="K101" s="26">
        <f ca="1"/>
        <v>1.7073708160900305E-10</v>
      </c>
      <c r="M101" s="15">
        <f ca="1">B101/K101</f>
        <v>1.0000170928949321</v>
      </c>
      <c r="O101" s="4" t="s">
        <v>264</v>
      </c>
      <c r="P101" s="4">
        <v>1.7074E-10</v>
      </c>
    </row>
    <row r="102" spans="1:16" x14ac:dyDescent="0.2">
      <c r="A102" t="s">
        <v>612</v>
      </c>
      <c r="B102" s="11">
        <v>1.6231999999999999E-16</v>
      </c>
      <c r="C102">
        <v>20</v>
      </c>
      <c r="D102">
        <v>21</v>
      </c>
      <c r="E102" s="18" t="e">
        <f t="shared" ca="1" si="10"/>
        <v>#N/A</v>
      </c>
      <c r="F102" t="s">
        <v>143</v>
      </c>
      <c r="G102" s="18">
        <v>1</v>
      </c>
      <c r="H102" s="18">
        <v>2</v>
      </c>
      <c r="I102" t="s">
        <v>6</v>
      </c>
      <c r="K102" s="11">
        <f ca="1">Q31</f>
        <v>1.6231873058500325E-16</v>
      </c>
      <c r="M102" s="9">
        <f ca="1">B102/K102</f>
        <v>1.0000078205084044</v>
      </c>
      <c r="O102" s="4" t="s">
        <v>265</v>
      </c>
      <c r="P102" s="4">
        <v>1.6231999999999999E-16</v>
      </c>
    </row>
    <row r="103" spans="1:16" x14ac:dyDescent="0.2">
      <c r="A103" t="s">
        <v>613</v>
      </c>
      <c r="B103" s="11">
        <v>8.7245000000000001E-16</v>
      </c>
      <c r="C103">
        <v>21</v>
      </c>
      <c r="D103">
        <v>22</v>
      </c>
      <c r="E103" s="18" t="e">
        <f t="shared" ca="1" si="10"/>
        <v>#N/A</v>
      </c>
      <c r="F103" t="s">
        <v>143</v>
      </c>
      <c r="G103" s="18">
        <v>1</v>
      </c>
      <c r="H103" s="18">
        <v>4</v>
      </c>
      <c r="I103" t="s">
        <v>6</v>
      </c>
      <c r="K103" s="11">
        <f ca="1">Q32</f>
        <v>8.7244944774570918E-16</v>
      </c>
      <c r="M103" s="9">
        <f ca="1">B103/K103</f>
        <v>1.0000006329928826</v>
      </c>
      <c r="O103" s="4" t="s">
        <v>266</v>
      </c>
      <c r="P103" s="4">
        <v>8.7245000000000001E-16</v>
      </c>
    </row>
    <row r="104" spans="1:16" x14ac:dyDescent="0.2">
      <c r="A104" t="s">
        <v>614</v>
      </c>
      <c r="B104" s="11">
        <v>1.6269000000000001E-15</v>
      </c>
      <c r="C104">
        <v>22</v>
      </c>
      <c r="D104">
        <v>23</v>
      </c>
      <c r="E104" s="18" t="e">
        <f t="shared" ca="1" si="10"/>
        <v>#N/A</v>
      </c>
      <c r="F104" t="s">
        <v>143</v>
      </c>
      <c r="G104" s="18">
        <v>1</v>
      </c>
      <c r="H104" s="18">
        <v>6</v>
      </c>
      <c r="I104" t="s">
        <v>6</v>
      </c>
      <c r="K104" s="11">
        <f ca="1">Q33</f>
        <v>1.6269182162988908E-15</v>
      </c>
      <c r="M104" s="9">
        <f ca="1">B104/K104</f>
        <v>0.99998880318708816</v>
      </c>
      <c r="O104" s="4" t="s">
        <v>267</v>
      </c>
      <c r="P104" s="4">
        <v>1.6269000000000001E-15</v>
      </c>
    </row>
    <row r="105" spans="1:16" x14ac:dyDescent="0.2">
      <c r="A105" t="s">
        <v>615</v>
      </c>
      <c r="B105" s="11">
        <v>1.6277E-15</v>
      </c>
      <c r="C105">
        <v>23</v>
      </c>
      <c r="D105">
        <v>24</v>
      </c>
      <c r="E105" s="18" t="e">
        <f t="shared" ca="1" si="10"/>
        <v>#N/A</v>
      </c>
      <c r="F105" t="s">
        <v>143</v>
      </c>
      <c r="G105" s="18">
        <v>1</v>
      </c>
      <c r="H105" s="18">
        <v>8</v>
      </c>
      <c r="I105" t="s">
        <v>6</v>
      </c>
      <c r="K105" s="11">
        <f ca="1">Q34</f>
        <v>1.6277037010395452E-15</v>
      </c>
      <c r="M105" s="9">
        <f ca="1">B105/K105</f>
        <v>0.99999772622035399</v>
      </c>
      <c r="O105" s="4" t="s">
        <v>268</v>
      </c>
      <c r="P105" s="4">
        <v>1.6277E-15</v>
      </c>
    </row>
    <row r="106" spans="1:16" x14ac:dyDescent="0.2">
      <c r="A106" t="s">
        <v>616</v>
      </c>
      <c r="B106" s="11">
        <v>8.7783999999999998E-16</v>
      </c>
      <c r="C106">
        <v>24</v>
      </c>
      <c r="D106">
        <v>25</v>
      </c>
      <c r="E106" s="18" t="e">
        <f t="shared" ca="1" si="10"/>
        <v>#N/A</v>
      </c>
      <c r="F106" t="s">
        <v>143</v>
      </c>
      <c r="G106" s="18">
        <v>2</v>
      </c>
      <c r="H106" s="18">
        <v>3</v>
      </c>
      <c r="I106" t="s">
        <v>6</v>
      </c>
      <c r="K106" s="11">
        <f ca="1">Q35</f>
        <v>8.7784206757809911E-16</v>
      </c>
      <c r="M106" s="9">
        <f ca="1">B106/K106</f>
        <v>0.99999764470378505</v>
      </c>
      <c r="O106" s="4" t="s">
        <v>269</v>
      </c>
      <c r="P106" s="4">
        <v>8.7783999999999998E-16</v>
      </c>
    </row>
    <row r="107" spans="1:16" x14ac:dyDescent="0.2">
      <c r="A107" t="s">
        <v>617</v>
      </c>
      <c r="B107" s="11">
        <v>1.6449999999999999E-15</v>
      </c>
      <c r="C107">
        <v>25</v>
      </c>
      <c r="D107">
        <v>26</v>
      </c>
      <c r="E107" s="18" t="e">
        <f t="shared" ca="1" si="10"/>
        <v>#N/A</v>
      </c>
      <c r="F107" t="s">
        <v>143</v>
      </c>
      <c r="G107" s="18">
        <v>2</v>
      </c>
      <c r="H107" s="18">
        <v>5</v>
      </c>
      <c r="I107" t="s">
        <v>6</v>
      </c>
      <c r="K107" s="11">
        <f ca="1">Q36</f>
        <v>1.6450367927836955E-15</v>
      </c>
      <c r="M107" s="9">
        <f ca="1">B107/K107</f>
        <v>0.99997763406638873</v>
      </c>
      <c r="O107" s="4" t="s">
        <v>270</v>
      </c>
      <c r="P107" s="4">
        <v>1.6449999999999999E-15</v>
      </c>
    </row>
    <row r="108" spans="1:16" x14ac:dyDescent="0.2">
      <c r="A108" t="s">
        <v>618</v>
      </c>
      <c r="B108" s="11">
        <v>1.6479E-15</v>
      </c>
      <c r="C108">
        <v>26</v>
      </c>
      <c r="D108">
        <v>27</v>
      </c>
      <c r="E108" s="18" t="e">
        <f t="shared" ca="1" si="10"/>
        <v>#N/A</v>
      </c>
      <c r="F108" t="s">
        <v>143</v>
      </c>
      <c r="G108" s="18">
        <v>2</v>
      </c>
      <c r="H108" s="18">
        <v>7</v>
      </c>
      <c r="I108" t="s">
        <v>6</v>
      </c>
      <c r="K108" s="11">
        <f ca="1">Q37</f>
        <v>1.6478937971342278E-15</v>
      </c>
      <c r="M108" s="9">
        <f ca="1">B108/K108</f>
        <v>1.0000037641174346</v>
      </c>
      <c r="O108" s="4" t="s">
        <v>271</v>
      </c>
      <c r="P108" s="4">
        <v>1.6479E-15</v>
      </c>
    </row>
    <row r="109" spans="1:16" x14ac:dyDescent="0.2">
      <c r="A109" t="s">
        <v>619</v>
      </c>
      <c r="B109" s="11">
        <v>1.2336E-15</v>
      </c>
      <c r="C109">
        <v>27</v>
      </c>
      <c r="D109">
        <v>28</v>
      </c>
      <c r="E109" s="18" t="e">
        <f t="shared" ca="1" si="10"/>
        <v>#N/A</v>
      </c>
      <c r="F109" t="s">
        <v>143</v>
      </c>
      <c r="G109" s="18">
        <v>3</v>
      </c>
      <c r="H109" s="18">
        <v>4</v>
      </c>
      <c r="I109" t="s">
        <v>6</v>
      </c>
      <c r="K109" s="11">
        <f ca="1">Q38</f>
        <v>1.2335874661070579E-15</v>
      </c>
      <c r="M109" s="9">
        <f ca="1">B109/K109</f>
        <v>1.0000101605222869</v>
      </c>
      <c r="O109" s="4" t="s">
        <v>272</v>
      </c>
      <c r="P109" s="4">
        <v>1.2336E-15</v>
      </c>
    </row>
    <row r="110" spans="1:16" x14ac:dyDescent="0.2">
      <c r="A110" t="s">
        <v>620</v>
      </c>
      <c r="B110" s="11">
        <v>1.6531E-15</v>
      </c>
      <c r="C110">
        <v>28</v>
      </c>
      <c r="D110">
        <v>29</v>
      </c>
      <c r="E110" s="18" t="e">
        <f t="shared" ca="1" si="10"/>
        <v>#N/A</v>
      </c>
      <c r="F110" t="s">
        <v>143</v>
      </c>
      <c r="G110" s="18">
        <v>3</v>
      </c>
      <c r="H110" s="18">
        <v>6</v>
      </c>
      <c r="I110" t="s">
        <v>6</v>
      </c>
      <c r="K110" s="11">
        <f ca="1">Q39</f>
        <v>1.6530885257042107E-15</v>
      </c>
      <c r="M110" s="9">
        <f ca="1">B110/K110</f>
        <v>1.0000069411260262</v>
      </c>
      <c r="O110" s="4" t="s">
        <v>273</v>
      </c>
      <c r="P110" s="4">
        <v>1.6531E-15</v>
      </c>
    </row>
    <row r="111" spans="1:16" x14ac:dyDescent="0.2">
      <c r="A111" t="s">
        <v>621</v>
      </c>
      <c r="B111" s="11">
        <v>1.6531E-15</v>
      </c>
      <c r="C111">
        <v>29</v>
      </c>
      <c r="D111">
        <v>30</v>
      </c>
      <c r="E111" s="18" t="e">
        <f t="shared" ca="1" si="10"/>
        <v>#N/A</v>
      </c>
      <c r="F111" t="s">
        <v>143</v>
      </c>
      <c r="G111" s="18">
        <v>3</v>
      </c>
      <c r="H111" s="18">
        <v>8</v>
      </c>
      <c r="I111" t="s">
        <v>6</v>
      </c>
      <c r="K111" s="11">
        <f ca="1">Q40</f>
        <v>1.6531416296044843E-15</v>
      </c>
      <c r="M111" s="9">
        <f ca="1">B111/K111</f>
        <v>0.9999748178838771</v>
      </c>
      <c r="O111" s="4" t="s">
        <v>274</v>
      </c>
      <c r="P111" s="4">
        <v>1.6531E-15</v>
      </c>
    </row>
    <row r="112" spans="1:16" x14ac:dyDescent="0.2">
      <c r="A112" t="s">
        <v>622</v>
      </c>
      <c r="B112" s="11">
        <v>1.6543000000000001E-15</v>
      </c>
      <c r="C112">
        <v>30</v>
      </c>
      <c r="D112">
        <v>31</v>
      </c>
      <c r="E112" s="18" t="e">
        <f t="shared" ca="1" si="10"/>
        <v>#N/A</v>
      </c>
      <c r="F112" t="s">
        <v>143</v>
      </c>
      <c r="G112" s="18">
        <v>4</v>
      </c>
      <c r="H112" s="18">
        <v>5</v>
      </c>
      <c r="I112" t="s">
        <v>6</v>
      </c>
      <c r="K112" s="11">
        <f ca="1">Q41</f>
        <v>1.6542883397858803E-15</v>
      </c>
      <c r="M112" s="9">
        <f ca="1">B112/K112</f>
        <v>1.0000070484774868</v>
      </c>
      <c r="O112" s="4" t="s">
        <v>275</v>
      </c>
      <c r="P112" s="4">
        <v>1.6543000000000001E-15</v>
      </c>
    </row>
    <row r="113" spans="1:16" x14ac:dyDescent="0.2">
      <c r="A113" s="14" t="s">
        <v>623</v>
      </c>
      <c r="B113" s="26">
        <v>1.6545E-15</v>
      </c>
      <c r="C113" s="14">
        <v>31</v>
      </c>
      <c r="D113" s="14">
        <v>32</v>
      </c>
      <c r="E113" s="20" t="e">
        <f t="shared" ca="1" si="10"/>
        <v>#N/A</v>
      </c>
      <c r="F113" s="14" t="s">
        <v>143</v>
      </c>
      <c r="G113" s="20">
        <v>4</v>
      </c>
      <c r="H113" s="20">
        <v>7</v>
      </c>
      <c r="I113" s="14" t="s">
        <v>6</v>
      </c>
      <c r="J113" s="20"/>
      <c r="K113" s="26">
        <f ca="1">Q42</f>
        <v>1.6544810937404907E-15</v>
      </c>
      <c r="L113" s="14"/>
      <c r="M113" s="15">
        <f ca="1">B113/K113</f>
        <v>1.0000114273046581</v>
      </c>
      <c r="O113" s="4" t="s">
        <v>276</v>
      </c>
      <c r="P113" s="4">
        <v>1.6545E-15</v>
      </c>
    </row>
    <row r="114" spans="1:16" x14ac:dyDescent="0.2">
      <c r="A114" t="s">
        <v>624</v>
      </c>
      <c r="B114" s="11">
        <v>8.5677000000000004E-14</v>
      </c>
      <c r="C114">
        <v>32</v>
      </c>
      <c r="D114">
        <v>33</v>
      </c>
      <c r="E114" s="18" t="e">
        <f t="shared" ca="1" si="10"/>
        <v>#N/A</v>
      </c>
      <c r="F114" t="s">
        <v>144</v>
      </c>
      <c r="G114" s="18">
        <v>1</v>
      </c>
      <c r="I114" t="s">
        <v>6</v>
      </c>
      <c r="K114" s="26" cm="1">
        <f t="array" aca="1" ref="K114:K121" ca="1">$P$20:$P$27*$I$20:$I$27*$O$11</f>
        <v>8.5676759407797546E-14</v>
      </c>
      <c r="M114" s="9">
        <f ca="1">B114/K114</f>
        <v>1.0000028081384511</v>
      </c>
      <c r="O114" s="4" t="s">
        <v>277</v>
      </c>
      <c r="P114" s="4">
        <v>8.5677000000000004E-14</v>
      </c>
    </row>
    <row r="115" spans="1:16" x14ac:dyDescent="0.2">
      <c r="A115" t="s">
        <v>625</v>
      </c>
      <c r="B115" s="11">
        <v>1.1E-12</v>
      </c>
      <c r="C115">
        <v>33</v>
      </c>
      <c r="D115">
        <v>34</v>
      </c>
      <c r="E115" s="18" t="e">
        <f t="shared" ca="1" si="10"/>
        <v>#N/A</v>
      </c>
      <c r="F115" t="s">
        <v>144</v>
      </c>
      <c r="G115" s="18">
        <v>2</v>
      </c>
      <c r="I115" t="s">
        <v>6</v>
      </c>
      <c r="K115" s="11">
        <f ca="1"/>
        <v>1.0999997853250746E-12</v>
      </c>
      <c r="M115" s="9">
        <f ca="1">B115/K115</f>
        <v>1.0000001951590611</v>
      </c>
      <c r="O115" s="4" t="s">
        <v>278</v>
      </c>
      <c r="P115" s="4">
        <v>1.1E-12</v>
      </c>
    </row>
    <row r="116" spans="1:16" x14ac:dyDescent="0.2">
      <c r="A116" t="s">
        <v>626</v>
      </c>
      <c r="B116" s="11">
        <v>1.2496E-11</v>
      </c>
      <c r="C116">
        <v>34</v>
      </c>
      <c r="D116">
        <v>35</v>
      </c>
      <c r="E116" s="18" t="e">
        <f t="shared" ca="1" si="10"/>
        <v>#N/A</v>
      </c>
      <c r="F116" t="s">
        <v>144</v>
      </c>
      <c r="G116" s="18">
        <v>3</v>
      </c>
      <c r="I116" t="s">
        <v>6</v>
      </c>
      <c r="K116" s="11">
        <f ca="1"/>
        <v>1.2495549084828915E-11</v>
      </c>
      <c r="M116" s="9">
        <f ca="1">B116/K116</f>
        <v>1.0000360860629673</v>
      </c>
      <c r="O116" s="4" t="s">
        <v>279</v>
      </c>
      <c r="P116" s="4">
        <v>1.2496E-11</v>
      </c>
    </row>
    <row r="117" spans="1:16" x14ac:dyDescent="0.2">
      <c r="A117" t="s">
        <v>627</v>
      </c>
      <c r="B117" s="11">
        <v>6.1862999999999994E-11</v>
      </c>
      <c r="C117">
        <v>35</v>
      </c>
      <c r="D117">
        <v>36</v>
      </c>
      <c r="E117" s="18" t="e">
        <f t="shared" ca="1" si="10"/>
        <v>#N/A</v>
      </c>
      <c r="F117" t="s">
        <v>144</v>
      </c>
      <c r="G117" s="18">
        <v>4</v>
      </c>
      <c r="I117" t="s">
        <v>6</v>
      </c>
      <c r="K117" s="11">
        <f ca="1"/>
        <v>6.1862777429078359E-11</v>
      </c>
      <c r="M117" s="9">
        <f ca="1">B117/K117</f>
        <v>1.0000035978165043</v>
      </c>
      <c r="O117" s="4" t="s">
        <v>280</v>
      </c>
      <c r="P117" s="4">
        <v>6.1862999999999994E-11</v>
      </c>
    </row>
    <row r="118" spans="1:16" x14ac:dyDescent="0.2">
      <c r="A118" t="s">
        <v>628</v>
      </c>
      <c r="B118" s="11">
        <v>3.5895000000000001E-9</v>
      </c>
      <c r="C118">
        <v>36</v>
      </c>
      <c r="D118">
        <v>37</v>
      </c>
      <c r="E118" s="18" t="e">
        <f t="shared" ca="1" si="10"/>
        <v>#N/A</v>
      </c>
      <c r="F118" t="s">
        <v>144</v>
      </c>
      <c r="G118" s="18">
        <v>5</v>
      </c>
      <c r="I118" t="s">
        <v>6</v>
      </c>
      <c r="K118" s="11">
        <f ca="1"/>
        <v>3.5895011030643377E-9</v>
      </c>
      <c r="M118" s="9">
        <f ca="1">B118/K118</f>
        <v>0.99999969269703337</v>
      </c>
      <c r="O118" s="4" t="s">
        <v>281</v>
      </c>
      <c r="P118" s="4">
        <v>3.5895000000000001E-9</v>
      </c>
    </row>
    <row r="119" spans="1:16" x14ac:dyDescent="0.2">
      <c r="A119" t="s">
        <v>629</v>
      </c>
      <c r="B119" s="11">
        <v>6.2224000000000004E-9</v>
      </c>
      <c r="C119">
        <v>37</v>
      </c>
      <c r="D119">
        <v>38</v>
      </c>
      <c r="E119" s="18" t="e">
        <f t="shared" ca="1" si="10"/>
        <v>#N/A</v>
      </c>
      <c r="F119" t="s">
        <v>144</v>
      </c>
      <c r="G119" s="18">
        <v>6</v>
      </c>
      <c r="I119" t="s">
        <v>6</v>
      </c>
      <c r="K119" s="11">
        <f ca="1"/>
        <v>6.2223809434152933E-9</v>
      </c>
      <c r="M119" s="9">
        <f ca="1">B119/K119</f>
        <v>1.0000030625872764</v>
      </c>
      <c r="O119" s="4" t="s">
        <v>282</v>
      </c>
      <c r="P119" s="4">
        <v>6.2224000000000004E-9</v>
      </c>
    </row>
    <row r="120" spans="1:16" x14ac:dyDescent="0.2">
      <c r="A120" t="s">
        <v>630</v>
      </c>
      <c r="B120" s="11">
        <v>6.2890999999999997E-9</v>
      </c>
      <c r="C120">
        <v>38</v>
      </c>
      <c r="D120">
        <v>39</v>
      </c>
      <c r="E120" s="18" t="e">
        <f t="shared" ca="1" si="10"/>
        <v>#N/A</v>
      </c>
      <c r="F120" t="s">
        <v>144</v>
      </c>
      <c r="G120" s="18">
        <v>7</v>
      </c>
      <c r="I120" t="s">
        <v>6</v>
      </c>
      <c r="K120" s="11">
        <f ca="1"/>
        <v>6.2890589509318147E-9</v>
      </c>
      <c r="M120" s="9">
        <f ca="1">B120/K120</f>
        <v>1.0000065270604879</v>
      </c>
      <c r="O120" s="4" t="s">
        <v>283</v>
      </c>
      <c r="P120" s="4">
        <v>6.2890999999999997E-9</v>
      </c>
    </row>
    <row r="121" spans="1:16" x14ac:dyDescent="0.2">
      <c r="A121" t="s">
        <v>631</v>
      </c>
      <c r="B121" s="11">
        <v>6.2900000000000004E-9</v>
      </c>
      <c r="C121">
        <v>39</v>
      </c>
      <c r="D121">
        <v>40</v>
      </c>
      <c r="E121" s="18" t="e">
        <f t="shared" ca="1" si="10"/>
        <v>#N/A</v>
      </c>
      <c r="F121" t="s">
        <v>144</v>
      </c>
      <c r="G121" s="18">
        <v>8</v>
      </c>
      <c r="I121" t="s">
        <v>6</v>
      </c>
      <c r="K121" s="11">
        <f ca="1"/>
        <v>6.2900332200955897E-9</v>
      </c>
      <c r="M121" s="9">
        <f ca="1">B121/K121</f>
        <v>0.99999471861365008</v>
      </c>
      <c r="O121" s="4" t="s">
        <v>284</v>
      </c>
      <c r="P121" s="4">
        <v>6.2900000000000004E-9</v>
      </c>
    </row>
    <row r="122" spans="1:16" x14ac:dyDescent="0.2">
      <c r="A122" t="s">
        <v>632</v>
      </c>
      <c r="B122" s="11">
        <v>1.2399E-18</v>
      </c>
      <c r="C122">
        <v>40</v>
      </c>
      <c r="D122">
        <v>41</v>
      </c>
      <c r="E122" s="18" t="e">
        <f t="shared" ca="1" si="10"/>
        <v>#N/A</v>
      </c>
      <c r="F122" t="s">
        <v>144</v>
      </c>
      <c r="G122" s="18">
        <v>1</v>
      </c>
      <c r="H122" s="18">
        <v>2</v>
      </c>
      <c r="I122" t="s">
        <v>6</v>
      </c>
      <c r="K122" s="11">
        <f ca="1">X31</f>
        <v>1.2398984496964711E-18</v>
      </c>
      <c r="M122" s="9">
        <f ca="1">B122/K122</f>
        <v>1.0000012503471791</v>
      </c>
      <c r="O122" s="4" t="s">
        <v>285</v>
      </c>
      <c r="P122" s="4">
        <v>1.2399E-18</v>
      </c>
    </row>
    <row r="123" spans="1:16" x14ac:dyDescent="0.2">
      <c r="A123" t="s">
        <v>633</v>
      </c>
      <c r="B123" s="11">
        <v>1.1554E-16</v>
      </c>
      <c r="C123">
        <v>41</v>
      </c>
      <c r="D123">
        <v>42</v>
      </c>
      <c r="E123" s="18" t="e">
        <f t="shared" ca="1" si="10"/>
        <v>#N/A</v>
      </c>
      <c r="F123" t="s">
        <v>144</v>
      </c>
      <c r="G123" s="18">
        <v>1</v>
      </c>
      <c r="H123" s="18">
        <v>4</v>
      </c>
      <c r="I123" t="s">
        <v>6</v>
      </c>
      <c r="K123" s="11">
        <f ca="1">X32</f>
        <v>1.1554420377679426E-16</v>
      </c>
      <c r="M123" s="9">
        <f ca="1">B123/K123</f>
        <v>0.9999636175882749</v>
      </c>
      <c r="O123" s="4" t="s">
        <v>286</v>
      </c>
      <c r="P123" s="4">
        <v>1.1554E-16</v>
      </c>
    </row>
    <row r="124" spans="1:16" x14ac:dyDescent="0.2">
      <c r="A124" t="s">
        <v>634</v>
      </c>
      <c r="B124" s="11">
        <v>1.2941999999999999E-14</v>
      </c>
      <c r="C124">
        <v>42</v>
      </c>
      <c r="D124">
        <v>43</v>
      </c>
      <c r="E124" s="18" t="e">
        <f t="shared" ca="1" si="10"/>
        <v>#N/A</v>
      </c>
      <c r="F124" t="s">
        <v>144</v>
      </c>
      <c r="G124" s="18">
        <v>1</v>
      </c>
      <c r="H124" s="18">
        <v>6</v>
      </c>
      <c r="I124" t="s">
        <v>6</v>
      </c>
      <c r="K124" s="11">
        <f ca="1">X33</f>
        <v>1.2941949632612356E-14</v>
      </c>
      <c r="M124" s="9">
        <f ca="1">B124/K124</f>
        <v>1.0000038917928962</v>
      </c>
      <c r="O124" s="4" t="s">
        <v>287</v>
      </c>
      <c r="P124" s="4">
        <v>1.2941999999999999E-14</v>
      </c>
    </row>
    <row r="125" spans="1:16" x14ac:dyDescent="0.2">
      <c r="A125" t="s">
        <v>635</v>
      </c>
      <c r="B125" s="11">
        <v>1.3072999999999999E-14</v>
      </c>
      <c r="C125">
        <v>43</v>
      </c>
      <c r="D125">
        <v>44</v>
      </c>
      <c r="E125" s="18" t="e">
        <f t="shared" ca="1" si="10"/>
        <v>#N/A</v>
      </c>
      <c r="F125" t="s">
        <v>144</v>
      </c>
      <c r="G125" s="18">
        <v>1</v>
      </c>
      <c r="H125" s="18">
        <v>8</v>
      </c>
      <c r="I125" t="s">
        <v>6</v>
      </c>
      <c r="K125" s="11">
        <f ca="1">X34</f>
        <v>1.3072602015382366E-14</v>
      </c>
      <c r="M125" s="9">
        <f ca="1">B125/K125</f>
        <v>1.000030444177614</v>
      </c>
      <c r="O125" s="4" t="s">
        <v>288</v>
      </c>
      <c r="P125" s="4">
        <v>1.3072999999999999E-14</v>
      </c>
    </row>
    <row r="126" spans="1:16" x14ac:dyDescent="0.2">
      <c r="A126" t="s">
        <v>636</v>
      </c>
      <c r="B126" s="11">
        <v>1.1641E-16</v>
      </c>
      <c r="C126">
        <v>44</v>
      </c>
      <c r="D126">
        <v>45</v>
      </c>
      <c r="E126" s="18" t="e">
        <f t="shared" ca="1" si="10"/>
        <v>#N/A</v>
      </c>
      <c r="F126" t="s">
        <v>144</v>
      </c>
      <c r="G126" s="18">
        <v>2</v>
      </c>
      <c r="H126" s="18">
        <v>3</v>
      </c>
      <c r="I126" t="s">
        <v>6</v>
      </c>
      <c r="K126" s="11">
        <f ca="1">X35</f>
        <v>1.1640761314410129E-16</v>
      </c>
      <c r="M126" s="9">
        <f ca="1">B126/K126</f>
        <v>1.0000205042937849</v>
      </c>
      <c r="O126" s="4" t="s">
        <v>289</v>
      </c>
      <c r="P126" s="4">
        <v>1.1641E-16</v>
      </c>
    </row>
    <row r="127" spans="1:16" x14ac:dyDescent="0.2">
      <c r="A127" t="s">
        <v>637</v>
      </c>
      <c r="B127" s="11">
        <v>6.2359000000000002E-14</v>
      </c>
      <c r="C127">
        <v>45</v>
      </c>
      <c r="D127">
        <v>46</v>
      </c>
      <c r="E127" s="18" t="e">
        <f t="shared" ca="1" si="10"/>
        <v>#N/A</v>
      </c>
      <c r="F127" t="s">
        <v>144</v>
      </c>
      <c r="G127" s="18">
        <v>2</v>
      </c>
      <c r="H127" s="18">
        <v>5</v>
      </c>
      <c r="I127" t="s">
        <v>6</v>
      </c>
      <c r="K127" s="11">
        <f ca="1">X36</f>
        <v>6.2358608818686345E-14</v>
      </c>
      <c r="M127" s="9">
        <f ca="1">B127/K127</f>
        <v>1.0000062730923776</v>
      </c>
      <c r="O127" s="4" t="s">
        <v>290</v>
      </c>
      <c r="P127" s="4">
        <v>6.2359000000000002E-14</v>
      </c>
    </row>
    <row r="128" spans="1:16" x14ac:dyDescent="0.2">
      <c r="A128" t="s">
        <v>638</v>
      </c>
      <c r="B128" s="11">
        <v>8.3889E-14</v>
      </c>
      <c r="C128">
        <v>46</v>
      </c>
      <c r="D128">
        <v>47</v>
      </c>
      <c r="E128" s="18" t="e">
        <f t="shared" ca="1" si="10"/>
        <v>#N/A</v>
      </c>
      <c r="F128" t="s">
        <v>144</v>
      </c>
      <c r="G128" s="18">
        <v>2</v>
      </c>
      <c r="H128" s="18">
        <v>7</v>
      </c>
      <c r="I128" t="s">
        <v>6</v>
      </c>
      <c r="K128" s="11">
        <f ca="1">X37</f>
        <v>8.3889447592925844E-14</v>
      </c>
      <c r="M128" s="9">
        <f ca="1">B128/K128</f>
        <v>0.99999466449072338</v>
      </c>
      <c r="O128" s="4" t="s">
        <v>291</v>
      </c>
      <c r="P128" s="4">
        <v>8.3889E-14</v>
      </c>
    </row>
    <row r="129" spans="1:16" x14ac:dyDescent="0.2">
      <c r="A129" t="s">
        <v>639</v>
      </c>
      <c r="B129" s="11">
        <v>2.5968999999999999E-16</v>
      </c>
      <c r="C129">
        <v>47</v>
      </c>
      <c r="D129">
        <v>48</v>
      </c>
      <c r="E129" s="18" t="e">
        <f t="shared" ca="1" si="10"/>
        <v>#N/A</v>
      </c>
      <c r="F129" t="s">
        <v>144</v>
      </c>
      <c r="G129" s="18">
        <v>3</v>
      </c>
      <c r="H129" s="18">
        <v>4</v>
      </c>
      <c r="I129" t="s">
        <v>6</v>
      </c>
      <c r="K129" s="11">
        <f ca="1">X38</f>
        <v>2.5968537412181192E-16</v>
      </c>
      <c r="M129" s="9">
        <f ca="1">B129/K129</f>
        <v>1.000017813395166</v>
      </c>
      <c r="O129" s="4" t="s">
        <v>292</v>
      </c>
      <c r="P129" s="4">
        <v>2.5968999999999999E-16</v>
      </c>
    </row>
    <row r="130" spans="1:16" x14ac:dyDescent="0.2">
      <c r="A130" t="s">
        <v>640</v>
      </c>
      <c r="B130" s="11">
        <v>1.4389000000000001E-13</v>
      </c>
      <c r="C130">
        <v>48</v>
      </c>
      <c r="D130">
        <v>49</v>
      </c>
      <c r="E130" s="18" t="e">
        <f t="shared" ca="1" si="10"/>
        <v>#N/A</v>
      </c>
      <c r="F130" t="s">
        <v>144</v>
      </c>
      <c r="G130" s="18">
        <v>3</v>
      </c>
      <c r="H130" s="18">
        <v>6</v>
      </c>
      <c r="I130" t="s">
        <v>6</v>
      </c>
      <c r="K130" s="11">
        <f ca="1">X39</f>
        <v>1.4388896569735575E-13</v>
      </c>
      <c r="M130" s="9">
        <f ca="1">B130/K130</f>
        <v>1.0000071881998682</v>
      </c>
      <c r="O130" s="4" t="s">
        <v>293</v>
      </c>
      <c r="P130" s="4">
        <v>1.4389000000000001E-13</v>
      </c>
    </row>
    <row r="131" spans="1:16" x14ac:dyDescent="0.2">
      <c r="A131" t="s">
        <v>641</v>
      </c>
      <c r="B131" s="11">
        <v>1.4398000000000001E-13</v>
      </c>
      <c r="C131">
        <v>49</v>
      </c>
      <c r="D131">
        <v>50</v>
      </c>
      <c r="E131" s="18" t="e">
        <f t="shared" ca="1" si="10"/>
        <v>#N/A</v>
      </c>
      <c r="F131" t="s">
        <v>144</v>
      </c>
      <c r="G131" s="18">
        <v>3</v>
      </c>
      <c r="H131" s="18">
        <v>8</v>
      </c>
      <c r="I131" t="s">
        <v>6</v>
      </c>
      <c r="K131" s="11">
        <f ca="1">X40</f>
        <v>1.4398400843653199E-13</v>
      </c>
      <c r="M131" s="9">
        <f ca="1">B131/K131</f>
        <v>0.99997216054355265</v>
      </c>
      <c r="O131" s="4" t="s">
        <v>294</v>
      </c>
      <c r="P131" s="4">
        <v>1.4398000000000001E-13</v>
      </c>
    </row>
    <row r="132" spans="1:16" x14ac:dyDescent="0.2">
      <c r="A132" t="s">
        <v>642</v>
      </c>
      <c r="B132" s="11">
        <v>1.5182E-13</v>
      </c>
      <c r="C132">
        <v>50</v>
      </c>
      <c r="D132">
        <v>51</v>
      </c>
      <c r="E132" s="18" t="e">
        <f t="shared" ca="1" si="10"/>
        <v>#N/A</v>
      </c>
      <c r="F132" t="s">
        <v>144</v>
      </c>
      <c r="G132" s="18">
        <v>4</v>
      </c>
      <c r="H132" s="18">
        <v>5</v>
      </c>
      <c r="I132" t="s">
        <v>6</v>
      </c>
      <c r="K132" s="11">
        <f ca="1">X41</f>
        <v>1.5181839786847763E-13</v>
      </c>
      <c r="M132" s="9">
        <f ca="1">B132/K132</f>
        <v>1.0000105529471057</v>
      </c>
      <c r="O132" s="4" t="s">
        <v>295</v>
      </c>
      <c r="P132" s="4">
        <v>1.5182E-13</v>
      </c>
    </row>
    <row r="133" spans="1:16" x14ac:dyDescent="0.2">
      <c r="A133" t="s">
        <v>643</v>
      </c>
      <c r="B133" s="11">
        <v>1.5238999999999999E-13</v>
      </c>
      <c r="C133">
        <v>51</v>
      </c>
      <c r="D133">
        <v>52</v>
      </c>
      <c r="E133" s="18" t="e">
        <f t="shared" ca="1" si="10"/>
        <v>#N/A</v>
      </c>
      <c r="F133" t="s">
        <v>144</v>
      </c>
      <c r="G133" s="18">
        <v>4</v>
      </c>
      <c r="H133" s="18">
        <v>7</v>
      </c>
      <c r="I133" t="s">
        <v>6</v>
      </c>
      <c r="K133" s="11">
        <f ca="1">X42</f>
        <v>1.5239168476175907E-13</v>
      </c>
      <c r="M133" s="9">
        <f ca="1">B133/K133</f>
        <v>0.99998894452960663</v>
      </c>
      <c r="O133" s="4" t="s">
        <v>296</v>
      </c>
      <c r="P133" s="4">
        <v>1.5238999999999999E-13</v>
      </c>
    </row>
    <row r="134" spans="1:16" x14ac:dyDescent="0.2">
      <c r="A134" t="s">
        <v>644</v>
      </c>
      <c r="B134" s="11">
        <v>2.8990499999999999E-10</v>
      </c>
      <c r="C134">
        <v>52</v>
      </c>
      <c r="D134">
        <v>53</v>
      </c>
      <c r="E134" s="18" t="e">
        <f t="shared" ca="1" si="10"/>
        <v>#N/A</v>
      </c>
      <c r="K134" s="11" t="e">
        <f ca="1">OFFSET($M$49,_xlfn.XMATCH(A134,$D$50:$D$77),0)</f>
        <v>#N/A</v>
      </c>
      <c r="M134" s="9" t="e">
        <f ca="1">B134/K134</f>
        <v>#N/A</v>
      </c>
      <c r="O134" s="4" t="s">
        <v>297</v>
      </c>
      <c r="P134" s="4">
        <v>2.8990499999999999E-10</v>
      </c>
    </row>
    <row r="135" spans="1:16" x14ac:dyDescent="0.2">
      <c r="A135" t="s">
        <v>645</v>
      </c>
      <c r="B135" s="11">
        <v>2.1490699999999998E-11</v>
      </c>
      <c r="C135">
        <v>53</v>
      </c>
      <c r="D135">
        <v>54</v>
      </c>
      <c r="E135" s="18" t="e">
        <f t="shared" ca="1" si="10"/>
        <v>#N/A</v>
      </c>
      <c r="K135" s="11" t="e">
        <f ca="1">OFFSET($M$49,_xlfn.XMATCH(A135,$D$50:$D$77),0)</f>
        <v>#N/A</v>
      </c>
      <c r="M135" s="9" t="e">
        <f ca="1">B135/K135</f>
        <v>#N/A</v>
      </c>
      <c r="O135" s="4" t="s">
        <v>298</v>
      </c>
      <c r="P135" s="4">
        <v>2.1490699999999998E-11</v>
      </c>
    </row>
    <row r="136" spans="1:16" x14ac:dyDescent="0.2">
      <c r="A136" t="s">
        <v>646</v>
      </c>
      <c r="B136" s="11">
        <v>1.76266E-11</v>
      </c>
      <c r="C136">
        <v>54</v>
      </c>
      <c r="D136">
        <v>55</v>
      </c>
      <c r="E136" s="18" t="e">
        <f t="shared" ca="1" si="10"/>
        <v>#N/A</v>
      </c>
      <c r="K136" s="11" t="e">
        <f ca="1">OFFSET($M$49,_xlfn.XMATCH(A136,$D$50:$D$77),0)</f>
        <v>#N/A</v>
      </c>
      <c r="M136" s="9" t="e">
        <f ca="1">B136/K136</f>
        <v>#N/A</v>
      </c>
      <c r="O136" s="4" t="s">
        <v>299</v>
      </c>
      <c r="P136" s="4">
        <v>1.76266E-11</v>
      </c>
    </row>
    <row r="137" spans="1:16" x14ac:dyDescent="0.2">
      <c r="A137" t="s">
        <v>647</v>
      </c>
      <c r="B137" s="11">
        <v>2.9556600000000001E-11</v>
      </c>
      <c r="C137">
        <v>55</v>
      </c>
      <c r="D137">
        <v>56</v>
      </c>
      <c r="E137" s="18" t="e">
        <f t="shared" ca="1" si="10"/>
        <v>#N/A</v>
      </c>
      <c r="K137" s="11" t="e">
        <f ca="1">OFFSET($M$49,_xlfn.XMATCH(A137,$D$50:$D$77),0)</f>
        <v>#N/A</v>
      </c>
      <c r="M137" s="9" t="e">
        <f ca="1">B137/K137</f>
        <v>#N/A</v>
      </c>
      <c r="O137" s="4" t="s">
        <v>300</v>
      </c>
      <c r="P137" s="4">
        <v>2.9556600000000001E-11</v>
      </c>
    </row>
    <row r="138" spans="1:16" x14ac:dyDescent="0.2">
      <c r="A138" t="s">
        <v>648</v>
      </c>
      <c r="B138" s="11">
        <v>9.0002100000000001E-13</v>
      </c>
      <c r="C138">
        <v>56</v>
      </c>
      <c r="D138">
        <v>57</v>
      </c>
      <c r="E138" s="18" t="e">
        <f t="shared" ca="1" si="10"/>
        <v>#N/A</v>
      </c>
      <c r="K138" s="11" t="e">
        <f ca="1">OFFSET($M$49,_xlfn.XMATCH(A138,$D$50:$D$77),0)</f>
        <v>#N/A</v>
      </c>
      <c r="M138" s="9" t="e">
        <f ca="1">B138/K138</f>
        <v>#N/A</v>
      </c>
      <c r="O138" s="4" t="s">
        <v>301</v>
      </c>
      <c r="P138" s="4">
        <v>9.0002100000000001E-13</v>
      </c>
    </row>
    <row r="139" spans="1:16" x14ac:dyDescent="0.2">
      <c r="A139" t="s">
        <v>649</v>
      </c>
      <c r="B139" s="11">
        <v>1.7841300000000001E-11</v>
      </c>
      <c r="C139">
        <v>57</v>
      </c>
      <c r="D139">
        <v>58</v>
      </c>
      <c r="E139" s="18" t="e">
        <f t="shared" ca="1" si="10"/>
        <v>#N/A</v>
      </c>
      <c r="K139" s="11" t="e">
        <f ca="1">OFFSET($M$49,_xlfn.XMATCH(A139,$D$50:$D$77),0)</f>
        <v>#N/A</v>
      </c>
      <c r="M139" s="9" t="e">
        <f ca="1">B139/K139</f>
        <v>#N/A</v>
      </c>
      <c r="O139" s="4" t="s">
        <v>302</v>
      </c>
      <c r="P139" s="4">
        <v>1.7841300000000001E-11</v>
      </c>
    </row>
    <row r="140" spans="1:16" x14ac:dyDescent="0.2">
      <c r="A140" t="s">
        <v>184</v>
      </c>
      <c r="B140" s="11">
        <v>1.7156999999999999E-7</v>
      </c>
      <c r="C140">
        <v>58</v>
      </c>
      <c r="D140">
        <v>59</v>
      </c>
      <c r="E140" s="18">
        <f t="shared" ca="1" si="10"/>
        <v>51</v>
      </c>
      <c r="I140" s="9"/>
      <c r="J140" s="18">
        <v>-1</v>
      </c>
      <c r="K140" s="11">
        <f ca="1">OFFSET($M$49,_xlfn.XMATCH(A140,$D$50:$D$77),0)</f>
        <v>1.7152587384050414E-7</v>
      </c>
      <c r="L140" s="11">
        <f ca="1">OFFSET(N$49,_xlfn.XMATCH($A140,$D$50:$D$77),0)</f>
        <v>1.6711590215479349E-7</v>
      </c>
      <c r="M140" s="9">
        <f ca="1">B140/K140</f>
        <v>1.0002572565788932</v>
      </c>
      <c r="O140" s="4" t="s">
        <v>303</v>
      </c>
      <c r="P140" s="4">
        <v>1.7156999999999999E-7</v>
      </c>
    </row>
    <row r="141" spans="1:16" x14ac:dyDescent="0.2">
      <c r="A141" t="s">
        <v>24</v>
      </c>
      <c r="B141" s="11">
        <v>1.2827300000000001E-4</v>
      </c>
      <c r="C141">
        <v>59</v>
      </c>
      <c r="D141">
        <v>60</v>
      </c>
      <c r="E141" s="18">
        <f t="shared" ca="1" si="10"/>
        <v>101</v>
      </c>
      <c r="I141" s="9"/>
      <c r="J141" s="18">
        <f>J90+J89</f>
        <v>-1</v>
      </c>
      <c r="K141" s="11">
        <f ca="1">OFFSET($M$49,_xlfn.XMATCH(A141,$D$50:$D$77),0)</f>
        <v>1.2827332218170448E-4</v>
      </c>
      <c r="L141" s="11">
        <f t="shared" ref="L141:L155" ca="1" si="12">OFFSET(N$49,_xlfn.XMATCH($A141,$D$50:$D$77),0)</f>
        <v>1.2497538405617501E-4</v>
      </c>
      <c r="M141" s="9">
        <f ca="1">B141/K141</f>
        <v>0.99999748831870117</v>
      </c>
      <c r="O141" s="4" t="s">
        <v>304</v>
      </c>
      <c r="P141" s="4">
        <v>1.2827300000000001E-4</v>
      </c>
    </row>
    <row r="142" spans="1:16" x14ac:dyDescent="0.2">
      <c r="A142" t="s">
        <v>25</v>
      </c>
      <c r="B142" s="11">
        <v>8.6188499999999997E-6</v>
      </c>
      <c r="C142">
        <v>60</v>
      </c>
      <c r="D142">
        <v>61</v>
      </c>
      <c r="E142" s="18">
        <f t="shared" ca="1" si="10"/>
        <v>102</v>
      </c>
      <c r="I142" s="9"/>
      <c r="J142" s="18">
        <f>2*J90+J89</f>
        <v>0</v>
      </c>
      <c r="K142" s="11">
        <f ca="1">OFFSET($M$49,_xlfn.XMATCH(A142,$D$50:$D$77),0)</f>
        <v>8.618780713369603E-6</v>
      </c>
      <c r="L142" s="11">
        <f t="shared" ca="1" si="12"/>
        <v>8.618780713369603E-6</v>
      </c>
      <c r="M142" s="9">
        <f ca="1">B142/K142</f>
        <v>1.0000080390292665</v>
      </c>
      <c r="O142" s="4" t="s">
        <v>305</v>
      </c>
      <c r="P142" s="4">
        <v>8.6188499999999997E-6</v>
      </c>
    </row>
    <row r="143" spans="1:16" x14ac:dyDescent="0.2">
      <c r="A143" t="s">
        <v>28</v>
      </c>
      <c r="B143" s="11">
        <v>8.0346900000000006E-8</v>
      </c>
      <c r="C143">
        <v>61</v>
      </c>
      <c r="D143">
        <v>62</v>
      </c>
      <c r="E143" s="18">
        <f t="shared" ca="1" si="10"/>
        <v>124</v>
      </c>
      <c r="I143" s="9"/>
      <c r="J143" s="18">
        <f>J84+J90+J89</f>
        <v>1</v>
      </c>
      <c r="K143" s="11">
        <f ca="1">OFFSET($M$49,_xlfn.XMATCH(A143,$D$50:$D$77),0)</f>
        <v>8.0347629289543102E-8</v>
      </c>
      <c r="L143" s="11">
        <f t="shared" ca="1" si="12"/>
        <v>7.8281872315115207E-8</v>
      </c>
      <c r="M143" s="9">
        <f ca="1">B143/K143</f>
        <v>0.99999092332219952</v>
      </c>
      <c r="O143" s="4" t="s">
        <v>306</v>
      </c>
      <c r="P143" s="4">
        <v>8.0346900000000006E-8</v>
      </c>
    </row>
    <row r="144" spans="1:16" x14ac:dyDescent="0.2">
      <c r="A144" t="s">
        <v>29</v>
      </c>
      <c r="B144" s="11">
        <v>7.9638299999999998E-9</v>
      </c>
      <c r="C144">
        <v>62</v>
      </c>
      <c r="D144">
        <v>63</v>
      </c>
      <c r="E144" s="18">
        <f t="shared" ca="1" si="10"/>
        <v>125</v>
      </c>
      <c r="I144" s="9"/>
      <c r="J144" s="18">
        <f>J84+J89</f>
        <v>0</v>
      </c>
      <c r="K144" s="11">
        <f ca="1">OFFSET($M$49,_xlfn.XMATCH(A144,$D$50:$D$77),0)</f>
        <v>7.9640227742585678E-9</v>
      </c>
      <c r="L144" s="11">
        <f t="shared" ca="1" si="12"/>
        <v>7.9640227742585678E-9</v>
      </c>
      <c r="M144" s="9">
        <f ca="1">B144/K144</f>
        <v>0.99997579436121264</v>
      </c>
      <c r="O144" s="4" t="s">
        <v>307</v>
      </c>
      <c r="P144" s="4">
        <v>7.9638299999999998E-9</v>
      </c>
    </row>
    <row r="145" spans="1:16" x14ac:dyDescent="0.2">
      <c r="A145" t="s">
        <v>30</v>
      </c>
      <c r="B145" s="11">
        <v>8.8579900000000003E-7</v>
      </c>
      <c r="C145">
        <v>63</v>
      </c>
      <c r="D145">
        <v>64</v>
      </c>
      <c r="E145" s="18">
        <f t="shared" ca="1" si="10"/>
        <v>126</v>
      </c>
      <c r="I145" s="9"/>
      <c r="J145" s="18">
        <f>J84+J87</f>
        <v>0</v>
      </c>
      <c r="K145" s="11">
        <f ca="1">OFFSET($M$49,_xlfn.XMATCH(A145,$D$50:$D$77),0)</f>
        <v>8.8579844991081722E-7</v>
      </c>
      <c r="L145" s="11">
        <f t="shared" ca="1" si="12"/>
        <v>8.8579844991081722E-7</v>
      </c>
      <c r="M145" s="9">
        <f ca="1">B145/K145</f>
        <v>1.0000006210094214</v>
      </c>
      <c r="O145" s="4" t="s">
        <v>308</v>
      </c>
      <c r="P145" s="4">
        <v>8.8579900000000003E-7</v>
      </c>
    </row>
    <row r="146" spans="1:16" x14ac:dyDescent="0.2">
      <c r="A146" t="s">
        <v>31</v>
      </c>
      <c r="B146" s="11">
        <v>4.6888399999999998E-8</v>
      </c>
      <c r="C146">
        <v>64</v>
      </c>
      <c r="D146">
        <v>65</v>
      </c>
      <c r="E146" s="18">
        <f t="shared" ca="1" si="10"/>
        <v>145</v>
      </c>
      <c r="I146" s="9"/>
      <c r="J146" s="18">
        <f>J83+J89+J90</f>
        <v>1</v>
      </c>
      <c r="K146" s="11">
        <f ca="1">OFFSET($M$49,_xlfn.XMATCH(A146,$D$50:$D$77),0)</f>
        <v>4.6888398915269773E-8</v>
      </c>
      <c r="L146" s="11">
        <f t="shared" ca="1" si="12"/>
        <v>4.568288684309739E-8</v>
      </c>
      <c r="M146" s="9">
        <f ca="1">B146/K146</f>
        <v>1.0000000231342987</v>
      </c>
      <c r="O146" s="4" t="s">
        <v>309</v>
      </c>
      <c r="P146" s="4">
        <v>4.6888399999999998E-8</v>
      </c>
    </row>
    <row r="147" spans="1:16" x14ac:dyDescent="0.2">
      <c r="A147" t="s">
        <v>32</v>
      </c>
      <c r="B147" s="11">
        <v>7.8485200000000005E-9</v>
      </c>
      <c r="C147">
        <v>65</v>
      </c>
      <c r="D147">
        <v>66</v>
      </c>
      <c r="E147" s="18">
        <f t="shared" ref="E147:E210" ca="1" si="13">OFFSET($B$49,_xlfn.XMATCH($A147,$D$50:$D$77),0)</f>
        <v>146</v>
      </c>
      <c r="I147" s="9"/>
      <c r="J147" s="18">
        <f>J83+J89</f>
        <v>0</v>
      </c>
      <c r="K147" s="11">
        <f ca="1">OFFSET($M$49,_xlfn.XMATCH(A147,$D$50:$D$77),0)</f>
        <v>7.8486371487557126E-9</v>
      </c>
      <c r="L147" s="11">
        <f t="shared" ca="1" si="12"/>
        <v>7.8486371487557126E-9</v>
      </c>
      <c r="M147" s="9">
        <f ca="1">B147/K147</f>
        <v>0.99998507400030201</v>
      </c>
      <c r="O147" s="4" t="s">
        <v>310</v>
      </c>
      <c r="P147" s="4">
        <v>7.8485200000000005E-9</v>
      </c>
    </row>
    <row r="148" spans="1:16" x14ac:dyDescent="0.2">
      <c r="A148" t="s">
        <v>33</v>
      </c>
      <c r="B148" s="11">
        <v>5.3490200000000001E-7</v>
      </c>
      <c r="C148">
        <v>66</v>
      </c>
      <c r="D148">
        <v>67</v>
      </c>
      <c r="E148" s="18">
        <f t="shared" ca="1" si="13"/>
        <v>147</v>
      </c>
      <c r="I148" s="9"/>
      <c r="J148" s="18">
        <f>J83+J87</f>
        <v>0</v>
      </c>
      <c r="K148" s="11">
        <f ca="1">OFFSET($M$49,_xlfn.XMATCH(A148,$D$50:$D$77),0)</f>
        <v>5.3489670023657487E-7</v>
      </c>
      <c r="L148" s="11">
        <f t="shared" ca="1" si="12"/>
        <v>5.3489670023657487E-7</v>
      </c>
      <c r="M148" s="9">
        <f ca="1">B148/K148</f>
        <v>1.0000099080129357</v>
      </c>
      <c r="O148" s="4" t="s">
        <v>311</v>
      </c>
      <c r="P148" s="4">
        <v>5.3490200000000001E-7</v>
      </c>
    </row>
    <row r="149" spans="1:16" x14ac:dyDescent="0.2">
      <c r="A149" t="s">
        <v>34</v>
      </c>
      <c r="B149" s="11">
        <v>4.49212E-8</v>
      </c>
      <c r="C149">
        <v>67</v>
      </c>
      <c r="D149">
        <v>68</v>
      </c>
      <c r="E149" s="18">
        <f t="shared" ca="1" si="13"/>
        <v>221</v>
      </c>
      <c r="I149" s="9"/>
      <c r="J149" s="18">
        <f>J82+J140</f>
        <v>1</v>
      </c>
      <c r="K149" s="11">
        <f ca="1">OFFSET($M$49,_xlfn.XMATCH(A149,$D$50:$D$77),0)</f>
        <v>4.4909774411317496E-8</v>
      </c>
      <c r="L149" s="11">
        <f t="shared" ca="1" si="12"/>
        <v>4.3755133253507548E-8</v>
      </c>
      <c r="M149" s="9">
        <f ca="1">B149/K149</f>
        <v>1.0002544120702515</v>
      </c>
      <c r="O149" s="4" t="s">
        <v>312</v>
      </c>
      <c r="P149" s="4">
        <v>4.49212E-8</v>
      </c>
    </row>
    <row r="150" spans="1:16" x14ac:dyDescent="0.2">
      <c r="A150" t="s">
        <v>35</v>
      </c>
      <c r="B150" s="11">
        <v>1.45972E-9</v>
      </c>
      <c r="C150">
        <v>68</v>
      </c>
      <c r="D150">
        <v>69</v>
      </c>
      <c r="E150" s="18">
        <f t="shared" ca="1" si="13"/>
        <v>222</v>
      </c>
      <c r="I150" s="9"/>
      <c r="J150" s="18">
        <f>J82+2*J140</f>
        <v>0</v>
      </c>
      <c r="K150" s="11">
        <f ca="1">OFFSET($M$49,_xlfn.XMATCH(A150,$D$50:$D$77),0)</f>
        <v>1.4589714336181798E-9</v>
      </c>
      <c r="L150" s="11">
        <f t="shared" ca="1" si="12"/>
        <v>1.4589714336181798E-9</v>
      </c>
      <c r="M150" s="9">
        <f ca="1">B150/K150</f>
        <v>1.0005130781621707</v>
      </c>
      <c r="O150" s="4" t="s">
        <v>313</v>
      </c>
      <c r="P150" s="4">
        <v>1.45972E-9</v>
      </c>
    </row>
    <row r="151" spans="1:16" x14ac:dyDescent="0.2">
      <c r="A151" t="s">
        <v>36</v>
      </c>
      <c r="B151" s="11">
        <v>1.5583299999999999E-9</v>
      </c>
      <c r="C151">
        <v>69</v>
      </c>
      <c r="D151">
        <v>70</v>
      </c>
      <c r="E151" s="18">
        <f t="shared" ca="1" si="13"/>
        <v>223</v>
      </c>
      <c r="I151" s="9"/>
      <c r="J151" s="18">
        <f>J82+J87</f>
        <v>0</v>
      </c>
      <c r="K151" s="11">
        <f ca="1">OFFSET($M$49,_xlfn.XMATCH(A151,$D$50:$D$77),0)</f>
        <v>1.5583254780785923E-9</v>
      </c>
      <c r="L151" s="11">
        <f t="shared" ca="1" si="12"/>
        <v>1.5583254780785923E-9</v>
      </c>
      <c r="M151" s="9">
        <f ca="1">B151/K151</f>
        <v>1.0000029017823755</v>
      </c>
      <c r="O151" s="4" t="s">
        <v>314</v>
      </c>
      <c r="P151" s="4">
        <v>1.5583299999999999E-9</v>
      </c>
    </row>
    <row r="152" spans="1:16" x14ac:dyDescent="0.2">
      <c r="A152" t="s">
        <v>39</v>
      </c>
      <c r="B152" s="11">
        <v>1.32566E-12</v>
      </c>
      <c r="C152">
        <v>70</v>
      </c>
      <c r="D152">
        <v>71</v>
      </c>
      <c r="E152" s="18">
        <f t="shared" ca="1" si="13"/>
        <v>226</v>
      </c>
      <c r="I152" s="9"/>
      <c r="J152" s="18">
        <f>J82+J88</f>
        <v>1</v>
      </c>
      <c r="K152" s="11">
        <f ca="1">OFFSET($M$49,_xlfn.XMATCH(A152,$D$50:$D$77),0)</f>
        <v>1.3256656316292775E-12</v>
      </c>
      <c r="L152" s="11">
        <f t="shared" ca="1" si="12"/>
        <v>1.2915824477380767E-12</v>
      </c>
      <c r="M152" s="9">
        <f ca="1">B152/K152</f>
        <v>0.99999575184786937</v>
      </c>
      <c r="O152" s="4" t="s">
        <v>315</v>
      </c>
      <c r="P152" s="4">
        <v>1.32566E-12</v>
      </c>
    </row>
    <row r="153" spans="1:16" x14ac:dyDescent="0.2">
      <c r="A153" t="s">
        <v>37</v>
      </c>
      <c r="B153" s="11">
        <v>8.5744799999999994E-8</v>
      </c>
      <c r="C153">
        <v>71</v>
      </c>
      <c r="D153">
        <v>72</v>
      </c>
      <c r="E153" s="18">
        <f t="shared" ca="1" si="13"/>
        <v>224</v>
      </c>
      <c r="I153" s="9"/>
      <c r="J153" s="18">
        <f>J82+J89</f>
        <v>0</v>
      </c>
      <c r="K153" s="11">
        <f ca="1">OFFSET($M$49,_xlfn.XMATCH(A153,$D$50:$D$77),0)</f>
        <v>8.5746827289583347E-8</v>
      </c>
      <c r="L153" s="11">
        <f t="shared" ca="1" si="12"/>
        <v>8.5746827289583347E-8</v>
      </c>
      <c r="M153" s="9">
        <f ca="1">B153/K153</f>
        <v>0.99997635726419931</v>
      </c>
      <c r="O153" s="4" t="s">
        <v>316</v>
      </c>
      <c r="P153" s="4">
        <v>8.5744799999999994E-8</v>
      </c>
    </row>
    <row r="154" spans="1:16" x14ac:dyDescent="0.2">
      <c r="A154" t="s">
        <v>38</v>
      </c>
      <c r="B154" s="11">
        <v>2.4698100000000001E-11</v>
      </c>
      <c r="C154">
        <v>72</v>
      </c>
      <c r="D154">
        <v>73</v>
      </c>
      <c r="E154" s="18">
        <f t="shared" ca="1" si="13"/>
        <v>225</v>
      </c>
      <c r="I154" s="9"/>
      <c r="J154" s="18">
        <f>J82+2*J89</f>
        <v>-2</v>
      </c>
      <c r="K154" s="11">
        <f ca="1">OFFSET($M$49,_xlfn.XMATCH(A154,$D$50:$D$77),0)</f>
        <v>2.4699142978270598E-11</v>
      </c>
      <c r="L154" s="11">
        <f t="shared" ca="1" si="12"/>
        <v>2.2306163769797501E-11</v>
      </c>
      <c r="M154" s="9">
        <f ca="1">B154/K154</f>
        <v>0.99995777269391439</v>
      </c>
      <c r="O154" s="4" t="s">
        <v>317</v>
      </c>
      <c r="P154" s="4">
        <v>2.4698100000000001E-11</v>
      </c>
    </row>
    <row r="155" spans="1:16" x14ac:dyDescent="0.2">
      <c r="A155" t="s">
        <v>40</v>
      </c>
      <c r="B155" s="11">
        <v>1.7560100000000001E-7</v>
      </c>
      <c r="C155">
        <v>73</v>
      </c>
      <c r="D155">
        <v>74</v>
      </c>
      <c r="E155" s="18">
        <f t="shared" ca="1" si="13"/>
        <v>227</v>
      </c>
      <c r="I155" s="9"/>
      <c r="J155" s="18">
        <f>J82+J90+J89</f>
        <v>1</v>
      </c>
      <c r="K155" s="11">
        <f ca="1">OFFSET($M$49,_xlfn.XMATCH(A155,$D$50:$D$77),0)</f>
        <v>1.7560218782276209E-7</v>
      </c>
      <c r="L155" s="11">
        <f t="shared" ca="1" si="12"/>
        <v>1.7108741311905E-7</v>
      </c>
      <c r="M155" s="9">
        <f ca="1">B155/K155</f>
        <v>0.99999323571775034</v>
      </c>
      <c r="O155" s="4" t="s">
        <v>318</v>
      </c>
      <c r="P155" s="4">
        <v>1.7560100000000001E-7</v>
      </c>
    </row>
    <row r="156" spans="1:16" x14ac:dyDescent="0.2">
      <c r="A156" t="s">
        <v>650</v>
      </c>
      <c r="B156" s="11">
        <v>1.5373699999999999E-6</v>
      </c>
      <c r="C156">
        <v>74</v>
      </c>
      <c r="D156">
        <v>75</v>
      </c>
      <c r="E156" s="18" t="e">
        <f t="shared" ca="1" si="13"/>
        <v>#N/A</v>
      </c>
      <c r="K156" s="11" t="e">
        <f ca="1">OFFSET($M$49,_xlfn.XMATCH(A156,$D$50:$D$77),0)</f>
        <v>#N/A</v>
      </c>
      <c r="M156" s="9" t="e">
        <f ca="1">B156/K156</f>
        <v>#N/A</v>
      </c>
      <c r="O156" s="4" t="s">
        <v>319</v>
      </c>
      <c r="P156" s="4">
        <v>1.5373699999999999E-6</v>
      </c>
    </row>
    <row r="157" spans="1:16" x14ac:dyDescent="0.2">
      <c r="A157" t="s">
        <v>651</v>
      </c>
      <c r="B157" s="11">
        <v>5.89778E-4</v>
      </c>
      <c r="C157">
        <v>75</v>
      </c>
      <c r="D157">
        <v>76</v>
      </c>
      <c r="E157" s="18" t="e">
        <f t="shared" ca="1" si="13"/>
        <v>#N/A</v>
      </c>
      <c r="K157" s="11" t="e">
        <f ca="1">OFFSET($M$49,_xlfn.XMATCH(A157,$D$50:$D$77),0)</f>
        <v>#N/A</v>
      </c>
      <c r="M157" s="9" t="e">
        <f ca="1">B157/K157</f>
        <v>#N/A</v>
      </c>
      <c r="O157" t="s">
        <v>320</v>
      </c>
      <c r="P157">
        <v>5.89778E-4</v>
      </c>
    </row>
    <row r="158" spans="1:16" x14ac:dyDescent="0.2">
      <c r="A158" t="s">
        <v>652</v>
      </c>
      <c r="B158" s="11">
        <v>9.889530000000001E-4</v>
      </c>
      <c r="C158">
        <v>76</v>
      </c>
      <c r="D158">
        <v>77</v>
      </c>
      <c r="E158" s="18" t="e">
        <f t="shared" ca="1" si="13"/>
        <v>#N/A</v>
      </c>
      <c r="K158" s="11" t="e">
        <f ca="1">OFFSET($M$49,_xlfn.XMATCH(A158,$D$50:$D$77),0)</f>
        <v>#N/A</v>
      </c>
      <c r="M158" s="9" t="e">
        <f ca="1">B158/K158</f>
        <v>#N/A</v>
      </c>
      <c r="O158" t="s">
        <v>321</v>
      </c>
      <c r="P158">
        <v>9.889530000000001E-4</v>
      </c>
    </row>
    <row r="159" spans="1:16" x14ac:dyDescent="0.2">
      <c r="A159" t="s">
        <v>653</v>
      </c>
      <c r="B159" s="11">
        <v>5.5048800000000002E-4</v>
      </c>
      <c r="C159">
        <v>77</v>
      </c>
      <c r="D159">
        <v>78</v>
      </c>
      <c r="E159" s="18" t="e">
        <f t="shared" ca="1" si="13"/>
        <v>#N/A</v>
      </c>
      <c r="K159" s="11" t="e">
        <f ca="1">OFFSET($M$49,_xlfn.XMATCH(A159,$D$50:$D$77),0)</f>
        <v>#N/A</v>
      </c>
      <c r="M159" s="9" t="e">
        <f ca="1">B159/K159</f>
        <v>#N/A</v>
      </c>
      <c r="O159" s="4" t="s">
        <v>322</v>
      </c>
      <c r="P159">
        <v>5.5048800000000002E-4</v>
      </c>
    </row>
    <row r="160" spans="1:16" x14ac:dyDescent="0.2">
      <c r="A160" t="s">
        <v>654</v>
      </c>
      <c r="B160" s="11">
        <v>2.6866500000000001E-5</v>
      </c>
      <c r="C160">
        <v>78</v>
      </c>
      <c r="D160">
        <v>79</v>
      </c>
      <c r="E160" s="18" t="e">
        <f t="shared" ca="1" si="13"/>
        <v>#N/A</v>
      </c>
      <c r="K160" s="11" t="e">
        <f ca="1">OFFSET($M$49,_xlfn.XMATCH(A160,$D$50:$D$77),0)</f>
        <v>#N/A</v>
      </c>
      <c r="M160" s="9" t="e">
        <f ca="1">B160/K160</f>
        <v>#N/A</v>
      </c>
      <c r="O160" s="4" t="s">
        <v>323</v>
      </c>
      <c r="P160" s="4">
        <v>2.6866500000000001E-5</v>
      </c>
    </row>
    <row r="161" spans="1:16" x14ac:dyDescent="0.2">
      <c r="A161" t="s">
        <v>655</v>
      </c>
      <c r="B161" s="11">
        <v>0</v>
      </c>
      <c r="C161">
        <v>79</v>
      </c>
      <c r="D161">
        <v>80</v>
      </c>
      <c r="E161" s="18" t="e">
        <f t="shared" ca="1" si="13"/>
        <v>#N/A</v>
      </c>
      <c r="K161" s="11" t="e">
        <f ca="1">OFFSET($M$49,_xlfn.XMATCH(A161,$D$50:$D$77),0)</f>
        <v>#N/A</v>
      </c>
      <c r="M161" s="9" t="e">
        <f ca="1">B161/K161</f>
        <v>#N/A</v>
      </c>
      <c r="O161" t="s">
        <v>324</v>
      </c>
      <c r="P161">
        <v>0</v>
      </c>
    </row>
    <row r="162" spans="1:16" x14ac:dyDescent="0.2">
      <c r="A162" t="s">
        <v>656</v>
      </c>
      <c r="B162" s="11">
        <v>0</v>
      </c>
      <c r="C162">
        <v>80</v>
      </c>
      <c r="D162">
        <v>81</v>
      </c>
      <c r="E162" s="18" t="e">
        <f t="shared" ca="1" si="13"/>
        <v>#N/A</v>
      </c>
      <c r="K162" s="11" t="e">
        <f ca="1">OFFSET($M$49,_xlfn.XMATCH(A162,$D$50:$D$77),0)</f>
        <v>#N/A</v>
      </c>
      <c r="M162" s="9" t="e">
        <f ca="1">B162/K162</f>
        <v>#N/A</v>
      </c>
      <c r="O162" t="s">
        <v>325</v>
      </c>
      <c r="P162">
        <v>0</v>
      </c>
    </row>
    <row r="163" spans="1:16" x14ac:dyDescent="0.2">
      <c r="A163" t="s">
        <v>657</v>
      </c>
      <c r="B163" s="11">
        <v>0</v>
      </c>
      <c r="C163">
        <v>81</v>
      </c>
      <c r="D163">
        <v>82</v>
      </c>
      <c r="E163" s="18" t="e">
        <f t="shared" ca="1" si="13"/>
        <v>#N/A</v>
      </c>
      <c r="K163" s="11" t="e">
        <f ca="1">OFFSET($M$49,_xlfn.XMATCH(A163,$D$50:$D$77),0)</f>
        <v>#N/A</v>
      </c>
      <c r="M163" s="9" t="e">
        <f ca="1">B163/K163</f>
        <v>#N/A</v>
      </c>
      <c r="O163" s="4" t="s">
        <v>326</v>
      </c>
      <c r="P163">
        <v>0</v>
      </c>
    </row>
    <row r="164" spans="1:16" x14ac:dyDescent="0.2">
      <c r="A164" t="s">
        <v>658</v>
      </c>
      <c r="B164" s="11">
        <v>1.10554E-7</v>
      </c>
      <c r="C164">
        <v>82</v>
      </c>
      <c r="D164">
        <v>83</v>
      </c>
      <c r="E164" s="18" t="e">
        <f t="shared" ca="1" si="13"/>
        <v>#N/A</v>
      </c>
      <c r="K164" s="11" t="e">
        <f ca="1">OFFSET($M$49,_xlfn.XMATCH(A164,$D$50:$D$77),0)</f>
        <v>#N/A</v>
      </c>
      <c r="M164" s="9" t="e">
        <f ca="1">B164/K164</f>
        <v>#N/A</v>
      </c>
      <c r="O164" s="4" t="s">
        <v>327</v>
      </c>
      <c r="P164" s="4">
        <v>1.10554E-7</v>
      </c>
    </row>
    <row r="165" spans="1:16" x14ac:dyDescent="0.2">
      <c r="A165" t="s">
        <v>659</v>
      </c>
      <c r="B165" s="11">
        <v>0</v>
      </c>
      <c r="C165">
        <v>83</v>
      </c>
      <c r="D165">
        <v>84</v>
      </c>
      <c r="E165" s="18" t="e">
        <f t="shared" ca="1" si="13"/>
        <v>#N/A</v>
      </c>
      <c r="K165" s="11" t="e">
        <f ca="1">OFFSET($M$49,_xlfn.XMATCH(A165,$D$50:$D$77),0)</f>
        <v>#N/A</v>
      </c>
      <c r="M165" s="9" t="e">
        <f ca="1">B165/K165</f>
        <v>#N/A</v>
      </c>
      <c r="O165" t="s">
        <v>328</v>
      </c>
      <c r="P165">
        <v>0</v>
      </c>
    </row>
    <row r="166" spans="1:16" x14ac:dyDescent="0.2">
      <c r="A166" t="s">
        <v>660</v>
      </c>
      <c r="B166" s="11">
        <v>0</v>
      </c>
      <c r="C166">
        <v>84</v>
      </c>
      <c r="D166">
        <v>85</v>
      </c>
      <c r="E166" s="18" t="e">
        <f t="shared" ca="1" si="13"/>
        <v>#N/A</v>
      </c>
      <c r="K166" s="11" t="e">
        <f ca="1">OFFSET($M$49,_xlfn.XMATCH(A166,$D$50:$D$77),0)</f>
        <v>#N/A</v>
      </c>
      <c r="M166" s="9" t="e">
        <f ca="1">B166/K166</f>
        <v>#N/A</v>
      </c>
      <c r="O166" s="4" t="s">
        <v>329</v>
      </c>
      <c r="P166">
        <v>0</v>
      </c>
    </row>
    <row r="167" spans="1:16" x14ac:dyDescent="0.2">
      <c r="A167" t="s">
        <v>661</v>
      </c>
      <c r="B167" s="11">
        <v>2.7238299999999998E-7</v>
      </c>
      <c r="C167">
        <v>85</v>
      </c>
      <c r="D167">
        <v>86</v>
      </c>
      <c r="E167" s="18" t="e">
        <f t="shared" ca="1" si="13"/>
        <v>#N/A</v>
      </c>
      <c r="K167" s="11" t="e">
        <f ca="1">OFFSET($M$49,_xlfn.XMATCH(A167,$D$50:$D$77),0)</f>
        <v>#N/A</v>
      </c>
      <c r="M167" s="9" t="e">
        <f ca="1">B167/K167</f>
        <v>#N/A</v>
      </c>
      <c r="O167" s="4" t="s">
        <v>330</v>
      </c>
      <c r="P167" s="4">
        <v>2.7238299999999998E-7</v>
      </c>
    </row>
    <row r="168" spans="1:16" x14ac:dyDescent="0.2">
      <c r="A168" t="s">
        <v>662</v>
      </c>
      <c r="B168" s="11">
        <v>1.78112E-7</v>
      </c>
      <c r="C168">
        <v>86</v>
      </c>
      <c r="D168">
        <v>87</v>
      </c>
      <c r="E168" s="18" t="e">
        <f t="shared" ca="1" si="13"/>
        <v>#N/A</v>
      </c>
      <c r="K168" s="11" t="e">
        <f ca="1">OFFSET($M$49,_xlfn.XMATCH(A168,$D$50:$D$77),0)</f>
        <v>#N/A</v>
      </c>
      <c r="M168" s="9" t="e">
        <f ca="1">B168/K168</f>
        <v>#N/A</v>
      </c>
      <c r="O168" s="4" t="s">
        <v>331</v>
      </c>
      <c r="P168" s="4">
        <v>1.78112E-7</v>
      </c>
    </row>
    <row r="169" spans="1:16" x14ac:dyDescent="0.2">
      <c r="A169" t="s">
        <v>663</v>
      </c>
      <c r="B169" s="11">
        <v>3.9955E-7</v>
      </c>
      <c r="C169">
        <v>87</v>
      </c>
      <c r="D169">
        <v>88</v>
      </c>
      <c r="E169" s="18" t="e">
        <f t="shared" ca="1" si="13"/>
        <v>#N/A</v>
      </c>
      <c r="K169" s="11" t="e">
        <f ca="1">OFFSET($M$49,_xlfn.XMATCH(A169,$D$50:$D$77),0)</f>
        <v>#N/A</v>
      </c>
      <c r="M169" s="9" t="e">
        <f ca="1">B169/K169</f>
        <v>#N/A</v>
      </c>
      <c r="O169" s="4" t="s">
        <v>332</v>
      </c>
      <c r="P169" s="4">
        <v>3.9955E-7</v>
      </c>
    </row>
    <row r="170" spans="1:16" x14ac:dyDescent="0.2">
      <c r="A170" t="s">
        <v>664</v>
      </c>
      <c r="B170" s="11">
        <v>5.8385000000000002E-12</v>
      </c>
      <c r="C170">
        <v>88</v>
      </c>
      <c r="D170">
        <v>89</v>
      </c>
      <c r="E170" s="18" t="e">
        <f t="shared" ca="1" si="13"/>
        <v>#N/A</v>
      </c>
      <c r="K170" s="11" t="e">
        <f ca="1">OFFSET($M$49,_xlfn.XMATCH(A170,$D$50:$D$77),0)</f>
        <v>#N/A</v>
      </c>
      <c r="M170" s="9" t="e">
        <f ca="1">B170/K170</f>
        <v>#N/A</v>
      </c>
      <c r="O170" s="4" t="s">
        <v>333</v>
      </c>
      <c r="P170" s="4">
        <v>5.8385000000000002E-12</v>
      </c>
    </row>
    <row r="171" spans="1:16" x14ac:dyDescent="0.2">
      <c r="A171" t="s">
        <v>665</v>
      </c>
      <c r="B171" s="11">
        <v>0</v>
      </c>
      <c r="C171">
        <v>89</v>
      </c>
      <c r="D171">
        <v>90</v>
      </c>
      <c r="E171" s="18" t="e">
        <f t="shared" ca="1" si="13"/>
        <v>#N/A</v>
      </c>
      <c r="K171" s="11" t="e">
        <f ca="1">OFFSET($M$49,_xlfn.XMATCH(A171,$D$50:$D$77),0)</f>
        <v>#N/A</v>
      </c>
      <c r="M171" s="9" t="e">
        <f ca="1">B171/K171</f>
        <v>#N/A</v>
      </c>
      <c r="O171" s="4" t="s">
        <v>334</v>
      </c>
      <c r="P171">
        <v>0</v>
      </c>
    </row>
    <row r="172" spans="1:16" x14ac:dyDescent="0.2">
      <c r="A172" t="s">
        <v>666</v>
      </c>
      <c r="B172" s="11">
        <v>7.0271800000000003E-7</v>
      </c>
      <c r="C172">
        <v>90</v>
      </c>
      <c r="D172">
        <v>91</v>
      </c>
      <c r="E172" s="18" t="e">
        <f t="shared" ca="1" si="13"/>
        <v>#N/A</v>
      </c>
      <c r="K172" s="11" t="e">
        <f ca="1">OFFSET($M$49,_xlfn.XMATCH(A172,$D$50:$D$77),0)</f>
        <v>#N/A</v>
      </c>
      <c r="M172" s="9" t="e">
        <f ca="1">B172/K172</f>
        <v>#N/A</v>
      </c>
      <c r="O172" s="4" t="s">
        <v>335</v>
      </c>
      <c r="P172" s="4">
        <v>7.0271800000000003E-7</v>
      </c>
    </row>
    <row r="173" spans="1:16" x14ac:dyDescent="0.2">
      <c r="A173" t="s">
        <v>667</v>
      </c>
      <c r="B173" s="11">
        <v>2.8159799999999998E-7</v>
      </c>
      <c r="C173">
        <v>91</v>
      </c>
      <c r="D173">
        <v>92</v>
      </c>
      <c r="E173" s="18" t="e">
        <f t="shared" ca="1" si="13"/>
        <v>#N/A</v>
      </c>
      <c r="K173" s="11" t="e">
        <f ca="1">OFFSET($M$49,_xlfn.XMATCH(A173,$D$50:$D$77),0)</f>
        <v>#N/A</v>
      </c>
      <c r="M173" s="9" t="e">
        <f ca="1">B173/K173</f>
        <v>#N/A</v>
      </c>
      <c r="O173" s="4" t="s">
        <v>336</v>
      </c>
      <c r="P173" s="4">
        <v>2.8159799999999998E-7</v>
      </c>
    </row>
    <row r="174" spans="1:16" x14ac:dyDescent="0.2">
      <c r="A174" t="s">
        <v>668</v>
      </c>
      <c r="B174" s="11">
        <v>1.0802900000000001E-4</v>
      </c>
      <c r="C174">
        <v>92</v>
      </c>
      <c r="D174">
        <v>93</v>
      </c>
      <c r="E174" s="18" t="e">
        <f t="shared" ca="1" si="13"/>
        <v>#N/A</v>
      </c>
      <c r="K174" s="11" t="e">
        <f ca="1">OFFSET($M$49,_xlfn.XMATCH(A174,$D$50:$D$77),0)</f>
        <v>#N/A</v>
      </c>
      <c r="M174" s="9" t="e">
        <f ca="1">B174/K174</f>
        <v>#N/A</v>
      </c>
      <c r="O174" t="s">
        <v>337</v>
      </c>
      <c r="P174">
        <v>1.0802900000000001E-4</v>
      </c>
    </row>
    <row r="175" spans="1:16" x14ac:dyDescent="0.2">
      <c r="A175" t="s">
        <v>669</v>
      </c>
      <c r="B175" s="11">
        <v>1.81146E-4</v>
      </c>
      <c r="C175">
        <v>93</v>
      </c>
      <c r="D175">
        <v>94</v>
      </c>
      <c r="E175" s="18" t="e">
        <f t="shared" ca="1" si="13"/>
        <v>#N/A</v>
      </c>
      <c r="K175" s="11" t="e">
        <f ca="1">OFFSET($M$49,_xlfn.XMATCH(A175,$D$50:$D$77),0)</f>
        <v>#N/A</v>
      </c>
      <c r="M175" s="9" t="e">
        <f ca="1">B175/K175</f>
        <v>#N/A</v>
      </c>
      <c r="O175" t="s">
        <v>338</v>
      </c>
      <c r="P175">
        <v>1.81146E-4</v>
      </c>
    </row>
    <row r="176" spans="1:16" x14ac:dyDescent="0.2">
      <c r="A176" t="s">
        <v>670</v>
      </c>
      <c r="B176" s="11">
        <v>2.3559899999999999E-4</v>
      </c>
      <c r="C176">
        <v>94</v>
      </c>
      <c r="D176">
        <v>95</v>
      </c>
      <c r="E176" s="18" t="e">
        <f t="shared" ca="1" si="13"/>
        <v>#N/A</v>
      </c>
      <c r="K176" s="11" t="e">
        <f ca="1">OFFSET($M$49,_xlfn.XMATCH(A176,$D$50:$D$77),0)</f>
        <v>#N/A</v>
      </c>
      <c r="M176" s="9" t="e">
        <f ca="1">B176/K176</f>
        <v>#N/A</v>
      </c>
      <c r="O176" s="4" t="s">
        <v>339</v>
      </c>
      <c r="P176">
        <v>2.3559899999999999E-4</v>
      </c>
    </row>
    <row r="177" spans="1:16" x14ac:dyDescent="0.2">
      <c r="A177" t="s">
        <v>671</v>
      </c>
      <c r="B177" s="11">
        <v>1.14984E-5</v>
      </c>
      <c r="C177">
        <v>95</v>
      </c>
      <c r="D177">
        <v>96</v>
      </c>
      <c r="E177" s="18" t="e">
        <f t="shared" ca="1" si="13"/>
        <v>#N/A</v>
      </c>
      <c r="K177" s="11" t="e">
        <f ca="1">OFFSET($M$49,_xlfn.XMATCH(A177,$D$50:$D$77),0)</f>
        <v>#N/A</v>
      </c>
      <c r="M177" s="9" t="e">
        <f ca="1">B177/K177</f>
        <v>#N/A</v>
      </c>
      <c r="O177" s="4" t="s">
        <v>340</v>
      </c>
      <c r="P177" s="4">
        <v>1.14984E-5</v>
      </c>
    </row>
    <row r="178" spans="1:16" x14ac:dyDescent="0.2">
      <c r="A178" t="s">
        <v>672</v>
      </c>
      <c r="B178" s="11">
        <v>0</v>
      </c>
      <c r="C178">
        <v>96</v>
      </c>
      <c r="D178">
        <v>97</v>
      </c>
      <c r="E178" s="18" t="e">
        <f t="shared" ca="1" si="13"/>
        <v>#N/A</v>
      </c>
      <c r="K178" s="11" t="e">
        <f ca="1">OFFSET($M$49,_xlfn.XMATCH(A178,$D$50:$D$77),0)</f>
        <v>#N/A</v>
      </c>
      <c r="M178" s="9" t="e">
        <f ca="1">B178/K178</f>
        <v>#N/A</v>
      </c>
      <c r="O178" t="s">
        <v>341</v>
      </c>
      <c r="P178">
        <v>0</v>
      </c>
    </row>
    <row r="179" spans="1:16" x14ac:dyDescent="0.2">
      <c r="A179" t="s">
        <v>673</v>
      </c>
      <c r="B179" s="11">
        <v>0</v>
      </c>
      <c r="C179">
        <v>97</v>
      </c>
      <c r="D179">
        <v>98</v>
      </c>
      <c r="E179" s="18" t="e">
        <f t="shared" ca="1" si="13"/>
        <v>#N/A</v>
      </c>
      <c r="K179" s="11" t="e">
        <f ca="1">OFFSET($M$49,_xlfn.XMATCH(A179,$D$50:$D$77),0)</f>
        <v>#N/A</v>
      </c>
      <c r="M179" s="9" t="e">
        <f ca="1">B179/K179</f>
        <v>#N/A</v>
      </c>
      <c r="O179" t="s">
        <v>342</v>
      </c>
      <c r="P179">
        <v>0</v>
      </c>
    </row>
    <row r="180" spans="1:16" x14ac:dyDescent="0.2">
      <c r="A180" t="s">
        <v>674</v>
      </c>
      <c r="B180" s="11">
        <v>0</v>
      </c>
      <c r="C180">
        <v>98</v>
      </c>
      <c r="D180">
        <v>99</v>
      </c>
      <c r="E180" s="18" t="e">
        <f t="shared" ca="1" si="13"/>
        <v>#N/A</v>
      </c>
      <c r="K180" s="11" t="e">
        <f ca="1">OFFSET($M$49,_xlfn.XMATCH(A180,$D$50:$D$77),0)</f>
        <v>#N/A</v>
      </c>
      <c r="M180" s="9" t="e">
        <f ca="1">B180/K180</f>
        <v>#N/A</v>
      </c>
      <c r="O180" s="4" t="s">
        <v>343</v>
      </c>
      <c r="P180">
        <v>0</v>
      </c>
    </row>
    <row r="181" spans="1:16" x14ac:dyDescent="0.2">
      <c r="A181" t="s">
        <v>675</v>
      </c>
      <c r="B181" s="11">
        <v>4.7315100000000003E-8</v>
      </c>
      <c r="C181">
        <v>99</v>
      </c>
      <c r="D181">
        <v>100</v>
      </c>
      <c r="E181" s="18" t="e">
        <f t="shared" ca="1" si="13"/>
        <v>#N/A</v>
      </c>
      <c r="K181" s="11" t="e">
        <f ca="1">OFFSET($M$49,_xlfn.XMATCH(A181,$D$50:$D$77),0)</f>
        <v>#N/A</v>
      </c>
      <c r="M181" s="9" t="e">
        <f ca="1">B181/K181</f>
        <v>#N/A</v>
      </c>
      <c r="O181" s="4" t="s">
        <v>344</v>
      </c>
      <c r="P181" s="4">
        <v>4.7315100000000003E-8</v>
      </c>
    </row>
    <row r="182" spans="1:16" x14ac:dyDescent="0.2">
      <c r="A182" t="s">
        <v>676</v>
      </c>
      <c r="B182" s="11">
        <v>0</v>
      </c>
      <c r="C182">
        <v>100</v>
      </c>
      <c r="D182">
        <v>101</v>
      </c>
      <c r="E182" s="18" t="e">
        <f t="shared" ca="1" si="13"/>
        <v>#N/A</v>
      </c>
      <c r="K182" s="11" t="e">
        <f ca="1">OFFSET($M$49,_xlfn.XMATCH(A182,$D$50:$D$77),0)</f>
        <v>#N/A</v>
      </c>
      <c r="M182" s="9" t="e">
        <f ca="1">B182/K182</f>
        <v>#N/A</v>
      </c>
      <c r="O182" t="s">
        <v>345</v>
      </c>
      <c r="P182">
        <v>0</v>
      </c>
    </row>
    <row r="183" spans="1:16" x14ac:dyDescent="0.2">
      <c r="A183" t="s">
        <v>677</v>
      </c>
      <c r="B183" s="11">
        <v>0</v>
      </c>
      <c r="C183">
        <v>101</v>
      </c>
      <c r="D183">
        <v>102</v>
      </c>
      <c r="E183" s="18" t="e">
        <f t="shared" ca="1" si="13"/>
        <v>#N/A</v>
      </c>
      <c r="K183" s="11" t="e">
        <f ca="1">OFFSET($M$49,_xlfn.XMATCH(A183,$D$50:$D$77),0)</f>
        <v>#N/A</v>
      </c>
      <c r="M183" s="9" t="e">
        <f ca="1">B183/K183</f>
        <v>#N/A</v>
      </c>
      <c r="O183" s="4" t="s">
        <v>346</v>
      </c>
      <c r="P183">
        <v>0</v>
      </c>
    </row>
    <row r="184" spans="1:16" x14ac:dyDescent="0.2">
      <c r="A184" t="s">
        <v>678</v>
      </c>
      <c r="B184" s="11">
        <v>1.16575E-7</v>
      </c>
      <c r="C184">
        <v>102</v>
      </c>
      <c r="D184">
        <v>103</v>
      </c>
      <c r="E184" s="18" t="e">
        <f t="shared" ca="1" si="13"/>
        <v>#N/A</v>
      </c>
      <c r="K184" s="11" t="e">
        <f ca="1">OFFSET($M$49,_xlfn.XMATCH(A184,$D$50:$D$77),0)</f>
        <v>#N/A</v>
      </c>
      <c r="M184" s="9" t="e">
        <f ca="1">B184/K184</f>
        <v>#N/A</v>
      </c>
      <c r="O184" s="4" t="s">
        <v>347</v>
      </c>
      <c r="P184" s="4">
        <v>1.16575E-7</v>
      </c>
    </row>
    <row r="185" spans="1:16" x14ac:dyDescent="0.2">
      <c r="A185" t="s">
        <v>679</v>
      </c>
      <c r="B185" s="11">
        <v>7.6228699999999998E-8</v>
      </c>
      <c r="C185">
        <v>103</v>
      </c>
      <c r="D185">
        <v>104</v>
      </c>
      <c r="E185" s="18" t="e">
        <f t="shared" ca="1" si="13"/>
        <v>#N/A</v>
      </c>
      <c r="K185" s="11" t="e">
        <f ca="1">OFFSET($M$49,_xlfn.XMATCH(A185,$D$50:$D$77),0)</f>
        <v>#N/A</v>
      </c>
      <c r="M185" s="9" t="e">
        <f ca="1">B185/K185</f>
        <v>#N/A</v>
      </c>
      <c r="O185" s="4" t="s">
        <v>348</v>
      </c>
      <c r="P185" s="4">
        <v>7.6228699999999998E-8</v>
      </c>
    </row>
    <row r="186" spans="1:16" x14ac:dyDescent="0.2">
      <c r="A186" t="s">
        <v>680</v>
      </c>
      <c r="B186" s="11">
        <v>1.7100000000000001E-7</v>
      </c>
      <c r="C186">
        <v>104</v>
      </c>
      <c r="D186">
        <v>105</v>
      </c>
      <c r="E186" s="18" t="e">
        <f t="shared" ca="1" si="13"/>
        <v>#N/A</v>
      </c>
      <c r="K186" s="11" t="e">
        <f ca="1">OFFSET($M$49,_xlfn.XMATCH(A186,$D$50:$D$77),0)</f>
        <v>#N/A</v>
      </c>
      <c r="M186" s="9" t="e">
        <f ca="1">B186/K186</f>
        <v>#N/A</v>
      </c>
      <c r="O186" s="4" t="s">
        <v>349</v>
      </c>
      <c r="P186" s="4">
        <v>1.7100000000000001E-7</v>
      </c>
    </row>
    <row r="187" spans="1:16" x14ac:dyDescent="0.2">
      <c r="A187" t="s">
        <v>681</v>
      </c>
      <c r="B187" s="11">
        <v>2.4987699999999999E-12</v>
      </c>
      <c r="C187">
        <v>105</v>
      </c>
      <c r="D187">
        <v>106</v>
      </c>
      <c r="E187" s="18" t="e">
        <f t="shared" ca="1" si="13"/>
        <v>#N/A</v>
      </c>
      <c r="K187" s="11" t="e">
        <f ca="1">OFFSET($M$49,_xlfn.XMATCH(A187,$D$50:$D$77),0)</f>
        <v>#N/A</v>
      </c>
      <c r="M187" s="9" t="e">
        <f ca="1">B187/K187</f>
        <v>#N/A</v>
      </c>
      <c r="O187" s="4" t="s">
        <v>350</v>
      </c>
      <c r="P187" s="4">
        <v>2.4987699999999999E-12</v>
      </c>
    </row>
    <row r="188" spans="1:16" x14ac:dyDescent="0.2">
      <c r="A188" t="s">
        <v>682</v>
      </c>
      <c r="B188" s="11">
        <v>0</v>
      </c>
      <c r="C188">
        <v>106</v>
      </c>
      <c r="D188">
        <v>107</v>
      </c>
      <c r="E188" s="18" t="e">
        <f t="shared" ca="1" si="13"/>
        <v>#N/A</v>
      </c>
      <c r="K188" s="11" t="e">
        <f ca="1">OFFSET($M$49,_xlfn.XMATCH(A188,$D$50:$D$77),0)</f>
        <v>#N/A</v>
      </c>
      <c r="M188" s="9" t="e">
        <f ca="1">B188/K188</f>
        <v>#N/A</v>
      </c>
      <c r="O188" s="4" t="s">
        <v>351</v>
      </c>
      <c r="P188">
        <v>0</v>
      </c>
    </row>
    <row r="189" spans="1:16" x14ac:dyDescent="0.2">
      <c r="A189" t="s">
        <v>683</v>
      </c>
      <c r="B189" s="11">
        <v>3.0075100000000002E-7</v>
      </c>
      <c r="C189">
        <v>107</v>
      </c>
      <c r="D189">
        <v>108</v>
      </c>
      <c r="E189" s="18" t="e">
        <f t="shared" ca="1" si="13"/>
        <v>#N/A</v>
      </c>
      <c r="K189" s="11" t="e">
        <f ca="1">OFFSET($M$49,_xlfn.XMATCH(A189,$D$50:$D$77),0)</f>
        <v>#N/A</v>
      </c>
      <c r="M189" s="9" t="e">
        <f ca="1">B189/K189</f>
        <v>#N/A</v>
      </c>
      <c r="O189" s="4" t="s">
        <v>352</v>
      </c>
      <c r="P189" s="4">
        <v>3.0075100000000002E-7</v>
      </c>
    </row>
    <row r="190" spans="1:16" x14ac:dyDescent="0.2">
      <c r="A190" s="14" t="s">
        <v>684</v>
      </c>
      <c r="B190" s="26">
        <v>8.12134E-10</v>
      </c>
      <c r="C190" s="14">
        <v>108</v>
      </c>
      <c r="D190" s="14">
        <v>109</v>
      </c>
      <c r="E190" s="20" t="e">
        <f t="shared" ca="1" si="13"/>
        <v>#N/A</v>
      </c>
      <c r="F190" s="14" t="s">
        <v>143</v>
      </c>
      <c r="G190" s="14">
        <v>1</v>
      </c>
      <c r="H190" s="14"/>
      <c r="I190" s="14"/>
      <c r="J190" s="20">
        <f>J94-$J$90</f>
        <v>-1</v>
      </c>
      <c r="K190" s="4">
        <f ca="1">T20</f>
        <v>8.1215115242751059E-10</v>
      </c>
      <c r="M190" s="15">
        <f ca="1">B190/K190</f>
        <v>0.99997888025220516</v>
      </c>
      <c r="N190" s="18">
        <f ca="1">LOG10(K190/(K94*$L$90^-1))</f>
        <v>-4.2521763111551776</v>
      </c>
      <c r="O190" s="4" t="s">
        <v>353</v>
      </c>
      <c r="P190" s="4">
        <v>8.12134E-10</v>
      </c>
    </row>
    <row r="191" spans="1:16" x14ac:dyDescent="0.2">
      <c r="A191" s="14" t="s">
        <v>685</v>
      </c>
      <c r="B191" s="26">
        <v>7.8334500000000005E-10</v>
      </c>
      <c r="C191" s="14">
        <v>109</v>
      </c>
      <c r="D191" s="14">
        <v>110</v>
      </c>
      <c r="E191" s="20" t="e">
        <f t="shared" ca="1" si="13"/>
        <v>#N/A</v>
      </c>
      <c r="F191" s="14" t="s">
        <v>143</v>
      </c>
      <c r="G191" s="14">
        <v>2</v>
      </c>
      <c r="H191" s="14"/>
      <c r="I191" s="14"/>
      <c r="J191" s="20">
        <f t="shared" ref="J191:J197" si="14">J95-$J$90</f>
        <v>-1</v>
      </c>
      <c r="K191" s="4">
        <f t="shared" ref="K191:K197" ca="1" si="15">T21</f>
        <v>7.8336609129427266E-10</v>
      </c>
      <c r="M191" s="15">
        <f ca="1">B191/K191</f>
        <v>0.99997307606940489</v>
      </c>
      <c r="N191" s="18">
        <f t="shared" ref="N191:N197" ca="1" si="16">LOG10(K191/(K95*$L$90^-1))</f>
        <v>-4.8455096444885113</v>
      </c>
      <c r="O191" s="4" t="s">
        <v>354</v>
      </c>
      <c r="P191" s="4">
        <v>7.8334500000000005E-10</v>
      </c>
    </row>
    <row r="192" spans="1:16" x14ac:dyDescent="0.2">
      <c r="A192" s="14" t="s">
        <v>686</v>
      </c>
      <c r="B192" s="26">
        <v>6.8778099999999998E-10</v>
      </c>
      <c r="C192" s="14">
        <v>110</v>
      </c>
      <c r="D192" s="14">
        <v>111</v>
      </c>
      <c r="E192" s="20" t="e">
        <f t="shared" ca="1" si="13"/>
        <v>#N/A</v>
      </c>
      <c r="F192" s="14" t="s">
        <v>143</v>
      </c>
      <c r="G192" s="14">
        <v>3</v>
      </c>
      <c r="H192" s="14"/>
      <c r="I192" s="14"/>
      <c r="J192" s="20">
        <f t="shared" si="14"/>
        <v>-1</v>
      </c>
      <c r="K192" s="4">
        <f t="shared" ca="1" si="15"/>
        <v>6.8779575472279643E-10</v>
      </c>
      <c r="M192" s="15">
        <f ca="1">B192/K192</f>
        <v>0.99997854781351136</v>
      </c>
      <c r="N192" s="18">
        <f t="shared" ca="1" si="16"/>
        <v>-5.438842977821845</v>
      </c>
      <c r="O192" s="4" t="s">
        <v>355</v>
      </c>
      <c r="P192" s="4">
        <v>6.8778099999999998E-10</v>
      </c>
    </row>
    <row r="193" spans="1:16" x14ac:dyDescent="0.2">
      <c r="A193" s="14" t="s">
        <v>687</v>
      </c>
      <c r="B193" s="26">
        <v>4.65265E-10</v>
      </c>
      <c r="C193" s="14">
        <v>111</v>
      </c>
      <c r="D193" s="14">
        <v>112</v>
      </c>
      <c r="E193" s="20" t="e">
        <f t="shared" ca="1" si="13"/>
        <v>#N/A</v>
      </c>
      <c r="F193" s="14" t="s">
        <v>143</v>
      </c>
      <c r="G193" s="14">
        <v>4</v>
      </c>
      <c r="H193" s="14"/>
      <c r="I193" s="14"/>
      <c r="J193" s="20">
        <f t="shared" si="14"/>
        <v>-1</v>
      </c>
      <c r="K193" s="4">
        <f t="shared" ca="1" si="15"/>
        <v>4.6526429890143242E-10</v>
      </c>
      <c r="M193" s="15">
        <f ca="1">B193/K193</f>
        <v>1.000001506882366</v>
      </c>
      <c r="N193" s="18">
        <f t="shared" ca="1" si="16"/>
        <v>-6.0321763111551778</v>
      </c>
      <c r="O193" s="4" t="s">
        <v>356</v>
      </c>
      <c r="P193" s="4">
        <v>4.65265E-10</v>
      </c>
    </row>
    <row r="194" spans="1:16" x14ac:dyDescent="0.2">
      <c r="A194" s="14" t="s">
        <v>688</v>
      </c>
      <c r="B194" s="26">
        <v>5.9827700000000005E-11</v>
      </c>
      <c r="C194" s="14">
        <v>112</v>
      </c>
      <c r="D194" s="14">
        <v>113</v>
      </c>
      <c r="E194" s="20" t="e">
        <f t="shared" ca="1" si="13"/>
        <v>#N/A</v>
      </c>
      <c r="F194" s="14" t="s">
        <v>143</v>
      </c>
      <c r="G194" s="14">
        <v>5</v>
      </c>
      <c r="H194" s="14"/>
      <c r="I194" s="14"/>
      <c r="J194" s="20">
        <f t="shared" si="14"/>
        <v>-1</v>
      </c>
      <c r="K194" s="4">
        <f t="shared" ca="1" si="15"/>
        <v>5.9827712982013869E-11</v>
      </c>
      <c r="M194" s="15">
        <f ca="1">B194/K194</f>
        <v>0.99999978301002634</v>
      </c>
      <c r="N194" s="18">
        <f t="shared" ca="1" si="16"/>
        <v>-7.9571763111551803</v>
      </c>
      <c r="O194" s="4" t="s">
        <v>357</v>
      </c>
      <c r="P194" s="4">
        <v>5.9827700000000005E-11</v>
      </c>
    </row>
    <row r="195" spans="1:16" x14ac:dyDescent="0.2">
      <c r="A195" s="14" t="s">
        <v>689</v>
      </c>
      <c r="B195" s="26">
        <v>4.97219E-12</v>
      </c>
      <c r="C195" s="14">
        <v>113</v>
      </c>
      <c r="D195" s="14">
        <v>114</v>
      </c>
      <c r="E195" s="20" t="e">
        <f t="shared" ca="1" si="13"/>
        <v>#N/A</v>
      </c>
      <c r="F195" s="14" t="s">
        <v>143</v>
      </c>
      <c r="G195" s="14">
        <v>6</v>
      </c>
      <c r="H195" s="14"/>
      <c r="I195" s="14"/>
      <c r="J195" s="20">
        <f t="shared" si="14"/>
        <v>-1</v>
      </c>
      <c r="K195" s="4">
        <f t="shared" ca="1" si="15"/>
        <v>4.9723614061586016E-12</v>
      </c>
      <c r="M195" s="15">
        <f ca="1">B195/K195</f>
        <v>0.99996552821796314</v>
      </c>
      <c r="N195" s="18">
        <f t="shared" ca="1" si="16"/>
        <v>-9.100509644488513</v>
      </c>
      <c r="O195" s="4" t="s">
        <v>358</v>
      </c>
      <c r="P195" s="4">
        <v>4.97219E-12</v>
      </c>
    </row>
    <row r="196" spans="1:16" x14ac:dyDescent="0.2">
      <c r="A196" s="14" t="s">
        <v>690</v>
      </c>
      <c r="B196" s="26">
        <v>3.6151800000000002E-13</v>
      </c>
      <c r="C196" s="14">
        <v>114</v>
      </c>
      <c r="D196" s="14">
        <v>115</v>
      </c>
      <c r="E196" s="20" t="e">
        <f t="shared" ca="1" si="13"/>
        <v>#N/A</v>
      </c>
      <c r="F196" s="14" t="s">
        <v>143</v>
      </c>
      <c r="G196" s="14">
        <v>7</v>
      </c>
      <c r="H196" s="14"/>
      <c r="I196" s="14"/>
      <c r="J196" s="20">
        <f t="shared" si="14"/>
        <v>-1</v>
      </c>
      <c r="K196" s="4">
        <f t="shared" ca="1" si="15"/>
        <v>3.6151839561628863E-13</v>
      </c>
      <c r="M196" s="15">
        <f ca="1">B196/K196</f>
        <v>0.99999890568144412</v>
      </c>
      <c r="N196" s="18">
        <f t="shared" ca="1" si="16"/>
        <v>-10.243842977821858</v>
      </c>
      <c r="O196" s="4" t="s">
        <v>359</v>
      </c>
      <c r="P196" s="4">
        <v>3.6151800000000002E-13</v>
      </c>
    </row>
    <row r="197" spans="1:16" x14ac:dyDescent="0.2">
      <c r="A197" s="14" t="s">
        <v>691</v>
      </c>
      <c r="B197" s="26">
        <v>2.6010700000000001E-14</v>
      </c>
      <c r="C197" s="14">
        <v>115</v>
      </c>
      <c r="D197" s="14">
        <v>116</v>
      </c>
      <c r="E197" s="20" t="e">
        <f t="shared" ca="1" si="13"/>
        <v>#N/A</v>
      </c>
      <c r="F197" s="14" t="s">
        <v>143</v>
      </c>
      <c r="G197" s="14">
        <v>8</v>
      </c>
      <c r="H197" s="14"/>
      <c r="I197" s="14"/>
      <c r="J197" s="20">
        <f t="shared" si="14"/>
        <v>-1</v>
      </c>
      <c r="K197" s="4">
        <f t="shared" ca="1" si="15"/>
        <v>2.6010670207280587E-14</v>
      </c>
      <c r="M197" s="15">
        <f ca="1">B197/K197</f>
        <v>1.0000011454037585</v>
      </c>
      <c r="N197" s="18">
        <f t="shared" ca="1" si="16"/>
        <v>-11.387176311154459</v>
      </c>
      <c r="O197" s="4" t="s">
        <v>360</v>
      </c>
      <c r="P197" s="4">
        <v>2.6010700000000001E-14</v>
      </c>
    </row>
    <row r="198" spans="1:16" x14ac:dyDescent="0.2">
      <c r="A198" t="s">
        <v>692</v>
      </c>
      <c r="B198" s="11">
        <v>2.29905E-14</v>
      </c>
      <c r="C198">
        <v>116</v>
      </c>
      <c r="D198">
        <v>117</v>
      </c>
      <c r="E198" s="18" t="e">
        <f t="shared" ca="1" si="13"/>
        <v>#N/A</v>
      </c>
      <c r="F198" t="s">
        <v>143</v>
      </c>
      <c r="G198">
        <v>1</v>
      </c>
      <c r="I198" t="s">
        <v>9</v>
      </c>
      <c r="K198" s="4"/>
      <c r="M198" s="9" t="e">
        <f>B198/K198</f>
        <v>#DIV/0!</v>
      </c>
      <c r="O198" s="4" t="s">
        <v>361</v>
      </c>
      <c r="P198" s="4">
        <v>2.29905E-14</v>
      </c>
    </row>
    <row r="199" spans="1:16" x14ac:dyDescent="0.2">
      <c r="A199" t="s">
        <v>693</v>
      </c>
      <c r="B199" s="11">
        <v>8.6937500000000002E-14</v>
      </c>
      <c r="C199">
        <v>117</v>
      </c>
      <c r="D199">
        <v>118</v>
      </c>
      <c r="E199" s="18" t="e">
        <f t="shared" ca="1" si="13"/>
        <v>#N/A</v>
      </c>
      <c r="F199" t="s">
        <v>143</v>
      </c>
      <c r="G199">
        <v>2</v>
      </c>
      <c r="I199" t="s">
        <v>9</v>
      </c>
      <c r="K199" s="4"/>
      <c r="M199" s="9" t="e">
        <f>B199/K199</f>
        <v>#DIV/0!</v>
      </c>
      <c r="O199" s="4" t="s">
        <v>362</v>
      </c>
      <c r="P199" s="4">
        <v>8.6937500000000002E-14</v>
      </c>
    </row>
    <row r="200" spans="1:16" x14ac:dyDescent="0.2">
      <c r="A200" t="s">
        <v>694</v>
      </c>
      <c r="B200" s="11">
        <v>2.9925299999999998E-13</v>
      </c>
      <c r="C200">
        <v>118</v>
      </c>
      <c r="D200">
        <v>119</v>
      </c>
      <c r="E200" s="18" t="e">
        <f t="shared" ca="1" si="13"/>
        <v>#N/A</v>
      </c>
      <c r="F200" t="s">
        <v>143</v>
      </c>
      <c r="G200">
        <v>3</v>
      </c>
      <c r="I200" t="s">
        <v>9</v>
      </c>
      <c r="M200" s="9" t="e">
        <f>B200/K200</f>
        <v>#DIV/0!</v>
      </c>
      <c r="O200" s="4" t="s">
        <v>363</v>
      </c>
      <c r="P200" s="4">
        <v>2.9925299999999998E-13</v>
      </c>
    </row>
    <row r="201" spans="1:16" x14ac:dyDescent="0.2">
      <c r="A201" t="s">
        <v>695</v>
      </c>
      <c r="B201" s="11">
        <v>7.9363700000000002E-13</v>
      </c>
      <c r="C201">
        <v>119</v>
      </c>
      <c r="D201">
        <v>120</v>
      </c>
      <c r="E201" s="18" t="e">
        <f t="shared" ca="1" si="13"/>
        <v>#N/A</v>
      </c>
      <c r="F201" t="s">
        <v>143</v>
      </c>
      <c r="G201">
        <v>4</v>
      </c>
      <c r="I201" t="s">
        <v>9</v>
      </c>
      <c r="M201" s="9" t="e">
        <f>B201/K201</f>
        <v>#DIV/0!</v>
      </c>
      <c r="O201" s="4" t="s">
        <v>364</v>
      </c>
      <c r="P201" s="4">
        <v>7.9363700000000002E-13</v>
      </c>
    </row>
    <row r="202" spans="1:16" x14ac:dyDescent="0.2">
      <c r="A202" t="s">
        <v>696</v>
      </c>
      <c r="B202" s="11">
        <v>3.4184099999999999E-15</v>
      </c>
      <c r="C202">
        <v>120</v>
      </c>
      <c r="D202">
        <v>121</v>
      </c>
      <c r="E202" s="18" t="e">
        <f t="shared" ca="1" si="13"/>
        <v>#N/A</v>
      </c>
      <c r="F202" t="s">
        <v>143</v>
      </c>
      <c r="G202">
        <v>5</v>
      </c>
      <c r="I202" t="s">
        <v>9</v>
      </c>
      <c r="K202" s="11"/>
      <c r="M202" s="9" t="e">
        <f>B202/K202</f>
        <v>#DIV/0!</v>
      </c>
      <c r="O202" s="4" t="s">
        <v>365</v>
      </c>
      <c r="P202" s="4">
        <v>3.4184099999999999E-15</v>
      </c>
    </row>
    <row r="203" spans="1:16" x14ac:dyDescent="0.2">
      <c r="A203" t="s">
        <v>697</v>
      </c>
      <c r="B203" s="11">
        <v>3.9518700000000001E-15</v>
      </c>
      <c r="C203">
        <v>121</v>
      </c>
      <c r="D203">
        <v>122</v>
      </c>
      <c r="E203" s="18" t="e">
        <f t="shared" ca="1" si="13"/>
        <v>#N/A</v>
      </c>
      <c r="F203" t="s">
        <v>143</v>
      </c>
      <c r="G203">
        <v>6</v>
      </c>
      <c r="I203" t="s">
        <v>9</v>
      </c>
      <c r="K203" s="4"/>
      <c r="M203" s="9" t="e">
        <f>B203/K203</f>
        <v>#DIV/0!</v>
      </c>
      <c r="O203" s="4" t="s">
        <v>366</v>
      </c>
      <c r="P203" s="4">
        <v>3.9518700000000001E-15</v>
      </c>
    </row>
    <row r="204" spans="1:16" x14ac:dyDescent="0.2">
      <c r="A204" t="s">
        <v>698</v>
      </c>
      <c r="B204" s="11">
        <v>3.9968500000000002E-15</v>
      </c>
      <c r="C204">
        <v>122</v>
      </c>
      <c r="D204">
        <v>123</v>
      </c>
      <c r="E204" s="18" t="e">
        <f t="shared" ca="1" si="13"/>
        <v>#N/A</v>
      </c>
      <c r="F204" t="s">
        <v>143</v>
      </c>
      <c r="G204">
        <v>7</v>
      </c>
      <c r="I204" t="s">
        <v>9</v>
      </c>
      <c r="K204" s="4"/>
      <c r="M204" s="9" t="e">
        <f>B204/K204</f>
        <v>#DIV/0!</v>
      </c>
      <c r="O204" s="4" t="s">
        <v>367</v>
      </c>
      <c r="P204" s="4">
        <v>3.9968500000000002E-15</v>
      </c>
    </row>
    <row r="205" spans="1:16" x14ac:dyDescent="0.2">
      <c r="A205" t="s">
        <v>699</v>
      </c>
      <c r="B205" s="11">
        <v>4.0001299999999998E-15</v>
      </c>
      <c r="C205">
        <v>123</v>
      </c>
      <c r="D205">
        <v>124</v>
      </c>
      <c r="E205" s="18" t="e">
        <f t="shared" ca="1" si="13"/>
        <v>#N/A</v>
      </c>
      <c r="F205" t="s">
        <v>143</v>
      </c>
      <c r="G205">
        <v>8</v>
      </c>
      <c r="I205" t="s">
        <v>9</v>
      </c>
      <c r="K205" s="4"/>
      <c r="M205" s="9" t="e">
        <f>B205/K205</f>
        <v>#DIV/0!</v>
      </c>
      <c r="O205" s="4" t="s">
        <v>368</v>
      </c>
      <c r="P205" s="4">
        <v>4.0001299999999998E-15</v>
      </c>
    </row>
    <row r="206" spans="1:16" x14ac:dyDescent="0.2">
      <c r="A206" t="s">
        <v>700</v>
      </c>
      <c r="B206" s="11">
        <v>3.00357E-15</v>
      </c>
      <c r="C206">
        <v>124</v>
      </c>
      <c r="D206">
        <v>125</v>
      </c>
      <c r="E206" s="18" t="e">
        <f t="shared" ca="1" si="13"/>
        <v>#N/A</v>
      </c>
      <c r="F206" t="s">
        <v>143</v>
      </c>
      <c r="G206">
        <v>1</v>
      </c>
      <c r="I206" t="s">
        <v>7</v>
      </c>
      <c r="K206" s="4"/>
      <c r="M206" s="9" t="e">
        <f>B206/K206</f>
        <v>#DIV/0!</v>
      </c>
      <c r="O206" s="4" t="s">
        <v>369</v>
      </c>
      <c r="P206" s="4">
        <v>3.00357E-15</v>
      </c>
    </row>
    <row r="207" spans="1:16" x14ac:dyDescent="0.2">
      <c r="A207" t="s">
        <v>701</v>
      </c>
      <c r="B207" s="11">
        <v>1.13578E-14</v>
      </c>
      <c r="C207">
        <v>125</v>
      </c>
      <c r="D207">
        <v>126</v>
      </c>
      <c r="E207" s="18" t="e">
        <f t="shared" ca="1" si="13"/>
        <v>#N/A</v>
      </c>
      <c r="F207" t="s">
        <v>143</v>
      </c>
      <c r="G207">
        <v>2</v>
      </c>
      <c r="I207" t="s">
        <v>7</v>
      </c>
      <c r="K207" s="4"/>
      <c r="M207" s="9" t="e">
        <f>B207/K207</f>
        <v>#DIV/0!</v>
      </c>
      <c r="O207" s="4" t="s">
        <v>370</v>
      </c>
      <c r="P207" s="4">
        <v>1.13578E-14</v>
      </c>
    </row>
    <row r="208" spans="1:16" x14ac:dyDescent="0.2">
      <c r="A208" t="s">
        <v>702</v>
      </c>
      <c r="B208" s="11">
        <v>3.9095500000000001E-14</v>
      </c>
      <c r="C208">
        <v>126</v>
      </c>
      <c r="D208">
        <v>127</v>
      </c>
      <c r="E208" s="18" t="e">
        <f t="shared" ca="1" si="13"/>
        <v>#N/A</v>
      </c>
      <c r="F208" t="s">
        <v>143</v>
      </c>
      <c r="G208">
        <v>3</v>
      </c>
      <c r="I208" t="s">
        <v>7</v>
      </c>
      <c r="K208" s="4"/>
      <c r="M208" s="9" t="e">
        <f>B208/K208</f>
        <v>#DIV/0!</v>
      </c>
      <c r="O208" s="4" t="s">
        <v>371</v>
      </c>
      <c r="P208" s="4">
        <v>3.9095500000000001E-14</v>
      </c>
    </row>
    <row r="209" spans="1:16" x14ac:dyDescent="0.2">
      <c r="A209" t="s">
        <v>703</v>
      </c>
      <c r="B209" s="11">
        <v>1.0368400000000001E-13</v>
      </c>
      <c r="C209">
        <v>127</v>
      </c>
      <c r="D209">
        <v>128</v>
      </c>
      <c r="E209" s="18" t="e">
        <f t="shared" ca="1" si="13"/>
        <v>#N/A</v>
      </c>
      <c r="F209" t="s">
        <v>143</v>
      </c>
      <c r="G209">
        <v>4</v>
      </c>
      <c r="I209" t="s">
        <v>7</v>
      </c>
      <c r="K209" s="4"/>
      <c r="M209" s="9" t="e">
        <f>B209/K209</f>
        <v>#DIV/0!</v>
      </c>
      <c r="O209" s="4" t="s">
        <v>372</v>
      </c>
      <c r="P209" s="4">
        <v>1.0368400000000001E-13</v>
      </c>
    </row>
    <row r="210" spans="1:16" x14ac:dyDescent="0.2">
      <c r="A210" t="s">
        <v>704</v>
      </c>
      <c r="B210" s="11">
        <v>1.12179E-12</v>
      </c>
      <c r="C210">
        <v>128</v>
      </c>
      <c r="D210">
        <v>129</v>
      </c>
      <c r="E210" s="18" t="e">
        <f t="shared" ca="1" si="13"/>
        <v>#N/A</v>
      </c>
      <c r="F210" t="s">
        <v>143</v>
      </c>
      <c r="G210">
        <v>5</v>
      </c>
      <c r="I210" t="s">
        <v>7</v>
      </c>
      <c r="K210" s="4"/>
      <c r="M210" s="9" t="e">
        <f>B210/K210</f>
        <v>#DIV/0!</v>
      </c>
      <c r="O210" s="4" t="s">
        <v>373</v>
      </c>
      <c r="P210" s="4">
        <v>1.12179E-12</v>
      </c>
    </row>
    <row r="211" spans="1:16" x14ac:dyDescent="0.2">
      <c r="A211" t="s">
        <v>705</v>
      </c>
      <c r="B211" s="11">
        <v>1.2968500000000001E-12</v>
      </c>
      <c r="C211">
        <v>129</v>
      </c>
      <c r="D211">
        <v>130</v>
      </c>
      <c r="E211" s="18" t="e">
        <f t="shared" ref="E211:E274" ca="1" si="17">OFFSET($B$49,_xlfn.XMATCH($A211,$D$50:$D$77),0)</f>
        <v>#N/A</v>
      </c>
      <c r="F211" t="s">
        <v>143</v>
      </c>
      <c r="G211">
        <v>6</v>
      </c>
      <c r="I211" t="s">
        <v>7</v>
      </c>
      <c r="K211" s="4"/>
      <c r="M211" s="9" t="e">
        <f>B211/K211</f>
        <v>#DIV/0!</v>
      </c>
      <c r="O211" s="4" t="s">
        <v>374</v>
      </c>
      <c r="P211" s="4">
        <v>1.2968500000000001E-12</v>
      </c>
    </row>
    <row r="212" spans="1:16" x14ac:dyDescent="0.2">
      <c r="A212" t="s">
        <v>706</v>
      </c>
      <c r="B212" s="11">
        <v>1.3116099999999999E-12</v>
      </c>
      <c r="C212">
        <v>130</v>
      </c>
      <c r="D212">
        <v>131</v>
      </c>
      <c r="E212" s="18" t="e">
        <f t="shared" ca="1" si="17"/>
        <v>#N/A</v>
      </c>
      <c r="F212" t="s">
        <v>143</v>
      </c>
      <c r="G212">
        <v>7</v>
      </c>
      <c r="I212" t="s">
        <v>7</v>
      </c>
      <c r="K212" s="4"/>
      <c r="M212" s="9" t="e">
        <f>B212/K212</f>
        <v>#DIV/0!</v>
      </c>
      <c r="O212" s="4" t="s">
        <v>375</v>
      </c>
      <c r="P212" s="4">
        <v>1.3116099999999999E-12</v>
      </c>
    </row>
    <row r="213" spans="1:16" x14ac:dyDescent="0.2">
      <c r="A213" t="s">
        <v>707</v>
      </c>
      <c r="B213" s="11">
        <v>1.3126899999999999E-12</v>
      </c>
      <c r="C213">
        <v>131</v>
      </c>
      <c r="D213">
        <v>132</v>
      </c>
      <c r="E213" s="18" t="e">
        <f t="shared" ca="1" si="17"/>
        <v>#N/A</v>
      </c>
      <c r="F213" t="s">
        <v>143</v>
      </c>
      <c r="G213">
        <v>8</v>
      </c>
      <c r="I213" t="s">
        <v>7</v>
      </c>
      <c r="K213" s="4"/>
      <c r="M213" s="9" t="e">
        <f>B213/K213</f>
        <v>#DIV/0!</v>
      </c>
      <c r="O213" s="4" t="s">
        <v>376</v>
      </c>
      <c r="P213" s="4">
        <v>1.3126899999999999E-12</v>
      </c>
    </row>
    <row r="214" spans="1:16" x14ac:dyDescent="0.2">
      <c r="A214" t="s">
        <v>708</v>
      </c>
      <c r="B214" s="11">
        <v>4.4648599999999997E-14</v>
      </c>
      <c r="C214">
        <v>132</v>
      </c>
      <c r="D214">
        <v>133</v>
      </c>
      <c r="E214" s="18" t="e">
        <f t="shared" ca="1" si="17"/>
        <v>#N/A</v>
      </c>
      <c r="F214" t="s">
        <v>143</v>
      </c>
      <c r="G214">
        <v>1</v>
      </c>
      <c r="I214" t="s">
        <v>34</v>
      </c>
      <c r="K214" s="4"/>
      <c r="M214" s="9" t="e">
        <f>B214/K214</f>
        <v>#DIV/0!</v>
      </c>
      <c r="O214" s="4" t="s">
        <v>377</v>
      </c>
      <c r="P214" s="4">
        <v>4.4648599999999997E-14</v>
      </c>
    </row>
    <row r="215" spans="1:16" x14ac:dyDescent="0.2">
      <c r="A215" t="s">
        <v>709</v>
      </c>
      <c r="B215" s="11">
        <v>1.68836E-13</v>
      </c>
      <c r="C215">
        <v>133</v>
      </c>
      <c r="D215">
        <v>134</v>
      </c>
      <c r="E215" s="18" t="e">
        <f t="shared" ca="1" si="17"/>
        <v>#N/A</v>
      </c>
      <c r="F215" t="s">
        <v>143</v>
      </c>
      <c r="G215">
        <v>2</v>
      </c>
      <c r="I215" t="s">
        <v>34</v>
      </c>
      <c r="K215" s="4"/>
      <c r="M215" s="9" t="e">
        <f>B215/K215</f>
        <v>#DIV/0!</v>
      </c>
      <c r="O215" s="4" t="s">
        <v>378</v>
      </c>
      <c r="P215" s="4">
        <v>1.68836E-13</v>
      </c>
    </row>
    <row r="216" spans="1:16" x14ac:dyDescent="0.2">
      <c r="A216" t="s">
        <v>710</v>
      </c>
      <c r="B216" s="11">
        <v>5.8116199999999996E-13</v>
      </c>
      <c r="C216">
        <v>134</v>
      </c>
      <c r="D216">
        <v>135</v>
      </c>
      <c r="E216" s="18" t="e">
        <f t="shared" ca="1" si="17"/>
        <v>#N/A</v>
      </c>
      <c r="F216" t="s">
        <v>143</v>
      </c>
      <c r="G216">
        <v>3</v>
      </c>
      <c r="I216" t="s">
        <v>34</v>
      </c>
      <c r="K216" s="4"/>
      <c r="M216" s="9" t="e">
        <f>B216/K216</f>
        <v>#DIV/0!</v>
      </c>
      <c r="O216" s="4" t="s">
        <v>379</v>
      </c>
      <c r="P216" s="4">
        <v>5.8116199999999996E-13</v>
      </c>
    </row>
    <row r="217" spans="1:16" x14ac:dyDescent="0.2">
      <c r="A217" t="s">
        <v>711</v>
      </c>
      <c r="B217" s="11">
        <v>1.5412800000000001E-12</v>
      </c>
      <c r="C217">
        <v>135</v>
      </c>
      <c r="D217">
        <v>136</v>
      </c>
      <c r="E217" s="18" t="e">
        <f t="shared" ca="1" si="17"/>
        <v>#N/A</v>
      </c>
      <c r="F217" t="s">
        <v>143</v>
      </c>
      <c r="G217">
        <v>4</v>
      </c>
      <c r="I217" t="s">
        <v>34</v>
      </c>
      <c r="K217" s="4"/>
      <c r="M217" s="9" t="e">
        <f>B217/K217</f>
        <v>#DIV/0!</v>
      </c>
      <c r="O217" s="4" t="s">
        <v>380</v>
      </c>
      <c r="P217" s="4">
        <v>1.5412800000000001E-12</v>
      </c>
    </row>
    <row r="218" spans="1:16" x14ac:dyDescent="0.2">
      <c r="A218" t="s">
        <v>712</v>
      </c>
      <c r="B218" s="11">
        <v>1.6675600000000001E-11</v>
      </c>
      <c r="C218">
        <v>136</v>
      </c>
      <c r="D218">
        <v>137</v>
      </c>
      <c r="E218" s="18" t="e">
        <f t="shared" ca="1" si="17"/>
        <v>#N/A</v>
      </c>
      <c r="F218" t="s">
        <v>143</v>
      </c>
      <c r="G218">
        <v>5</v>
      </c>
      <c r="I218" t="s">
        <v>34</v>
      </c>
      <c r="K218" s="4"/>
      <c r="M218" s="9" t="e">
        <f>B218/K218</f>
        <v>#DIV/0!</v>
      </c>
      <c r="O218" s="4" t="s">
        <v>381</v>
      </c>
      <c r="P218" s="4">
        <v>1.6675600000000001E-11</v>
      </c>
    </row>
    <row r="219" spans="1:16" x14ac:dyDescent="0.2">
      <c r="A219" t="s">
        <v>713</v>
      </c>
      <c r="B219" s="11">
        <v>1.9277999999999999E-11</v>
      </c>
      <c r="C219">
        <v>137</v>
      </c>
      <c r="D219">
        <v>138</v>
      </c>
      <c r="E219" s="18" t="e">
        <f t="shared" ca="1" si="17"/>
        <v>#N/A</v>
      </c>
      <c r="F219" t="s">
        <v>143</v>
      </c>
      <c r="G219">
        <v>6</v>
      </c>
      <c r="I219" t="s">
        <v>34</v>
      </c>
      <c r="K219" s="4"/>
      <c r="M219" s="9" t="e">
        <f>B219/K219</f>
        <v>#DIV/0!</v>
      </c>
      <c r="O219" s="4" t="s">
        <v>382</v>
      </c>
      <c r="P219" s="4">
        <v>1.9277999999999999E-11</v>
      </c>
    </row>
    <row r="220" spans="1:16" x14ac:dyDescent="0.2">
      <c r="A220" t="s">
        <v>714</v>
      </c>
      <c r="B220" s="11">
        <v>1.9497399999999999E-11</v>
      </c>
      <c r="C220">
        <v>138</v>
      </c>
      <c r="D220">
        <v>139</v>
      </c>
      <c r="E220" s="18" t="e">
        <f t="shared" ca="1" si="17"/>
        <v>#N/A</v>
      </c>
      <c r="F220" t="s">
        <v>143</v>
      </c>
      <c r="G220">
        <v>7</v>
      </c>
      <c r="I220" t="s">
        <v>34</v>
      </c>
      <c r="K220" s="4"/>
      <c r="M220" s="9" t="e">
        <f>B220/K220</f>
        <v>#DIV/0!</v>
      </c>
      <c r="O220" s="4" t="s">
        <v>383</v>
      </c>
      <c r="P220" s="4">
        <v>1.9497399999999999E-11</v>
      </c>
    </row>
    <row r="221" spans="1:16" x14ac:dyDescent="0.2">
      <c r="A221" t="s">
        <v>715</v>
      </c>
      <c r="B221" s="11">
        <v>1.95134E-11</v>
      </c>
      <c r="C221">
        <v>139</v>
      </c>
      <c r="D221">
        <v>140</v>
      </c>
      <c r="E221" s="18" t="e">
        <f t="shared" ca="1" si="17"/>
        <v>#N/A</v>
      </c>
      <c r="F221" t="s">
        <v>143</v>
      </c>
      <c r="G221">
        <v>8</v>
      </c>
      <c r="I221" t="s">
        <v>34</v>
      </c>
      <c r="K221" s="4"/>
      <c r="M221" s="9" t="e">
        <f>B221/K221</f>
        <v>#DIV/0!</v>
      </c>
      <c r="O221" s="4" t="s">
        <v>384</v>
      </c>
      <c r="P221" s="4">
        <v>1.95134E-11</v>
      </c>
    </row>
    <row r="222" spans="1:16" x14ac:dyDescent="0.2">
      <c r="A222" t="s">
        <v>716</v>
      </c>
      <c r="B222" s="11">
        <v>3.0622200000000001E-14</v>
      </c>
      <c r="C222">
        <v>140</v>
      </c>
      <c r="D222">
        <v>141</v>
      </c>
      <c r="E222" s="18" t="e">
        <f t="shared" ca="1" si="17"/>
        <v>#N/A</v>
      </c>
      <c r="F222" t="s">
        <v>143</v>
      </c>
      <c r="G222">
        <v>1</v>
      </c>
      <c r="I222" t="s">
        <v>10</v>
      </c>
      <c r="K222" s="4"/>
      <c r="M222" s="9" t="e">
        <f>B222/K222</f>
        <v>#DIV/0!</v>
      </c>
      <c r="O222" s="4" t="s">
        <v>385</v>
      </c>
      <c r="P222" s="4">
        <v>3.0622200000000001E-14</v>
      </c>
    </row>
    <row r="223" spans="1:16" x14ac:dyDescent="0.2">
      <c r="A223" t="s">
        <v>717</v>
      </c>
      <c r="B223" s="11">
        <v>1.1579600000000001E-13</v>
      </c>
      <c r="C223">
        <v>141</v>
      </c>
      <c r="D223">
        <v>142</v>
      </c>
      <c r="E223" s="18" t="e">
        <f t="shared" ca="1" si="17"/>
        <v>#N/A</v>
      </c>
      <c r="F223" t="s">
        <v>143</v>
      </c>
      <c r="G223">
        <v>2</v>
      </c>
      <c r="I223" t="s">
        <v>10</v>
      </c>
      <c r="K223" s="4"/>
      <c r="M223" s="9" t="e">
        <f>B223/K223</f>
        <v>#DIV/0!</v>
      </c>
      <c r="O223" s="4" t="s">
        <v>386</v>
      </c>
      <c r="P223" s="4">
        <v>1.1579600000000001E-13</v>
      </c>
    </row>
    <row r="224" spans="1:16" x14ac:dyDescent="0.2">
      <c r="A224" t="s">
        <v>718</v>
      </c>
      <c r="B224" s="11">
        <v>3.98589E-13</v>
      </c>
      <c r="C224">
        <v>142</v>
      </c>
      <c r="D224">
        <v>143</v>
      </c>
      <c r="E224" s="18" t="e">
        <f t="shared" ca="1" si="17"/>
        <v>#N/A</v>
      </c>
      <c r="F224" t="s">
        <v>143</v>
      </c>
      <c r="G224">
        <v>3</v>
      </c>
      <c r="I224" t="s">
        <v>10</v>
      </c>
      <c r="K224" s="4"/>
      <c r="M224" s="9" t="e">
        <f>B224/K224</f>
        <v>#DIV/0!</v>
      </c>
      <c r="O224" s="4" t="s">
        <v>387</v>
      </c>
      <c r="P224" s="4">
        <v>3.98589E-13</v>
      </c>
    </row>
    <row r="225" spans="1:18" x14ac:dyDescent="0.2">
      <c r="A225" t="s">
        <v>719</v>
      </c>
      <c r="B225" s="11">
        <v>1.05708E-12</v>
      </c>
      <c r="C225">
        <v>143</v>
      </c>
      <c r="D225">
        <v>144</v>
      </c>
      <c r="E225" s="18" t="e">
        <f t="shared" ca="1" si="17"/>
        <v>#N/A</v>
      </c>
      <c r="F225" t="s">
        <v>143</v>
      </c>
      <c r="G225">
        <v>4</v>
      </c>
      <c r="I225" t="s">
        <v>10</v>
      </c>
      <c r="K225" s="4"/>
      <c r="M225" s="9" t="e">
        <f>B225/K225</f>
        <v>#DIV/0!</v>
      </c>
      <c r="O225" s="4" t="s">
        <v>388</v>
      </c>
      <c r="P225" s="4">
        <v>1.05708E-12</v>
      </c>
    </row>
    <row r="226" spans="1:18" x14ac:dyDescent="0.2">
      <c r="A226" t="s">
        <v>720</v>
      </c>
      <c r="B226" s="11">
        <v>2.87284E-15</v>
      </c>
      <c r="C226">
        <v>144</v>
      </c>
      <c r="D226">
        <v>145</v>
      </c>
      <c r="E226" s="18" t="e">
        <f t="shared" ca="1" si="17"/>
        <v>#N/A</v>
      </c>
      <c r="F226" t="s">
        <v>143</v>
      </c>
      <c r="G226">
        <v>5</v>
      </c>
      <c r="I226" t="s">
        <v>10</v>
      </c>
      <c r="K226" s="4"/>
      <c r="M226" s="9" t="e">
        <f>B226/K226</f>
        <v>#DIV/0!</v>
      </c>
      <c r="O226" s="4" t="s">
        <v>389</v>
      </c>
      <c r="P226" s="4">
        <v>2.87284E-15</v>
      </c>
    </row>
    <row r="227" spans="1:18" x14ac:dyDescent="0.2">
      <c r="A227" t="s">
        <v>721</v>
      </c>
      <c r="B227" s="11">
        <v>3.3211600000000001E-15</v>
      </c>
      <c r="C227">
        <v>145</v>
      </c>
      <c r="D227">
        <v>146</v>
      </c>
      <c r="E227" s="18" t="e">
        <f t="shared" ca="1" si="17"/>
        <v>#N/A</v>
      </c>
      <c r="F227" t="s">
        <v>143</v>
      </c>
      <c r="G227">
        <v>6</v>
      </c>
      <c r="I227" t="s">
        <v>10</v>
      </c>
      <c r="K227" s="4"/>
      <c r="M227" s="9" t="e">
        <f>B227/K227</f>
        <v>#DIV/0!</v>
      </c>
      <c r="O227" s="4" t="s">
        <v>390</v>
      </c>
      <c r="P227" s="4">
        <v>3.3211600000000001E-15</v>
      </c>
    </row>
    <row r="228" spans="1:18" x14ac:dyDescent="0.2">
      <c r="A228" t="s">
        <v>722</v>
      </c>
      <c r="B228" s="11">
        <v>3.3589600000000001E-15</v>
      </c>
      <c r="C228">
        <v>146</v>
      </c>
      <c r="D228">
        <v>147</v>
      </c>
      <c r="E228" s="18" t="e">
        <f t="shared" ca="1" si="17"/>
        <v>#N/A</v>
      </c>
      <c r="F228" t="s">
        <v>143</v>
      </c>
      <c r="G228">
        <v>7</v>
      </c>
      <c r="I228" t="s">
        <v>10</v>
      </c>
      <c r="K228" s="4"/>
      <c r="M228" s="9" t="e">
        <f>B228/K228</f>
        <v>#DIV/0!</v>
      </c>
      <c r="O228" s="4" t="s">
        <v>391</v>
      </c>
      <c r="P228" s="4">
        <v>3.3589600000000001E-15</v>
      </c>
    </row>
    <row r="229" spans="1:18" x14ac:dyDescent="0.2">
      <c r="A229" t="s">
        <v>723</v>
      </c>
      <c r="B229" s="11">
        <v>3.3617200000000001E-15</v>
      </c>
      <c r="C229">
        <v>147</v>
      </c>
      <c r="D229">
        <v>148</v>
      </c>
      <c r="E229" s="18" t="e">
        <f t="shared" ca="1" si="17"/>
        <v>#N/A</v>
      </c>
      <c r="F229" t="s">
        <v>143</v>
      </c>
      <c r="G229">
        <v>8</v>
      </c>
      <c r="I229" t="s">
        <v>10</v>
      </c>
      <c r="K229" s="4"/>
      <c r="M229" s="9" t="e">
        <f>B229/K229</f>
        <v>#DIV/0!</v>
      </c>
      <c r="O229" s="4" t="s">
        <v>392</v>
      </c>
      <c r="P229" s="4">
        <v>3.3617200000000001E-15</v>
      </c>
    </row>
    <row r="230" spans="1:18" x14ac:dyDescent="0.2">
      <c r="A230" t="s">
        <v>724</v>
      </c>
      <c r="B230" s="11">
        <v>3.3743500000000002E-13</v>
      </c>
      <c r="C230">
        <v>148</v>
      </c>
      <c r="D230">
        <v>149</v>
      </c>
      <c r="E230" s="18" t="e">
        <f t="shared" ca="1" si="17"/>
        <v>#N/A</v>
      </c>
      <c r="F230" t="s">
        <v>143</v>
      </c>
      <c r="G230">
        <v>1</v>
      </c>
      <c r="H230">
        <v>2</v>
      </c>
      <c r="I230" t="s">
        <v>6</v>
      </c>
      <c r="J230"/>
      <c r="K230" s="4"/>
      <c r="L230" s="18"/>
      <c r="M230" s="9" t="e">
        <f>B230/K230</f>
        <v>#DIV/0!</v>
      </c>
      <c r="O230" t="s">
        <v>393</v>
      </c>
      <c r="P230" s="4">
        <v>3.3743500000000002E-13</v>
      </c>
      <c r="R230" s="4"/>
    </row>
    <row r="231" spans="1:18" x14ac:dyDescent="0.2">
      <c r="A231" t="s">
        <v>725</v>
      </c>
      <c r="B231" s="11">
        <v>1.8136700000000001E-12</v>
      </c>
      <c r="C231">
        <v>149</v>
      </c>
      <c r="D231">
        <v>150</v>
      </c>
      <c r="E231" s="18" t="e">
        <f t="shared" ca="1" si="17"/>
        <v>#N/A</v>
      </c>
      <c r="F231" t="s">
        <v>143</v>
      </c>
      <c r="G231">
        <v>1</v>
      </c>
      <c r="H231">
        <v>4</v>
      </c>
      <c r="I231" t="s">
        <v>6</v>
      </c>
      <c r="J231"/>
      <c r="K231" s="4"/>
      <c r="L231" s="18"/>
      <c r="M231" s="9" t="e">
        <f>B231/K231</f>
        <v>#DIV/0!</v>
      </c>
      <c r="O231" t="s">
        <v>394</v>
      </c>
      <c r="P231" s="4">
        <v>1.8136700000000001E-12</v>
      </c>
      <c r="R231" s="4"/>
    </row>
    <row r="232" spans="1:18" x14ac:dyDescent="0.2">
      <c r="A232" t="s">
        <v>726</v>
      </c>
      <c r="B232" s="11">
        <v>3.38204E-12</v>
      </c>
      <c r="C232">
        <v>150</v>
      </c>
      <c r="D232">
        <v>151</v>
      </c>
      <c r="E232" s="18" t="e">
        <f t="shared" ca="1" si="17"/>
        <v>#N/A</v>
      </c>
      <c r="F232" t="s">
        <v>143</v>
      </c>
      <c r="G232">
        <v>1</v>
      </c>
      <c r="H232">
        <v>6</v>
      </c>
      <c r="I232" t="s">
        <v>6</v>
      </c>
      <c r="J232"/>
      <c r="K232" s="4"/>
      <c r="L232" s="18"/>
      <c r="M232" s="9" t="e">
        <f>B232/K232</f>
        <v>#DIV/0!</v>
      </c>
      <c r="O232" t="s">
        <v>395</v>
      </c>
      <c r="P232" s="4">
        <v>3.38204E-12</v>
      </c>
      <c r="R232" s="4"/>
    </row>
    <row r="233" spans="1:18" x14ac:dyDescent="0.2">
      <c r="A233" t="s">
        <v>727</v>
      </c>
      <c r="B233" s="11">
        <v>3.3836999999999998E-12</v>
      </c>
      <c r="C233">
        <v>151</v>
      </c>
      <c r="D233">
        <v>152</v>
      </c>
      <c r="E233" s="18" t="e">
        <f t="shared" ca="1" si="17"/>
        <v>#N/A</v>
      </c>
      <c r="F233" t="s">
        <v>143</v>
      </c>
      <c r="G233">
        <v>1</v>
      </c>
      <c r="H233">
        <v>8</v>
      </c>
      <c r="I233" t="s">
        <v>6</v>
      </c>
      <c r="J233"/>
      <c r="K233" s="4"/>
      <c r="L233" s="18"/>
      <c r="M233" s="9" t="e">
        <f>B233/K233</f>
        <v>#DIV/0!</v>
      </c>
      <c r="O233" t="s">
        <v>396</v>
      </c>
      <c r="P233" s="4">
        <v>3.3836999999999998E-12</v>
      </c>
      <c r="R233" s="4"/>
    </row>
    <row r="234" spans="1:18" x14ac:dyDescent="0.2">
      <c r="A234" t="s">
        <v>728</v>
      </c>
      <c r="B234" s="11">
        <v>4.6547800000000001E-13</v>
      </c>
      <c r="C234">
        <v>152</v>
      </c>
      <c r="D234">
        <v>153</v>
      </c>
      <c r="E234" s="18" t="e">
        <f t="shared" ca="1" si="17"/>
        <v>#N/A</v>
      </c>
      <c r="F234" t="s">
        <v>143</v>
      </c>
      <c r="G234">
        <v>2</v>
      </c>
      <c r="H234">
        <v>3</v>
      </c>
      <c r="I234" t="s">
        <v>6</v>
      </c>
      <c r="J234"/>
      <c r="K234" s="4"/>
      <c r="L234" s="18"/>
      <c r="M234" s="9" t="e">
        <f>B234/K234</f>
        <v>#DIV/0!</v>
      </c>
      <c r="O234" t="s">
        <v>397</v>
      </c>
      <c r="P234" s="4">
        <v>4.6547800000000001E-13</v>
      </c>
      <c r="R234" s="4"/>
    </row>
    <row r="235" spans="1:18" x14ac:dyDescent="0.2">
      <c r="A235" t="s">
        <v>729</v>
      </c>
      <c r="B235" s="11">
        <v>8.7226800000000004E-13</v>
      </c>
      <c r="C235">
        <v>153</v>
      </c>
      <c r="D235">
        <v>154</v>
      </c>
      <c r="E235" s="18" t="e">
        <f t="shared" ca="1" si="17"/>
        <v>#N/A</v>
      </c>
      <c r="F235" t="s">
        <v>143</v>
      </c>
      <c r="G235">
        <v>2</v>
      </c>
      <c r="H235">
        <v>5</v>
      </c>
      <c r="I235" t="s">
        <v>6</v>
      </c>
      <c r="J235"/>
      <c r="K235" s="4"/>
      <c r="L235" s="18"/>
      <c r="M235" s="9" t="e">
        <f>B235/K235</f>
        <v>#DIV/0!</v>
      </c>
      <c r="O235" t="s">
        <v>398</v>
      </c>
      <c r="P235" s="4">
        <v>8.7226800000000004E-13</v>
      </c>
      <c r="R235" s="4"/>
    </row>
    <row r="236" spans="1:18" x14ac:dyDescent="0.2">
      <c r="A236" t="s">
        <v>730</v>
      </c>
      <c r="B236" s="11">
        <v>8.73806E-13</v>
      </c>
      <c r="C236">
        <v>154</v>
      </c>
      <c r="D236">
        <v>155</v>
      </c>
      <c r="E236" s="18" t="e">
        <f t="shared" ca="1" si="17"/>
        <v>#N/A</v>
      </c>
      <c r="F236" t="s">
        <v>143</v>
      </c>
      <c r="G236">
        <v>2</v>
      </c>
      <c r="H236">
        <v>7</v>
      </c>
      <c r="I236" t="s">
        <v>6</v>
      </c>
      <c r="J236"/>
      <c r="K236" s="4"/>
      <c r="L236" s="18"/>
      <c r="M236" s="9" t="e">
        <f>B236/K236</f>
        <v>#DIV/0!</v>
      </c>
      <c r="O236" t="s">
        <v>399</v>
      </c>
      <c r="P236" s="4">
        <v>8.73806E-13</v>
      </c>
      <c r="R236" s="4"/>
    </row>
    <row r="237" spans="1:18" x14ac:dyDescent="0.2">
      <c r="A237" t="s">
        <v>731</v>
      </c>
      <c r="B237" s="11">
        <v>1.6684999999999999E-13</v>
      </c>
      <c r="C237">
        <v>155</v>
      </c>
      <c r="D237">
        <v>156</v>
      </c>
      <c r="E237" s="18" t="e">
        <f t="shared" ca="1" si="17"/>
        <v>#N/A</v>
      </c>
      <c r="F237" t="s">
        <v>143</v>
      </c>
      <c r="G237">
        <v>3</v>
      </c>
      <c r="H237">
        <v>4</v>
      </c>
      <c r="I237" t="s">
        <v>6</v>
      </c>
      <c r="J237"/>
      <c r="K237" s="4"/>
      <c r="L237" s="18"/>
      <c r="M237" s="9" t="e">
        <f>B237/K237</f>
        <v>#DIV/0!</v>
      </c>
      <c r="O237" t="s">
        <v>400</v>
      </c>
      <c r="P237" s="4">
        <v>1.6684999999999999E-13</v>
      </c>
      <c r="R237" s="4"/>
    </row>
    <row r="238" spans="1:18" x14ac:dyDescent="0.2">
      <c r="A238" t="s">
        <v>732</v>
      </c>
      <c r="B238" s="11">
        <v>2.2358899999999999E-13</v>
      </c>
      <c r="C238">
        <v>156</v>
      </c>
      <c r="D238">
        <v>157</v>
      </c>
      <c r="E238" s="18" t="e">
        <f t="shared" ca="1" si="17"/>
        <v>#N/A</v>
      </c>
      <c r="F238" t="s">
        <v>143</v>
      </c>
      <c r="G238">
        <v>3</v>
      </c>
      <c r="H238">
        <v>6</v>
      </c>
      <c r="I238" t="s">
        <v>6</v>
      </c>
      <c r="J238"/>
      <c r="K238" s="4"/>
      <c r="L238" s="18"/>
      <c r="M238" s="9" t="e">
        <f>B238/K238</f>
        <v>#DIV/0!</v>
      </c>
      <c r="O238" t="s">
        <v>401</v>
      </c>
      <c r="P238" s="4">
        <v>2.2358899999999999E-13</v>
      </c>
      <c r="R238" s="4"/>
    </row>
    <row r="239" spans="1:18" x14ac:dyDescent="0.2">
      <c r="A239" t="s">
        <v>733</v>
      </c>
      <c r="B239" s="11">
        <v>2.2358899999999999E-13</v>
      </c>
      <c r="C239">
        <v>157</v>
      </c>
      <c r="D239">
        <v>158</v>
      </c>
      <c r="E239" s="18" t="e">
        <f t="shared" ca="1" si="17"/>
        <v>#N/A</v>
      </c>
      <c r="F239" t="s">
        <v>143</v>
      </c>
      <c r="G239">
        <v>3</v>
      </c>
      <c r="H239">
        <v>8</v>
      </c>
      <c r="I239" t="s">
        <v>6</v>
      </c>
      <c r="J239"/>
      <c r="K239" s="4"/>
      <c r="L239" s="18"/>
      <c r="M239" s="9" t="e">
        <f>B239/K239</f>
        <v>#DIV/0!</v>
      </c>
      <c r="O239" t="s">
        <v>402</v>
      </c>
      <c r="P239" s="4">
        <v>2.2358899999999999E-13</v>
      </c>
      <c r="R239" s="4"/>
    </row>
    <row r="240" spans="1:18" x14ac:dyDescent="0.2">
      <c r="A240" t="s">
        <v>734</v>
      </c>
      <c r="B240" s="11">
        <v>5.70731E-14</v>
      </c>
      <c r="C240">
        <v>158</v>
      </c>
      <c r="D240">
        <v>159</v>
      </c>
      <c r="E240" s="18" t="e">
        <f t="shared" ca="1" si="17"/>
        <v>#N/A</v>
      </c>
      <c r="F240" t="s">
        <v>143</v>
      </c>
      <c r="G240">
        <v>4</v>
      </c>
      <c r="H240">
        <v>5</v>
      </c>
      <c r="I240" t="s">
        <v>6</v>
      </c>
      <c r="J240"/>
      <c r="K240" s="4"/>
      <c r="L240" s="18"/>
      <c r="M240" s="9" t="e">
        <f>B240/K240</f>
        <v>#DIV/0!</v>
      </c>
      <c r="O240" t="s">
        <v>403</v>
      </c>
      <c r="P240" s="4">
        <v>5.70731E-14</v>
      </c>
      <c r="R240" s="4"/>
    </row>
    <row r="241" spans="1:18" x14ac:dyDescent="0.2">
      <c r="A241" s="14" t="s">
        <v>735</v>
      </c>
      <c r="B241" s="26">
        <v>5.7079999999999995E-14</v>
      </c>
      <c r="C241" s="14">
        <v>159</v>
      </c>
      <c r="D241" s="14">
        <v>160</v>
      </c>
      <c r="E241" s="20" t="e">
        <f t="shared" ca="1" si="17"/>
        <v>#N/A</v>
      </c>
      <c r="F241" s="14" t="s">
        <v>143</v>
      </c>
      <c r="G241" s="14">
        <v>4</v>
      </c>
      <c r="H241" s="14">
        <v>7</v>
      </c>
      <c r="I241" s="14" t="s">
        <v>6</v>
      </c>
      <c r="J241" s="14"/>
      <c r="K241" s="4"/>
      <c r="L241" s="20"/>
      <c r="M241" s="15" t="e">
        <f>B241/K241</f>
        <v>#DIV/0!</v>
      </c>
      <c r="O241" t="s">
        <v>404</v>
      </c>
      <c r="P241" s="4">
        <v>5.7079999999999995E-14</v>
      </c>
      <c r="R241" s="4"/>
    </row>
    <row r="242" spans="1:18" x14ac:dyDescent="0.2">
      <c r="A242" t="s">
        <v>736</v>
      </c>
      <c r="B242" s="11">
        <v>8.6070899999999995E-14</v>
      </c>
      <c r="C242">
        <v>160</v>
      </c>
      <c r="D242">
        <v>161</v>
      </c>
      <c r="E242" s="18" t="e">
        <f t="shared" ca="1" si="17"/>
        <v>#N/A</v>
      </c>
      <c r="F242" t="s">
        <v>143</v>
      </c>
      <c r="G242">
        <v>2</v>
      </c>
      <c r="H242">
        <v>1</v>
      </c>
      <c r="I242" t="s">
        <v>6</v>
      </c>
      <c r="J242"/>
      <c r="K242" s="4"/>
      <c r="L242" s="18"/>
      <c r="M242" s="9" t="e">
        <f>B242/K242</f>
        <v>#DIV/0!</v>
      </c>
      <c r="O242" t="s">
        <v>405</v>
      </c>
      <c r="P242" s="4">
        <v>8.6070899999999995E-14</v>
      </c>
      <c r="R242" s="4"/>
    </row>
    <row r="243" spans="1:18" x14ac:dyDescent="0.2">
      <c r="A243" t="s">
        <v>737</v>
      </c>
      <c r="B243" s="11">
        <v>3.00994E-14</v>
      </c>
      <c r="C243">
        <v>161</v>
      </c>
      <c r="D243">
        <v>162</v>
      </c>
      <c r="E243" s="18" t="e">
        <f t="shared" ca="1" si="17"/>
        <v>#N/A</v>
      </c>
      <c r="F243" t="s">
        <v>143</v>
      </c>
      <c r="G243">
        <v>4</v>
      </c>
      <c r="H243">
        <v>1</v>
      </c>
      <c r="I243" t="s">
        <v>6</v>
      </c>
      <c r="J243"/>
      <c r="K243" s="4"/>
      <c r="L243" s="18"/>
      <c r="M243" s="9" t="e">
        <f>B243/K243</f>
        <v>#DIV/0!</v>
      </c>
      <c r="O243" t="s">
        <v>406</v>
      </c>
      <c r="P243" s="4">
        <v>3.00994E-14</v>
      </c>
      <c r="R243" s="4"/>
    </row>
    <row r="244" spans="1:18" x14ac:dyDescent="0.2">
      <c r="A244" t="s">
        <v>738</v>
      </c>
      <c r="B244" s="11">
        <v>4.7956200000000001E-17</v>
      </c>
      <c r="C244">
        <v>162</v>
      </c>
      <c r="D244">
        <v>163</v>
      </c>
      <c r="E244" s="18" t="e">
        <f t="shared" ca="1" si="17"/>
        <v>#N/A</v>
      </c>
      <c r="F244" t="s">
        <v>143</v>
      </c>
      <c r="G244">
        <v>6</v>
      </c>
      <c r="H244">
        <v>1</v>
      </c>
      <c r="I244" t="s">
        <v>6</v>
      </c>
      <c r="J244"/>
      <c r="K244" s="4"/>
      <c r="L244" s="18"/>
      <c r="M244" s="9" t="e">
        <f>B244/K244</f>
        <v>#DIV/0!</v>
      </c>
      <c r="O244" t="s">
        <v>407</v>
      </c>
      <c r="P244" s="4">
        <v>4.7956200000000001E-17</v>
      </c>
      <c r="R244" s="4"/>
    </row>
    <row r="245" spans="1:18" x14ac:dyDescent="0.2">
      <c r="A245" t="s">
        <v>739</v>
      </c>
      <c r="B245" s="11">
        <v>2.4796599999999999E-19</v>
      </c>
      <c r="C245">
        <v>163</v>
      </c>
      <c r="D245">
        <v>164</v>
      </c>
      <c r="E245" s="18" t="e">
        <f t="shared" ca="1" si="17"/>
        <v>#N/A</v>
      </c>
      <c r="F245" t="s">
        <v>143</v>
      </c>
      <c r="G245">
        <v>8</v>
      </c>
      <c r="H245">
        <v>1</v>
      </c>
      <c r="I245" t="s">
        <v>6</v>
      </c>
      <c r="J245"/>
      <c r="K245" s="4"/>
      <c r="L245" s="18"/>
      <c r="M245" s="9" t="e">
        <f>B245/K245</f>
        <v>#DIV/0!</v>
      </c>
      <c r="O245" t="s">
        <v>408</v>
      </c>
      <c r="P245" s="4">
        <v>2.4796599999999999E-19</v>
      </c>
      <c r="R245" s="4"/>
    </row>
    <row r="246" spans="1:18" x14ac:dyDescent="0.2">
      <c r="A246" t="s">
        <v>740</v>
      </c>
      <c r="B246" s="11">
        <v>1.1873200000000001E-13</v>
      </c>
      <c r="C246">
        <v>164</v>
      </c>
      <c r="D246">
        <v>165</v>
      </c>
      <c r="E246" s="18" t="e">
        <f t="shared" ca="1" si="17"/>
        <v>#N/A</v>
      </c>
      <c r="F246" t="s">
        <v>143</v>
      </c>
      <c r="G246">
        <v>3</v>
      </c>
      <c r="H246">
        <v>2</v>
      </c>
      <c r="I246" t="s">
        <v>6</v>
      </c>
      <c r="J246"/>
      <c r="K246" s="4"/>
      <c r="L246" s="18"/>
      <c r="M246" s="9" t="e">
        <f>B246/K246</f>
        <v>#DIV/0!</v>
      </c>
      <c r="O246" t="s">
        <v>409</v>
      </c>
      <c r="P246" s="4">
        <v>1.1873200000000001E-13</v>
      </c>
      <c r="R246" s="4"/>
    </row>
    <row r="247" spans="1:18" x14ac:dyDescent="0.2">
      <c r="A247" t="s">
        <v>741</v>
      </c>
      <c r="B247" s="11">
        <v>6.7450200000000005E-16</v>
      </c>
      <c r="C247">
        <v>165</v>
      </c>
      <c r="D247">
        <v>166</v>
      </c>
      <c r="E247" s="18" t="e">
        <f t="shared" ca="1" si="17"/>
        <v>#N/A</v>
      </c>
      <c r="F247" t="s">
        <v>143</v>
      </c>
      <c r="G247">
        <v>5</v>
      </c>
      <c r="H247">
        <v>2</v>
      </c>
      <c r="I247" t="s">
        <v>6</v>
      </c>
      <c r="J247"/>
      <c r="K247" s="4"/>
      <c r="L247" s="18"/>
      <c r="M247" s="9" t="e">
        <f>B247/K247</f>
        <v>#DIV/0!</v>
      </c>
      <c r="O247" t="s">
        <v>410</v>
      </c>
      <c r="P247" s="4">
        <v>6.7450200000000005E-16</v>
      </c>
      <c r="R247" s="4"/>
    </row>
    <row r="248" spans="1:18" x14ac:dyDescent="0.2">
      <c r="A248" t="s">
        <v>742</v>
      </c>
      <c r="B248" s="11">
        <v>3.4920600000000004E-18</v>
      </c>
      <c r="C248">
        <v>166</v>
      </c>
      <c r="D248">
        <v>167</v>
      </c>
      <c r="E248" s="18" t="e">
        <f t="shared" ca="1" si="17"/>
        <v>#N/A</v>
      </c>
      <c r="F248" t="s">
        <v>143</v>
      </c>
      <c r="G248">
        <v>7</v>
      </c>
      <c r="H248">
        <v>2</v>
      </c>
      <c r="I248" t="s">
        <v>6</v>
      </c>
      <c r="J248"/>
      <c r="K248" s="4"/>
      <c r="L248" s="18"/>
      <c r="M248" s="9" t="e">
        <f>B248/K248</f>
        <v>#DIV/0!</v>
      </c>
      <c r="O248" t="s">
        <v>411</v>
      </c>
      <c r="P248" s="4">
        <v>3.4920600000000004E-18</v>
      </c>
      <c r="R248" s="4"/>
    </row>
    <row r="249" spans="1:18" x14ac:dyDescent="0.2">
      <c r="A249" t="s">
        <v>743</v>
      </c>
      <c r="B249" s="11">
        <v>4.2559000000000001E-14</v>
      </c>
      <c r="C249">
        <v>167</v>
      </c>
      <c r="D249">
        <v>168</v>
      </c>
      <c r="E249" s="18" t="e">
        <f t="shared" ca="1" si="17"/>
        <v>#N/A</v>
      </c>
      <c r="F249" t="s">
        <v>143</v>
      </c>
      <c r="G249">
        <v>4</v>
      </c>
      <c r="H249">
        <v>3</v>
      </c>
      <c r="I249" t="s">
        <v>6</v>
      </c>
      <c r="J249"/>
      <c r="K249" s="4"/>
      <c r="L249" s="18"/>
      <c r="M249" s="9" t="e">
        <f>B249/K249</f>
        <v>#DIV/0!</v>
      </c>
      <c r="O249" t="s">
        <v>412</v>
      </c>
      <c r="P249" s="4">
        <v>4.2559000000000001E-14</v>
      </c>
      <c r="R249" s="4"/>
    </row>
    <row r="250" spans="1:18" x14ac:dyDescent="0.2">
      <c r="A250" t="s">
        <v>744</v>
      </c>
      <c r="B250" s="11">
        <v>4.8728499999999998E-17</v>
      </c>
      <c r="C250">
        <v>168</v>
      </c>
      <c r="D250">
        <v>169</v>
      </c>
      <c r="E250" s="18" t="e">
        <f t="shared" ca="1" si="17"/>
        <v>#N/A</v>
      </c>
      <c r="F250" t="s">
        <v>143</v>
      </c>
      <c r="G250">
        <v>6</v>
      </c>
      <c r="H250">
        <v>3</v>
      </c>
      <c r="I250" t="s">
        <v>6</v>
      </c>
      <c r="J250"/>
      <c r="K250" s="4"/>
      <c r="L250" s="18"/>
      <c r="M250" s="9" t="e">
        <f>B250/K250</f>
        <v>#DIV/0!</v>
      </c>
      <c r="O250" t="s">
        <v>413</v>
      </c>
      <c r="P250" s="4">
        <v>4.8728499999999998E-17</v>
      </c>
      <c r="R250" s="4"/>
    </row>
    <row r="251" spans="1:18" x14ac:dyDescent="0.2">
      <c r="A251" t="s">
        <v>745</v>
      </c>
      <c r="B251" s="11">
        <v>2.5183499999999999E-19</v>
      </c>
      <c r="C251">
        <v>169</v>
      </c>
      <c r="D251">
        <v>170</v>
      </c>
      <c r="E251" s="18" t="e">
        <f t="shared" ca="1" si="17"/>
        <v>#N/A</v>
      </c>
      <c r="F251" t="s">
        <v>143</v>
      </c>
      <c r="G251">
        <v>8</v>
      </c>
      <c r="H251">
        <v>3</v>
      </c>
      <c r="I251" t="s">
        <v>6</v>
      </c>
      <c r="J251"/>
      <c r="K251" s="4"/>
      <c r="L251" s="18"/>
      <c r="M251" s="9" t="e">
        <f>B251/K251</f>
        <v>#DIV/0!</v>
      </c>
      <c r="O251" t="s">
        <v>414</v>
      </c>
      <c r="P251" s="4">
        <v>2.5183499999999999E-19</v>
      </c>
      <c r="R251" s="4"/>
    </row>
    <row r="252" spans="1:18" x14ac:dyDescent="0.2">
      <c r="A252" t="s">
        <v>746</v>
      </c>
      <c r="B252" s="11">
        <v>6.7831599999999998E-16</v>
      </c>
      <c r="C252">
        <v>170</v>
      </c>
      <c r="D252">
        <v>171</v>
      </c>
      <c r="E252" s="18" t="e">
        <f t="shared" ca="1" si="17"/>
        <v>#N/A</v>
      </c>
      <c r="F252" t="s">
        <v>143</v>
      </c>
      <c r="G252">
        <v>5</v>
      </c>
      <c r="H252">
        <v>4</v>
      </c>
      <c r="I252" t="s">
        <v>6</v>
      </c>
      <c r="J252"/>
      <c r="K252" s="4"/>
      <c r="L252" s="18"/>
      <c r="M252" s="9" t="e">
        <f>B252/K252</f>
        <v>#DIV/0!</v>
      </c>
      <c r="O252" t="s">
        <v>415</v>
      </c>
      <c r="P252" s="4">
        <v>6.7831599999999998E-16</v>
      </c>
      <c r="R252" s="4"/>
    </row>
    <row r="253" spans="1:18" x14ac:dyDescent="0.2">
      <c r="A253" s="14" t="s">
        <v>747</v>
      </c>
      <c r="B253" s="26">
        <v>3.5060499999999999E-18</v>
      </c>
      <c r="C253" s="14">
        <v>171</v>
      </c>
      <c r="D253" s="14">
        <v>172</v>
      </c>
      <c r="E253" s="20" t="e">
        <f t="shared" ca="1" si="17"/>
        <v>#N/A</v>
      </c>
      <c r="F253" s="14" t="s">
        <v>143</v>
      </c>
      <c r="G253" s="14">
        <v>7</v>
      </c>
      <c r="H253" s="14">
        <v>4</v>
      </c>
      <c r="I253" s="14" t="s">
        <v>6</v>
      </c>
      <c r="J253" s="14"/>
      <c r="K253" s="4"/>
      <c r="L253" s="20"/>
      <c r="M253" s="15" t="e">
        <f>B253/K253</f>
        <v>#DIV/0!</v>
      </c>
      <c r="O253" t="s">
        <v>416</v>
      </c>
      <c r="P253" s="4">
        <v>3.5060499999999999E-18</v>
      </c>
      <c r="R253" s="4"/>
    </row>
    <row r="254" spans="1:18" x14ac:dyDescent="0.2">
      <c r="A254" t="s">
        <v>748</v>
      </c>
      <c r="B254" s="11">
        <v>1.7892599999999999E-10</v>
      </c>
      <c r="C254">
        <v>172</v>
      </c>
      <c r="D254">
        <v>173</v>
      </c>
      <c r="E254" s="18" t="e">
        <f t="shared" ca="1" si="17"/>
        <v>#N/A</v>
      </c>
      <c r="F254" t="s">
        <v>143</v>
      </c>
      <c r="G254">
        <v>1</v>
      </c>
      <c r="H254">
        <v>2</v>
      </c>
      <c r="J254"/>
      <c r="K254" s="4"/>
      <c r="L254" s="18"/>
      <c r="M254" s="9" t="e">
        <f>B254/K254</f>
        <v>#DIV/0!</v>
      </c>
      <c r="O254" t="s">
        <v>417</v>
      </c>
      <c r="P254" s="4">
        <v>1.7892599999999999E-10</v>
      </c>
      <c r="R254" s="4"/>
    </row>
    <row r="255" spans="1:18" x14ac:dyDescent="0.2">
      <c r="A255" t="s">
        <v>749</v>
      </c>
      <c r="B255" s="11">
        <v>6.2571400000000004E-11</v>
      </c>
      <c r="C255">
        <v>173</v>
      </c>
      <c r="D255">
        <v>174</v>
      </c>
      <c r="E255" s="18" t="e">
        <f t="shared" ca="1" si="17"/>
        <v>#N/A</v>
      </c>
      <c r="F255" t="s">
        <v>143</v>
      </c>
      <c r="G255">
        <v>1</v>
      </c>
      <c r="H255">
        <v>4</v>
      </c>
      <c r="J255"/>
      <c r="K255" s="4"/>
      <c r="L255" s="18"/>
      <c r="M255" s="9" t="e">
        <f>B255/K255</f>
        <v>#DIV/0!</v>
      </c>
      <c r="O255" t="s">
        <v>418</v>
      </c>
      <c r="P255" s="4">
        <v>6.2571400000000004E-11</v>
      </c>
      <c r="R255" s="4"/>
    </row>
    <row r="256" spans="1:18" x14ac:dyDescent="0.2">
      <c r="A256" t="s">
        <v>750</v>
      </c>
      <c r="B256" s="11">
        <v>9.9692499999999994E-14</v>
      </c>
      <c r="C256">
        <v>174</v>
      </c>
      <c r="D256">
        <v>175</v>
      </c>
      <c r="E256" s="18" t="e">
        <f t="shared" ca="1" si="17"/>
        <v>#N/A</v>
      </c>
      <c r="F256" t="s">
        <v>143</v>
      </c>
      <c r="G256">
        <v>1</v>
      </c>
      <c r="H256">
        <v>6</v>
      </c>
      <c r="J256"/>
      <c r="K256" s="4"/>
      <c r="L256" s="18"/>
      <c r="M256" s="9" t="e">
        <f>B256/K256</f>
        <v>#DIV/0!</v>
      </c>
      <c r="O256" t="s">
        <v>419</v>
      </c>
      <c r="P256" s="4">
        <v>9.9692499999999994E-14</v>
      </c>
      <c r="R256" s="4"/>
    </row>
    <row r="257" spans="1:18" x14ac:dyDescent="0.2">
      <c r="A257" t="s">
        <v>751</v>
      </c>
      <c r="B257" s="11">
        <v>5.1547699999999999E-16</v>
      </c>
      <c r="C257">
        <v>175</v>
      </c>
      <c r="D257">
        <v>176</v>
      </c>
      <c r="E257" s="18" t="e">
        <f t="shared" ca="1" si="17"/>
        <v>#N/A</v>
      </c>
      <c r="F257" t="s">
        <v>143</v>
      </c>
      <c r="G257">
        <v>1</v>
      </c>
      <c r="H257">
        <v>8</v>
      </c>
      <c r="J257"/>
      <c r="K257" s="4"/>
      <c r="L257" s="18"/>
      <c r="M257" s="9" t="e">
        <f>B257/K257</f>
        <v>#DIV/0!</v>
      </c>
      <c r="O257" t="s">
        <v>420</v>
      </c>
      <c r="P257" s="4">
        <v>5.1547699999999999E-16</v>
      </c>
      <c r="R257" s="4"/>
    </row>
    <row r="258" spans="1:18" x14ac:dyDescent="0.2">
      <c r="A258" t="s">
        <v>752</v>
      </c>
      <c r="B258" s="11">
        <v>6.2957899999999998E-11</v>
      </c>
      <c r="C258">
        <v>176</v>
      </c>
      <c r="D258">
        <v>177</v>
      </c>
      <c r="E258" s="18" t="e">
        <f t="shared" ca="1" si="17"/>
        <v>#N/A</v>
      </c>
      <c r="F258" t="s">
        <v>143</v>
      </c>
      <c r="G258">
        <v>2</v>
      </c>
      <c r="H258">
        <v>3</v>
      </c>
      <c r="J258"/>
      <c r="K258" s="4"/>
      <c r="L258" s="18"/>
      <c r="M258" s="9" t="e">
        <f>B258/K258</f>
        <v>#DIV/0!</v>
      </c>
      <c r="O258" t="s">
        <v>421</v>
      </c>
      <c r="P258" s="4">
        <v>6.2957899999999998E-11</v>
      </c>
      <c r="R258" s="4"/>
    </row>
    <row r="259" spans="1:18" x14ac:dyDescent="0.2">
      <c r="A259" t="s">
        <v>753</v>
      </c>
      <c r="B259" s="11">
        <v>3.5765800000000002E-13</v>
      </c>
      <c r="C259">
        <v>177</v>
      </c>
      <c r="D259">
        <v>178</v>
      </c>
      <c r="E259" s="18" t="e">
        <f t="shared" ca="1" si="17"/>
        <v>#N/A</v>
      </c>
      <c r="F259" t="s">
        <v>143</v>
      </c>
      <c r="G259">
        <v>2</v>
      </c>
      <c r="H259">
        <v>5</v>
      </c>
      <c r="J259"/>
      <c r="K259" s="4"/>
      <c r="L259" s="18"/>
      <c r="M259" s="9" t="e">
        <f>B259/K259</f>
        <v>#DIV/0!</v>
      </c>
      <c r="O259" t="s">
        <v>422</v>
      </c>
      <c r="P259" s="4">
        <v>3.5765800000000002E-13</v>
      </c>
      <c r="R259" s="4"/>
    </row>
    <row r="260" spans="1:18" x14ac:dyDescent="0.2">
      <c r="A260" t="s">
        <v>754</v>
      </c>
      <c r="B260" s="11">
        <v>1.8516800000000001E-15</v>
      </c>
      <c r="C260">
        <v>178</v>
      </c>
      <c r="D260">
        <v>179</v>
      </c>
      <c r="E260" s="18" t="e">
        <f t="shared" ca="1" si="17"/>
        <v>#N/A</v>
      </c>
      <c r="F260" t="s">
        <v>143</v>
      </c>
      <c r="G260">
        <v>2</v>
      </c>
      <c r="H260">
        <v>7</v>
      </c>
      <c r="J260"/>
      <c r="K260" s="4"/>
      <c r="L260" s="18"/>
      <c r="M260" s="9" t="e">
        <f>B260/K260</f>
        <v>#DIV/0!</v>
      </c>
      <c r="O260" t="s">
        <v>423</v>
      </c>
      <c r="P260" s="4">
        <v>1.8516800000000001E-15</v>
      </c>
      <c r="R260" s="4"/>
    </row>
    <row r="261" spans="1:18" x14ac:dyDescent="0.2">
      <c r="A261" t="s">
        <v>755</v>
      </c>
      <c r="B261" s="11">
        <v>5.7562900000000003E-12</v>
      </c>
      <c r="C261">
        <v>179</v>
      </c>
      <c r="D261">
        <v>180</v>
      </c>
      <c r="E261" s="18" t="e">
        <f t="shared" ca="1" si="17"/>
        <v>#N/A</v>
      </c>
      <c r="F261" t="s">
        <v>143</v>
      </c>
      <c r="G261">
        <v>3</v>
      </c>
      <c r="H261">
        <v>4</v>
      </c>
      <c r="J261"/>
      <c r="K261" s="4"/>
      <c r="L261" s="18"/>
      <c r="M261" s="9" t="e">
        <f>B261/K261</f>
        <v>#DIV/0!</v>
      </c>
      <c r="O261" t="s">
        <v>424</v>
      </c>
      <c r="P261" s="4">
        <v>5.7562900000000003E-12</v>
      </c>
      <c r="R261" s="4"/>
    </row>
    <row r="262" spans="1:18" x14ac:dyDescent="0.2">
      <c r="A262" t="s">
        <v>756</v>
      </c>
      <c r="B262" s="11">
        <v>6.5907400000000003E-15</v>
      </c>
      <c r="C262">
        <v>180</v>
      </c>
      <c r="D262">
        <v>181</v>
      </c>
      <c r="E262" s="18" t="e">
        <f t="shared" ca="1" si="17"/>
        <v>#N/A</v>
      </c>
      <c r="F262" t="s">
        <v>143</v>
      </c>
      <c r="G262">
        <v>3</v>
      </c>
      <c r="H262">
        <v>6</v>
      </c>
      <c r="J262"/>
      <c r="K262" s="4"/>
      <c r="L262" s="18"/>
      <c r="M262" s="9" t="e">
        <f>B262/K262</f>
        <v>#DIV/0!</v>
      </c>
      <c r="O262" t="s">
        <v>425</v>
      </c>
      <c r="P262" s="4">
        <v>6.5907400000000003E-15</v>
      </c>
      <c r="R262" s="4"/>
    </row>
    <row r="263" spans="1:18" x14ac:dyDescent="0.2">
      <c r="A263" t="s">
        <v>757</v>
      </c>
      <c r="B263" s="11">
        <v>3.4061800000000002E-17</v>
      </c>
      <c r="C263">
        <v>181</v>
      </c>
      <c r="D263">
        <v>182</v>
      </c>
      <c r="E263" s="18" t="e">
        <f t="shared" ca="1" si="17"/>
        <v>#N/A</v>
      </c>
      <c r="F263" t="s">
        <v>143</v>
      </c>
      <c r="G263">
        <v>3</v>
      </c>
      <c r="H263">
        <v>8</v>
      </c>
      <c r="J263"/>
      <c r="K263" s="4"/>
      <c r="L263" s="18"/>
      <c r="M263" s="9" t="e">
        <f>B263/K263</f>
        <v>#DIV/0!</v>
      </c>
      <c r="O263" t="s">
        <v>426</v>
      </c>
      <c r="P263" s="4">
        <v>3.4061800000000002E-17</v>
      </c>
      <c r="R263" s="4"/>
    </row>
    <row r="264" spans="1:18" x14ac:dyDescent="0.2">
      <c r="A264" t="s">
        <v>758</v>
      </c>
      <c r="B264" s="11">
        <v>2.3401800000000001E-14</v>
      </c>
      <c r="C264">
        <v>182</v>
      </c>
      <c r="D264">
        <v>183</v>
      </c>
      <c r="E264" s="18" t="e">
        <f t="shared" ca="1" si="17"/>
        <v>#N/A</v>
      </c>
      <c r="F264" t="s">
        <v>143</v>
      </c>
      <c r="G264">
        <v>4</v>
      </c>
      <c r="H264">
        <v>5</v>
      </c>
      <c r="J264"/>
      <c r="K264" s="4"/>
      <c r="L264" s="18"/>
      <c r="M264" s="9" t="e">
        <f>B264/K264</f>
        <v>#DIV/0!</v>
      </c>
      <c r="O264" t="s">
        <v>427</v>
      </c>
      <c r="P264" s="4">
        <v>2.3401800000000001E-14</v>
      </c>
      <c r="R264" s="4"/>
    </row>
    <row r="265" spans="1:18" x14ac:dyDescent="0.2">
      <c r="A265" s="14" t="s">
        <v>759</v>
      </c>
      <c r="B265" s="26">
        <v>1.2095800000000001E-16</v>
      </c>
      <c r="C265" s="14">
        <v>183</v>
      </c>
      <c r="D265" s="14">
        <v>184</v>
      </c>
      <c r="E265" s="20" t="e">
        <f t="shared" ca="1" si="17"/>
        <v>#N/A</v>
      </c>
      <c r="F265" s="14" t="s">
        <v>143</v>
      </c>
      <c r="G265" s="14">
        <v>4</v>
      </c>
      <c r="H265" s="14">
        <v>7</v>
      </c>
      <c r="I265" s="14"/>
      <c r="J265" s="14"/>
      <c r="L265" s="20"/>
      <c r="M265" s="15" t="e">
        <f>B265/K265</f>
        <v>#DIV/0!</v>
      </c>
      <c r="O265" t="s">
        <v>428</v>
      </c>
      <c r="P265" s="4">
        <v>1.2095800000000001E-16</v>
      </c>
      <c r="R265" s="4"/>
    </row>
    <row r="266" spans="1:18" x14ac:dyDescent="0.2">
      <c r="A266" t="s">
        <v>760</v>
      </c>
      <c r="B266" s="11">
        <v>2.9667500000000001E-12</v>
      </c>
      <c r="C266">
        <v>184</v>
      </c>
      <c r="D266">
        <v>185</v>
      </c>
      <c r="E266" s="18" t="e">
        <f t="shared" ca="1" si="17"/>
        <v>#N/A</v>
      </c>
      <c r="F266" t="s">
        <v>143</v>
      </c>
      <c r="G266">
        <v>1</v>
      </c>
      <c r="H266">
        <v>2</v>
      </c>
      <c r="I266" t="s">
        <v>9</v>
      </c>
      <c r="J266"/>
      <c r="L266" s="18"/>
      <c r="M266" s="9" t="e">
        <f>B266/K266</f>
        <v>#DIV/0!</v>
      </c>
      <c r="O266" t="s">
        <v>429</v>
      </c>
      <c r="P266" s="4">
        <v>2.9667500000000001E-12</v>
      </c>
      <c r="R266" s="4"/>
    </row>
    <row r="267" spans="1:18" x14ac:dyDescent="0.2">
      <c r="A267" t="s">
        <v>761</v>
      </c>
      <c r="B267" s="11">
        <v>1.5945899999999999E-11</v>
      </c>
      <c r="C267">
        <v>185</v>
      </c>
      <c r="D267">
        <v>186</v>
      </c>
      <c r="E267" s="18" t="e">
        <f t="shared" ca="1" si="17"/>
        <v>#N/A</v>
      </c>
      <c r="F267" t="s">
        <v>143</v>
      </c>
      <c r="G267">
        <v>1</v>
      </c>
      <c r="H267">
        <v>4</v>
      </c>
      <c r="I267" t="s">
        <v>9</v>
      </c>
      <c r="J267"/>
      <c r="L267" s="18"/>
      <c r="M267" s="9" t="e">
        <f>B267/K267</f>
        <v>#DIV/0!</v>
      </c>
      <c r="O267" t="s">
        <v>430</v>
      </c>
      <c r="P267" s="4">
        <v>1.5945899999999999E-11</v>
      </c>
      <c r="R267" s="4"/>
    </row>
    <row r="268" spans="1:18" x14ac:dyDescent="0.2">
      <c r="A268" t="s">
        <v>762</v>
      </c>
      <c r="B268" s="11">
        <v>1.18378E-14</v>
      </c>
      <c r="C268">
        <v>186</v>
      </c>
      <c r="D268">
        <v>187</v>
      </c>
      <c r="E268" s="18" t="e">
        <f t="shared" ca="1" si="17"/>
        <v>#N/A</v>
      </c>
      <c r="F268" t="s">
        <v>143</v>
      </c>
      <c r="G268">
        <v>1</v>
      </c>
      <c r="H268">
        <v>6</v>
      </c>
      <c r="I268" t="s">
        <v>9</v>
      </c>
      <c r="J268"/>
      <c r="K268" s="4"/>
      <c r="L268" s="18"/>
      <c r="M268" s="9" t="e">
        <f>B268/K268</f>
        <v>#DIV/0!</v>
      </c>
      <c r="O268" t="s">
        <v>431</v>
      </c>
      <c r="P268" s="4">
        <v>1.18378E-14</v>
      </c>
      <c r="R268" s="4"/>
    </row>
    <row r="269" spans="1:18" x14ac:dyDescent="0.2">
      <c r="A269" t="s">
        <v>763</v>
      </c>
      <c r="B269" s="11">
        <v>1.18436E-14</v>
      </c>
      <c r="C269">
        <v>187</v>
      </c>
      <c r="D269">
        <v>188</v>
      </c>
      <c r="E269" s="18" t="e">
        <f t="shared" ca="1" si="17"/>
        <v>#N/A</v>
      </c>
      <c r="F269" t="s">
        <v>143</v>
      </c>
      <c r="G269">
        <v>1</v>
      </c>
      <c r="H269">
        <v>8</v>
      </c>
      <c r="I269" t="s">
        <v>9</v>
      </c>
      <c r="J269"/>
      <c r="L269" s="18"/>
      <c r="M269" s="9" t="e">
        <f>B269/K269</f>
        <v>#DIV/0!</v>
      </c>
      <c r="O269" t="s">
        <v>432</v>
      </c>
      <c r="P269" s="4">
        <v>1.18436E-14</v>
      </c>
      <c r="R269" s="4"/>
    </row>
    <row r="270" spans="1:18" x14ac:dyDescent="0.2">
      <c r="A270" t="s">
        <v>764</v>
      </c>
      <c r="B270" s="11">
        <v>1.6044400000000001E-11</v>
      </c>
      <c r="C270">
        <v>188</v>
      </c>
      <c r="D270">
        <v>189</v>
      </c>
      <c r="E270" s="18" t="e">
        <f t="shared" ca="1" si="17"/>
        <v>#N/A</v>
      </c>
      <c r="F270" t="s">
        <v>143</v>
      </c>
      <c r="G270">
        <v>2</v>
      </c>
      <c r="H270">
        <v>3</v>
      </c>
      <c r="I270" t="s">
        <v>9</v>
      </c>
      <c r="J270"/>
      <c r="L270" s="18"/>
      <c r="M270" s="9" t="e">
        <f>B270/K270</f>
        <v>#DIV/0!</v>
      </c>
      <c r="O270" t="s">
        <v>433</v>
      </c>
      <c r="P270" s="4">
        <v>1.6044400000000001E-11</v>
      </c>
      <c r="R270" s="4"/>
    </row>
    <row r="271" spans="1:18" x14ac:dyDescent="0.2">
      <c r="A271" t="s">
        <v>765</v>
      </c>
      <c r="B271" s="11">
        <v>1.19695E-14</v>
      </c>
      <c r="C271">
        <v>189</v>
      </c>
      <c r="D271">
        <v>190</v>
      </c>
      <c r="E271" s="18" t="e">
        <f t="shared" ca="1" si="17"/>
        <v>#N/A</v>
      </c>
      <c r="F271" t="s">
        <v>143</v>
      </c>
      <c r="G271">
        <v>2</v>
      </c>
      <c r="H271">
        <v>5</v>
      </c>
      <c r="I271" t="s">
        <v>9</v>
      </c>
      <c r="J271"/>
      <c r="L271" s="18"/>
      <c r="M271" s="9" t="e">
        <f>B271/K271</f>
        <v>#DIV/0!</v>
      </c>
      <c r="O271" t="s">
        <v>434</v>
      </c>
      <c r="P271" s="4">
        <v>1.19695E-14</v>
      </c>
      <c r="R271" s="4"/>
    </row>
    <row r="272" spans="1:18" x14ac:dyDescent="0.2">
      <c r="A272" t="s">
        <v>766</v>
      </c>
      <c r="B272" s="11">
        <v>1.19906E-14</v>
      </c>
      <c r="C272">
        <v>190</v>
      </c>
      <c r="D272">
        <v>191</v>
      </c>
      <c r="E272" s="18" t="e">
        <f t="shared" ca="1" si="17"/>
        <v>#N/A</v>
      </c>
      <c r="F272" t="s">
        <v>143</v>
      </c>
      <c r="G272">
        <v>2</v>
      </c>
      <c r="H272">
        <v>7</v>
      </c>
      <c r="I272" t="s">
        <v>9</v>
      </c>
      <c r="J272"/>
      <c r="K272" s="4"/>
      <c r="L272" s="18"/>
      <c r="M272" s="9" t="e">
        <f>B272/K272</f>
        <v>#DIV/0!</v>
      </c>
      <c r="O272" t="s">
        <v>435</v>
      </c>
      <c r="P272" s="4">
        <v>1.19906E-14</v>
      </c>
      <c r="R272" s="4"/>
    </row>
    <row r="273" spans="1:18" x14ac:dyDescent="0.2">
      <c r="A273" t="s">
        <v>767</v>
      </c>
      <c r="B273" s="11">
        <v>2.25467E-11</v>
      </c>
      <c r="C273">
        <v>191</v>
      </c>
      <c r="D273">
        <v>192</v>
      </c>
      <c r="E273" s="18" t="e">
        <f t="shared" ca="1" si="17"/>
        <v>#N/A</v>
      </c>
      <c r="F273" t="s">
        <v>143</v>
      </c>
      <c r="G273">
        <v>3</v>
      </c>
      <c r="H273">
        <v>4</v>
      </c>
      <c r="I273" t="s">
        <v>9</v>
      </c>
      <c r="J273"/>
      <c r="L273" s="18"/>
      <c r="M273" s="9" t="e">
        <f>B273/K273</f>
        <v>#DIV/0!</v>
      </c>
      <c r="O273" t="s">
        <v>436</v>
      </c>
      <c r="P273" s="4">
        <v>2.25467E-11</v>
      </c>
      <c r="R273" s="4"/>
    </row>
    <row r="274" spans="1:18" x14ac:dyDescent="0.2">
      <c r="A274" t="s">
        <v>768</v>
      </c>
      <c r="B274" s="11">
        <v>1.20284E-14</v>
      </c>
      <c r="C274">
        <v>192</v>
      </c>
      <c r="D274">
        <v>193</v>
      </c>
      <c r="E274" s="18" t="e">
        <f t="shared" ca="1" si="17"/>
        <v>#N/A</v>
      </c>
      <c r="F274" t="s">
        <v>143</v>
      </c>
      <c r="G274">
        <v>3</v>
      </c>
      <c r="H274">
        <v>6</v>
      </c>
      <c r="I274" t="s">
        <v>9</v>
      </c>
      <c r="J274"/>
      <c r="L274" s="18"/>
      <c r="M274" s="9" t="e">
        <f>B274/K274</f>
        <v>#DIV/0!</v>
      </c>
      <c r="O274" t="s">
        <v>437</v>
      </c>
      <c r="P274" s="4">
        <v>1.20284E-14</v>
      </c>
      <c r="R274" s="4"/>
    </row>
    <row r="275" spans="1:18" x14ac:dyDescent="0.2">
      <c r="A275" t="s">
        <v>769</v>
      </c>
      <c r="B275" s="11">
        <v>1.20284E-14</v>
      </c>
      <c r="C275">
        <v>193</v>
      </c>
      <c r="D275">
        <v>194</v>
      </c>
      <c r="E275" s="18" t="e">
        <f t="shared" ref="E275:E338" ca="1" si="18">OFFSET($B$49,_xlfn.XMATCH($A275,$D$50:$D$77),0)</f>
        <v>#N/A</v>
      </c>
      <c r="F275" t="s">
        <v>143</v>
      </c>
      <c r="G275">
        <v>3</v>
      </c>
      <c r="H275">
        <v>8</v>
      </c>
      <c r="I275" t="s">
        <v>9</v>
      </c>
      <c r="J275"/>
      <c r="K275" s="4"/>
      <c r="L275" s="18"/>
      <c r="M275" s="9" t="e">
        <f>B275/K275</f>
        <v>#DIV/0!</v>
      </c>
      <c r="O275" t="s">
        <v>438</v>
      </c>
      <c r="P275" s="4">
        <v>1.20284E-14</v>
      </c>
      <c r="R275" s="4"/>
    </row>
    <row r="276" spans="1:18" x14ac:dyDescent="0.2">
      <c r="A276" t="s">
        <v>770</v>
      </c>
      <c r="B276" s="11">
        <v>1.20371E-14</v>
      </c>
      <c r="C276">
        <v>194</v>
      </c>
      <c r="D276">
        <v>195</v>
      </c>
      <c r="E276" s="18" t="e">
        <f t="shared" ca="1" si="18"/>
        <v>#N/A</v>
      </c>
      <c r="F276" t="s">
        <v>143</v>
      </c>
      <c r="G276">
        <v>4</v>
      </c>
      <c r="H276">
        <v>5</v>
      </c>
      <c r="I276" t="s">
        <v>9</v>
      </c>
      <c r="J276"/>
      <c r="K276" s="4"/>
      <c r="L276" s="18"/>
      <c r="M276" s="9" t="e">
        <f>B276/K276</f>
        <v>#DIV/0!</v>
      </c>
      <c r="O276" t="s">
        <v>439</v>
      </c>
      <c r="P276" s="4">
        <v>1.20371E-14</v>
      </c>
      <c r="R276" s="4"/>
    </row>
    <row r="277" spans="1:18" x14ac:dyDescent="0.2">
      <c r="A277" s="14" t="s">
        <v>771</v>
      </c>
      <c r="B277" s="26">
        <v>1.20386E-14</v>
      </c>
      <c r="C277" s="14">
        <v>195</v>
      </c>
      <c r="D277" s="14">
        <v>196</v>
      </c>
      <c r="E277" s="20" t="e">
        <f t="shared" ca="1" si="18"/>
        <v>#N/A</v>
      </c>
      <c r="F277" s="14" t="s">
        <v>143</v>
      </c>
      <c r="G277" s="14">
        <v>4</v>
      </c>
      <c r="H277" s="14">
        <v>7</v>
      </c>
      <c r="I277" s="14" t="s">
        <v>9</v>
      </c>
      <c r="J277" s="14"/>
      <c r="K277" s="4"/>
      <c r="L277" s="20"/>
      <c r="M277" s="15" t="e">
        <f>B277/K277</f>
        <v>#DIV/0!</v>
      </c>
      <c r="O277" t="s">
        <v>440</v>
      </c>
      <c r="P277" s="4">
        <v>1.20386E-14</v>
      </c>
      <c r="R277" s="4"/>
    </row>
    <row r="278" spans="1:18" x14ac:dyDescent="0.2">
      <c r="A278" t="s">
        <v>772</v>
      </c>
      <c r="B278" s="11">
        <v>1.9425399999999998E-11</v>
      </c>
      <c r="C278">
        <v>196</v>
      </c>
      <c r="D278">
        <v>197</v>
      </c>
      <c r="E278" s="18" t="e">
        <f t="shared" ca="1" si="18"/>
        <v>#N/A</v>
      </c>
      <c r="F278" t="s">
        <v>143</v>
      </c>
      <c r="G278">
        <v>1</v>
      </c>
      <c r="H278">
        <v>2</v>
      </c>
      <c r="I278" t="s">
        <v>7</v>
      </c>
      <c r="J278"/>
      <c r="K278" s="4"/>
      <c r="L278" s="18"/>
      <c r="M278" s="9" t="e">
        <f>B278/K278</f>
        <v>#DIV/0!</v>
      </c>
      <c r="O278" t="s">
        <v>441</v>
      </c>
      <c r="P278" s="4">
        <v>1.9425399999999998E-11</v>
      </c>
      <c r="R278" s="4"/>
    </row>
    <row r="279" spans="1:18" x14ac:dyDescent="0.2">
      <c r="A279" t="s">
        <v>773</v>
      </c>
      <c r="B279" s="11">
        <v>1.04409E-10</v>
      </c>
      <c r="C279">
        <v>197</v>
      </c>
      <c r="D279">
        <v>198</v>
      </c>
      <c r="E279" s="18" t="e">
        <f t="shared" ca="1" si="18"/>
        <v>#N/A</v>
      </c>
      <c r="F279" t="s">
        <v>143</v>
      </c>
      <c r="G279">
        <v>1</v>
      </c>
      <c r="H279">
        <v>4</v>
      </c>
      <c r="I279" t="s">
        <v>7</v>
      </c>
      <c r="J279"/>
      <c r="L279" s="18"/>
      <c r="M279" s="9" t="e">
        <f>B279/K279</f>
        <v>#DIV/0!</v>
      </c>
      <c r="O279" t="s">
        <v>442</v>
      </c>
      <c r="P279" s="4">
        <v>1.04409E-10</v>
      </c>
      <c r="R279" s="4"/>
    </row>
    <row r="280" spans="1:18" x14ac:dyDescent="0.2">
      <c r="A280" t="s">
        <v>774</v>
      </c>
      <c r="B280" s="11">
        <v>1.9469700000000001E-10</v>
      </c>
      <c r="C280">
        <v>198</v>
      </c>
      <c r="D280">
        <v>199</v>
      </c>
      <c r="E280" s="18" t="e">
        <f t="shared" ca="1" si="18"/>
        <v>#N/A</v>
      </c>
      <c r="F280" t="s">
        <v>143</v>
      </c>
      <c r="G280">
        <v>1</v>
      </c>
      <c r="H280">
        <v>6</v>
      </c>
      <c r="I280" t="s">
        <v>7</v>
      </c>
      <c r="J280"/>
      <c r="K280" s="4"/>
      <c r="L280" s="18"/>
      <c r="M280" s="9" t="e">
        <f>B280/K280</f>
        <v>#DIV/0!</v>
      </c>
      <c r="O280" t="s">
        <v>443</v>
      </c>
      <c r="P280" s="4">
        <v>1.9469700000000001E-10</v>
      </c>
      <c r="R280" s="4"/>
    </row>
    <row r="281" spans="1:18" x14ac:dyDescent="0.2">
      <c r="A281" t="s">
        <v>775</v>
      </c>
      <c r="B281" s="11">
        <v>1.94792E-10</v>
      </c>
      <c r="C281">
        <v>199</v>
      </c>
      <c r="D281">
        <v>200</v>
      </c>
      <c r="E281" s="18" t="e">
        <f t="shared" ca="1" si="18"/>
        <v>#N/A</v>
      </c>
      <c r="F281" t="s">
        <v>143</v>
      </c>
      <c r="G281">
        <v>1</v>
      </c>
      <c r="H281">
        <v>8</v>
      </c>
      <c r="I281" t="s">
        <v>7</v>
      </c>
      <c r="J281"/>
      <c r="K281" s="4"/>
      <c r="L281" s="18"/>
      <c r="M281" s="9" t="e">
        <f>B281/K281</f>
        <v>#DIV/0!</v>
      </c>
      <c r="O281" t="s">
        <v>444</v>
      </c>
      <c r="P281" s="4">
        <v>1.94792E-10</v>
      </c>
      <c r="R281" s="4"/>
    </row>
    <row r="282" spans="1:18" x14ac:dyDescent="0.2">
      <c r="A282" t="s">
        <v>776</v>
      </c>
      <c r="B282" s="11">
        <v>1.05054E-10</v>
      </c>
      <c r="C282">
        <v>200</v>
      </c>
      <c r="D282">
        <v>201</v>
      </c>
      <c r="E282" s="18" t="e">
        <f t="shared" ca="1" si="18"/>
        <v>#N/A</v>
      </c>
      <c r="F282" t="s">
        <v>143</v>
      </c>
      <c r="G282">
        <v>2</v>
      </c>
      <c r="H282">
        <v>3</v>
      </c>
      <c r="I282" t="s">
        <v>7</v>
      </c>
      <c r="J282"/>
      <c r="L282" s="18"/>
      <c r="M282" s="9" t="e">
        <f>B282/K282</f>
        <v>#DIV/0!</v>
      </c>
      <c r="O282" t="s">
        <v>445</v>
      </c>
      <c r="P282" s="4">
        <v>1.05054E-10</v>
      </c>
      <c r="R282" s="4"/>
    </row>
    <row r="283" spans="1:18" x14ac:dyDescent="0.2">
      <c r="A283" t="s">
        <v>777</v>
      </c>
      <c r="B283" s="11">
        <v>1.9686300000000001E-10</v>
      </c>
      <c r="C283">
        <v>201</v>
      </c>
      <c r="D283">
        <v>202</v>
      </c>
      <c r="E283" s="18" t="e">
        <f t="shared" ca="1" si="18"/>
        <v>#N/A</v>
      </c>
      <c r="F283" t="s">
        <v>143</v>
      </c>
      <c r="G283">
        <v>2</v>
      </c>
      <c r="H283">
        <v>5</v>
      </c>
      <c r="I283" t="s">
        <v>7</v>
      </c>
      <c r="J283"/>
      <c r="L283" s="18"/>
      <c r="M283" s="9" t="e">
        <f>B283/K283</f>
        <v>#DIV/0!</v>
      </c>
      <c r="O283" t="s">
        <v>446</v>
      </c>
      <c r="P283" s="4">
        <v>1.9686300000000001E-10</v>
      </c>
      <c r="R283" s="4"/>
    </row>
    <row r="284" spans="1:18" x14ac:dyDescent="0.2">
      <c r="A284" t="s">
        <v>778</v>
      </c>
      <c r="B284" s="11">
        <v>1.9721000000000001E-10</v>
      </c>
      <c r="C284">
        <v>202</v>
      </c>
      <c r="D284">
        <v>203</v>
      </c>
      <c r="E284" s="18" t="e">
        <f t="shared" ca="1" si="18"/>
        <v>#N/A</v>
      </c>
      <c r="F284" t="s">
        <v>143</v>
      </c>
      <c r="G284">
        <v>2</v>
      </c>
      <c r="H284">
        <v>7</v>
      </c>
      <c r="I284" t="s">
        <v>7</v>
      </c>
      <c r="J284"/>
      <c r="L284" s="18"/>
      <c r="M284" s="9" t="e">
        <f>B284/K284</f>
        <v>#DIV/0!</v>
      </c>
      <c r="O284" t="s">
        <v>447</v>
      </c>
      <c r="P284" s="4">
        <v>1.9721000000000001E-10</v>
      </c>
      <c r="R284" s="4"/>
    </row>
    <row r="285" spans="1:18" x14ac:dyDescent="0.2">
      <c r="A285" t="s">
        <v>779</v>
      </c>
      <c r="B285" s="11">
        <v>1.47629E-10</v>
      </c>
      <c r="C285">
        <v>203</v>
      </c>
      <c r="D285">
        <v>204</v>
      </c>
      <c r="E285" s="18" t="e">
        <f t="shared" ca="1" si="18"/>
        <v>#N/A</v>
      </c>
      <c r="F285" t="s">
        <v>143</v>
      </c>
      <c r="G285">
        <v>3</v>
      </c>
      <c r="H285">
        <v>4</v>
      </c>
      <c r="I285" t="s">
        <v>7</v>
      </c>
      <c r="J285"/>
      <c r="K285" s="4"/>
      <c r="L285" s="18"/>
      <c r="M285" s="9" t="e">
        <f>B285/K285</f>
        <v>#DIV/0!</v>
      </c>
      <c r="O285" t="s">
        <v>448</v>
      </c>
      <c r="P285" s="4">
        <v>1.47629E-10</v>
      </c>
      <c r="R285" s="4"/>
    </row>
    <row r="286" spans="1:18" x14ac:dyDescent="0.2">
      <c r="A286" t="s">
        <v>780</v>
      </c>
      <c r="B286" s="11">
        <v>1.9783199999999999E-10</v>
      </c>
      <c r="C286">
        <v>204</v>
      </c>
      <c r="D286">
        <v>205</v>
      </c>
      <c r="E286" s="18" t="e">
        <f t="shared" ca="1" si="18"/>
        <v>#N/A</v>
      </c>
      <c r="F286" t="s">
        <v>143</v>
      </c>
      <c r="G286">
        <v>3</v>
      </c>
      <c r="H286">
        <v>6</v>
      </c>
      <c r="I286" t="s">
        <v>7</v>
      </c>
      <c r="J286"/>
      <c r="L286" s="18"/>
      <c r="M286" s="9" t="e">
        <f>B286/K286</f>
        <v>#DIV/0!</v>
      </c>
      <c r="O286" t="s">
        <v>449</v>
      </c>
      <c r="P286" s="4">
        <v>1.9783199999999999E-10</v>
      </c>
      <c r="R286" s="4"/>
    </row>
    <row r="287" spans="1:18" x14ac:dyDescent="0.2">
      <c r="A287" t="s">
        <v>781</v>
      </c>
      <c r="B287" s="11">
        <v>1.9783199999999999E-10</v>
      </c>
      <c r="C287">
        <v>205</v>
      </c>
      <c r="D287">
        <v>206</v>
      </c>
      <c r="E287" s="18" t="e">
        <f t="shared" ca="1" si="18"/>
        <v>#N/A</v>
      </c>
      <c r="F287" t="s">
        <v>143</v>
      </c>
      <c r="G287">
        <v>3</v>
      </c>
      <c r="H287">
        <v>8</v>
      </c>
      <c r="I287" t="s">
        <v>7</v>
      </c>
      <c r="J287"/>
      <c r="L287" s="18"/>
      <c r="M287" s="9" t="e">
        <f>B287/K287</f>
        <v>#DIV/0!</v>
      </c>
      <c r="O287" t="s">
        <v>450</v>
      </c>
      <c r="P287" s="4">
        <v>1.9783199999999999E-10</v>
      </c>
      <c r="R287" s="4"/>
    </row>
    <row r="288" spans="1:18" x14ac:dyDescent="0.2">
      <c r="A288" t="s">
        <v>782</v>
      </c>
      <c r="B288" s="11">
        <v>1.9797599999999999E-10</v>
      </c>
      <c r="C288">
        <v>206</v>
      </c>
      <c r="D288">
        <v>207</v>
      </c>
      <c r="E288" s="18" t="e">
        <f t="shared" ca="1" si="18"/>
        <v>#N/A</v>
      </c>
      <c r="F288" t="s">
        <v>143</v>
      </c>
      <c r="G288">
        <v>4</v>
      </c>
      <c r="H288">
        <v>5</v>
      </c>
      <c r="I288" t="s">
        <v>7</v>
      </c>
      <c r="J288"/>
      <c r="L288" s="18"/>
      <c r="M288" s="9" t="e">
        <f>B288/K288</f>
        <v>#DIV/0!</v>
      </c>
      <c r="O288" t="s">
        <v>451</v>
      </c>
      <c r="P288" s="4">
        <v>1.9797599999999999E-10</v>
      </c>
      <c r="R288" s="4"/>
    </row>
    <row r="289" spans="1:18" x14ac:dyDescent="0.2">
      <c r="A289" s="14" t="s">
        <v>783</v>
      </c>
      <c r="B289" s="26">
        <v>1.9799999999999999E-10</v>
      </c>
      <c r="C289" s="14">
        <v>207</v>
      </c>
      <c r="D289" s="14">
        <v>208</v>
      </c>
      <c r="E289" s="20" t="e">
        <f t="shared" ca="1" si="18"/>
        <v>#N/A</v>
      </c>
      <c r="F289" s="14" t="s">
        <v>143</v>
      </c>
      <c r="G289" s="14">
        <v>4</v>
      </c>
      <c r="H289" s="14">
        <v>7</v>
      </c>
      <c r="I289" s="14" t="s">
        <v>7</v>
      </c>
      <c r="J289" s="14"/>
      <c r="K289" s="4"/>
      <c r="L289" s="20"/>
      <c r="M289" s="15" t="e">
        <f>B289/K289</f>
        <v>#DIV/0!</v>
      </c>
      <c r="O289" t="s">
        <v>452</v>
      </c>
      <c r="P289" s="4">
        <v>1.9799999999999999E-10</v>
      </c>
      <c r="R289" s="4"/>
    </row>
    <row r="290" spans="1:18" x14ac:dyDescent="0.2">
      <c r="A290" t="s">
        <v>784</v>
      </c>
      <c r="B290" s="11">
        <v>1.6450800000000001E-12</v>
      </c>
      <c r="C290">
        <v>208</v>
      </c>
      <c r="D290">
        <v>209</v>
      </c>
      <c r="E290" s="18" t="e">
        <f t="shared" ca="1" si="18"/>
        <v>#N/A</v>
      </c>
      <c r="F290" t="s">
        <v>143</v>
      </c>
      <c r="G290">
        <v>1</v>
      </c>
      <c r="H290">
        <v>2</v>
      </c>
      <c r="I290" t="s">
        <v>34</v>
      </c>
      <c r="J290"/>
      <c r="L290" s="18"/>
      <c r="M290" s="9" t="e">
        <f>B290/K290</f>
        <v>#DIV/0!</v>
      </c>
      <c r="O290" t="s">
        <v>453</v>
      </c>
      <c r="P290" s="4">
        <v>1.6450800000000001E-12</v>
      </c>
      <c r="R290" s="4"/>
    </row>
    <row r="291" spans="1:18" x14ac:dyDescent="0.2">
      <c r="A291" t="s">
        <v>785</v>
      </c>
      <c r="B291" s="11">
        <v>8.8420999999999992E-12</v>
      </c>
      <c r="C291">
        <v>209</v>
      </c>
      <c r="D291">
        <v>210</v>
      </c>
      <c r="E291" s="18" t="e">
        <f t="shared" ca="1" si="18"/>
        <v>#N/A</v>
      </c>
      <c r="F291" t="s">
        <v>143</v>
      </c>
      <c r="G291">
        <v>1</v>
      </c>
      <c r="H291">
        <v>4</v>
      </c>
      <c r="I291" t="s">
        <v>34</v>
      </c>
      <c r="J291"/>
      <c r="L291" s="18"/>
      <c r="M291" s="9" t="e">
        <f>B291/K291</f>
        <v>#DIV/0!</v>
      </c>
      <c r="O291" t="s">
        <v>454</v>
      </c>
      <c r="P291" s="4">
        <v>8.8420999999999992E-12</v>
      </c>
      <c r="R291" s="4"/>
    </row>
    <row r="292" spans="1:18" x14ac:dyDescent="0.2">
      <c r="A292" t="s">
        <v>786</v>
      </c>
      <c r="B292" s="11">
        <v>1.64883E-11</v>
      </c>
      <c r="C292">
        <v>210</v>
      </c>
      <c r="D292">
        <v>211</v>
      </c>
      <c r="E292" s="18" t="e">
        <f t="shared" ca="1" si="18"/>
        <v>#N/A</v>
      </c>
      <c r="F292" t="s">
        <v>143</v>
      </c>
      <c r="G292">
        <v>1</v>
      </c>
      <c r="H292">
        <v>6</v>
      </c>
      <c r="I292" t="s">
        <v>34</v>
      </c>
      <c r="J292"/>
      <c r="K292" s="4"/>
      <c r="L292" s="18"/>
      <c r="M292" s="9" t="e">
        <f>B292/K292</f>
        <v>#DIV/0!</v>
      </c>
      <c r="O292" t="s">
        <v>455</v>
      </c>
      <c r="P292" s="4">
        <v>1.64883E-11</v>
      </c>
      <c r="R292" s="4"/>
    </row>
    <row r="293" spans="1:18" x14ac:dyDescent="0.2">
      <c r="A293" t="s">
        <v>787</v>
      </c>
      <c r="B293" s="11">
        <v>1.6496400000000001E-11</v>
      </c>
      <c r="C293">
        <v>211</v>
      </c>
      <c r="D293">
        <v>212</v>
      </c>
      <c r="E293" s="18" t="e">
        <f t="shared" ca="1" si="18"/>
        <v>#N/A</v>
      </c>
      <c r="F293" t="s">
        <v>143</v>
      </c>
      <c r="G293">
        <v>1</v>
      </c>
      <c r="H293">
        <v>8</v>
      </c>
      <c r="I293" t="s">
        <v>34</v>
      </c>
      <c r="J293"/>
      <c r="K293" s="4"/>
      <c r="L293" s="18"/>
      <c r="M293" s="9" t="e">
        <f>B293/K293</f>
        <v>#DIV/0!</v>
      </c>
      <c r="O293" t="s">
        <v>456</v>
      </c>
      <c r="P293" s="4">
        <v>1.6496400000000001E-11</v>
      </c>
      <c r="R293" s="4"/>
    </row>
    <row r="294" spans="1:18" x14ac:dyDescent="0.2">
      <c r="A294" t="s">
        <v>788</v>
      </c>
      <c r="B294" s="11">
        <v>8.8967300000000006E-12</v>
      </c>
      <c r="C294">
        <v>212</v>
      </c>
      <c r="D294">
        <v>213</v>
      </c>
      <c r="E294" s="18" t="e">
        <f t="shared" ca="1" si="18"/>
        <v>#N/A</v>
      </c>
      <c r="F294" t="s">
        <v>143</v>
      </c>
      <c r="G294">
        <v>2</v>
      </c>
      <c r="H294">
        <v>3</v>
      </c>
      <c r="I294" t="s">
        <v>34</v>
      </c>
      <c r="J294"/>
      <c r="K294" s="4"/>
      <c r="L294" s="18"/>
      <c r="M294" s="9" t="e">
        <f>B294/K294</f>
        <v>#DIV/0!</v>
      </c>
      <c r="O294" t="s">
        <v>457</v>
      </c>
      <c r="P294" s="4">
        <v>8.8967300000000006E-12</v>
      </c>
      <c r="R294" s="4"/>
    </row>
    <row r="295" spans="1:18" x14ac:dyDescent="0.2">
      <c r="A295" t="s">
        <v>789</v>
      </c>
      <c r="B295" s="11">
        <v>1.6671700000000001E-11</v>
      </c>
      <c r="C295">
        <v>213</v>
      </c>
      <c r="D295">
        <v>214</v>
      </c>
      <c r="E295" s="18" t="e">
        <f t="shared" ca="1" si="18"/>
        <v>#N/A</v>
      </c>
      <c r="F295" t="s">
        <v>143</v>
      </c>
      <c r="G295">
        <v>2</v>
      </c>
      <c r="H295">
        <v>5</v>
      </c>
      <c r="I295" t="s">
        <v>34</v>
      </c>
      <c r="J295"/>
      <c r="K295" s="4"/>
      <c r="L295" s="18"/>
      <c r="M295" s="9" t="e">
        <f>B295/K295</f>
        <v>#DIV/0!</v>
      </c>
      <c r="O295" t="s">
        <v>458</v>
      </c>
      <c r="P295" s="4">
        <v>1.6671700000000001E-11</v>
      </c>
      <c r="R295" s="4"/>
    </row>
    <row r="296" spans="1:18" x14ac:dyDescent="0.2">
      <c r="A296" t="s">
        <v>790</v>
      </c>
      <c r="B296" s="11">
        <v>1.67011E-11</v>
      </c>
      <c r="C296">
        <v>214</v>
      </c>
      <c r="D296">
        <v>215</v>
      </c>
      <c r="E296" s="18" t="e">
        <f t="shared" ca="1" si="18"/>
        <v>#N/A</v>
      </c>
      <c r="F296" t="s">
        <v>143</v>
      </c>
      <c r="G296">
        <v>2</v>
      </c>
      <c r="H296">
        <v>7</v>
      </c>
      <c r="I296" t="s">
        <v>34</v>
      </c>
      <c r="J296"/>
      <c r="L296" s="18"/>
      <c r="M296" s="9" t="e">
        <f>B296/K296</f>
        <v>#DIV/0!</v>
      </c>
      <c r="O296" t="s">
        <v>459</v>
      </c>
      <c r="P296" s="4">
        <v>1.67011E-11</v>
      </c>
      <c r="R296" s="4"/>
    </row>
    <row r="297" spans="1:18" x14ac:dyDescent="0.2">
      <c r="A297" t="s">
        <v>791</v>
      </c>
      <c r="B297" s="11">
        <v>1.25023E-11</v>
      </c>
      <c r="C297">
        <v>215</v>
      </c>
      <c r="D297">
        <v>216</v>
      </c>
      <c r="E297" s="18" t="e">
        <f t="shared" ca="1" si="18"/>
        <v>#N/A</v>
      </c>
      <c r="F297" t="s">
        <v>143</v>
      </c>
      <c r="G297">
        <v>3</v>
      </c>
      <c r="H297">
        <v>4</v>
      </c>
      <c r="I297" t="s">
        <v>34</v>
      </c>
      <c r="J297"/>
      <c r="K297" s="4"/>
      <c r="L297" s="18"/>
      <c r="M297" s="9" t="e">
        <f>B297/K297</f>
        <v>#DIV/0!</v>
      </c>
      <c r="O297" t="s">
        <v>460</v>
      </c>
      <c r="P297" s="4">
        <v>1.25023E-11</v>
      </c>
      <c r="R297" s="4"/>
    </row>
    <row r="298" spans="1:18" x14ac:dyDescent="0.2">
      <c r="A298" t="s">
        <v>792</v>
      </c>
      <c r="B298" s="11">
        <v>1.67538E-11</v>
      </c>
      <c r="C298">
        <v>216</v>
      </c>
      <c r="D298">
        <v>217</v>
      </c>
      <c r="E298" s="18" t="e">
        <f t="shared" ca="1" si="18"/>
        <v>#N/A</v>
      </c>
      <c r="F298" t="s">
        <v>143</v>
      </c>
      <c r="G298">
        <v>3</v>
      </c>
      <c r="H298">
        <v>6</v>
      </c>
      <c r="I298" t="s">
        <v>34</v>
      </c>
      <c r="J298"/>
      <c r="K298" s="4"/>
      <c r="L298" s="18"/>
      <c r="M298" s="9" t="e">
        <f>B298/K298</f>
        <v>#DIV/0!</v>
      </c>
      <c r="O298" t="s">
        <v>461</v>
      </c>
      <c r="P298" s="4">
        <v>1.67538E-11</v>
      </c>
      <c r="R298" s="4"/>
    </row>
    <row r="299" spans="1:18" x14ac:dyDescent="0.2">
      <c r="A299" t="s">
        <v>793</v>
      </c>
      <c r="B299" s="11">
        <v>1.67538E-11</v>
      </c>
      <c r="C299">
        <v>217</v>
      </c>
      <c r="D299">
        <v>218</v>
      </c>
      <c r="E299" s="18" t="e">
        <f t="shared" ca="1" si="18"/>
        <v>#N/A</v>
      </c>
      <c r="F299" t="s">
        <v>143</v>
      </c>
      <c r="G299">
        <v>3</v>
      </c>
      <c r="H299">
        <v>8</v>
      </c>
      <c r="I299" t="s">
        <v>34</v>
      </c>
      <c r="J299"/>
      <c r="K299" s="4"/>
      <c r="L299" s="18"/>
      <c r="M299" s="9" t="e">
        <f>B299/K299</f>
        <v>#DIV/0!</v>
      </c>
      <c r="O299" t="s">
        <v>462</v>
      </c>
      <c r="P299" s="4">
        <v>1.67538E-11</v>
      </c>
      <c r="R299" s="4"/>
    </row>
    <row r="300" spans="1:18" x14ac:dyDescent="0.2">
      <c r="A300" t="s">
        <v>794</v>
      </c>
      <c r="B300" s="11">
        <v>1.6765999999999999E-11</v>
      </c>
      <c r="C300">
        <v>218</v>
      </c>
      <c r="D300">
        <v>219</v>
      </c>
      <c r="E300" s="18" t="e">
        <f t="shared" ca="1" si="18"/>
        <v>#N/A</v>
      </c>
      <c r="F300" t="s">
        <v>143</v>
      </c>
      <c r="G300">
        <v>4</v>
      </c>
      <c r="H300">
        <v>5</v>
      </c>
      <c r="I300" t="s">
        <v>34</v>
      </c>
      <c r="J300"/>
      <c r="K300" s="4"/>
      <c r="L300" s="18"/>
      <c r="M300" s="9" t="e">
        <f>B300/K300</f>
        <v>#DIV/0!</v>
      </c>
      <c r="O300" t="s">
        <v>463</v>
      </c>
      <c r="P300" s="4">
        <v>1.6765999999999999E-11</v>
      </c>
      <c r="R300" s="4"/>
    </row>
    <row r="301" spans="1:18" x14ac:dyDescent="0.2">
      <c r="A301" s="14" t="s">
        <v>795</v>
      </c>
      <c r="B301" s="26">
        <v>1.6768E-11</v>
      </c>
      <c r="C301" s="14">
        <v>219</v>
      </c>
      <c r="D301" s="14">
        <v>220</v>
      </c>
      <c r="E301" s="20" t="e">
        <f t="shared" ca="1" si="18"/>
        <v>#N/A</v>
      </c>
      <c r="F301" s="14" t="s">
        <v>143</v>
      </c>
      <c r="G301" s="14">
        <v>4</v>
      </c>
      <c r="H301" s="14">
        <v>7</v>
      </c>
      <c r="I301" s="14" t="s">
        <v>34</v>
      </c>
      <c r="J301" s="14"/>
      <c r="K301" s="4"/>
      <c r="L301" s="20"/>
      <c r="M301" s="15" t="e">
        <f>B301/K301</f>
        <v>#DIV/0!</v>
      </c>
      <c r="O301" t="s">
        <v>464</v>
      </c>
      <c r="P301" s="4">
        <v>1.6768E-11</v>
      </c>
      <c r="R301" s="4"/>
    </row>
    <row r="302" spans="1:18" x14ac:dyDescent="0.2">
      <c r="A302" t="s">
        <v>796</v>
      </c>
      <c r="B302" s="11">
        <v>3.1388299999999999E-12</v>
      </c>
      <c r="C302">
        <v>220</v>
      </c>
      <c r="D302">
        <v>221</v>
      </c>
      <c r="E302" s="18" t="e">
        <f t="shared" ca="1" si="18"/>
        <v>#N/A</v>
      </c>
      <c r="F302" t="s">
        <v>143</v>
      </c>
      <c r="G302">
        <v>1</v>
      </c>
      <c r="H302">
        <v>2</v>
      </c>
      <c r="I302" t="s">
        <v>10</v>
      </c>
      <c r="J302"/>
      <c r="K302" s="4"/>
      <c r="L302" s="18"/>
      <c r="M302" s="9" t="e">
        <f>B302/K302</f>
        <v>#DIV/0!</v>
      </c>
      <c r="O302" t="s">
        <v>465</v>
      </c>
      <c r="P302" s="4">
        <v>3.1388299999999999E-12</v>
      </c>
      <c r="R302" s="4"/>
    </row>
    <row r="303" spans="1:18" x14ac:dyDescent="0.2">
      <c r="A303" t="s">
        <v>797</v>
      </c>
      <c r="B303" s="11">
        <v>1.6870799999999999E-11</v>
      </c>
      <c r="C303">
        <v>221</v>
      </c>
      <c r="D303">
        <v>222</v>
      </c>
      <c r="E303" s="18" t="e">
        <f t="shared" ca="1" si="18"/>
        <v>#N/A</v>
      </c>
      <c r="F303" t="s">
        <v>143</v>
      </c>
      <c r="G303">
        <v>1</v>
      </c>
      <c r="H303">
        <v>4</v>
      </c>
      <c r="I303" t="s">
        <v>10</v>
      </c>
      <c r="J303"/>
      <c r="K303" s="4"/>
      <c r="L303" s="18"/>
      <c r="M303" s="9" t="e">
        <f>B303/K303</f>
        <v>#DIV/0!</v>
      </c>
      <c r="O303" t="s">
        <v>466</v>
      </c>
      <c r="P303" s="4">
        <v>1.6870799999999999E-11</v>
      </c>
      <c r="R303" s="4"/>
    </row>
    <row r="304" spans="1:18" x14ac:dyDescent="0.2">
      <c r="A304" t="s">
        <v>798</v>
      </c>
      <c r="B304" s="11">
        <v>7.9023599999999993E-15</v>
      </c>
      <c r="C304">
        <v>222</v>
      </c>
      <c r="D304">
        <v>223</v>
      </c>
      <c r="E304" s="18" t="e">
        <f t="shared" ca="1" si="18"/>
        <v>#N/A</v>
      </c>
      <c r="F304" t="s">
        <v>143</v>
      </c>
      <c r="G304">
        <v>1</v>
      </c>
      <c r="H304">
        <v>6</v>
      </c>
      <c r="I304" t="s">
        <v>10</v>
      </c>
      <c r="J304"/>
      <c r="K304" s="4"/>
      <c r="L304" s="18"/>
      <c r="M304" s="9" t="e">
        <f>B304/K304</f>
        <v>#DIV/0!</v>
      </c>
      <c r="O304" t="s">
        <v>467</v>
      </c>
      <c r="P304" s="4">
        <v>7.9023599999999993E-15</v>
      </c>
      <c r="R304" s="4"/>
    </row>
    <row r="305" spans="1:18" x14ac:dyDescent="0.2">
      <c r="A305" t="s">
        <v>799</v>
      </c>
      <c r="B305" s="11">
        <v>7.9062399999999997E-15</v>
      </c>
      <c r="C305">
        <v>223</v>
      </c>
      <c r="D305">
        <v>224</v>
      </c>
      <c r="E305" s="18" t="e">
        <f t="shared" ca="1" si="18"/>
        <v>#N/A</v>
      </c>
      <c r="F305" t="s">
        <v>143</v>
      </c>
      <c r="G305">
        <v>1</v>
      </c>
      <c r="H305">
        <v>8</v>
      </c>
      <c r="I305" t="s">
        <v>10</v>
      </c>
      <c r="J305"/>
      <c r="K305" s="4"/>
      <c r="L305" s="18"/>
      <c r="M305" s="9" t="e">
        <f>B305/K305</f>
        <v>#DIV/0!</v>
      </c>
      <c r="O305" t="s">
        <v>468</v>
      </c>
      <c r="P305" s="4">
        <v>7.9062399999999997E-15</v>
      </c>
      <c r="R305" s="4"/>
    </row>
    <row r="306" spans="1:18" x14ac:dyDescent="0.2">
      <c r="A306" t="s">
        <v>800</v>
      </c>
      <c r="B306" s="11">
        <v>1.6975100000000001E-11</v>
      </c>
      <c r="C306">
        <v>224</v>
      </c>
      <c r="D306">
        <v>225</v>
      </c>
      <c r="E306" s="18" t="e">
        <f t="shared" ca="1" si="18"/>
        <v>#N/A</v>
      </c>
      <c r="F306" t="s">
        <v>143</v>
      </c>
      <c r="G306">
        <v>2</v>
      </c>
      <c r="H306">
        <v>3</v>
      </c>
      <c r="I306" t="s">
        <v>10</v>
      </c>
      <c r="J306"/>
      <c r="K306" s="4"/>
      <c r="L306" s="18"/>
      <c r="M306" s="9" t="e">
        <f>B306/K306</f>
        <v>#DIV/0!</v>
      </c>
      <c r="O306" t="s">
        <v>469</v>
      </c>
      <c r="P306" s="4">
        <v>1.6975100000000001E-11</v>
      </c>
      <c r="R306" s="4"/>
    </row>
    <row r="307" spans="1:18" x14ac:dyDescent="0.2">
      <c r="A307" t="s">
        <v>801</v>
      </c>
      <c r="B307" s="11">
        <v>7.9902699999999996E-15</v>
      </c>
      <c r="C307">
        <v>225</v>
      </c>
      <c r="D307">
        <v>226</v>
      </c>
      <c r="E307" s="18" t="e">
        <f t="shared" ca="1" si="18"/>
        <v>#N/A</v>
      </c>
      <c r="F307" t="s">
        <v>143</v>
      </c>
      <c r="G307">
        <v>2</v>
      </c>
      <c r="H307">
        <v>5</v>
      </c>
      <c r="I307" t="s">
        <v>10</v>
      </c>
      <c r="J307"/>
      <c r="K307" s="4"/>
      <c r="L307" s="18"/>
      <c r="M307" s="9" t="e">
        <f>B307/K307</f>
        <v>#DIV/0!</v>
      </c>
      <c r="O307" t="s">
        <v>470</v>
      </c>
      <c r="P307" s="4">
        <v>7.9902699999999996E-15</v>
      </c>
      <c r="R307" s="4"/>
    </row>
    <row r="308" spans="1:18" x14ac:dyDescent="0.2">
      <c r="A308" t="s">
        <v>802</v>
      </c>
      <c r="B308" s="11">
        <v>8.0043599999999998E-15</v>
      </c>
      <c r="C308">
        <v>226</v>
      </c>
      <c r="D308">
        <v>227</v>
      </c>
      <c r="E308" s="18" t="e">
        <f t="shared" ca="1" si="18"/>
        <v>#N/A</v>
      </c>
      <c r="F308" t="s">
        <v>143</v>
      </c>
      <c r="G308">
        <v>2</v>
      </c>
      <c r="H308">
        <v>7</v>
      </c>
      <c r="I308" t="s">
        <v>10</v>
      </c>
      <c r="J308"/>
      <c r="K308" s="4"/>
      <c r="L308" s="18"/>
      <c r="M308" s="9" t="e">
        <f>B308/K308</f>
        <v>#DIV/0!</v>
      </c>
      <c r="O308" t="s">
        <v>471</v>
      </c>
      <c r="P308" s="4">
        <v>8.0043599999999998E-15</v>
      </c>
      <c r="R308" s="4"/>
    </row>
    <row r="309" spans="1:18" x14ac:dyDescent="0.2">
      <c r="A309" t="s">
        <v>803</v>
      </c>
      <c r="B309" s="11">
        <v>2.38545E-11</v>
      </c>
      <c r="C309">
        <v>227</v>
      </c>
      <c r="D309">
        <v>228</v>
      </c>
      <c r="E309" s="18" t="e">
        <f t="shared" ca="1" si="18"/>
        <v>#N/A</v>
      </c>
      <c r="F309" t="s">
        <v>143</v>
      </c>
      <c r="G309">
        <v>3</v>
      </c>
      <c r="H309">
        <v>4</v>
      </c>
      <c r="I309" t="s">
        <v>10</v>
      </c>
      <c r="J309"/>
      <c r="K309" s="4"/>
      <c r="L309" s="18"/>
      <c r="M309" s="9" t="e">
        <f>B309/K309</f>
        <v>#DIV/0!</v>
      </c>
      <c r="O309" t="s">
        <v>472</v>
      </c>
      <c r="P309" s="4">
        <v>2.38545E-11</v>
      </c>
      <c r="R309" s="4"/>
    </row>
    <row r="310" spans="1:18" x14ac:dyDescent="0.2">
      <c r="A310" t="s">
        <v>804</v>
      </c>
      <c r="B310" s="11">
        <v>8.0296200000000005E-15</v>
      </c>
      <c r="C310">
        <v>228</v>
      </c>
      <c r="D310">
        <v>229</v>
      </c>
      <c r="E310" s="18" t="e">
        <f t="shared" ca="1" si="18"/>
        <v>#N/A</v>
      </c>
      <c r="F310" t="s">
        <v>143</v>
      </c>
      <c r="G310">
        <v>3</v>
      </c>
      <c r="H310">
        <v>6</v>
      </c>
      <c r="I310" t="s">
        <v>10</v>
      </c>
      <c r="J310"/>
      <c r="K310" s="4"/>
      <c r="L310" s="18"/>
      <c r="M310" s="9" t="e">
        <f>B310/K310</f>
        <v>#DIV/0!</v>
      </c>
      <c r="O310" t="s">
        <v>473</v>
      </c>
      <c r="P310" s="4">
        <v>8.0296200000000005E-15</v>
      </c>
      <c r="R310" s="4"/>
    </row>
    <row r="311" spans="1:18" x14ac:dyDescent="0.2">
      <c r="A311" t="s">
        <v>805</v>
      </c>
      <c r="B311" s="11">
        <v>8.0296200000000005E-15</v>
      </c>
      <c r="C311">
        <v>229</v>
      </c>
      <c r="D311">
        <v>230</v>
      </c>
      <c r="E311" s="18" t="e">
        <f t="shared" ca="1" si="18"/>
        <v>#N/A</v>
      </c>
      <c r="F311" t="s">
        <v>143</v>
      </c>
      <c r="G311">
        <v>3</v>
      </c>
      <c r="H311">
        <v>8</v>
      </c>
      <c r="I311" t="s">
        <v>10</v>
      </c>
      <c r="J311"/>
      <c r="K311" s="4"/>
      <c r="L311" s="18"/>
      <c r="M311" s="9" t="e">
        <f>B311/K311</f>
        <v>#DIV/0!</v>
      </c>
      <c r="O311" t="s">
        <v>474</v>
      </c>
      <c r="P311" s="4">
        <v>8.0296200000000005E-15</v>
      </c>
      <c r="R311" s="4"/>
    </row>
    <row r="312" spans="1:18" x14ac:dyDescent="0.2">
      <c r="A312" t="s">
        <v>806</v>
      </c>
      <c r="B312" s="11">
        <v>8.03545E-15</v>
      </c>
      <c r="C312">
        <v>230</v>
      </c>
      <c r="D312">
        <v>231</v>
      </c>
      <c r="E312" s="18" t="e">
        <f t="shared" ca="1" si="18"/>
        <v>#N/A</v>
      </c>
      <c r="F312" t="s">
        <v>143</v>
      </c>
      <c r="G312">
        <v>4</v>
      </c>
      <c r="H312">
        <v>5</v>
      </c>
      <c r="I312" t="s">
        <v>10</v>
      </c>
      <c r="J312"/>
      <c r="K312" s="4"/>
      <c r="L312" s="18"/>
      <c r="M312" s="9" t="e">
        <f>B312/K312</f>
        <v>#DIV/0!</v>
      </c>
      <c r="O312" t="s">
        <v>475</v>
      </c>
      <c r="P312" s="4">
        <v>8.03545E-15</v>
      </c>
      <c r="R312" s="4"/>
    </row>
    <row r="313" spans="1:18" x14ac:dyDescent="0.2">
      <c r="A313" s="14" t="s">
        <v>807</v>
      </c>
      <c r="B313" s="26">
        <v>8.0364200000000005E-15</v>
      </c>
      <c r="C313" s="14">
        <v>231</v>
      </c>
      <c r="D313" s="14">
        <v>232</v>
      </c>
      <c r="E313" s="20" t="e">
        <f t="shared" ca="1" si="18"/>
        <v>#N/A</v>
      </c>
      <c r="F313" s="14" t="s">
        <v>143</v>
      </c>
      <c r="G313" s="14">
        <v>4</v>
      </c>
      <c r="H313" s="14">
        <v>7</v>
      </c>
      <c r="I313" s="14" t="s">
        <v>10</v>
      </c>
      <c r="J313" s="14"/>
      <c r="K313" s="4"/>
      <c r="L313" s="20"/>
      <c r="M313" s="15" t="e">
        <f>B313/K313</f>
        <v>#DIV/0!</v>
      </c>
      <c r="O313" t="s">
        <v>476</v>
      </c>
      <c r="P313" s="4">
        <v>8.0364200000000005E-15</v>
      </c>
      <c r="R313" s="4"/>
    </row>
    <row r="314" spans="1:18" x14ac:dyDescent="0.2">
      <c r="A314" t="s">
        <v>808</v>
      </c>
      <c r="B314" s="11">
        <v>1.2759E-8</v>
      </c>
      <c r="C314">
        <v>232</v>
      </c>
      <c r="D314">
        <v>233</v>
      </c>
      <c r="E314" s="18" t="e">
        <f t="shared" ca="1" si="18"/>
        <v>#N/A</v>
      </c>
      <c r="F314" t="s">
        <v>144</v>
      </c>
      <c r="G314">
        <v>1</v>
      </c>
      <c r="J314"/>
      <c r="K314" s="4"/>
      <c r="L314" s="18"/>
      <c r="M314" s="9" t="e">
        <f>B314/K314</f>
        <v>#DIV/0!</v>
      </c>
      <c r="O314" t="s">
        <v>477</v>
      </c>
      <c r="P314" s="4">
        <v>1.2759E-8</v>
      </c>
      <c r="R314" s="4"/>
    </row>
    <row r="315" spans="1:18" x14ac:dyDescent="0.2">
      <c r="A315" t="s">
        <v>809</v>
      </c>
      <c r="B315" s="11">
        <v>1.26186E-8</v>
      </c>
      <c r="C315">
        <v>233</v>
      </c>
      <c r="D315">
        <v>234</v>
      </c>
      <c r="E315" s="18" t="e">
        <f t="shared" ca="1" si="18"/>
        <v>#N/A</v>
      </c>
      <c r="F315" t="s">
        <v>144</v>
      </c>
      <c r="G315">
        <v>2</v>
      </c>
      <c r="J315"/>
      <c r="K315" s="4"/>
      <c r="L315" s="18"/>
      <c r="M315" s="9" t="e">
        <f>B315/K315</f>
        <v>#DIV/0!</v>
      </c>
      <c r="O315" t="s">
        <v>478</v>
      </c>
      <c r="P315" s="4">
        <v>1.26186E-8</v>
      </c>
      <c r="R315" s="4"/>
    </row>
    <row r="316" spans="1:18" x14ac:dyDescent="0.2">
      <c r="A316" t="s">
        <v>810</v>
      </c>
      <c r="B316" s="11">
        <v>1.10422E-8</v>
      </c>
      <c r="C316">
        <v>234</v>
      </c>
      <c r="D316">
        <v>235</v>
      </c>
      <c r="E316" s="18" t="e">
        <f t="shared" ca="1" si="18"/>
        <v>#N/A</v>
      </c>
      <c r="F316" t="s">
        <v>144</v>
      </c>
      <c r="G316">
        <v>3</v>
      </c>
      <c r="J316"/>
      <c r="K316" s="4"/>
      <c r="L316" s="18"/>
      <c r="M316" s="9" t="e">
        <f>B316/K316</f>
        <v>#DIV/0!</v>
      </c>
      <c r="O316" t="s">
        <v>479</v>
      </c>
      <c r="P316" s="4">
        <v>1.10422E-8</v>
      </c>
      <c r="R316" s="4"/>
    </row>
    <row r="317" spans="1:18" x14ac:dyDescent="0.2">
      <c r="A317" t="s">
        <v>811</v>
      </c>
      <c r="B317" s="11">
        <v>4.2109799999999999E-9</v>
      </c>
      <c r="C317">
        <v>235</v>
      </c>
      <c r="D317">
        <v>236</v>
      </c>
      <c r="E317" s="18" t="e">
        <f t="shared" ca="1" si="18"/>
        <v>#N/A</v>
      </c>
      <c r="F317" t="s">
        <v>144</v>
      </c>
      <c r="G317">
        <v>4</v>
      </c>
      <c r="J317"/>
      <c r="K317" s="4"/>
      <c r="L317" s="18"/>
      <c r="M317" s="9" t="e">
        <f>B317/K317</f>
        <v>#DIV/0!</v>
      </c>
      <c r="O317" t="s">
        <v>480</v>
      </c>
      <c r="P317" s="4">
        <v>4.2109799999999999E-9</v>
      </c>
      <c r="R317" s="4"/>
    </row>
    <row r="318" spans="1:18" x14ac:dyDescent="0.2">
      <c r="A318" t="s">
        <v>812</v>
      </c>
      <c r="B318" s="11">
        <v>2.7414899999999998E-9</v>
      </c>
      <c r="C318">
        <v>236</v>
      </c>
      <c r="D318">
        <v>237</v>
      </c>
      <c r="E318" s="18" t="e">
        <f t="shared" ca="1" si="18"/>
        <v>#N/A</v>
      </c>
      <c r="F318" t="s">
        <v>144</v>
      </c>
      <c r="G318">
        <v>5</v>
      </c>
      <c r="J318"/>
      <c r="K318" s="4"/>
      <c r="L318" s="18"/>
      <c r="M318" s="9" t="e">
        <f>B318/K318</f>
        <v>#DIV/0!</v>
      </c>
      <c r="O318" t="s">
        <v>481</v>
      </c>
      <c r="P318" s="4">
        <v>2.7414899999999998E-9</v>
      </c>
      <c r="R318" s="4"/>
    </row>
    <row r="319" spans="1:18" x14ac:dyDescent="0.2">
      <c r="A319" t="s">
        <v>813</v>
      </c>
      <c r="B319" s="11">
        <v>6.8692700000000005E-11</v>
      </c>
      <c r="C319">
        <v>237</v>
      </c>
      <c r="D319">
        <v>238</v>
      </c>
      <c r="E319" s="18" t="e">
        <f t="shared" ca="1" si="18"/>
        <v>#N/A</v>
      </c>
      <c r="F319" t="s">
        <v>144</v>
      </c>
      <c r="G319">
        <v>6</v>
      </c>
      <c r="J319"/>
      <c r="K319" s="4"/>
      <c r="L319" s="18"/>
      <c r="M319" s="9" t="e">
        <f>B319/K319</f>
        <v>#DIV/0!</v>
      </c>
      <c r="O319" t="s">
        <v>482</v>
      </c>
      <c r="P319" s="4">
        <v>6.8692700000000005E-11</v>
      </c>
      <c r="R319" s="4"/>
    </row>
    <row r="320" spans="1:18" x14ac:dyDescent="0.2">
      <c r="A320" t="s">
        <v>814</v>
      </c>
      <c r="B320" s="11">
        <v>1.0035499999999999E-12</v>
      </c>
      <c r="C320">
        <v>238</v>
      </c>
      <c r="D320">
        <v>239</v>
      </c>
      <c r="E320" s="18" t="e">
        <f t="shared" ca="1" si="18"/>
        <v>#N/A</v>
      </c>
      <c r="F320" t="s">
        <v>144</v>
      </c>
      <c r="G320">
        <v>7</v>
      </c>
      <c r="J320"/>
      <c r="K320" s="4"/>
      <c r="L320" s="18"/>
      <c r="M320" s="9" t="e">
        <f>B320/K320</f>
        <v>#DIV/0!</v>
      </c>
      <c r="O320" t="s">
        <v>483</v>
      </c>
      <c r="P320" s="4">
        <v>1.0035499999999999E-12</v>
      </c>
      <c r="R320" s="4"/>
    </row>
    <row r="321" spans="1:18" x14ac:dyDescent="0.2">
      <c r="A321" t="s">
        <v>815</v>
      </c>
      <c r="B321" s="11">
        <v>1.4507800000000001E-14</v>
      </c>
      <c r="C321">
        <v>239</v>
      </c>
      <c r="D321">
        <v>240</v>
      </c>
      <c r="E321" s="18" t="e">
        <f t="shared" ca="1" si="18"/>
        <v>#N/A</v>
      </c>
      <c r="F321" t="s">
        <v>144</v>
      </c>
      <c r="G321">
        <v>8</v>
      </c>
      <c r="J321"/>
      <c r="K321" s="4"/>
      <c r="L321" s="18"/>
      <c r="M321" s="9" t="e">
        <f>B321/K321</f>
        <v>#DIV/0!</v>
      </c>
      <c r="O321" t="s">
        <v>484</v>
      </c>
      <c r="P321" s="4">
        <v>1.4507800000000001E-14</v>
      </c>
      <c r="R321" s="4"/>
    </row>
    <row r="322" spans="1:18" x14ac:dyDescent="0.2">
      <c r="A322" t="s">
        <v>816</v>
      </c>
      <c r="B322" s="11">
        <v>1.04169E-13</v>
      </c>
      <c r="C322">
        <v>240</v>
      </c>
      <c r="D322">
        <v>241</v>
      </c>
      <c r="E322" s="18" t="e">
        <f t="shared" ca="1" si="18"/>
        <v>#N/A</v>
      </c>
      <c r="F322" t="s">
        <v>144</v>
      </c>
      <c r="G322">
        <v>1</v>
      </c>
      <c r="I322" t="s">
        <v>9</v>
      </c>
      <c r="J322"/>
      <c r="K322" s="4"/>
      <c r="L322" s="18"/>
      <c r="M322" s="9" t="e">
        <f>B322/K322</f>
        <v>#DIV/0!</v>
      </c>
      <c r="O322" t="s">
        <v>485</v>
      </c>
      <c r="P322" s="4">
        <v>1.04169E-13</v>
      </c>
      <c r="R322" s="4"/>
    </row>
    <row r="323" spans="1:18" x14ac:dyDescent="0.2">
      <c r="A323" t="s">
        <v>817</v>
      </c>
      <c r="B323" s="11">
        <v>1.33742E-12</v>
      </c>
      <c r="C323">
        <v>241</v>
      </c>
      <c r="D323">
        <v>242</v>
      </c>
      <c r="E323" s="18" t="e">
        <f t="shared" ca="1" si="18"/>
        <v>#N/A</v>
      </c>
      <c r="F323" t="s">
        <v>144</v>
      </c>
      <c r="G323">
        <v>2</v>
      </c>
      <c r="I323" t="s">
        <v>9</v>
      </c>
      <c r="J323"/>
      <c r="K323" s="4"/>
      <c r="L323" s="18"/>
      <c r="M323" s="9" t="e">
        <f>B323/K323</f>
        <v>#DIV/0!</v>
      </c>
      <c r="O323" t="s">
        <v>486</v>
      </c>
      <c r="P323" s="4">
        <v>1.33742E-12</v>
      </c>
      <c r="R323" s="4"/>
    </row>
    <row r="324" spans="1:18" x14ac:dyDescent="0.2">
      <c r="A324" t="s">
        <v>818</v>
      </c>
      <c r="B324" s="11">
        <v>1.5193000000000001E-11</v>
      </c>
      <c r="C324">
        <v>242</v>
      </c>
      <c r="D324">
        <v>243</v>
      </c>
      <c r="E324" s="18" t="e">
        <f t="shared" ca="1" si="18"/>
        <v>#N/A</v>
      </c>
      <c r="F324" t="s">
        <v>144</v>
      </c>
      <c r="G324">
        <v>3</v>
      </c>
      <c r="I324" t="s">
        <v>9</v>
      </c>
      <c r="J324"/>
      <c r="K324" s="4"/>
      <c r="L324" s="18"/>
      <c r="M324" s="9" t="e">
        <f>B324/K324</f>
        <v>#DIV/0!</v>
      </c>
      <c r="O324" t="s">
        <v>487</v>
      </c>
      <c r="P324" s="4">
        <v>1.5193000000000001E-11</v>
      </c>
      <c r="R324" s="4"/>
    </row>
    <row r="325" spans="1:18" x14ac:dyDescent="0.2">
      <c r="A325" t="s">
        <v>819</v>
      </c>
      <c r="B325" s="11">
        <v>7.5214999999999996E-11</v>
      </c>
      <c r="C325">
        <v>243</v>
      </c>
      <c r="D325">
        <v>244</v>
      </c>
      <c r="E325" s="18" t="e">
        <f t="shared" ca="1" si="18"/>
        <v>#N/A</v>
      </c>
      <c r="F325" t="s">
        <v>144</v>
      </c>
      <c r="G325">
        <v>4</v>
      </c>
      <c r="I325" t="s">
        <v>9</v>
      </c>
      <c r="J325"/>
      <c r="K325" s="4"/>
      <c r="L325" s="18"/>
      <c r="M325" s="9" t="e">
        <f>B325/K325</f>
        <v>#DIV/0!</v>
      </c>
      <c r="O325" t="s">
        <v>488</v>
      </c>
      <c r="P325" s="4">
        <v>7.5214999999999996E-11</v>
      </c>
      <c r="R325" s="4"/>
    </row>
    <row r="326" spans="1:18" x14ac:dyDescent="0.2">
      <c r="A326" t="s">
        <v>820</v>
      </c>
      <c r="B326" s="11">
        <v>1.3424800000000001E-15</v>
      </c>
      <c r="C326">
        <v>244</v>
      </c>
      <c r="D326">
        <v>245</v>
      </c>
      <c r="E326" s="18" t="e">
        <f t="shared" ca="1" si="18"/>
        <v>#N/A</v>
      </c>
      <c r="F326" t="s">
        <v>144</v>
      </c>
      <c r="G326">
        <v>5</v>
      </c>
      <c r="I326" t="s">
        <v>9</v>
      </c>
      <c r="J326"/>
      <c r="K326" s="4"/>
      <c r="L326" s="18"/>
      <c r="M326" s="9" t="e">
        <f>B326/K326</f>
        <v>#DIV/0!</v>
      </c>
      <c r="O326" t="s">
        <v>489</v>
      </c>
      <c r="P326" s="4">
        <v>1.3424800000000001E-15</v>
      </c>
      <c r="R326" s="4"/>
    </row>
    <row r="327" spans="1:18" x14ac:dyDescent="0.2">
      <c r="A327" t="s">
        <v>821</v>
      </c>
      <c r="B327" s="11">
        <v>2.3271899999999999E-15</v>
      </c>
      <c r="C327">
        <v>245</v>
      </c>
      <c r="D327">
        <v>246</v>
      </c>
      <c r="E327" s="18" t="e">
        <f t="shared" ca="1" si="18"/>
        <v>#N/A</v>
      </c>
      <c r="F327" t="s">
        <v>144</v>
      </c>
      <c r="G327">
        <v>6</v>
      </c>
      <c r="I327" t="s">
        <v>9</v>
      </c>
      <c r="J327"/>
      <c r="K327" s="4"/>
      <c r="L327" s="18"/>
      <c r="M327" s="9" t="e">
        <f>B327/K327</f>
        <v>#DIV/0!</v>
      </c>
      <c r="O327" t="s">
        <v>490</v>
      </c>
      <c r="P327" s="4">
        <v>2.3271899999999999E-15</v>
      </c>
      <c r="R327" s="4"/>
    </row>
    <row r="328" spans="1:18" x14ac:dyDescent="0.2">
      <c r="A328" t="s">
        <v>822</v>
      </c>
      <c r="B328" s="11">
        <v>2.3521299999999998E-15</v>
      </c>
      <c r="C328">
        <v>246</v>
      </c>
      <c r="D328">
        <v>247</v>
      </c>
      <c r="E328" s="18" t="e">
        <f t="shared" ca="1" si="18"/>
        <v>#N/A</v>
      </c>
      <c r="F328" t="s">
        <v>144</v>
      </c>
      <c r="G328">
        <v>7</v>
      </c>
      <c r="I328" t="s">
        <v>9</v>
      </c>
      <c r="J328"/>
      <c r="K328" s="4"/>
      <c r="L328" s="18"/>
      <c r="M328" s="9" t="e">
        <f>B328/K328</f>
        <v>#DIV/0!</v>
      </c>
      <c r="O328" t="s">
        <v>491</v>
      </c>
      <c r="P328" s="4">
        <v>2.3521299999999998E-15</v>
      </c>
      <c r="R328" s="4"/>
    </row>
    <row r="329" spans="1:18" x14ac:dyDescent="0.2">
      <c r="A329" t="s">
        <v>823</v>
      </c>
      <c r="B329" s="11">
        <v>2.3524700000000001E-15</v>
      </c>
      <c r="C329">
        <v>247</v>
      </c>
      <c r="D329">
        <v>248</v>
      </c>
      <c r="E329" s="18" t="e">
        <f t="shared" ca="1" si="18"/>
        <v>#N/A</v>
      </c>
      <c r="F329" t="s">
        <v>144</v>
      </c>
      <c r="G329">
        <v>8</v>
      </c>
      <c r="I329" t="s">
        <v>9</v>
      </c>
      <c r="J329"/>
      <c r="K329" s="4"/>
      <c r="L329" s="18"/>
      <c r="M329" s="9" t="e">
        <f>B329/K329</f>
        <v>#DIV/0!</v>
      </c>
      <c r="O329" t="s">
        <v>492</v>
      </c>
      <c r="P329" s="4">
        <v>2.3524700000000001E-15</v>
      </c>
      <c r="R329" s="4"/>
    </row>
    <row r="330" spans="1:18" x14ac:dyDescent="0.2">
      <c r="A330" t="s">
        <v>824</v>
      </c>
      <c r="B330" s="11">
        <v>6.8206599999999999E-15</v>
      </c>
      <c r="C330">
        <v>248</v>
      </c>
      <c r="D330">
        <v>249</v>
      </c>
      <c r="E330" s="18" t="e">
        <f t="shared" ca="1" si="18"/>
        <v>#N/A</v>
      </c>
      <c r="F330" t="s">
        <v>144</v>
      </c>
      <c r="G330">
        <v>1</v>
      </c>
      <c r="I330" t="s">
        <v>7</v>
      </c>
      <c r="J330"/>
      <c r="K330" s="4"/>
      <c r="L330" s="18"/>
      <c r="M330" s="9" t="e">
        <f>B330/K330</f>
        <v>#DIV/0!</v>
      </c>
      <c r="O330" t="s">
        <v>493</v>
      </c>
      <c r="P330" s="4">
        <v>6.8206599999999999E-15</v>
      </c>
      <c r="R330" s="4"/>
    </row>
    <row r="331" spans="1:18" x14ac:dyDescent="0.2">
      <c r="A331" t="s">
        <v>825</v>
      </c>
      <c r="B331" s="11">
        <v>8.7569900000000005E-14</v>
      </c>
      <c r="C331">
        <v>249</v>
      </c>
      <c r="D331">
        <v>250</v>
      </c>
      <c r="E331" s="18" t="e">
        <f t="shared" ca="1" si="18"/>
        <v>#N/A</v>
      </c>
      <c r="F331" t="s">
        <v>144</v>
      </c>
      <c r="G331">
        <v>2</v>
      </c>
      <c r="I331" t="s">
        <v>7</v>
      </c>
      <c r="J331"/>
      <c r="K331" s="4"/>
      <c r="L331" s="18"/>
      <c r="M331" s="9" t="e">
        <f>B331/K331</f>
        <v>#DIV/0!</v>
      </c>
      <c r="O331" t="s">
        <v>494</v>
      </c>
      <c r="P331" s="4">
        <v>8.7569900000000005E-14</v>
      </c>
      <c r="R331" s="4"/>
    </row>
    <row r="332" spans="1:18" x14ac:dyDescent="0.2">
      <c r="A332" t="s">
        <v>826</v>
      </c>
      <c r="B332" s="11">
        <v>9.9479399999999993E-13</v>
      </c>
      <c r="C332">
        <v>250</v>
      </c>
      <c r="D332">
        <v>251</v>
      </c>
      <c r="E332" s="18" t="e">
        <f t="shared" ca="1" si="18"/>
        <v>#N/A</v>
      </c>
      <c r="F332" t="s">
        <v>144</v>
      </c>
      <c r="G332">
        <v>3</v>
      </c>
      <c r="I332" t="s">
        <v>7</v>
      </c>
      <c r="J332"/>
      <c r="K332" s="4"/>
      <c r="L332" s="18"/>
      <c r="M332" s="9" t="e">
        <f>B332/K332</f>
        <v>#DIV/0!</v>
      </c>
      <c r="O332" t="s">
        <v>495</v>
      </c>
      <c r="P332" s="4">
        <v>9.9479399999999993E-13</v>
      </c>
      <c r="R332" s="4"/>
    </row>
    <row r="333" spans="1:18" x14ac:dyDescent="0.2">
      <c r="A333" t="s">
        <v>827</v>
      </c>
      <c r="B333" s="11">
        <v>4.92485E-12</v>
      </c>
      <c r="C333">
        <v>251</v>
      </c>
      <c r="D333">
        <v>252</v>
      </c>
      <c r="E333" s="18" t="e">
        <f t="shared" ca="1" si="18"/>
        <v>#N/A</v>
      </c>
      <c r="F333" t="s">
        <v>144</v>
      </c>
      <c r="G333">
        <v>4</v>
      </c>
      <c r="I333" t="s">
        <v>7</v>
      </c>
      <c r="J333"/>
      <c r="K333" s="4"/>
      <c r="L333" s="18"/>
      <c r="M333" s="9" t="e">
        <f>B333/K333</f>
        <v>#DIV/0!</v>
      </c>
      <c r="O333" t="s">
        <v>496</v>
      </c>
      <c r="P333" s="4">
        <v>4.92485E-12</v>
      </c>
      <c r="R333" s="4"/>
    </row>
    <row r="334" spans="1:18" x14ac:dyDescent="0.2">
      <c r="A334" t="s">
        <v>828</v>
      </c>
      <c r="B334" s="11">
        <v>1.22461E-12</v>
      </c>
      <c r="C334">
        <v>252</v>
      </c>
      <c r="D334">
        <v>253</v>
      </c>
      <c r="E334" s="18" t="e">
        <f t="shared" ca="1" si="18"/>
        <v>#N/A</v>
      </c>
      <c r="F334" t="s">
        <v>144</v>
      </c>
      <c r="G334">
        <v>5</v>
      </c>
      <c r="I334" t="s">
        <v>7</v>
      </c>
      <c r="J334"/>
      <c r="K334" s="4"/>
      <c r="L334" s="18"/>
      <c r="M334" s="9" t="e">
        <f>B334/K334</f>
        <v>#DIV/0!</v>
      </c>
      <c r="O334" t="s">
        <v>497</v>
      </c>
      <c r="P334" s="4">
        <v>1.22461E-12</v>
      </c>
      <c r="R334" s="4"/>
    </row>
    <row r="335" spans="1:18" x14ac:dyDescent="0.2">
      <c r="A335" t="s">
        <v>829</v>
      </c>
      <c r="B335" s="11">
        <v>2.12285E-12</v>
      </c>
      <c r="C335">
        <v>253</v>
      </c>
      <c r="D335">
        <v>254</v>
      </c>
      <c r="E335" s="18" t="e">
        <f t="shared" ca="1" si="18"/>
        <v>#N/A</v>
      </c>
      <c r="F335" t="s">
        <v>144</v>
      </c>
      <c r="G335">
        <v>6</v>
      </c>
      <c r="I335" t="s">
        <v>7</v>
      </c>
      <c r="J335"/>
      <c r="K335" s="4"/>
      <c r="L335" s="18"/>
      <c r="M335" s="9" t="e">
        <f>B335/K335</f>
        <v>#DIV/0!</v>
      </c>
      <c r="O335" t="s">
        <v>498</v>
      </c>
      <c r="P335" s="4">
        <v>2.12285E-12</v>
      </c>
      <c r="R335" s="4"/>
    </row>
    <row r="336" spans="1:18" x14ac:dyDescent="0.2">
      <c r="A336" t="s">
        <v>830</v>
      </c>
      <c r="B336" s="11">
        <v>2.1456100000000002E-12</v>
      </c>
      <c r="C336">
        <v>254</v>
      </c>
      <c r="D336">
        <v>255</v>
      </c>
      <c r="E336" s="18" t="e">
        <f t="shared" ca="1" si="18"/>
        <v>#N/A</v>
      </c>
      <c r="F336" t="s">
        <v>144</v>
      </c>
      <c r="G336">
        <v>7</v>
      </c>
      <c r="I336" t="s">
        <v>7</v>
      </c>
      <c r="J336"/>
      <c r="K336" s="4"/>
      <c r="L336" s="18"/>
      <c r="M336" s="9" t="e">
        <f>B336/K336</f>
        <v>#DIV/0!</v>
      </c>
      <c r="O336" t="s">
        <v>499</v>
      </c>
      <c r="P336" s="4">
        <v>2.1456100000000002E-12</v>
      </c>
      <c r="R336" s="4"/>
    </row>
    <row r="337" spans="1:18" x14ac:dyDescent="0.2">
      <c r="A337" t="s">
        <v>831</v>
      </c>
      <c r="B337" s="11">
        <v>2.1459199999999998E-12</v>
      </c>
      <c r="C337">
        <v>255</v>
      </c>
      <c r="D337">
        <v>256</v>
      </c>
      <c r="E337" s="18" t="e">
        <f t="shared" ca="1" si="18"/>
        <v>#N/A</v>
      </c>
      <c r="F337" t="s">
        <v>144</v>
      </c>
      <c r="G337">
        <v>8</v>
      </c>
      <c r="I337" t="s">
        <v>7</v>
      </c>
      <c r="J337"/>
      <c r="K337" s="4"/>
      <c r="L337" s="18"/>
      <c r="M337" s="9" t="e">
        <f>B337/K337</f>
        <v>#DIV/0!</v>
      </c>
      <c r="O337" t="s">
        <v>500</v>
      </c>
      <c r="P337" s="4">
        <v>2.1459199999999998E-12</v>
      </c>
      <c r="R337" s="4"/>
    </row>
    <row r="338" spans="1:18" x14ac:dyDescent="0.2">
      <c r="A338" t="s">
        <v>832</v>
      </c>
      <c r="B338" s="11">
        <v>4.9075199999999997E-14</v>
      </c>
      <c r="C338">
        <v>256</v>
      </c>
      <c r="D338">
        <v>257</v>
      </c>
      <c r="E338" s="18" t="e">
        <f t="shared" ca="1" si="18"/>
        <v>#N/A</v>
      </c>
      <c r="F338" t="s">
        <v>144</v>
      </c>
      <c r="G338">
        <v>1</v>
      </c>
      <c r="I338" t="s">
        <v>34</v>
      </c>
      <c r="J338"/>
      <c r="K338" s="4"/>
      <c r="L338" s="18"/>
      <c r="M338" s="9" t="e">
        <f>B338/K338</f>
        <v>#DIV/0!</v>
      </c>
      <c r="O338" t="s">
        <v>501</v>
      </c>
      <c r="P338" s="4">
        <v>4.9075199999999997E-14</v>
      </c>
      <c r="R338" s="4"/>
    </row>
    <row r="339" spans="1:18" x14ac:dyDescent="0.2">
      <c r="A339" t="s">
        <v>833</v>
      </c>
      <c r="B339" s="11">
        <v>6.30072E-13</v>
      </c>
      <c r="C339">
        <v>257</v>
      </c>
      <c r="D339">
        <v>258</v>
      </c>
      <c r="E339" s="18" t="e">
        <f t="shared" ref="E339:E402" ca="1" si="19">OFFSET($B$49,_xlfn.XMATCH($A339,$D$50:$D$77),0)</f>
        <v>#N/A</v>
      </c>
      <c r="F339" t="s">
        <v>144</v>
      </c>
      <c r="G339">
        <v>2</v>
      </c>
      <c r="I339" t="s">
        <v>34</v>
      </c>
      <c r="J339"/>
      <c r="K339" s="4"/>
      <c r="L339" s="18"/>
      <c r="M339" s="9" t="e">
        <f>B339/K339</f>
        <v>#DIV/0!</v>
      </c>
      <c r="O339" t="s">
        <v>502</v>
      </c>
      <c r="P339" s="4">
        <v>6.30072E-13</v>
      </c>
      <c r="R339" s="4"/>
    </row>
    <row r="340" spans="1:18" x14ac:dyDescent="0.2">
      <c r="A340" t="s">
        <v>834</v>
      </c>
      <c r="B340" s="11">
        <v>7.1576200000000004E-12</v>
      </c>
      <c r="C340">
        <v>258</v>
      </c>
      <c r="D340">
        <v>259</v>
      </c>
      <c r="E340" s="18" t="e">
        <f t="shared" ca="1" si="19"/>
        <v>#N/A</v>
      </c>
      <c r="F340" t="s">
        <v>144</v>
      </c>
      <c r="G340">
        <v>3</v>
      </c>
      <c r="I340" t="s">
        <v>34</v>
      </c>
      <c r="J340"/>
      <c r="K340" s="4"/>
      <c r="L340" s="18"/>
      <c r="M340" s="9" t="e">
        <f>B340/K340</f>
        <v>#DIV/0!</v>
      </c>
      <c r="O340" t="s">
        <v>503</v>
      </c>
      <c r="P340" s="4">
        <v>7.1576200000000004E-12</v>
      </c>
      <c r="R340" s="4"/>
    </row>
    <row r="341" spans="1:18" x14ac:dyDescent="0.2">
      <c r="A341" t="s">
        <v>835</v>
      </c>
      <c r="B341" s="11">
        <v>3.54347E-11</v>
      </c>
      <c r="C341">
        <v>259</v>
      </c>
      <c r="D341">
        <v>260</v>
      </c>
      <c r="E341" s="18" t="e">
        <f t="shared" ca="1" si="19"/>
        <v>#N/A</v>
      </c>
      <c r="F341" t="s">
        <v>144</v>
      </c>
      <c r="G341">
        <v>4</v>
      </c>
      <c r="I341" t="s">
        <v>34</v>
      </c>
      <c r="J341"/>
      <c r="K341" s="4"/>
      <c r="L341" s="18"/>
      <c r="M341" s="9" t="e">
        <f>B341/K341</f>
        <v>#DIV/0!</v>
      </c>
      <c r="O341" t="s">
        <v>504</v>
      </c>
      <c r="P341" s="4">
        <v>3.54347E-11</v>
      </c>
      <c r="R341" s="4"/>
    </row>
    <row r="342" spans="1:18" x14ac:dyDescent="0.2">
      <c r="A342" t="s">
        <v>836</v>
      </c>
      <c r="B342" s="11">
        <v>8.8111299999999994E-12</v>
      </c>
      <c r="C342">
        <v>260</v>
      </c>
      <c r="D342">
        <v>261</v>
      </c>
      <c r="E342" s="18" t="e">
        <f t="shared" ca="1" si="19"/>
        <v>#N/A</v>
      </c>
      <c r="F342" t="s">
        <v>144</v>
      </c>
      <c r="G342">
        <v>5</v>
      </c>
      <c r="I342" t="s">
        <v>34</v>
      </c>
      <c r="J342"/>
      <c r="K342" s="4"/>
      <c r="L342" s="18"/>
      <c r="M342" s="9" t="e">
        <f>B342/K342</f>
        <v>#DIV/0!</v>
      </c>
      <c r="O342" t="s">
        <v>505</v>
      </c>
      <c r="P342" s="4">
        <v>8.8111299999999994E-12</v>
      </c>
      <c r="R342" s="4"/>
    </row>
    <row r="343" spans="1:18" x14ac:dyDescent="0.2">
      <c r="A343" t="s">
        <v>837</v>
      </c>
      <c r="B343" s="11">
        <v>1.5274100000000001E-11</v>
      </c>
      <c r="C343">
        <v>261</v>
      </c>
      <c r="D343">
        <v>262</v>
      </c>
      <c r="E343" s="18" t="e">
        <f t="shared" ca="1" si="19"/>
        <v>#N/A</v>
      </c>
      <c r="F343" t="s">
        <v>144</v>
      </c>
      <c r="G343">
        <v>6</v>
      </c>
      <c r="I343" t="s">
        <v>34</v>
      </c>
      <c r="J343"/>
      <c r="K343" s="4"/>
      <c r="L343" s="18"/>
      <c r="M343" s="9" t="e">
        <f>B343/K343</f>
        <v>#DIV/0!</v>
      </c>
      <c r="O343" t="s">
        <v>506</v>
      </c>
      <c r="P343" s="4">
        <v>1.5274100000000001E-11</v>
      </c>
      <c r="R343" s="4"/>
    </row>
    <row r="344" spans="1:18" x14ac:dyDescent="0.2">
      <c r="A344" t="s">
        <v>838</v>
      </c>
      <c r="B344" s="11">
        <v>1.54378E-11</v>
      </c>
      <c r="C344">
        <v>262</v>
      </c>
      <c r="D344">
        <v>263</v>
      </c>
      <c r="E344" s="18" t="e">
        <f t="shared" ca="1" si="19"/>
        <v>#N/A</v>
      </c>
      <c r="F344" t="s">
        <v>144</v>
      </c>
      <c r="G344">
        <v>7</v>
      </c>
      <c r="I344" t="s">
        <v>34</v>
      </c>
      <c r="J344"/>
      <c r="K344" s="4"/>
      <c r="L344" s="18"/>
      <c r="M344" s="9" t="e">
        <f>B344/K344</f>
        <v>#DIV/0!</v>
      </c>
      <c r="O344" t="s">
        <v>507</v>
      </c>
      <c r="P344" s="4">
        <v>1.54378E-11</v>
      </c>
      <c r="R344" s="4"/>
    </row>
    <row r="345" spans="1:18" x14ac:dyDescent="0.2">
      <c r="A345" t="s">
        <v>839</v>
      </c>
      <c r="B345" s="11">
        <v>1.544E-11</v>
      </c>
      <c r="C345">
        <v>263</v>
      </c>
      <c r="D345">
        <v>264</v>
      </c>
      <c r="E345" s="18" t="e">
        <f t="shared" ca="1" si="19"/>
        <v>#N/A</v>
      </c>
      <c r="F345" t="s">
        <v>144</v>
      </c>
      <c r="G345">
        <v>8</v>
      </c>
      <c r="I345" t="s">
        <v>34</v>
      </c>
      <c r="J345"/>
      <c r="K345" s="4"/>
      <c r="L345" s="18"/>
      <c r="M345" s="9" t="e">
        <f>B345/K345</f>
        <v>#DIV/0!</v>
      </c>
      <c r="O345" t="s">
        <v>508</v>
      </c>
      <c r="P345" s="4">
        <v>1.544E-11</v>
      </c>
      <c r="R345" s="4"/>
    </row>
    <row r="346" spans="1:18" x14ac:dyDescent="0.2">
      <c r="A346" t="s">
        <v>840</v>
      </c>
      <c r="B346" s="11">
        <v>1.7467299999999999E-13</v>
      </c>
      <c r="C346">
        <v>264</v>
      </c>
      <c r="D346">
        <v>265</v>
      </c>
      <c r="E346" s="18" t="e">
        <f t="shared" ca="1" si="19"/>
        <v>#N/A</v>
      </c>
      <c r="F346" t="s">
        <v>144</v>
      </c>
      <c r="G346">
        <v>1</v>
      </c>
      <c r="I346" t="s">
        <v>10</v>
      </c>
      <c r="J346"/>
      <c r="K346" s="4"/>
      <c r="L346" s="18"/>
      <c r="M346" s="9" t="e">
        <f>B346/K346</f>
        <v>#DIV/0!</v>
      </c>
      <c r="O346" t="s">
        <v>509</v>
      </c>
      <c r="P346" s="4">
        <v>1.7467299999999999E-13</v>
      </c>
      <c r="R346" s="4"/>
    </row>
    <row r="347" spans="1:18" x14ac:dyDescent="0.2">
      <c r="A347" t="s">
        <v>841</v>
      </c>
      <c r="B347" s="11">
        <v>2.2426099999999999E-12</v>
      </c>
      <c r="C347">
        <v>265</v>
      </c>
      <c r="D347">
        <v>266</v>
      </c>
      <c r="E347" s="18" t="e">
        <f t="shared" ca="1" si="19"/>
        <v>#N/A</v>
      </c>
      <c r="F347" t="s">
        <v>144</v>
      </c>
      <c r="G347">
        <v>2</v>
      </c>
      <c r="I347" t="s">
        <v>10</v>
      </c>
      <c r="J347"/>
      <c r="K347" s="4"/>
      <c r="L347" s="18"/>
      <c r="M347" s="9" t="e">
        <f>B347/K347</f>
        <v>#DIV/0!</v>
      </c>
      <c r="O347" t="s">
        <v>510</v>
      </c>
      <c r="P347" s="4">
        <v>2.2426099999999999E-12</v>
      </c>
      <c r="R347" s="4"/>
    </row>
    <row r="348" spans="1:18" x14ac:dyDescent="0.2">
      <c r="A348" t="s">
        <v>842</v>
      </c>
      <c r="B348" s="11">
        <v>2.5476E-11</v>
      </c>
      <c r="C348">
        <v>266</v>
      </c>
      <c r="D348">
        <v>267</v>
      </c>
      <c r="E348" s="18" t="e">
        <f t="shared" ca="1" si="19"/>
        <v>#N/A</v>
      </c>
      <c r="F348" t="s">
        <v>144</v>
      </c>
      <c r="G348">
        <v>3</v>
      </c>
      <c r="I348" t="s">
        <v>10</v>
      </c>
      <c r="J348"/>
      <c r="K348" s="4"/>
      <c r="L348" s="18"/>
      <c r="M348" s="9" t="e">
        <f>B348/K348</f>
        <v>#DIV/0!</v>
      </c>
      <c r="O348" t="s">
        <v>511</v>
      </c>
      <c r="P348" s="4">
        <v>2.5476E-11</v>
      </c>
      <c r="R348" s="4"/>
    </row>
    <row r="349" spans="1:18" x14ac:dyDescent="0.2">
      <c r="A349" t="s">
        <v>843</v>
      </c>
      <c r="B349" s="11">
        <v>1.2612199999999999E-10</v>
      </c>
      <c r="C349">
        <v>267</v>
      </c>
      <c r="D349">
        <v>268</v>
      </c>
      <c r="E349" s="18" t="e">
        <f t="shared" ca="1" si="19"/>
        <v>#N/A</v>
      </c>
      <c r="F349" t="s">
        <v>144</v>
      </c>
      <c r="G349">
        <v>4</v>
      </c>
      <c r="I349" t="s">
        <v>10</v>
      </c>
      <c r="J349"/>
      <c r="K349" s="4"/>
      <c r="L349" s="18"/>
      <c r="M349" s="9" t="e">
        <f>B349/K349</f>
        <v>#DIV/0!</v>
      </c>
      <c r="O349" t="s">
        <v>512</v>
      </c>
      <c r="P349" s="4">
        <v>1.2612199999999999E-10</v>
      </c>
      <c r="R349" s="4"/>
    </row>
    <row r="350" spans="1:18" x14ac:dyDescent="0.2">
      <c r="A350" t="s">
        <v>844</v>
      </c>
      <c r="B350" s="11">
        <v>2.2510999999999998E-15</v>
      </c>
      <c r="C350">
        <v>268</v>
      </c>
      <c r="D350">
        <v>269</v>
      </c>
      <c r="E350" s="18" t="e">
        <f t="shared" ca="1" si="19"/>
        <v>#N/A</v>
      </c>
      <c r="F350" t="s">
        <v>144</v>
      </c>
      <c r="G350">
        <v>5</v>
      </c>
      <c r="I350" t="s">
        <v>10</v>
      </c>
      <c r="J350"/>
      <c r="K350" s="4"/>
      <c r="L350" s="18"/>
      <c r="M350" s="9" t="e">
        <f>B350/K350</f>
        <v>#DIV/0!</v>
      </c>
      <c r="O350" t="s">
        <v>513</v>
      </c>
      <c r="P350" s="4">
        <v>2.2510999999999998E-15</v>
      </c>
      <c r="R350" s="4"/>
    </row>
    <row r="351" spans="1:18" x14ac:dyDescent="0.2">
      <c r="A351" t="s">
        <v>845</v>
      </c>
      <c r="B351" s="11">
        <v>3.90228E-15</v>
      </c>
      <c r="C351">
        <v>269</v>
      </c>
      <c r="D351">
        <v>270</v>
      </c>
      <c r="E351" s="18" t="e">
        <f t="shared" ca="1" si="19"/>
        <v>#N/A</v>
      </c>
      <c r="F351" t="s">
        <v>144</v>
      </c>
      <c r="G351">
        <v>6</v>
      </c>
      <c r="I351" t="s">
        <v>10</v>
      </c>
      <c r="J351"/>
      <c r="K351" s="4"/>
      <c r="L351" s="18"/>
      <c r="M351" s="9" t="e">
        <f>B351/K351</f>
        <v>#DIV/0!</v>
      </c>
      <c r="O351" t="s">
        <v>514</v>
      </c>
      <c r="P351" s="4">
        <v>3.90228E-15</v>
      </c>
      <c r="R351" s="4"/>
    </row>
    <row r="352" spans="1:18" x14ac:dyDescent="0.2">
      <c r="A352" t="s">
        <v>846</v>
      </c>
      <c r="B352" s="11">
        <v>3.9441100000000001E-15</v>
      </c>
      <c r="C352">
        <v>270</v>
      </c>
      <c r="D352">
        <v>271</v>
      </c>
      <c r="E352" s="18" t="e">
        <f t="shared" ca="1" si="19"/>
        <v>#N/A</v>
      </c>
      <c r="F352" t="s">
        <v>144</v>
      </c>
      <c r="G352">
        <v>7</v>
      </c>
      <c r="I352" t="s">
        <v>10</v>
      </c>
      <c r="J352"/>
      <c r="K352" s="4"/>
      <c r="L352" s="18"/>
      <c r="M352" s="9" t="e">
        <f>B352/K352</f>
        <v>#DIV/0!</v>
      </c>
      <c r="O352" t="s">
        <v>515</v>
      </c>
      <c r="P352" s="4">
        <v>3.9441100000000001E-15</v>
      </c>
      <c r="R352" s="4"/>
    </row>
    <row r="353" spans="1:18" x14ac:dyDescent="0.2">
      <c r="A353" t="s">
        <v>847</v>
      </c>
      <c r="B353" s="11">
        <v>3.9446700000000003E-15</v>
      </c>
      <c r="C353">
        <v>271</v>
      </c>
      <c r="D353">
        <v>272</v>
      </c>
      <c r="E353" s="18" t="e">
        <f t="shared" ca="1" si="19"/>
        <v>#N/A</v>
      </c>
      <c r="F353" t="s">
        <v>144</v>
      </c>
      <c r="G353">
        <v>8</v>
      </c>
      <c r="I353" t="s">
        <v>10</v>
      </c>
      <c r="J353"/>
      <c r="K353" s="4"/>
      <c r="L353" s="18"/>
      <c r="M353" s="9" t="e">
        <f>B353/K353</f>
        <v>#DIV/0!</v>
      </c>
      <c r="O353" t="s">
        <v>516</v>
      </c>
      <c r="P353" s="4">
        <v>3.9446700000000003E-15</v>
      </c>
      <c r="R353" s="4"/>
    </row>
    <row r="354" spans="1:18" x14ac:dyDescent="0.2">
      <c r="A354" t="s">
        <v>848</v>
      </c>
      <c r="B354" s="11">
        <v>1.8464599999999999E-13</v>
      </c>
      <c r="C354">
        <v>272</v>
      </c>
      <c r="D354">
        <v>273</v>
      </c>
      <c r="E354" s="18" t="e">
        <f t="shared" ca="1" si="19"/>
        <v>#N/A</v>
      </c>
      <c r="F354" t="s">
        <v>144</v>
      </c>
      <c r="G354">
        <v>1</v>
      </c>
      <c r="H354">
        <v>2</v>
      </c>
      <c r="I354" t="s">
        <v>6</v>
      </c>
      <c r="J354"/>
      <c r="K354" s="4"/>
      <c r="L354" s="18"/>
      <c r="M354" s="9" t="e">
        <f>B354/K354</f>
        <v>#DIV/0!</v>
      </c>
      <c r="O354" t="s">
        <v>517</v>
      </c>
      <c r="P354" s="4">
        <v>1.8464599999999999E-13</v>
      </c>
      <c r="R354" s="4"/>
    </row>
    <row r="355" spans="1:18" x14ac:dyDescent="0.2">
      <c r="A355" t="s">
        <v>849</v>
      </c>
      <c r="B355" s="11">
        <v>1.7206200000000002E-11</v>
      </c>
      <c r="C355">
        <v>273</v>
      </c>
      <c r="D355">
        <v>274</v>
      </c>
      <c r="E355" s="18" t="e">
        <f t="shared" ca="1" si="19"/>
        <v>#N/A</v>
      </c>
      <c r="F355" t="s">
        <v>144</v>
      </c>
      <c r="G355">
        <v>1</v>
      </c>
      <c r="H355">
        <v>4</v>
      </c>
      <c r="I355" t="s">
        <v>6</v>
      </c>
      <c r="J355"/>
      <c r="K355" s="4"/>
      <c r="L355" s="18"/>
      <c r="M355" s="9" t="e">
        <f>B355/K355</f>
        <v>#DIV/0!</v>
      </c>
      <c r="O355" t="s">
        <v>518</v>
      </c>
      <c r="P355" s="4">
        <v>1.7206200000000002E-11</v>
      </c>
      <c r="R355" s="4"/>
    </row>
    <row r="356" spans="1:18" x14ac:dyDescent="0.2">
      <c r="A356" t="s">
        <v>850</v>
      </c>
      <c r="B356" s="11">
        <v>1.9273199999999999E-9</v>
      </c>
      <c r="C356">
        <v>274</v>
      </c>
      <c r="D356">
        <v>275</v>
      </c>
      <c r="E356" s="18" t="e">
        <f t="shared" ca="1" si="19"/>
        <v>#N/A</v>
      </c>
      <c r="F356" t="s">
        <v>144</v>
      </c>
      <c r="G356">
        <v>1</v>
      </c>
      <c r="H356">
        <v>6</v>
      </c>
      <c r="I356" t="s">
        <v>6</v>
      </c>
      <c r="J356"/>
      <c r="K356" s="4"/>
      <c r="L356" s="18"/>
      <c r="M356" s="9" t="e">
        <f>B356/K356</f>
        <v>#DIV/0!</v>
      </c>
      <c r="O356" t="s">
        <v>519</v>
      </c>
      <c r="P356" s="4">
        <v>1.9273199999999999E-9</v>
      </c>
      <c r="R356" s="4"/>
    </row>
    <row r="357" spans="1:18" x14ac:dyDescent="0.2">
      <c r="A357" t="s">
        <v>851</v>
      </c>
      <c r="B357" s="11">
        <v>1.94683E-9</v>
      </c>
      <c r="C357">
        <v>275</v>
      </c>
      <c r="D357">
        <v>276</v>
      </c>
      <c r="E357" s="18" t="e">
        <f t="shared" ca="1" si="19"/>
        <v>#N/A</v>
      </c>
      <c r="F357" t="s">
        <v>144</v>
      </c>
      <c r="G357">
        <v>1</v>
      </c>
      <c r="H357">
        <v>8</v>
      </c>
      <c r="I357" t="s">
        <v>6</v>
      </c>
      <c r="J357"/>
      <c r="K357" s="4"/>
      <c r="L357" s="18"/>
      <c r="M357" s="9" t="e">
        <f>B357/K357</f>
        <v>#DIV/0!</v>
      </c>
      <c r="O357" t="s">
        <v>520</v>
      </c>
      <c r="P357" s="4">
        <v>1.94683E-9</v>
      </c>
      <c r="R357" s="4"/>
    </row>
    <row r="358" spans="1:18" x14ac:dyDescent="0.2">
      <c r="A358" t="s">
        <v>852</v>
      </c>
      <c r="B358" s="11">
        <v>1.33539E-12</v>
      </c>
      <c r="C358">
        <v>276</v>
      </c>
      <c r="D358">
        <v>277</v>
      </c>
      <c r="E358" s="18" t="e">
        <f t="shared" ca="1" si="19"/>
        <v>#N/A</v>
      </c>
      <c r="F358" t="s">
        <v>144</v>
      </c>
      <c r="G358">
        <v>2</v>
      </c>
      <c r="H358">
        <v>3</v>
      </c>
      <c r="I358" t="s">
        <v>6</v>
      </c>
      <c r="J358"/>
      <c r="K358" s="4"/>
      <c r="L358" s="18"/>
      <c r="M358" s="9" t="e">
        <f>B358/K358</f>
        <v>#DIV/0!</v>
      </c>
      <c r="O358" t="s">
        <v>521</v>
      </c>
      <c r="P358" s="4">
        <v>1.33539E-12</v>
      </c>
      <c r="R358" s="4"/>
    </row>
    <row r="359" spans="1:18" x14ac:dyDescent="0.2">
      <c r="A359" t="s">
        <v>853</v>
      </c>
      <c r="B359" s="11">
        <v>7.1534900000000001E-10</v>
      </c>
      <c r="C359">
        <v>277</v>
      </c>
      <c r="D359">
        <v>278</v>
      </c>
      <c r="E359" s="18" t="e">
        <f t="shared" ca="1" si="19"/>
        <v>#N/A</v>
      </c>
      <c r="F359" t="s">
        <v>144</v>
      </c>
      <c r="G359">
        <v>2</v>
      </c>
      <c r="H359">
        <v>5</v>
      </c>
      <c r="I359" t="s">
        <v>6</v>
      </c>
      <c r="J359"/>
      <c r="K359" s="4"/>
      <c r="L359" s="18"/>
      <c r="M359" s="9" t="e">
        <f>B359/K359</f>
        <v>#DIV/0!</v>
      </c>
      <c r="O359" t="s">
        <v>522</v>
      </c>
      <c r="P359" s="4">
        <v>7.1534900000000001E-10</v>
      </c>
      <c r="R359" s="4"/>
    </row>
    <row r="360" spans="1:18" x14ac:dyDescent="0.2">
      <c r="A360" t="s">
        <v>854</v>
      </c>
      <c r="B360" s="11">
        <v>9.6232999999999992E-10</v>
      </c>
      <c r="C360">
        <v>278</v>
      </c>
      <c r="D360">
        <v>279</v>
      </c>
      <c r="E360" s="18" t="e">
        <f t="shared" ca="1" si="19"/>
        <v>#N/A</v>
      </c>
      <c r="F360" t="s">
        <v>144</v>
      </c>
      <c r="G360">
        <v>2</v>
      </c>
      <c r="H360">
        <v>7</v>
      </c>
      <c r="I360" t="s">
        <v>6</v>
      </c>
      <c r="J360"/>
      <c r="K360" s="4"/>
      <c r="L360" s="18"/>
      <c r="M360" s="9" t="e">
        <f>B360/K360</f>
        <v>#DIV/0!</v>
      </c>
      <c r="O360" t="s">
        <v>523</v>
      </c>
      <c r="P360" s="4">
        <v>9.6232999999999992E-10</v>
      </c>
      <c r="R360" s="4"/>
    </row>
    <row r="361" spans="1:18" x14ac:dyDescent="0.2">
      <c r="A361" t="s">
        <v>855</v>
      </c>
      <c r="B361" s="11">
        <v>2.29478E-13</v>
      </c>
      <c r="C361">
        <v>279</v>
      </c>
      <c r="D361">
        <v>280</v>
      </c>
      <c r="E361" s="18" t="e">
        <f t="shared" ca="1" si="19"/>
        <v>#N/A</v>
      </c>
      <c r="F361" t="s">
        <v>144</v>
      </c>
      <c r="G361">
        <v>3</v>
      </c>
      <c r="H361">
        <v>4</v>
      </c>
      <c r="I361" t="s">
        <v>6</v>
      </c>
      <c r="J361"/>
      <c r="K361" s="4"/>
      <c r="L361" s="18"/>
      <c r="M361" s="9" t="e">
        <f>B361/K361</f>
        <v>#DIV/0!</v>
      </c>
      <c r="O361" t="s">
        <v>524</v>
      </c>
      <c r="P361" s="4">
        <v>2.29478E-13</v>
      </c>
      <c r="R361" s="4"/>
    </row>
    <row r="362" spans="1:18" x14ac:dyDescent="0.2">
      <c r="A362" t="s">
        <v>856</v>
      </c>
      <c r="B362" s="11">
        <v>1.2715E-10</v>
      </c>
      <c r="C362">
        <v>280</v>
      </c>
      <c r="D362">
        <v>281</v>
      </c>
      <c r="E362" s="18" t="e">
        <f t="shared" ca="1" si="19"/>
        <v>#N/A</v>
      </c>
      <c r="F362" t="s">
        <v>144</v>
      </c>
      <c r="G362">
        <v>3</v>
      </c>
      <c r="H362">
        <v>6</v>
      </c>
      <c r="I362" t="s">
        <v>6</v>
      </c>
      <c r="J362"/>
      <c r="K362" s="4"/>
      <c r="L362" s="18"/>
      <c r="M362" s="9" t="e">
        <f>B362/K362</f>
        <v>#DIV/0!</v>
      </c>
      <c r="O362" t="s">
        <v>525</v>
      </c>
      <c r="P362" s="4">
        <v>1.2715E-10</v>
      </c>
      <c r="R362" s="4"/>
    </row>
    <row r="363" spans="1:18" x14ac:dyDescent="0.2">
      <c r="A363" t="s">
        <v>857</v>
      </c>
      <c r="B363" s="11">
        <v>1.2723000000000001E-10</v>
      </c>
      <c r="C363">
        <v>281</v>
      </c>
      <c r="D363">
        <v>282</v>
      </c>
      <c r="E363" s="18" t="e">
        <f t="shared" ca="1" si="19"/>
        <v>#N/A</v>
      </c>
      <c r="F363" t="s">
        <v>144</v>
      </c>
      <c r="G363">
        <v>3</v>
      </c>
      <c r="H363">
        <v>8</v>
      </c>
      <c r="I363" t="s">
        <v>6</v>
      </c>
      <c r="J363"/>
      <c r="K363" s="4"/>
      <c r="L363" s="18"/>
      <c r="M363" s="9" t="e">
        <f>B363/K363</f>
        <v>#DIV/0!</v>
      </c>
      <c r="O363" t="s">
        <v>526</v>
      </c>
      <c r="P363" s="4">
        <v>1.2723000000000001E-10</v>
      </c>
      <c r="R363" s="4"/>
    </row>
    <row r="364" spans="1:18" x14ac:dyDescent="0.2">
      <c r="A364" t="s">
        <v>858</v>
      </c>
      <c r="B364" s="11">
        <v>1.0334300000000001E-11</v>
      </c>
      <c r="C364">
        <v>282</v>
      </c>
      <c r="D364">
        <v>283</v>
      </c>
      <c r="E364" s="18" t="e">
        <f t="shared" ca="1" si="19"/>
        <v>#N/A</v>
      </c>
      <c r="F364" t="s">
        <v>144</v>
      </c>
      <c r="G364">
        <v>4</v>
      </c>
      <c r="H364">
        <v>5</v>
      </c>
      <c r="I364" t="s">
        <v>6</v>
      </c>
      <c r="J364"/>
      <c r="K364" s="4"/>
      <c r="L364" s="18"/>
      <c r="M364" s="9" t="e">
        <f>B364/K364</f>
        <v>#DIV/0!</v>
      </c>
      <c r="O364" t="s">
        <v>527</v>
      </c>
      <c r="P364" s="4">
        <v>1.0334300000000001E-11</v>
      </c>
      <c r="R364" s="4"/>
    </row>
    <row r="365" spans="1:18" x14ac:dyDescent="0.2">
      <c r="A365" t="s">
        <v>859</v>
      </c>
      <c r="B365" s="11">
        <v>1.03731E-11</v>
      </c>
      <c r="C365">
        <v>283</v>
      </c>
      <c r="D365">
        <v>284</v>
      </c>
      <c r="E365" s="18" t="e">
        <f t="shared" ca="1" si="19"/>
        <v>#N/A</v>
      </c>
      <c r="F365" t="s">
        <v>144</v>
      </c>
      <c r="G365">
        <v>4</v>
      </c>
      <c r="H365">
        <v>7</v>
      </c>
      <c r="I365" t="s">
        <v>6</v>
      </c>
      <c r="J365"/>
      <c r="K365" s="4"/>
      <c r="L365" s="18"/>
      <c r="M365" s="9" t="e">
        <f>B365/K365</f>
        <v>#DIV/0!</v>
      </c>
      <c r="O365" t="s">
        <v>528</v>
      </c>
      <c r="P365" s="4">
        <v>1.03731E-11</v>
      </c>
      <c r="R365" s="4"/>
    </row>
    <row r="366" spans="1:18" x14ac:dyDescent="0.2">
      <c r="A366" t="s">
        <v>860</v>
      </c>
      <c r="B366" s="11">
        <v>1.4223499999999999E-14</v>
      </c>
      <c r="C366">
        <v>284</v>
      </c>
      <c r="D366">
        <v>285</v>
      </c>
      <c r="E366" s="18" t="e">
        <f t="shared" ca="1" si="19"/>
        <v>#N/A</v>
      </c>
      <c r="F366" t="s">
        <v>144</v>
      </c>
      <c r="G366">
        <v>2</v>
      </c>
      <c r="H366">
        <v>1</v>
      </c>
      <c r="I366" t="s">
        <v>6</v>
      </c>
      <c r="J366"/>
      <c r="K366" s="4"/>
      <c r="L366" s="18"/>
      <c r="M366" s="9" t="e">
        <f>B366/K366</f>
        <v>#DIV/0!</v>
      </c>
      <c r="O366" t="s">
        <v>529</v>
      </c>
      <c r="P366" s="4">
        <v>1.4223499999999999E-14</v>
      </c>
      <c r="R366" s="4"/>
    </row>
    <row r="367" spans="1:18" x14ac:dyDescent="0.2">
      <c r="A367" t="s">
        <v>861</v>
      </c>
      <c r="B367" s="11">
        <v>7.8647500000000006E-15</v>
      </c>
      <c r="C367">
        <v>285</v>
      </c>
      <c r="D367">
        <v>286</v>
      </c>
      <c r="E367" s="18" t="e">
        <f t="shared" ca="1" si="19"/>
        <v>#N/A</v>
      </c>
      <c r="F367" t="s">
        <v>144</v>
      </c>
      <c r="G367">
        <v>4</v>
      </c>
      <c r="H367">
        <v>1</v>
      </c>
      <c r="I367" t="s">
        <v>6</v>
      </c>
      <c r="J367"/>
      <c r="K367" s="4"/>
      <c r="L367" s="18"/>
      <c r="M367" s="9" t="e">
        <f>B367/K367</f>
        <v>#DIV/0!</v>
      </c>
      <c r="O367" t="s">
        <v>530</v>
      </c>
      <c r="P367" s="4">
        <v>7.8647500000000006E-15</v>
      </c>
      <c r="R367" s="4"/>
    </row>
    <row r="368" spans="1:18" x14ac:dyDescent="0.2">
      <c r="A368" t="s">
        <v>862</v>
      </c>
      <c r="B368" s="11">
        <v>1.4287400000000001E-16</v>
      </c>
      <c r="C368">
        <v>286</v>
      </c>
      <c r="D368">
        <v>287</v>
      </c>
      <c r="E368" s="18" t="e">
        <f t="shared" ca="1" si="19"/>
        <v>#N/A</v>
      </c>
      <c r="F368" t="s">
        <v>144</v>
      </c>
      <c r="G368">
        <v>6</v>
      </c>
      <c r="H368">
        <v>1</v>
      </c>
      <c r="I368" t="s">
        <v>6</v>
      </c>
      <c r="J368"/>
      <c r="K368" s="4"/>
      <c r="L368" s="18"/>
      <c r="M368" s="9" t="e">
        <f>B368/K368</f>
        <v>#DIV/0!</v>
      </c>
      <c r="O368" t="s">
        <v>531</v>
      </c>
      <c r="P368" s="4">
        <v>1.4287400000000001E-16</v>
      </c>
      <c r="R368" s="4"/>
    </row>
    <row r="369" spans="1:18" x14ac:dyDescent="0.2">
      <c r="A369" t="s">
        <v>863</v>
      </c>
      <c r="B369" s="11">
        <v>3.0152799999999997E-20</v>
      </c>
      <c r="C369">
        <v>287</v>
      </c>
      <c r="D369">
        <v>288</v>
      </c>
      <c r="E369" s="18" t="e">
        <f t="shared" ca="1" si="19"/>
        <v>#N/A</v>
      </c>
      <c r="F369" t="s">
        <v>144</v>
      </c>
      <c r="G369">
        <v>8</v>
      </c>
      <c r="H369">
        <v>1</v>
      </c>
      <c r="I369" t="s">
        <v>6</v>
      </c>
      <c r="J369"/>
      <c r="K369" s="4"/>
      <c r="L369" s="18"/>
      <c r="M369" s="9" t="e">
        <f>B369/K369</f>
        <v>#DIV/0!</v>
      </c>
      <c r="O369" t="s">
        <v>532</v>
      </c>
      <c r="P369" s="4">
        <v>3.0152799999999997E-20</v>
      </c>
      <c r="R369" s="4"/>
    </row>
    <row r="370" spans="1:18" x14ac:dyDescent="0.2">
      <c r="A370" t="s">
        <v>864</v>
      </c>
      <c r="B370" s="11">
        <v>1.02867E-13</v>
      </c>
      <c r="C370">
        <v>288</v>
      </c>
      <c r="D370">
        <v>289</v>
      </c>
      <c r="E370" s="18" t="e">
        <f t="shared" ca="1" si="19"/>
        <v>#N/A</v>
      </c>
      <c r="F370" t="s">
        <v>144</v>
      </c>
      <c r="G370">
        <v>3</v>
      </c>
      <c r="H370">
        <v>2</v>
      </c>
      <c r="I370" t="s">
        <v>6</v>
      </c>
      <c r="J370"/>
      <c r="K370" s="4"/>
      <c r="L370" s="18"/>
      <c r="M370" s="9" t="e">
        <f>B370/K370</f>
        <v>#DIV/0!</v>
      </c>
      <c r="O370" t="s">
        <v>533</v>
      </c>
      <c r="P370" s="4">
        <v>1.02867E-13</v>
      </c>
      <c r="R370" s="4"/>
    </row>
    <row r="371" spans="1:18" x14ac:dyDescent="0.2">
      <c r="A371" t="s">
        <v>865</v>
      </c>
      <c r="B371" s="11">
        <v>4.7626800000000003E-14</v>
      </c>
      <c r="C371">
        <v>289</v>
      </c>
      <c r="D371">
        <v>290</v>
      </c>
      <c r="E371" s="18" t="e">
        <f t="shared" ca="1" si="19"/>
        <v>#N/A</v>
      </c>
      <c r="F371" t="s">
        <v>144</v>
      </c>
      <c r="G371">
        <v>5</v>
      </c>
      <c r="H371">
        <v>2</v>
      </c>
      <c r="I371" t="s">
        <v>6</v>
      </c>
      <c r="J371"/>
      <c r="K371" s="4"/>
      <c r="L371" s="18"/>
      <c r="M371" s="9" t="e">
        <f>B371/K371</f>
        <v>#DIV/0!</v>
      </c>
      <c r="O371" t="s">
        <v>534</v>
      </c>
      <c r="P371" s="4">
        <v>4.7626800000000003E-14</v>
      </c>
      <c r="R371" s="4"/>
    </row>
    <row r="372" spans="1:18" x14ac:dyDescent="0.2">
      <c r="A372" t="s">
        <v>866</v>
      </c>
      <c r="B372" s="11">
        <v>1.33862E-17</v>
      </c>
      <c r="C372">
        <v>290</v>
      </c>
      <c r="D372">
        <v>291</v>
      </c>
      <c r="E372" s="18" t="e">
        <f t="shared" ca="1" si="19"/>
        <v>#N/A</v>
      </c>
      <c r="F372" t="s">
        <v>144</v>
      </c>
      <c r="G372">
        <v>7</v>
      </c>
      <c r="H372">
        <v>2</v>
      </c>
      <c r="I372" t="s">
        <v>6</v>
      </c>
      <c r="J372"/>
      <c r="K372" s="4"/>
      <c r="L372" s="18"/>
      <c r="M372" s="9" t="e">
        <f>B372/K372</f>
        <v>#DIV/0!</v>
      </c>
      <c r="O372" t="s">
        <v>535</v>
      </c>
      <c r="P372" s="4">
        <v>1.33862E-17</v>
      </c>
      <c r="R372" s="4"/>
    </row>
    <row r="373" spans="1:18" x14ac:dyDescent="0.2">
      <c r="A373" t="s">
        <v>867</v>
      </c>
      <c r="B373" s="11">
        <v>1.7677000000000001E-14</v>
      </c>
      <c r="C373">
        <v>291</v>
      </c>
      <c r="D373">
        <v>292</v>
      </c>
      <c r="E373" s="18" t="e">
        <f t="shared" ca="1" si="19"/>
        <v>#N/A</v>
      </c>
      <c r="F373" t="s">
        <v>144</v>
      </c>
      <c r="G373">
        <v>4</v>
      </c>
      <c r="H373">
        <v>3</v>
      </c>
      <c r="I373" t="s">
        <v>6</v>
      </c>
      <c r="J373"/>
      <c r="K373" s="4"/>
      <c r="L373" s="18"/>
      <c r="M373" s="9" t="e">
        <f>B373/K373</f>
        <v>#DIV/0!</v>
      </c>
      <c r="O373" t="s">
        <v>536</v>
      </c>
      <c r="P373" s="4">
        <v>1.7677000000000001E-14</v>
      </c>
      <c r="R373" s="4"/>
    </row>
    <row r="374" spans="1:18" x14ac:dyDescent="0.2">
      <c r="A374" t="s">
        <v>868</v>
      </c>
      <c r="B374" s="11">
        <v>1.5884799999999999E-15</v>
      </c>
      <c r="C374">
        <v>292</v>
      </c>
      <c r="D374">
        <v>293</v>
      </c>
      <c r="E374" s="18" t="e">
        <f t="shared" ca="1" si="19"/>
        <v>#N/A</v>
      </c>
      <c r="F374" t="s">
        <v>144</v>
      </c>
      <c r="G374">
        <v>6</v>
      </c>
      <c r="H374">
        <v>3</v>
      </c>
      <c r="I374" t="s">
        <v>6</v>
      </c>
      <c r="J374"/>
      <c r="K374" s="4"/>
      <c r="L374" s="18"/>
      <c r="M374" s="9" t="e">
        <f>B374/K374</f>
        <v>#DIV/0!</v>
      </c>
      <c r="O374" t="s">
        <v>537</v>
      </c>
      <c r="P374" s="4">
        <v>1.5884799999999999E-15</v>
      </c>
      <c r="R374" s="4"/>
    </row>
    <row r="375" spans="1:18" x14ac:dyDescent="0.2">
      <c r="A375" t="s">
        <v>869</v>
      </c>
      <c r="B375" s="11">
        <v>3.3208899999999998E-19</v>
      </c>
      <c r="C375">
        <v>293</v>
      </c>
      <c r="D375">
        <v>294</v>
      </c>
      <c r="E375" s="18" t="e">
        <f t="shared" ca="1" si="19"/>
        <v>#N/A</v>
      </c>
      <c r="F375" t="s">
        <v>144</v>
      </c>
      <c r="G375">
        <v>8</v>
      </c>
      <c r="H375">
        <v>3</v>
      </c>
      <c r="I375" t="s">
        <v>6</v>
      </c>
      <c r="J375"/>
      <c r="K375" s="4"/>
      <c r="L375" s="18"/>
      <c r="M375" s="9" t="e">
        <f>B375/K375</f>
        <v>#DIV/0!</v>
      </c>
      <c r="O375" t="s">
        <v>538</v>
      </c>
      <c r="P375" s="4">
        <v>3.3208899999999998E-19</v>
      </c>
      <c r="R375" s="4"/>
    </row>
    <row r="376" spans="1:18" x14ac:dyDescent="0.2">
      <c r="A376" t="s">
        <v>870</v>
      </c>
      <c r="B376" s="11">
        <v>1.1595299999999999E-13</v>
      </c>
      <c r="C376">
        <v>294</v>
      </c>
      <c r="D376">
        <v>295</v>
      </c>
      <c r="E376" s="18" t="e">
        <f t="shared" ca="1" si="19"/>
        <v>#N/A</v>
      </c>
      <c r="F376" t="s">
        <v>144</v>
      </c>
      <c r="G376">
        <v>5</v>
      </c>
      <c r="H376">
        <v>4</v>
      </c>
      <c r="I376" t="s">
        <v>6</v>
      </c>
      <c r="J376"/>
      <c r="K376" s="4"/>
      <c r="L376" s="18"/>
      <c r="M376" s="9" t="e">
        <f>B376/K376</f>
        <v>#DIV/0!</v>
      </c>
      <c r="O376" t="s">
        <v>539</v>
      </c>
      <c r="P376" s="4">
        <v>1.1595299999999999E-13</v>
      </c>
      <c r="R376" s="4"/>
    </row>
    <row r="377" spans="1:18" x14ac:dyDescent="0.2">
      <c r="A377" t="s">
        <v>871</v>
      </c>
      <c r="B377" s="11">
        <v>2.43169E-17</v>
      </c>
      <c r="C377">
        <v>295</v>
      </c>
      <c r="D377">
        <v>296</v>
      </c>
      <c r="E377" s="18" t="e">
        <f t="shared" ca="1" si="19"/>
        <v>#N/A</v>
      </c>
      <c r="F377" t="s">
        <v>144</v>
      </c>
      <c r="G377">
        <v>7</v>
      </c>
      <c r="H377">
        <v>4</v>
      </c>
      <c r="I377" t="s">
        <v>6</v>
      </c>
      <c r="J377"/>
      <c r="K377" s="4"/>
      <c r="L377" s="18"/>
      <c r="M377" s="9" t="e">
        <f>B377/K377</f>
        <v>#DIV/0!</v>
      </c>
      <c r="O377" t="s">
        <v>540</v>
      </c>
      <c r="P377" s="4">
        <v>2.43169E-17</v>
      </c>
      <c r="R377" s="4"/>
    </row>
    <row r="378" spans="1:18" x14ac:dyDescent="0.2">
      <c r="A378" t="s">
        <v>872</v>
      </c>
      <c r="B378" s="11">
        <v>2.1181600000000001E-9</v>
      </c>
      <c r="C378">
        <v>296</v>
      </c>
      <c r="D378">
        <v>297</v>
      </c>
      <c r="E378" s="18" t="e">
        <f t="shared" ca="1" si="19"/>
        <v>#N/A</v>
      </c>
      <c r="F378" t="s">
        <v>144</v>
      </c>
      <c r="G378">
        <v>1</v>
      </c>
      <c r="H378">
        <v>2</v>
      </c>
      <c r="J378"/>
      <c r="K378" s="4"/>
      <c r="L378" s="18"/>
      <c r="M378" s="9" t="e">
        <f>B378/K378</f>
        <v>#DIV/0!</v>
      </c>
      <c r="O378" t="s">
        <v>541</v>
      </c>
      <c r="P378" s="4">
        <v>2.1181600000000001E-9</v>
      </c>
      <c r="R378" s="4"/>
    </row>
    <row r="379" spans="1:18" x14ac:dyDescent="0.2">
      <c r="A379" t="s">
        <v>873</v>
      </c>
      <c r="B379" s="11">
        <v>1.17122E-9</v>
      </c>
      <c r="C379">
        <v>297</v>
      </c>
      <c r="D379">
        <v>298</v>
      </c>
      <c r="E379" s="18" t="e">
        <f t="shared" ca="1" si="19"/>
        <v>#N/A</v>
      </c>
      <c r="F379" t="s">
        <v>144</v>
      </c>
      <c r="G379">
        <v>1</v>
      </c>
      <c r="H379">
        <v>4</v>
      </c>
      <c r="J379"/>
      <c r="K379" s="4"/>
      <c r="L379" s="18"/>
      <c r="M379" s="9" t="e">
        <f>B379/K379</f>
        <v>#DIV/0!</v>
      </c>
      <c r="O379" t="s">
        <v>542</v>
      </c>
      <c r="P379" s="4">
        <v>1.17122E-9</v>
      </c>
      <c r="R379" s="4"/>
    </row>
    <row r="380" spans="1:18" x14ac:dyDescent="0.2">
      <c r="A380" t="s">
        <v>874</v>
      </c>
      <c r="B380" s="11">
        <v>2.1276800000000001E-11</v>
      </c>
      <c r="C380">
        <v>298</v>
      </c>
      <c r="D380">
        <v>299</v>
      </c>
      <c r="E380" s="18" t="e">
        <f t="shared" ca="1" si="19"/>
        <v>#N/A</v>
      </c>
      <c r="F380" t="s">
        <v>144</v>
      </c>
      <c r="G380">
        <v>1</v>
      </c>
      <c r="H380">
        <v>6</v>
      </c>
      <c r="J380"/>
      <c r="K380" s="4"/>
      <c r="L380" s="18"/>
      <c r="M380" s="9" t="e">
        <f>B380/K380</f>
        <v>#DIV/0!</v>
      </c>
      <c r="O380" t="s">
        <v>543</v>
      </c>
      <c r="P380" s="4">
        <v>2.1276800000000001E-11</v>
      </c>
      <c r="R380" s="4"/>
    </row>
    <row r="381" spans="1:18" x14ac:dyDescent="0.2">
      <c r="A381" t="s">
        <v>875</v>
      </c>
      <c r="B381" s="11">
        <v>4.4903500000000001E-15</v>
      </c>
      <c r="C381">
        <v>299</v>
      </c>
      <c r="D381">
        <v>300</v>
      </c>
      <c r="E381" s="18" t="e">
        <f t="shared" ca="1" si="19"/>
        <v>#N/A</v>
      </c>
      <c r="F381" t="s">
        <v>144</v>
      </c>
      <c r="G381">
        <v>1</v>
      </c>
      <c r="H381">
        <v>8</v>
      </c>
      <c r="J381"/>
      <c r="K381" s="4"/>
      <c r="L381" s="18"/>
      <c r="M381" s="9" t="e">
        <f>B381/K381</f>
        <v>#DIV/0!</v>
      </c>
      <c r="O381" t="s">
        <v>544</v>
      </c>
      <c r="P381" s="4">
        <v>4.4903500000000001E-15</v>
      </c>
      <c r="R381" s="4"/>
    </row>
    <row r="382" spans="1:18" x14ac:dyDescent="0.2">
      <c r="A382" t="s">
        <v>876</v>
      </c>
      <c r="B382" s="11">
        <v>1.18004E-9</v>
      </c>
      <c r="C382">
        <v>300</v>
      </c>
      <c r="D382">
        <v>301</v>
      </c>
      <c r="E382" s="18" t="e">
        <f t="shared" ca="1" si="19"/>
        <v>#N/A</v>
      </c>
      <c r="F382" t="s">
        <v>144</v>
      </c>
      <c r="G382">
        <v>2</v>
      </c>
      <c r="H382">
        <v>3</v>
      </c>
      <c r="J382"/>
      <c r="K382" s="4"/>
      <c r="L382" s="18"/>
      <c r="M382" s="9" t="e">
        <f>B382/K382</f>
        <v>#DIV/0!</v>
      </c>
      <c r="O382" t="s">
        <v>545</v>
      </c>
      <c r="P382" s="4">
        <v>1.18004E-9</v>
      </c>
      <c r="R382" s="4"/>
    </row>
    <row r="383" spans="1:18" x14ac:dyDescent="0.2">
      <c r="A383" t="s">
        <v>877</v>
      </c>
      <c r="B383" s="11">
        <v>5.4634999999999998E-10</v>
      </c>
      <c r="C383">
        <v>301</v>
      </c>
      <c r="D383">
        <v>302</v>
      </c>
      <c r="E383" s="18" t="e">
        <f t="shared" ca="1" si="19"/>
        <v>#N/A</v>
      </c>
      <c r="F383" t="s">
        <v>144</v>
      </c>
      <c r="G383">
        <v>2</v>
      </c>
      <c r="H383">
        <v>5</v>
      </c>
      <c r="J383"/>
      <c r="K383" s="4"/>
      <c r="L383" s="18"/>
      <c r="M383" s="9" t="e">
        <f>B383/K383</f>
        <v>#DIV/0!</v>
      </c>
      <c r="O383" t="s">
        <v>546</v>
      </c>
      <c r="P383" s="4">
        <v>5.4634999999999998E-10</v>
      </c>
      <c r="R383" s="4"/>
    </row>
    <row r="384" spans="1:18" x14ac:dyDescent="0.2">
      <c r="A384" t="s">
        <v>878</v>
      </c>
      <c r="B384" s="11">
        <v>1.5355900000000001E-13</v>
      </c>
      <c r="C384">
        <v>302</v>
      </c>
      <c r="D384">
        <v>303</v>
      </c>
      <c r="E384" s="18" t="e">
        <f t="shared" ca="1" si="19"/>
        <v>#N/A</v>
      </c>
      <c r="F384" t="s">
        <v>144</v>
      </c>
      <c r="G384">
        <v>2</v>
      </c>
      <c r="H384">
        <v>7</v>
      </c>
      <c r="J384"/>
      <c r="K384" s="4"/>
      <c r="L384" s="18"/>
      <c r="M384" s="9" t="e">
        <f>B384/K384</f>
        <v>#DIV/0!</v>
      </c>
      <c r="O384" t="s">
        <v>547</v>
      </c>
      <c r="P384" s="4">
        <v>1.5355900000000001E-13</v>
      </c>
      <c r="R384" s="4"/>
    </row>
    <row r="385" spans="1:18" x14ac:dyDescent="0.2">
      <c r="A385" t="s">
        <v>879</v>
      </c>
      <c r="B385" s="11">
        <v>1.5620400000000002E-11</v>
      </c>
      <c r="C385">
        <v>303</v>
      </c>
      <c r="D385">
        <v>304</v>
      </c>
      <c r="E385" s="18" t="e">
        <f t="shared" ca="1" si="19"/>
        <v>#N/A</v>
      </c>
      <c r="F385" t="s">
        <v>144</v>
      </c>
      <c r="G385">
        <v>3</v>
      </c>
      <c r="H385">
        <v>4</v>
      </c>
      <c r="J385"/>
      <c r="K385" s="4"/>
      <c r="L385" s="18"/>
      <c r="M385" s="9" t="e">
        <f>B385/K385</f>
        <v>#DIV/0!</v>
      </c>
      <c r="O385" t="s">
        <v>548</v>
      </c>
      <c r="P385" s="4">
        <v>1.5620400000000002E-11</v>
      </c>
      <c r="R385" s="4"/>
    </row>
    <row r="386" spans="1:18" x14ac:dyDescent="0.2">
      <c r="A386" t="s">
        <v>880</v>
      </c>
      <c r="B386" s="11">
        <v>1.4036799999999999E-12</v>
      </c>
      <c r="C386">
        <v>304</v>
      </c>
      <c r="D386">
        <v>305</v>
      </c>
      <c r="E386" s="18" t="e">
        <f t="shared" ca="1" si="19"/>
        <v>#N/A</v>
      </c>
      <c r="F386" t="s">
        <v>144</v>
      </c>
      <c r="G386">
        <v>3</v>
      </c>
      <c r="H386">
        <v>6</v>
      </c>
      <c r="J386"/>
      <c r="K386" s="4"/>
      <c r="L386" s="18"/>
      <c r="M386" s="9" t="e">
        <f>B386/K386</f>
        <v>#DIV/0!</v>
      </c>
      <c r="O386" t="s">
        <v>549</v>
      </c>
      <c r="P386" s="4">
        <v>1.4036799999999999E-12</v>
      </c>
      <c r="R386" s="4"/>
    </row>
    <row r="387" spans="1:18" x14ac:dyDescent="0.2">
      <c r="A387" t="s">
        <v>881</v>
      </c>
      <c r="B387" s="11">
        <v>2.9345399999999999E-16</v>
      </c>
      <c r="C387">
        <v>305</v>
      </c>
      <c r="D387">
        <v>306</v>
      </c>
      <c r="E387" s="18" t="e">
        <f t="shared" ca="1" si="19"/>
        <v>#N/A</v>
      </c>
      <c r="F387" t="s">
        <v>144</v>
      </c>
      <c r="G387">
        <v>3</v>
      </c>
      <c r="H387">
        <v>8</v>
      </c>
      <c r="J387"/>
      <c r="K387" s="4"/>
      <c r="L387" s="18"/>
      <c r="M387" s="9" t="e">
        <f>B387/K387</f>
        <v>#DIV/0!</v>
      </c>
      <c r="O387" t="s">
        <v>550</v>
      </c>
      <c r="P387" s="4">
        <v>2.9345399999999999E-16</v>
      </c>
      <c r="R387" s="4"/>
    </row>
    <row r="388" spans="1:18" x14ac:dyDescent="0.2">
      <c r="A388" t="s">
        <v>882</v>
      </c>
      <c r="B388" s="11">
        <v>7.8928500000000002E-12</v>
      </c>
      <c r="C388">
        <v>306</v>
      </c>
      <c r="D388">
        <v>307</v>
      </c>
      <c r="E388" s="18" t="e">
        <f t="shared" ca="1" si="19"/>
        <v>#N/A</v>
      </c>
      <c r="F388" t="s">
        <v>144</v>
      </c>
      <c r="G388">
        <v>4</v>
      </c>
      <c r="H388">
        <v>5</v>
      </c>
      <c r="J388"/>
      <c r="K388" s="4"/>
      <c r="L388" s="18"/>
      <c r="M388" s="9" t="e">
        <f>B388/K388</f>
        <v>#DIV/0!</v>
      </c>
      <c r="O388" t="s">
        <v>551</v>
      </c>
      <c r="P388" s="4">
        <v>7.8928500000000002E-12</v>
      </c>
      <c r="R388" s="4"/>
    </row>
    <row r="389" spans="1:18" x14ac:dyDescent="0.2">
      <c r="A389" t="s">
        <v>883</v>
      </c>
      <c r="B389" s="11">
        <v>1.6552400000000001E-15</v>
      </c>
      <c r="C389">
        <v>307</v>
      </c>
      <c r="D389">
        <v>308</v>
      </c>
      <c r="E389" s="18" t="e">
        <f t="shared" ca="1" si="19"/>
        <v>#N/A</v>
      </c>
      <c r="F389" t="s">
        <v>144</v>
      </c>
      <c r="G389">
        <v>4</v>
      </c>
      <c r="H389">
        <v>7</v>
      </c>
      <c r="J389"/>
      <c r="K389" s="4"/>
      <c r="L389" s="18"/>
      <c r="M389" s="9" t="e">
        <f>B389/K389</f>
        <v>#DIV/0!</v>
      </c>
      <c r="O389" t="s">
        <v>552</v>
      </c>
      <c r="P389" s="4">
        <v>1.6552400000000001E-15</v>
      </c>
      <c r="R389" s="4"/>
    </row>
    <row r="390" spans="1:18" x14ac:dyDescent="0.2">
      <c r="A390" t="s">
        <v>884</v>
      </c>
      <c r="B390" s="11">
        <v>2.2661900000000001E-12</v>
      </c>
      <c r="C390">
        <v>308</v>
      </c>
      <c r="D390">
        <v>309</v>
      </c>
      <c r="E390" s="18" t="e">
        <f t="shared" ca="1" si="19"/>
        <v>#N/A</v>
      </c>
      <c r="F390" t="s">
        <v>144</v>
      </c>
      <c r="G390">
        <v>1</v>
      </c>
      <c r="H390">
        <v>2</v>
      </c>
      <c r="I390" t="s">
        <v>9</v>
      </c>
      <c r="J390"/>
      <c r="K390" s="4"/>
      <c r="L390" s="18"/>
      <c r="M390" s="9" t="e">
        <f>B390/K390</f>
        <v>#DIV/0!</v>
      </c>
      <c r="O390" t="s">
        <v>553</v>
      </c>
      <c r="P390" s="4">
        <v>2.2661900000000001E-12</v>
      </c>
      <c r="R390" s="4"/>
    </row>
    <row r="391" spans="1:18" x14ac:dyDescent="0.2">
      <c r="A391" t="s">
        <v>885</v>
      </c>
      <c r="B391" s="11">
        <v>2.1117399999999999E-10</v>
      </c>
      <c r="C391">
        <v>309</v>
      </c>
      <c r="D391">
        <v>310</v>
      </c>
      <c r="E391" s="18" t="e">
        <f t="shared" ca="1" si="19"/>
        <v>#N/A</v>
      </c>
      <c r="F391" t="s">
        <v>144</v>
      </c>
      <c r="G391">
        <v>1</v>
      </c>
      <c r="H391">
        <v>4</v>
      </c>
      <c r="I391" t="s">
        <v>9</v>
      </c>
      <c r="J391"/>
      <c r="K391" s="4"/>
      <c r="L391" s="18"/>
      <c r="M391" s="9" t="e">
        <f>B391/K391</f>
        <v>#DIV/0!</v>
      </c>
      <c r="O391" t="s">
        <v>554</v>
      </c>
      <c r="P391" s="4">
        <v>2.1117399999999999E-10</v>
      </c>
      <c r="R391" s="4"/>
    </row>
    <row r="392" spans="1:18" x14ac:dyDescent="0.2">
      <c r="A392" t="s">
        <v>886</v>
      </c>
      <c r="B392" s="11">
        <v>7.2762900000000005E-15</v>
      </c>
      <c r="C392">
        <v>310</v>
      </c>
      <c r="D392">
        <v>311</v>
      </c>
      <c r="E392" s="18" t="e">
        <f t="shared" ca="1" si="19"/>
        <v>#N/A</v>
      </c>
      <c r="F392" t="s">
        <v>144</v>
      </c>
      <c r="G392">
        <v>1</v>
      </c>
      <c r="H392">
        <v>6</v>
      </c>
      <c r="I392" t="s">
        <v>9</v>
      </c>
      <c r="J392"/>
      <c r="K392" s="4"/>
      <c r="L392" s="18"/>
      <c r="M392" s="9" t="e">
        <f>B392/K392</f>
        <v>#DIV/0!</v>
      </c>
      <c r="O392" t="s">
        <v>555</v>
      </c>
      <c r="P392" s="4">
        <v>7.2762900000000005E-15</v>
      </c>
      <c r="R392" s="4"/>
    </row>
    <row r="393" spans="1:18" x14ac:dyDescent="0.2">
      <c r="A393" t="s">
        <v>887</v>
      </c>
      <c r="B393" s="11">
        <v>7.3499499999999995E-15</v>
      </c>
      <c r="C393">
        <v>311</v>
      </c>
      <c r="D393">
        <v>312</v>
      </c>
      <c r="E393" s="18" t="e">
        <f t="shared" ca="1" si="19"/>
        <v>#N/A</v>
      </c>
      <c r="F393" t="s">
        <v>144</v>
      </c>
      <c r="G393">
        <v>1</v>
      </c>
      <c r="H393">
        <v>8</v>
      </c>
      <c r="I393" t="s">
        <v>9</v>
      </c>
      <c r="J393"/>
      <c r="K393" s="4"/>
      <c r="L393" s="18"/>
      <c r="M393" s="9" t="e">
        <f>B393/K393</f>
        <v>#DIV/0!</v>
      </c>
      <c r="O393" t="s">
        <v>556</v>
      </c>
      <c r="P393" s="4">
        <v>7.3499499999999995E-15</v>
      </c>
      <c r="R393" s="4"/>
    </row>
    <row r="394" spans="1:18" x14ac:dyDescent="0.2">
      <c r="A394" t="s">
        <v>888</v>
      </c>
      <c r="B394" s="11">
        <v>2.1276400000000001E-10</v>
      </c>
      <c r="C394">
        <v>312</v>
      </c>
      <c r="D394">
        <v>313</v>
      </c>
      <c r="E394" s="18" t="e">
        <f t="shared" ca="1" si="19"/>
        <v>#N/A</v>
      </c>
      <c r="F394" t="s">
        <v>144</v>
      </c>
      <c r="G394">
        <v>2</v>
      </c>
      <c r="H394">
        <v>3</v>
      </c>
      <c r="I394" t="s">
        <v>9</v>
      </c>
      <c r="J394"/>
      <c r="K394" s="4"/>
      <c r="L394" s="18"/>
      <c r="M394" s="9" t="e">
        <f>B394/K394</f>
        <v>#DIV/0!</v>
      </c>
      <c r="O394" t="s">
        <v>557</v>
      </c>
      <c r="P394" s="4">
        <v>2.1276400000000001E-10</v>
      </c>
      <c r="R394" s="4"/>
    </row>
    <row r="395" spans="1:18" x14ac:dyDescent="0.2">
      <c r="A395" t="s">
        <v>889</v>
      </c>
      <c r="B395" s="11">
        <v>3.5059700000000001E-14</v>
      </c>
      <c r="C395">
        <v>313</v>
      </c>
      <c r="D395">
        <v>314</v>
      </c>
      <c r="E395" s="18" t="e">
        <f t="shared" ca="1" si="19"/>
        <v>#N/A</v>
      </c>
      <c r="F395" t="s">
        <v>144</v>
      </c>
      <c r="G395">
        <v>2</v>
      </c>
      <c r="H395">
        <v>5</v>
      </c>
      <c r="I395" t="s">
        <v>9</v>
      </c>
      <c r="J395"/>
      <c r="K395" s="4"/>
      <c r="L395" s="18"/>
      <c r="M395" s="9" t="e">
        <f>B395/K395</f>
        <v>#DIV/0!</v>
      </c>
      <c r="O395" t="s">
        <v>558</v>
      </c>
      <c r="P395" s="4">
        <v>3.5059700000000001E-14</v>
      </c>
      <c r="R395" s="4"/>
    </row>
    <row r="396" spans="1:18" x14ac:dyDescent="0.2">
      <c r="A396" t="s">
        <v>890</v>
      </c>
      <c r="B396" s="11">
        <v>4.7164400000000001E-14</v>
      </c>
      <c r="C396">
        <v>314</v>
      </c>
      <c r="D396">
        <v>315</v>
      </c>
      <c r="E396" s="18" t="e">
        <f t="shared" ca="1" si="19"/>
        <v>#N/A</v>
      </c>
      <c r="F396" t="s">
        <v>144</v>
      </c>
      <c r="G396">
        <v>2</v>
      </c>
      <c r="H396">
        <v>7</v>
      </c>
      <c r="I396" t="s">
        <v>9</v>
      </c>
      <c r="J396"/>
      <c r="K396" s="4"/>
      <c r="L396" s="18"/>
      <c r="M396" s="9" t="e">
        <f>B396/K396</f>
        <v>#DIV/0!</v>
      </c>
      <c r="O396" t="s">
        <v>559</v>
      </c>
      <c r="P396" s="4">
        <v>4.7164400000000001E-14</v>
      </c>
      <c r="R396" s="4"/>
    </row>
    <row r="397" spans="1:18" x14ac:dyDescent="0.2">
      <c r="A397" t="s">
        <v>891</v>
      </c>
      <c r="B397" s="11">
        <v>4.7464000000000003E-10</v>
      </c>
      <c r="C397">
        <v>315</v>
      </c>
      <c r="D397">
        <v>316</v>
      </c>
      <c r="E397" s="18" t="e">
        <f t="shared" ca="1" si="19"/>
        <v>#N/A</v>
      </c>
      <c r="F397" t="s">
        <v>144</v>
      </c>
      <c r="G397">
        <v>3</v>
      </c>
      <c r="H397">
        <v>4</v>
      </c>
      <c r="I397" t="s">
        <v>9</v>
      </c>
      <c r="J397"/>
      <c r="K397" s="4"/>
      <c r="L397" s="18"/>
      <c r="M397" s="9" t="e">
        <f>B397/K397</f>
        <v>#DIV/0!</v>
      </c>
      <c r="O397" t="s">
        <v>560</v>
      </c>
      <c r="P397" s="4">
        <v>4.7464000000000003E-10</v>
      </c>
      <c r="R397" s="4"/>
    </row>
    <row r="398" spans="1:18" x14ac:dyDescent="0.2">
      <c r="A398" t="s">
        <v>892</v>
      </c>
      <c r="B398" s="11">
        <v>8.0898300000000004E-14</v>
      </c>
      <c r="C398">
        <v>316</v>
      </c>
      <c r="D398">
        <v>317</v>
      </c>
      <c r="E398" s="18" t="e">
        <f t="shared" ca="1" si="19"/>
        <v>#N/A</v>
      </c>
      <c r="F398" t="s">
        <v>144</v>
      </c>
      <c r="G398">
        <v>3</v>
      </c>
      <c r="H398">
        <v>6</v>
      </c>
      <c r="I398" t="s">
        <v>9</v>
      </c>
      <c r="J398"/>
      <c r="K398" s="4"/>
      <c r="L398" s="18"/>
      <c r="M398" s="9" t="e">
        <f>B398/K398</f>
        <v>#DIV/0!</v>
      </c>
      <c r="O398" t="s">
        <v>561</v>
      </c>
      <c r="P398" s="4">
        <v>8.0898300000000004E-14</v>
      </c>
      <c r="R398" s="4"/>
    </row>
    <row r="399" spans="1:18" x14ac:dyDescent="0.2">
      <c r="A399" t="s">
        <v>893</v>
      </c>
      <c r="B399" s="11">
        <v>8.0948899999999994E-14</v>
      </c>
      <c r="C399">
        <v>317</v>
      </c>
      <c r="D399">
        <v>318</v>
      </c>
      <c r="E399" s="18" t="e">
        <f t="shared" ca="1" si="19"/>
        <v>#N/A</v>
      </c>
      <c r="F399" t="s">
        <v>144</v>
      </c>
      <c r="G399">
        <v>3</v>
      </c>
      <c r="H399">
        <v>8</v>
      </c>
      <c r="I399" t="s">
        <v>9</v>
      </c>
      <c r="J399"/>
      <c r="K399" s="4"/>
      <c r="L399" s="18"/>
      <c r="M399" s="9" t="e">
        <f>B399/K399</f>
        <v>#DIV/0!</v>
      </c>
      <c r="O399" t="s">
        <v>562</v>
      </c>
      <c r="P399" s="4">
        <v>8.0948899999999994E-14</v>
      </c>
      <c r="R399" s="4"/>
    </row>
    <row r="400" spans="1:18" x14ac:dyDescent="0.2">
      <c r="A400" t="s">
        <v>894</v>
      </c>
      <c r="B400" s="11">
        <v>8.5356700000000003E-14</v>
      </c>
      <c r="C400">
        <v>318</v>
      </c>
      <c r="D400">
        <v>319</v>
      </c>
      <c r="E400" s="18" t="e">
        <f t="shared" ca="1" si="19"/>
        <v>#N/A</v>
      </c>
      <c r="F400" t="s">
        <v>144</v>
      </c>
      <c r="G400">
        <v>4</v>
      </c>
      <c r="H400">
        <v>5</v>
      </c>
      <c r="I400" t="s">
        <v>9</v>
      </c>
      <c r="J400"/>
      <c r="K400" s="4"/>
      <c r="L400" s="18"/>
      <c r="M400" s="9" t="e">
        <f>B400/K400</f>
        <v>#DIV/0!</v>
      </c>
      <c r="O400" t="s">
        <v>563</v>
      </c>
      <c r="P400" s="4">
        <v>8.5356700000000003E-14</v>
      </c>
      <c r="R400" s="4"/>
    </row>
    <row r="401" spans="1:18" x14ac:dyDescent="0.2">
      <c r="A401" t="s">
        <v>895</v>
      </c>
      <c r="B401" s="11">
        <v>8.5677200000000006E-14</v>
      </c>
      <c r="C401">
        <v>319</v>
      </c>
      <c r="D401">
        <v>320</v>
      </c>
      <c r="E401" s="18" t="e">
        <f t="shared" ca="1" si="19"/>
        <v>#N/A</v>
      </c>
      <c r="F401" t="s">
        <v>144</v>
      </c>
      <c r="G401">
        <v>4</v>
      </c>
      <c r="H401">
        <v>7</v>
      </c>
      <c r="I401" t="s">
        <v>9</v>
      </c>
      <c r="J401"/>
      <c r="K401" s="4"/>
      <c r="L401" s="18"/>
      <c r="M401" s="9" t="e">
        <f>B401/K401</f>
        <v>#DIV/0!</v>
      </c>
      <c r="O401" t="s">
        <v>564</v>
      </c>
      <c r="P401" s="4">
        <v>8.5677200000000006E-14</v>
      </c>
      <c r="R401" s="4"/>
    </row>
    <row r="402" spans="1:18" x14ac:dyDescent="0.2">
      <c r="A402" t="s">
        <v>896</v>
      </c>
      <c r="B402" s="11">
        <v>3.7272099999999998E-12</v>
      </c>
      <c r="C402">
        <v>320</v>
      </c>
      <c r="D402">
        <v>321</v>
      </c>
      <c r="E402" s="18" t="e">
        <f t="shared" ca="1" si="19"/>
        <v>#N/A</v>
      </c>
      <c r="F402" t="s">
        <v>144</v>
      </c>
      <c r="G402">
        <v>1</v>
      </c>
      <c r="H402">
        <v>2</v>
      </c>
      <c r="I402" t="s">
        <v>7</v>
      </c>
      <c r="J402"/>
      <c r="K402" s="4"/>
      <c r="L402" s="18"/>
      <c r="M402" s="9" t="e">
        <f>B402/K402</f>
        <v>#DIV/0!</v>
      </c>
      <c r="O402" t="s">
        <v>565</v>
      </c>
      <c r="P402" s="4">
        <v>3.7272099999999998E-12</v>
      </c>
      <c r="R402" s="4"/>
    </row>
    <row r="403" spans="1:18" x14ac:dyDescent="0.2">
      <c r="A403" t="s">
        <v>897</v>
      </c>
      <c r="B403" s="11">
        <v>3.4732E-10</v>
      </c>
      <c r="C403">
        <v>321</v>
      </c>
      <c r="D403">
        <v>322</v>
      </c>
      <c r="E403" s="18" t="e">
        <f t="shared" ref="E403:E437" ca="1" si="20">OFFSET($B$49,_xlfn.XMATCH($A403,$D$50:$D$77),0)</f>
        <v>#N/A</v>
      </c>
      <c r="F403" t="s">
        <v>144</v>
      </c>
      <c r="G403">
        <v>1</v>
      </c>
      <c r="H403">
        <v>4</v>
      </c>
      <c r="I403" t="s">
        <v>7</v>
      </c>
      <c r="J403"/>
      <c r="K403" s="4"/>
      <c r="L403" s="18"/>
      <c r="M403" s="9" t="e">
        <f>B403/K403</f>
        <v>#DIV/0!</v>
      </c>
      <c r="O403" t="s">
        <v>566</v>
      </c>
      <c r="P403" s="4">
        <v>3.4732E-10</v>
      </c>
      <c r="R403" s="4"/>
    </row>
    <row r="404" spans="1:18" x14ac:dyDescent="0.2">
      <c r="A404" t="s">
        <v>898</v>
      </c>
      <c r="B404" s="11">
        <v>1.66724E-10</v>
      </c>
      <c r="C404">
        <v>322</v>
      </c>
      <c r="D404">
        <v>323</v>
      </c>
      <c r="E404" s="18" t="e">
        <f t="shared" ca="1" si="20"/>
        <v>#N/A</v>
      </c>
      <c r="F404" t="s">
        <v>144</v>
      </c>
      <c r="G404">
        <v>1</v>
      </c>
      <c r="H404">
        <v>6</v>
      </c>
      <c r="I404" t="s">
        <v>7</v>
      </c>
      <c r="J404"/>
      <c r="K404" s="4"/>
      <c r="L404" s="18"/>
      <c r="M404" s="9" t="e">
        <f>B404/K404</f>
        <v>#DIV/0!</v>
      </c>
      <c r="O404" t="s">
        <v>567</v>
      </c>
      <c r="P404" s="4">
        <v>1.66724E-10</v>
      </c>
      <c r="R404" s="4"/>
    </row>
    <row r="405" spans="1:18" x14ac:dyDescent="0.2">
      <c r="A405" t="s">
        <v>899</v>
      </c>
      <c r="B405" s="11">
        <v>1.6841200000000001E-10</v>
      </c>
      <c r="C405">
        <v>323</v>
      </c>
      <c r="D405">
        <v>324</v>
      </c>
      <c r="E405" s="18" t="e">
        <f t="shared" ca="1" si="20"/>
        <v>#N/A</v>
      </c>
      <c r="F405" t="s">
        <v>144</v>
      </c>
      <c r="G405">
        <v>1</v>
      </c>
      <c r="H405">
        <v>8</v>
      </c>
      <c r="I405" t="s">
        <v>7</v>
      </c>
      <c r="J405"/>
      <c r="K405" s="4"/>
      <c r="L405" s="18"/>
      <c r="M405" s="9" t="e">
        <f>B405/K405</f>
        <v>#DIV/0!</v>
      </c>
      <c r="O405" t="s">
        <v>568</v>
      </c>
      <c r="P405" s="4">
        <v>1.6841200000000001E-10</v>
      </c>
      <c r="R405" s="4"/>
    </row>
    <row r="406" spans="1:18" x14ac:dyDescent="0.2">
      <c r="A406" t="s">
        <v>900</v>
      </c>
      <c r="B406" s="11">
        <v>3.4993499999999999E-10</v>
      </c>
      <c r="C406">
        <v>324</v>
      </c>
      <c r="D406">
        <v>325</v>
      </c>
      <c r="E406" s="18" t="e">
        <f t="shared" ca="1" si="20"/>
        <v>#N/A</v>
      </c>
      <c r="F406" t="s">
        <v>144</v>
      </c>
      <c r="G406">
        <v>2</v>
      </c>
      <c r="H406">
        <v>3</v>
      </c>
      <c r="I406" t="s">
        <v>7</v>
      </c>
      <c r="J406"/>
      <c r="K406" s="4"/>
      <c r="L406" s="18"/>
      <c r="M406" s="9" t="e">
        <f>B406/K406</f>
        <v>#DIV/0!</v>
      </c>
      <c r="O406" t="s">
        <v>569</v>
      </c>
      <c r="P406" s="4">
        <v>3.4993499999999999E-10</v>
      </c>
      <c r="R406" s="4"/>
    </row>
    <row r="407" spans="1:18" x14ac:dyDescent="0.2">
      <c r="A407" t="s">
        <v>901</v>
      </c>
      <c r="B407" s="11">
        <v>8.03335E-10</v>
      </c>
      <c r="C407">
        <v>325</v>
      </c>
      <c r="D407">
        <v>326</v>
      </c>
      <c r="E407" s="18" t="e">
        <f t="shared" ca="1" si="20"/>
        <v>#N/A</v>
      </c>
      <c r="F407" t="s">
        <v>144</v>
      </c>
      <c r="G407">
        <v>2</v>
      </c>
      <c r="H407">
        <v>5</v>
      </c>
      <c r="I407" t="s">
        <v>7</v>
      </c>
      <c r="J407"/>
      <c r="K407" s="4"/>
      <c r="L407" s="18"/>
      <c r="M407" s="9" t="e">
        <f>B407/K407</f>
        <v>#DIV/0!</v>
      </c>
      <c r="O407" t="s">
        <v>570</v>
      </c>
      <c r="P407" s="4">
        <v>8.03335E-10</v>
      </c>
      <c r="R407" s="4"/>
    </row>
    <row r="408" spans="1:18" x14ac:dyDescent="0.2">
      <c r="A408" t="s">
        <v>902</v>
      </c>
      <c r="B408" s="11">
        <v>1.0806899999999999E-9</v>
      </c>
      <c r="C408">
        <v>326</v>
      </c>
      <c r="D408">
        <v>327</v>
      </c>
      <c r="E408" s="18" t="e">
        <f t="shared" ca="1" si="20"/>
        <v>#N/A</v>
      </c>
      <c r="F408" t="s">
        <v>144</v>
      </c>
      <c r="G408">
        <v>2</v>
      </c>
      <c r="H408">
        <v>7</v>
      </c>
      <c r="I408" t="s">
        <v>7</v>
      </c>
      <c r="J408"/>
      <c r="K408" s="4"/>
      <c r="L408" s="18"/>
      <c r="M408" s="9" t="e">
        <f>B408/K408</f>
        <v>#DIV/0!</v>
      </c>
      <c r="O408" t="s">
        <v>571</v>
      </c>
      <c r="P408" s="4">
        <v>1.0806899999999999E-9</v>
      </c>
      <c r="R408" s="4"/>
    </row>
    <row r="409" spans="1:18" x14ac:dyDescent="0.2">
      <c r="A409" t="s">
        <v>903</v>
      </c>
      <c r="B409" s="11">
        <v>7.8064300000000003E-10</v>
      </c>
      <c r="C409">
        <v>327</v>
      </c>
      <c r="D409">
        <v>328</v>
      </c>
      <c r="E409" s="18" t="e">
        <f t="shared" ca="1" si="20"/>
        <v>#N/A</v>
      </c>
      <c r="F409" t="s">
        <v>144</v>
      </c>
      <c r="G409">
        <v>3</v>
      </c>
      <c r="H409">
        <v>4</v>
      </c>
      <c r="I409" t="s">
        <v>7</v>
      </c>
      <c r="J409"/>
      <c r="K409" s="4"/>
      <c r="L409" s="18"/>
      <c r="M409" s="9" t="e">
        <f>B409/K409</f>
        <v>#DIV/0!</v>
      </c>
      <c r="O409" t="s">
        <v>572</v>
      </c>
      <c r="P409" s="4">
        <v>7.8064300000000003E-10</v>
      </c>
      <c r="R409" s="4"/>
    </row>
    <row r="410" spans="1:18" x14ac:dyDescent="0.2">
      <c r="A410" t="s">
        <v>904</v>
      </c>
      <c r="B410" s="11">
        <v>1.8536499999999999E-9</v>
      </c>
      <c r="C410">
        <v>328</v>
      </c>
      <c r="D410">
        <v>329</v>
      </c>
      <c r="E410" s="18" t="e">
        <f t="shared" ca="1" si="20"/>
        <v>#N/A</v>
      </c>
      <c r="F410" t="s">
        <v>144</v>
      </c>
      <c r="G410">
        <v>3</v>
      </c>
      <c r="H410">
        <v>6</v>
      </c>
      <c r="I410" t="s">
        <v>7</v>
      </c>
      <c r="J410"/>
      <c r="K410" s="4"/>
      <c r="L410" s="18"/>
      <c r="M410" s="9" t="e">
        <f>B410/K410</f>
        <v>#DIV/0!</v>
      </c>
      <c r="O410" t="s">
        <v>573</v>
      </c>
      <c r="P410" s="4">
        <v>1.8536499999999999E-9</v>
      </c>
      <c r="R410" s="4"/>
    </row>
    <row r="411" spans="1:18" x14ac:dyDescent="0.2">
      <c r="A411" t="s">
        <v>905</v>
      </c>
      <c r="B411" s="11">
        <v>1.8548099999999999E-9</v>
      </c>
      <c r="C411">
        <v>329</v>
      </c>
      <c r="D411">
        <v>330</v>
      </c>
      <c r="E411" s="18" t="e">
        <f t="shared" ca="1" si="20"/>
        <v>#N/A</v>
      </c>
      <c r="F411" t="s">
        <v>144</v>
      </c>
      <c r="G411">
        <v>3</v>
      </c>
      <c r="H411">
        <v>8</v>
      </c>
      <c r="I411" t="s">
        <v>7</v>
      </c>
      <c r="J411"/>
      <c r="K411" s="4"/>
      <c r="L411" s="18"/>
      <c r="M411" s="9" t="e">
        <f>B411/K411</f>
        <v>#DIV/0!</v>
      </c>
      <c r="O411" t="s">
        <v>574</v>
      </c>
      <c r="P411" s="4">
        <v>1.8548099999999999E-9</v>
      </c>
      <c r="R411" s="4"/>
    </row>
    <row r="412" spans="1:18" x14ac:dyDescent="0.2">
      <c r="A412" t="s">
        <v>906</v>
      </c>
      <c r="B412" s="11">
        <v>1.9558100000000001E-9</v>
      </c>
      <c r="C412">
        <v>330</v>
      </c>
      <c r="D412">
        <v>331</v>
      </c>
      <c r="E412" s="18" t="e">
        <f t="shared" ca="1" si="20"/>
        <v>#N/A</v>
      </c>
      <c r="F412" t="s">
        <v>144</v>
      </c>
      <c r="G412">
        <v>4</v>
      </c>
      <c r="H412">
        <v>5</v>
      </c>
      <c r="I412" t="s">
        <v>7</v>
      </c>
      <c r="J412"/>
      <c r="K412" s="4"/>
      <c r="L412" s="18"/>
      <c r="M412" s="9" t="e">
        <f>B412/K412</f>
        <v>#DIV/0!</v>
      </c>
      <c r="O412" t="s">
        <v>575</v>
      </c>
      <c r="P412" s="4">
        <v>1.9558100000000001E-9</v>
      </c>
      <c r="R412" s="4"/>
    </row>
    <row r="413" spans="1:18" x14ac:dyDescent="0.2">
      <c r="A413" t="s">
        <v>907</v>
      </c>
      <c r="B413" s="11">
        <v>1.9631500000000002E-9</v>
      </c>
      <c r="C413">
        <v>331</v>
      </c>
      <c r="D413">
        <v>332</v>
      </c>
      <c r="E413" s="18" t="e">
        <f t="shared" ca="1" si="20"/>
        <v>#N/A</v>
      </c>
      <c r="F413" t="s">
        <v>144</v>
      </c>
      <c r="G413">
        <v>4</v>
      </c>
      <c r="H413">
        <v>7</v>
      </c>
      <c r="I413" t="s">
        <v>7</v>
      </c>
      <c r="J413"/>
      <c r="K413" s="4"/>
      <c r="L413" s="18"/>
      <c r="M413" s="9" t="e">
        <f>B413/K413</f>
        <v>#DIV/0!</v>
      </c>
      <c r="O413" t="s">
        <v>576</v>
      </c>
      <c r="P413" s="4">
        <v>1.9631500000000002E-9</v>
      </c>
      <c r="R413" s="4"/>
    </row>
    <row r="414" spans="1:18" x14ac:dyDescent="0.2">
      <c r="A414" t="s">
        <v>908</v>
      </c>
      <c r="B414" s="11">
        <v>6.5213299999999998E-13</v>
      </c>
      <c r="C414">
        <v>332</v>
      </c>
      <c r="D414">
        <v>333</v>
      </c>
      <c r="E414" s="18" t="e">
        <f t="shared" ca="1" si="20"/>
        <v>#N/A</v>
      </c>
      <c r="F414" t="s">
        <v>144</v>
      </c>
      <c r="G414">
        <v>1</v>
      </c>
      <c r="H414">
        <v>2</v>
      </c>
      <c r="I414" t="s">
        <v>34</v>
      </c>
      <c r="J414"/>
      <c r="K414" s="4"/>
      <c r="L414" s="18"/>
      <c r="M414" s="9" t="e">
        <f>B414/K414</f>
        <v>#DIV/0!</v>
      </c>
      <c r="O414" t="s">
        <v>577</v>
      </c>
      <c r="P414" s="4">
        <v>6.5213299999999998E-13</v>
      </c>
      <c r="R414" s="4"/>
    </row>
    <row r="415" spans="1:18" x14ac:dyDescent="0.2">
      <c r="A415" t="s">
        <v>909</v>
      </c>
      <c r="B415" s="11">
        <v>6.0769000000000005E-11</v>
      </c>
      <c r="C415">
        <v>333</v>
      </c>
      <c r="D415">
        <v>334</v>
      </c>
      <c r="E415" s="18" t="e">
        <f t="shared" ca="1" si="20"/>
        <v>#N/A</v>
      </c>
      <c r="F415" t="s">
        <v>144</v>
      </c>
      <c r="G415">
        <v>1</v>
      </c>
      <c r="H415">
        <v>4</v>
      </c>
      <c r="I415" t="s">
        <v>34</v>
      </c>
      <c r="J415"/>
      <c r="K415" s="4"/>
      <c r="L415" s="18"/>
      <c r="M415" s="9" t="e">
        <f>B415/K415</f>
        <v>#DIV/0!</v>
      </c>
      <c r="O415" t="s">
        <v>578</v>
      </c>
      <c r="P415" s="4">
        <v>6.0769000000000005E-11</v>
      </c>
      <c r="R415" s="4"/>
    </row>
    <row r="416" spans="1:18" x14ac:dyDescent="0.2">
      <c r="A416" t="s">
        <v>910</v>
      </c>
      <c r="B416" s="11">
        <v>2.9170999999999997E-11</v>
      </c>
      <c r="C416">
        <v>334</v>
      </c>
      <c r="D416">
        <v>335</v>
      </c>
      <c r="E416" s="18" t="e">
        <f t="shared" ca="1" si="20"/>
        <v>#N/A</v>
      </c>
      <c r="F416" t="s">
        <v>144</v>
      </c>
      <c r="G416">
        <v>1</v>
      </c>
      <c r="H416">
        <v>6</v>
      </c>
      <c r="I416" t="s">
        <v>34</v>
      </c>
      <c r="J416"/>
      <c r="K416" s="4"/>
      <c r="L416" s="18"/>
      <c r="M416" s="9" t="e">
        <f>B416/K416</f>
        <v>#DIV/0!</v>
      </c>
      <c r="O416" t="s">
        <v>579</v>
      </c>
      <c r="P416" s="4">
        <v>2.9170999999999997E-11</v>
      </c>
      <c r="R416" s="4"/>
    </row>
    <row r="417" spans="1:18" x14ac:dyDescent="0.2">
      <c r="A417" t="s">
        <v>911</v>
      </c>
      <c r="B417" s="11">
        <v>2.9466299999999999E-11</v>
      </c>
      <c r="C417">
        <v>335</v>
      </c>
      <c r="D417">
        <v>336</v>
      </c>
      <c r="E417" s="18" t="e">
        <f t="shared" ca="1" si="20"/>
        <v>#N/A</v>
      </c>
      <c r="F417" t="s">
        <v>144</v>
      </c>
      <c r="G417">
        <v>1</v>
      </c>
      <c r="H417">
        <v>8</v>
      </c>
      <c r="I417" t="s">
        <v>34</v>
      </c>
      <c r="J417"/>
      <c r="K417" s="4"/>
      <c r="L417" s="18"/>
      <c r="M417" s="9" t="e">
        <f>B417/K417</f>
        <v>#DIV/0!</v>
      </c>
      <c r="O417" t="s">
        <v>580</v>
      </c>
      <c r="P417" s="4">
        <v>2.9466299999999999E-11</v>
      </c>
      <c r="R417" s="4"/>
    </row>
    <row r="418" spans="1:18" x14ac:dyDescent="0.2">
      <c r="A418" t="s">
        <v>912</v>
      </c>
      <c r="B418" s="11">
        <v>6.1226599999999994E-11</v>
      </c>
      <c r="C418">
        <v>336</v>
      </c>
      <c r="D418">
        <v>337</v>
      </c>
      <c r="E418" s="18" t="e">
        <f t="shared" ca="1" si="20"/>
        <v>#N/A</v>
      </c>
      <c r="F418" t="s">
        <v>144</v>
      </c>
      <c r="G418">
        <v>2</v>
      </c>
      <c r="H418">
        <v>3</v>
      </c>
      <c r="I418" t="s">
        <v>34</v>
      </c>
      <c r="J418"/>
      <c r="K418" s="4"/>
      <c r="L418" s="18"/>
      <c r="M418" s="9" t="e">
        <f>B418/K418</f>
        <v>#DIV/0!</v>
      </c>
      <c r="O418" t="s">
        <v>581</v>
      </c>
      <c r="P418" s="4">
        <v>6.1226599999999994E-11</v>
      </c>
      <c r="R418" s="4"/>
    </row>
    <row r="419" spans="1:18" x14ac:dyDescent="0.2">
      <c r="A419" t="s">
        <v>913</v>
      </c>
      <c r="B419" s="11">
        <v>1.40556E-10</v>
      </c>
      <c r="C419">
        <v>337</v>
      </c>
      <c r="D419">
        <v>338</v>
      </c>
      <c r="E419" s="18" t="e">
        <f t="shared" ca="1" si="20"/>
        <v>#N/A</v>
      </c>
      <c r="F419" t="s">
        <v>144</v>
      </c>
      <c r="G419">
        <v>2</v>
      </c>
      <c r="H419">
        <v>5</v>
      </c>
      <c r="I419" t="s">
        <v>34</v>
      </c>
      <c r="J419"/>
      <c r="K419" s="4"/>
      <c r="L419" s="18"/>
      <c r="M419" s="9" t="e">
        <f>B419/K419</f>
        <v>#DIV/0!</v>
      </c>
      <c r="O419" t="s">
        <v>582</v>
      </c>
      <c r="P419" s="4">
        <v>1.40556E-10</v>
      </c>
      <c r="R419" s="4"/>
    </row>
    <row r="420" spans="1:18" x14ac:dyDescent="0.2">
      <c r="A420" t="s">
        <v>914</v>
      </c>
      <c r="B420" s="11">
        <v>1.8908399999999999E-10</v>
      </c>
      <c r="C420">
        <v>338</v>
      </c>
      <c r="D420">
        <v>339</v>
      </c>
      <c r="E420" s="18" t="e">
        <f t="shared" ca="1" si="20"/>
        <v>#N/A</v>
      </c>
      <c r="F420" t="s">
        <v>144</v>
      </c>
      <c r="G420">
        <v>2</v>
      </c>
      <c r="H420">
        <v>7</v>
      </c>
      <c r="I420" t="s">
        <v>34</v>
      </c>
      <c r="J420"/>
      <c r="K420" s="4"/>
      <c r="L420" s="18"/>
      <c r="M420" s="9" t="e">
        <f>B420/K420</f>
        <v>#DIV/0!</v>
      </c>
      <c r="O420" t="s">
        <v>583</v>
      </c>
      <c r="P420" s="4">
        <v>1.8908399999999999E-10</v>
      </c>
      <c r="R420" s="4"/>
    </row>
    <row r="421" spans="1:18" x14ac:dyDescent="0.2">
      <c r="A421" t="s">
        <v>915</v>
      </c>
      <c r="B421" s="11">
        <v>1.3658600000000001E-10</v>
      </c>
      <c r="C421">
        <v>339</v>
      </c>
      <c r="D421">
        <v>340</v>
      </c>
      <c r="E421" s="18" t="e">
        <f t="shared" ca="1" si="20"/>
        <v>#N/A</v>
      </c>
      <c r="F421" t="s">
        <v>144</v>
      </c>
      <c r="G421">
        <v>3</v>
      </c>
      <c r="H421">
        <v>4</v>
      </c>
      <c r="I421" t="s">
        <v>34</v>
      </c>
      <c r="J421"/>
      <c r="K421" s="4"/>
      <c r="L421" s="18"/>
      <c r="M421" s="9" t="e">
        <f>B421/K421</f>
        <v>#DIV/0!</v>
      </c>
      <c r="O421" t="s">
        <v>584</v>
      </c>
      <c r="P421" s="4">
        <v>1.3658600000000001E-10</v>
      </c>
      <c r="R421" s="4"/>
    </row>
    <row r="422" spans="1:18" x14ac:dyDescent="0.2">
      <c r="A422" t="s">
        <v>916</v>
      </c>
      <c r="B422" s="11">
        <v>3.2432500000000001E-10</v>
      </c>
      <c r="C422">
        <v>340</v>
      </c>
      <c r="D422">
        <v>341</v>
      </c>
      <c r="E422" s="18" t="e">
        <f t="shared" ca="1" si="20"/>
        <v>#N/A</v>
      </c>
      <c r="F422" t="s">
        <v>144</v>
      </c>
      <c r="G422">
        <v>3</v>
      </c>
      <c r="H422">
        <v>6</v>
      </c>
      <c r="I422" t="s">
        <v>34</v>
      </c>
      <c r="J422"/>
      <c r="K422" s="4"/>
      <c r="L422" s="18"/>
      <c r="M422" s="9" t="e">
        <f>B422/K422</f>
        <v>#DIV/0!</v>
      </c>
      <c r="O422" t="s">
        <v>585</v>
      </c>
      <c r="P422" s="4">
        <v>3.2432500000000001E-10</v>
      </c>
      <c r="R422" s="4"/>
    </row>
    <row r="423" spans="1:18" x14ac:dyDescent="0.2">
      <c r="A423" t="s">
        <v>917</v>
      </c>
      <c r="B423" s="11">
        <v>3.24528E-10</v>
      </c>
      <c r="C423">
        <v>341</v>
      </c>
      <c r="D423">
        <v>342</v>
      </c>
      <c r="E423" s="18" t="e">
        <f t="shared" ca="1" si="20"/>
        <v>#N/A</v>
      </c>
      <c r="F423" t="s">
        <v>144</v>
      </c>
      <c r="G423">
        <v>3</v>
      </c>
      <c r="H423">
        <v>8</v>
      </c>
      <c r="I423" t="s">
        <v>34</v>
      </c>
      <c r="J423"/>
      <c r="K423" s="4"/>
      <c r="L423" s="18"/>
      <c r="M423" s="9" t="e">
        <f>B423/K423</f>
        <v>#DIV/0!</v>
      </c>
      <c r="O423" t="s">
        <v>586</v>
      </c>
      <c r="P423" s="4">
        <v>3.24528E-10</v>
      </c>
      <c r="R423" s="4"/>
    </row>
    <row r="424" spans="1:18" x14ac:dyDescent="0.2">
      <c r="A424" t="s">
        <v>918</v>
      </c>
      <c r="B424" s="11">
        <v>3.4219900000000001E-10</v>
      </c>
      <c r="C424">
        <v>342</v>
      </c>
      <c r="D424">
        <v>343</v>
      </c>
      <c r="E424" s="18" t="e">
        <f t="shared" ca="1" si="20"/>
        <v>#N/A</v>
      </c>
      <c r="F424" t="s">
        <v>144</v>
      </c>
      <c r="G424">
        <v>4</v>
      </c>
      <c r="H424">
        <v>5</v>
      </c>
      <c r="I424" t="s">
        <v>34</v>
      </c>
      <c r="J424"/>
      <c r="K424" s="4"/>
      <c r="L424" s="18"/>
      <c r="M424" s="9" t="e">
        <f>B424/K424</f>
        <v>#DIV/0!</v>
      </c>
      <c r="O424" t="s">
        <v>587</v>
      </c>
      <c r="P424" s="4">
        <v>3.4219900000000001E-10</v>
      </c>
      <c r="R424" s="4"/>
    </row>
    <row r="425" spans="1:18" x14ac:dyDescent="0.2">
      <c r="A425" t="s">
        <v>919</v>
      </c>
      <c r="B425" s="11">
        <v>3.4348400000000002E-10</v>
      </c>
      <c r="C425">
        <v>343</v>
      </c>
      <c r="D425">
        <v>344</v>
      </c>
      <c r="E425" s="18" t="e">
        <f t="shared" ca="1" si="20"/>
        <v>#N/A</v>
      </c>
      <c r="F425" t="s">
        <v>144</v>
      </c>
      <c r="G425">
        <v>4</v>
      </c>
      <c r="H425">
        <v>7</v>
      </c>
      <c r="I425" t="s">
        <v>34</v>
      </c>
      <c r="J425"/>
      <c r="K425" s="4"/>
      <c r="L425" s="18"/>
      <c r="M425" s="9" t="e">
        <f>B425/K425</f>
        <v>#DIV/0!</v>
      </c>
      <c r="O425" t="s">
        <v>588</v>
      </c>
      <c r="P425" s="4">
        <v>3.4348400000000002E-10</v>
      </c>
      <c r="R425" s="4"/>
    </row>
    <row r="426" spans="1:18" x14ac:dyDescent="0.2">
      <c r="A426" t="s">
        <v>920</v>
      </c>
      <c r="B426" s="11">
        <v>3.7999899999999998E-12</v>
      </c>
      <c r="C426">
        <v>344</v>
      </c>
      <c r="D426">
        <v>345</v>
      </c>
      <c r="E426" s="18" t="e">
        <f t="shared" ca="1" si="20"/>
        <v>#N/A</v>
      </c>
      <c r="F426" t="s">
        <v>144</v>
      </c>
      <c r="G426">
        <v>1</v>
      </c>
      <c r="H426">
        <v>2</v>
      </c>
      <c r="I426" t="s">
        <v>10</v>
      </c>
      <c r="J426"/>
      <c r="K426" s="4"/>
      <c r="L426" s="18"/>
      <c r="M426" s="9" t="e">
        <f>B426/K426</f>
        <v>#DIV/0!</v>
      </c>
      <c r="O426" t="s">
        <v>589</v>
      </c>
      <c r="P426" s="4">
        <v>3.7999899999999998E-12</v>
      </c>
      <c r="R426" s="4"/>
    </row>
    <row r="427" spans="1:18" x14ac:dyDescent="0.2">
      <c r="A427" t="s">
        <v>921</v>
      </c>
      <c r="B427" s="11">
        <v>3.5410200000000001E-10</v>
      </c>
      <c r="C427">
        <v>345</v>
      </c>
      <c r="D427">
        <v>346</v>
      </c>
      <c r="E427" s="18" t="e">
        <f t="shared" ca="1" si="20"/>
        <v>#N/A</v>
      </c>
      <c r="F427" t="s">
        <v>144</v>
      </c>
      <c r="G427">
        <v>1</v>
      </c>
      <c r="H427">
        <v>4</v>
      </c>
      <c r="I427" t="s">
        <v>10</v>
      </c>
      <c r="J427"/>
      <c r="K427" s="4"/>
      <c r="L427" s="18"/>
      <c r="M427" s="9" t="e">
        <f>B427/K427</f>
        <v>#DIV/0!</v>
      </c>
      <c r="O427" t="s">
        <v>590</v>
      </c>
      <c r="P427" s="4">
        <v>3.5410200000000001E-10</v>
      </c>
      <c r="R427" s="4"/>
    </row>
    <row r="428" spans="1:18" x14ac:dyDescent="0.2">
      <c r="A428" t="s">
        <v>922</v>
      </c>
      <c r="B428" s="11">
        <v>1.2200999999999999E-14</v>
      </c>
      <c r="C428">
        <v>346</v>
      </c>
      <c r="D428">
        <v>347</v>
      </c>
      <c r="E428" s="18" t="e">
        <f t="shared" ca="1" si="20"/>
        <v>#N/A</v>
      </c>
      <c r="F428" t="s">
        <v>144</v>
      </c>
      <c r="G428">
        <v>1</v>
      </c>
      <c r="H428">
        <v>6</v>
      </c>
      <c r="I428" t="s">
        <v>10</v>
      </c>
      <c r="J428"/>
      <c r="K428" s="4"/>
      <c r="L428" s="18"/>
      <c r="M428" s="9" t="e">
        <f>B428/K428</f>
        <v>#DIV/0!</v>
      </c>
      <c r="O428" t="s">
        <v>591</v>
      </c>
      <c r="P428" s="4">
        <v>1.2200999999999999E-14</v>
      </c>
      <c r="R428" s="4"/>
    </row>
    <row r="429" spans="1:18" x14ac:dyDescent="0.2">
      <c r="A429" t="s">
        <v>923</v>
      </c>
      <c r="B429" s="11">
        <v>1.2324500000000001E-14</v>
      </c>
      <c r="C429">
        <v>347</v>
      </c>
      <c r="D429">
        <v>348</v>
      </c>
      <c r="E429" s="18" t="e">
        <f t="shared" ca="1" si="20"/>
        <v>#N/A</v>
      </c>
      <c r="F429" t="s">
        <v>144</v>
      </c>
      <c r="G429">
        <v>1</v>
      </c>
      <c r="H429">
        <v>8</v>
      </c>
      <c r="I429" t="s">
        <v>10</v>
      </c>
      <c r="J429"/>
      <c r="K429" s="4"/>
      <c r="L429" s="18"/>
      <c r="M429" s="9" t="e">
        <f>B429/K429</f>
        <v>#DIV/0!</v>
      </c>
      <c r="O429" t="s">
        <v>592</v>
      </c>
      <c r="P429" s="4">
        <v>1.2324500000000001E-14</v>
      </c>
      <c r="R429" s="4"/>
    </row>
    <row r="430" spans="1:18" x14ac:dyDescent="0.2">
      <c r="A430" t="s">
        <v>924</v>
      </c>
      <c r="B430" s="11">
        <v>3.5676799999999998E-10</v>
      </c>
      <c r="C430">
        <v>348</v>
      </c>
      <c r="D430">
        <v>349</v>
      </c>
      <c r="E430" s="18" t="e">
        <f t="shared" ca="1" si="20"/>
        <v>#N/A</v>
      </c>
      <c r="F430" t="s">
        <v>144</v>
      </c>
      <c r="G430">
        <v>2</v>
      </c>
      <c r="H430">
        <v>3</v>
      </c>
      <c r="I430" t="s">
        <v>10</v>
      </c>
      <c r="J430"/>
      <c r="K430" s="4"/>
      <c r="L430" s="18"/>
      <c r="M430" s="9" t="e">
        <f>B430/K430</f>
        <v>#DIV/0!</v>
      </c>
      <c r="O430" t="s">
        <v>593</v>
      </c>
      <c r="P430" s="4">
        <v>3.5676799999999998E-10</v>
      </c>
      <c r="R430" s="4"/>
    </row>
    <row r="431" spans="1:18" x14ac:dyDescent="0.2">
      <c r="A431" t="s">
        <v>925</v>
      </c>
      <c r="B431" s="11">
        <v>5.8788799999999996E-14</v>
      </c>
      <c r="C431">
        <v>349</v>
      </c>
      <c r="D431">
        <v>350</v>
      </c>
      <c r="E431" s="18" t="e">
        <f t="shared" ca="1" si="20"/>
        <v>#N/A</v>
      </c>
      <c r="F431" t="s">
        <v>144</v>
      </c>
      <c r="G431">
        <v>2</v>
      </c>
      <c r="H431">
        <v>5</v>
      </c>
      <c r="I431" t="s">
        <v>10</v>
      </c>
      <c r="J431"/>
      <c r="K431" s="4"/>
      <c r="L431" s="18"/>
      <c r="M431" s="9" t="e">
        <f>B431/K431</f>
        <v>#DIV/0!</v>
      </c>
      <c r="O431" t="s">
        <v>594</v>
      </c>
      <c r="P431" s="4">
        <v>5.8788799999999996E-14</v>
      </c>
      <c r="R431" s="4"/>
    </row>
    <row r="432" spans="1:18" x14ac:dyDescent="0.2">
      <c r="A432" t="s">
        <v>926</v>
      </c>
      <c r="B432" s="11">
        <v>7.9086199999999997E-14</v>
      </c>
      <c r="C432">
        <v>350</v>
      </c>
      <c r="D432">
        <v>351</v>
      </c>
      <c r="E432" s="18" t="e">
        <f t="shared" ca="1" si="20"/>
        <v>#N/A</v>
      </c>
      <c r="F432" t="s">
        <v>144</v>
      </c>
      <c r="G432">
        <v>2</v>
      </c>
      <c r="H432">
        <v>7</v>
      </c>
      <c r="I432" t="s">
        <v>10</v>
      </c>
      <c r="J432"/>
      <c r="K432" s="4"/>
      <c r="L432" s="18"/>
      <c r="M432" s="9" t="e">
        <f>B432/K432</f>
        <v>#DIV/0!</v>
      </c>
      <c r="O432" t="s">
        <v>595</v>
      </c>
      <c r="P432" s="4">
        <v>7.9086199999999997E-14</v>
      </c>
      <c r="R432" s="4"/>
    </row>
    <row r="433" spans="1:18" x14ac:dyDescent="0.2">
      <c r="A433" t="s">
        <v>927</v>
      </c>
      <c r="B433" s="11">
        <v>7.95886E-10</v>
      </c>
      <c r="C433">
        <v>351</v>
      </c>
      <c r="D433">
        <v>352</v>
      </c>
      <c r="E433" s="18" t="e">
        <f t="shared" ca="1" si="20"/>
        <v>#N/A</v>
      </c>
      <c r="F433" t="s">
        <v>144</v>
      </c>
      <c r="G433">
        <v>3</v>
      </c>
      <c r="H433">
        <v>4</v>
      </c>
      <c r="I433" t="s">
        <v>10</v>
      </c>
      <c r="J433"/>
      <c r="K433" s="4"/>
      <c r="L433" s="18"/>
      <c r="M433" s="9" t="e">
        <f>B433/K433</f>
        <v>#DIV/0!</v>
      </c>
      <c r="O433" t="s">
        <v>596</v>
      </c>
      <c r="P433" s="4">
        <v>7.95886E-10</v>
      </c>
      <c r="R433" s="4"/>
    </row>
    <row r="434" spans="1:18" x14ac:dyDescent="0.2">
      <c r="A434" t="s">
        <v>928</v>
      </c>
      <c r="B434" s="11">
        <v>1.35652E-13</v>
      </c>
      <c r="C434">
        <v>352</v>
      </c>
      <c r="D434">
        <v>353</v>
      </c>
      <c r="E434" s="18" t="e">
        <f t="shared" ca="1" si="20"/>
        <v>#N/A</v>
      </c>
      <c r="F434" t="s">
        <v>144</v>
      </c>
      <c r="G434">
        <v>3</v>
      </c>
      <c r="H434">
        <v>6</v>
      </c>
      <c r="I434" t="s">
        <v>10</v>
      </c>
      <c r="J434"/>
      <c r="K434" s="4"/>
      <c r="L434" s="18"/>
      <c r="M434" s="9" t="e">
        <f>B434/K434</f>
        <v>#DIV/0!</v>
      </c>
      <c r="O434" t="s">
        <v>597</v>
      </c>
      <c r="P434" s="4">
        <v>1.35652E-13</v>
      </c>
      <c r="R434" s="4"/>
    </row>
    <row r="435" spans="1:18" x14ac:dyDescent="0.2">
      <c r="A435" t="s">
        <v>929</v>
      </c>
      <c r="B435" s="11">
        <v>1.35737E-13</v>
      </c>
      <c r="C435">
        <v>353</v>
      </c>
      <c r="D435">
        <v>354</v>
      </c>
      <c r="E435" s="18" t="e">
        <f t="shared" ca="1" si="20"/>
        <v>#N/A</v>
      </c>
      <c r="F435" t="s">
        <v>144</v>
      </c>
      <c r="G435">
        <v>3</v>
      </c>
      <c r="H435">
        <v>8</v>
      </c>
      <c r="I435" t="s">
        <v>10</v>
      </c>
      <c r="J435"/>
      <c r="K435" s="4"/>
      <c r="L435" s="18"/>
      <c r="M435" s="9" t="e">
        <f>B435/K435</f>
        <v>#DIV/0!</v>
      </c>
      <c r="O435" t="s">
        <v>598</v>
      </c>
      <c r="P435" s="4">
        <v>1.35737E-13</v>
      </c>
      <c r="R435" s="4"/>
    </row>
    <row r="436" spans="1:18" x14ac:dyDescent="0.2">
      <c r="A436" t="s">
        <v>930</v>
      </c>
      <c r="B436" s="11">
        <v>1.43128E-13</v>
      </c>
      <c r="C436">
        <v>354</v>
      </c>
      <c r="D436">
        <v>355</v>
      </c>
      <c r="E436" s="18" t="e">
        <f t="shared" ca="1" si="20"/>
        <v>#N/A</v>
      </c>
      <c r="F436" t="s">
        <v>144</v>
      </c>
      <c r="G436">
        <v>4</v>
      </c>
      <c r="H436">
        <v>5</v>
      </c>
      <c r="I436" t="s">
        <v>10</v>
      </c>
      <c r="J436"/>
      <c r="K436" s="4"/>
      <c r="L436" s="18"/>
      <c r="M436" s="9" t="e">
        <f>B436/K436</f>
        <v>#DIV/0!</v>
      </c>
      <c r="O436" t="s">
        <v>599</v>
      </c>
      <c r="P436" s="4">
        <v>1.43128E-13</v>
      </c>
      <c r="R436" s="4"/>
    </row>
    <row r="437" spans="1:18" x14ac:dyDescent="0.2">
      <c r="A437" t="s">
        <v>931</v>
      </c>
      <c r="B437" s="11">
        <v>1.43665E-13</v>
      </c>
      <c r="C437">
        <v>355</v>
      </c>
      <c r="D437">
        <v>356</v>
      </c>
      <c r="E437" s="18" t="e">
        <f t="shared" ca="1" si="20"/>
        <v>#N/A</v>
      </c>
      <c r="F437" t="s">
        <v>144</v>
      </c>
      <c r="G437">
        <v>4</v>
      </c>
      <c r="H437">
        <v>7</v>
      </c>
      <c r="I437" t="s">
        <v>10</v>
      </c>
      <c r="J437"/>
      <c r="K437" s="4"/>
      <c r="L437" s="18"/>
      <c r="M437" s="9" t="e">
        <f>B437/K437</f>
        <v>#DIV/0!</v>
      </c>
      <c r="O437" t="s">
        <v>600</v>
      </c>
      <c r="P437" s="4">
        <v>1.43665E-13</v>
      </c>
      <c r="R437" s="4"/>
    </row>
    <row r="438" spans="1:18" x14ac:dyDescent="0.2">
      <c r="K438" s="4"/>
    </row>
    <row r="439" spans="1:18" x14ac:dyDescent="0.2">
      <c r="K439" s="4"/>
    </row>
    <row r="440" spans="1:18" x14ac:dyDescent="0.2">
      <c r="K440" s="4"/>
    </row>
    <row r="441" spans="1:18" x14ac:dyDescent="0.2">
      <c r="K441" s="4"/>
    </row>
    <row r="442" spans="1:18" x14ac:dyDescent="0.2">
      <c r="K442" s="4"/>
    </row>
    <row r="443" spans="1:18" x14ac:dyDescent="0.2">
      <c r="K443" s="4"/>
    </row>
    <row r="444" spans="1:18" x14ac:dyDescent="0.2">
      <c r="K444" s="4"/>
    </row>
    <row r="445" spans="1:18" x14ac:dyDescent="0.2">
      <c r="K445" s="4"/>
    </row>
    <row r="446" spans="1:18" x14ac:dyDescent="0.2">
      <c r="K446" s="4"/>
    </row>
    <row r="447" spans="1:18" x14ac:dyDescent="0.2">
      <c r="K447" s="4"/>
    </row>
    <row r="448" spans="1:18" x14ac:dyDescent="0.2">
      <c r="K448" s="4"/>
    </row>
    <row r="449" spans="11:11" x14ac:dyDescent="0.2">
      <c r="K449" s="4"/>
    </row>
    <row r="450" spans="11:11" x14ac:dyDescent="0.2">
      <c r="K450" s="4"/>
    </row>
    <row r="451" spans="11:11" x14ac:dyDescent="0.2">
      <c r="K451" s="4"/>
    </row>
    <row r="452" spans="11:11" x14ac:dyDescent="0.2">
      <c r="K452" s="4"/>
    </row>
    <row r="453" spans="11:11" x14ac:dyDescent="0.2">
      <c r="K453" s="4"/>
    </row>
    <row r="454" spans="11:11" x14ac:dyDescent="0.2">
      <c r="K454" s="4"/>
    </row>
    <row r="455" spans="11:11" x14ac:dyDescent="0.2">
      <c r="K455" s="4"/>
    </row>
    <row r="456" spans="11:11" x14ac:dyDescent="0.2">
      <c r="K456" s="4"/>
    </row>
    <row r="457" spans="11:11" x14ac:dyDescent="0.2">
      <c r="K457" s="4"/>
    </row>
    <row r="458" spans="11:11" x14ac:dyDescent="0.2">
      <c r="K458" s="4"/>
    </row>
    <row r="459" spans="11:11" x14ac:dyDescent="0.2">
      <c r="K459" s="4"/>
    </row>
    <row r="460" spans="11:11" x14ac:dyDescent="0.2">
      <c r="K460" s="4"/>
    </row>
    <row r="461" spans="11:11" x14ac:dyDescent="0.2">
      <c r="K461" s="4"/>
    </row>
    <row r="462" spans="11:11" x14ac:dyDescent="0.2">
      <c r="K462" s="4"/>
    </row>
    <row r="463" spans="11:11" x14ac:dyDescent="0.2">
      <c r="K463" s="4"/>
    </row>
    <row r="464" spans="11:11" x14ac:dyDescent="0.2">
      <c r="K464" s="4"/>
    </row>
    <row r="465" spans="11:11" x14ac:dyDescent="0.2">
      <c r="K465" s="4"/>
    </row>
    <row r="466" spans="11:11" x14ac:dyDescent="0.2">
      <c r="K466" s="4"/>
    </row>
    <row r="467" spans="11:11" x14ac:dyDescent="0.2">
      <c r="K467" s="4"/>
    </row>
    <row r="468" spans="11:11" x14ac:dyDescent="0.2">
      <c r="K468" s="4"/>
    </row>
    <row r="469" spans="11:11" x14ac:dyDescent="0.2">
      <c r="K469" s="4"/>
    </row>
    <row r="470" spans="11:11" x14ac:dyDescent="0.2">
      <c r="K470" s="4"/>
    </row>
    <row r="471" spans="11:11" x14ac:dyDescent="0.2">
      <c r="K471" s="4"/>
    </row>
    <row r="472" spans="11:11" x14ac:dyDescent="0.2">
      <c r="K472" s="4"/>
    </row>
    <row r="473" spans="11:11" x14ac:dyDescent="0.2">
      <c r="K473" s="4"/>
    </row>
    <row r="474" spans="11:11" x14ac:dyDescent="0.2">
      <c r="K474" s="4"/>
    </row>
    <row r="475" spans="11:11" x14ac:dyDescent="0.2">
      <c r="K475" s="4"/>
    </row>
    <row r="476" spans="11:11" x14ac:dyDescent="0.2">
      <c r="K476" s="4"/>
    </row>
    <row r="477" spans="11:11" x14ac:dyDescent="0.2">
      <c r="K477" s="4"/>
    </row>
    <row r="478" spans="11:11" x14ac:dyDescent="0.2">
      <c r="K478" s="4"/>
    </row>
    <row r="479" spans="11:11" x14ac:dyDescent="0.2">
      <c r="K479" s="4"/>
    </row>
    <row r="480" spans="11:11" x14ac:dyDescent="0.2">
      <c r="K480" s="4"/>
    </row>
    <row r="481" spans="11:11" x14ac:dyDescent="0.2">
      <c r="K481" s="4"/>
    </row>
    <row r="482" spans="11:11" x14ac:dyDescent="0.2">
      <c r="K482" s="4"/>
    </row>
    <row r="483" spans="11:11" x14ac:dyDescent="0.2">
      <c r="K483" s="4"/>
    </row>
    <row r="484" spans="11:11" x14ac:dyDescent="0.2">
      <c r="K484" s="4"/>
    </row>
    <row r="485" spans="11:11" x14ac:dyDescent="0.2">
      <c r="K485" s="4"/>
    </row>
    <row r="486" spans="11:11" x14ac:dyDescent="0.2">
      <c r="K486" s="4"/>
    </row>
    <row r="487" spans="11:11" x14ac:dyDescent="0.2">
      <c r="K487" s="4"/>
    </row>
    <row r="488" spans="11:11" x14ac:dyDescent="0.2">
      <c r="K488" s="4"/>
    </row>
    <row r="489" spans="11:11" x14ac:dyDescent="0.2">
      <c r="K489" s="4"/>
    </row>
    <row r="490" spans="11:11" x14ac:dyDescent="0.2">
      <c r="K490" s="4"/>
    </row>
    <row r="491" spans="11:11" x14ac:dyDescent="0.2">
      <c r="K491" s="4"/>
    </row>
    <row r="492" spans="11:11" x14ac:dyDescent="0.2">
      <c r="K492" s="4"/>
    </row>
    <row r="493" spans="11:11" x14ac:dyDescent="0.2">
      <c r="K493" s="4"/>
    </row>
    <row r="494" spans="11:11" x14ac:dyDescent="0.2">
      <c r="K494" s="4"/>
    </row>
    <row r="495" spans="11:11" x14ac:dyDescent="0.2">
      <c r="K495" s="4"/>
    </row>
    <row r="496" spans="11:11" x14ac:dyDescent="0.2">
      <c r="K496" s="4"/>
    </row>
    <row r="497" spans="11:11" x14ac:dyDescent="0.2">
      <c r="K497" s="4"/>
    </row>
    <row r="498" spans="11:11" x14ac:dyDescent="0.2">
      <c r="K498" s="4"/>
    </row>
    <row r="499" spans="11:11" x14ac:dyDescent="0.2">
      <c r="K499" s="4"/>
    </row>
    <row r="500" spans="11:11" x14ac:dyDescent="0.2">
      <c r="K500" s="4"/>
    </row>
    <row r="501" spans="11:11" x14ac:dyDescent="0.2">
      <c r="K501" s="4"/>
    </row>
    <row r="502" spans="11:11" x14ac:dyDescent="0.2">
      <c r="K502" s="4"/>
    </row>
    <row r="503" spans="11:11" x14ac:dyDescent="0.2">
      <c r="K503" s="4"/>
    </row>
    <row r="504" spans="11:11" x14ac:dyDescent="0.2">
      <c r="K504" s="4"/>
    </row>
    <row r="505" spans="11:11" x14ac:dyDescent="0.2">
      <c r="K505" s="4"/>
    </row>
    <row r="506" spans="11:11" x14ac:dyDescent="0.2">
      <c r="K506" s="4"/>
    </row>
    <row r="507" spans="11:11" x14ac:dyDescent="0.2">
      <c r="K507" s="4"/>
    </row>
    <row r="508" spans="11:11" x14ac:dyDescent="0.2">
      <c r="K508" s="4"/>
    </row>
    <row r="509" spans="11:11" x14ac:dyDescent="0.2">
      <c r="K509" s="4"/>
    </row>
    <row r="510" spans="11:11" x14ac:dyDescent="0.2">
      <c r="K510" s="4"/>
    </row>
    <row r="511" spans="11:11" x14ac:dyDescent="0.2">
      <c r="K511" s="4"/>
    </row>
    <row r="512" spans="11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full_organic.det</vt:lpstr>
      <vt:lpstr>Sheet1</vt:lpstr>
      <vt:lpstr>First iter</vt:lpstr>
      <vt:lpstr>Final 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2024-03-13T20:39:28Z</dcterms:modified>
</cp:coreProperties>
</file>