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<sst xmlns="http://schemas.openxmlformats.org/spreadsheetml/2006/main" count="235" uniqueCount="34">
  <si>
    <t>性别</t>
  </si>
  <si>
    <t>年龄</t>
  </si>
  <si>
    <t>是否出游</t>
  </si>
  <si>
    <t>消费金额</t>
  </si>
  <si>
    <t>主要类别</t>
  </si>
  <si>
    <t>主要方式</t>
  </si>
  <si>
    <t>消费原因</t>
  </si>
  <si>
    <t>消费体验</t>
  </si>
  <si>
    <t>出游</t>
  </si>
  <si>
    <t>方式</t>
  </si>
  <si>
    <t>类别</t>
  </si>
  <si>
    <t>女</t>
  </si>
  <si>
    <t>是</t>
  </si>
  <si>
    <t>旅游</t>
  </si>
  <si>
    <t>线下</t>
  </si>
  <si>
    <t>积极</t>
  </si>
  <si>
    <t>好</t>
  </si>
  <si>
    <t>男</t>
  </si>
  <si>
    <t>娱乐</t>
  </si>
  <si>
    <t>被动</t>
  </si>
  <si>
    <t>较好</t>
  </si>
  <si>
    <t>否</t>
  </si>
  <si>
    <t>购物</t>
  </si>
  <si>
    <t>线上</t>
  </si>
  <si>
    <t>一般</t>
  </si>
  <si>
    <t>餐饮</t>
  </si>
  <si>
    <t>日常用品</t>
  </si>
  <si>
    <t>较差</t>
  </si>
  <si>
    <t>负面</t>
  </si>
  <si>
    <t>数据时间: 20231001 至 20231015</t>
  </si>
  <si>
    <t>平均消费</t>
  </si>
  <si>
    <t>消费方式</t>
  </si>
  <si>
    <t>不出游</t>
  </si>
  <si>
    <t>消费类别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</si>
</sst>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Sheet2!$E$7</c:f>
              <c:strCache>
                <c:ptCount val="1"/>
                <c:pt idx="0">
                  <c:v>消费方式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34539735909767"/>
                  <c:y val="0.004570749194762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38007583092833"/>
                  <c:y val="-0.004644914191055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Sheet2!$D$8:$D$9</c:f>
              <c:strCache>
                <c:ptCount val="2"/>
                <c:pt idx="0">
                  <c:v>线上</c:v>
                </c:pt>
                <c:pt idx="1">
                  <c:v>线下</c:v>
                </c:pt>
              </c:strCache>
            </c:strRef>
          </c:cat>
          <c:val>
            <c:numRef>
              <c:f>Sheet2!$E$8:$E$9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Sheet2!$B$7</c:f>
              <c:strCache>
                <c:ptCount val="1"/>
                <c:pt idx="0">
                  <c:v>是否出游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21170885315566"/>
                  <c:y val="0.049332687451937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1801299070403"/>
                  <c:y val="-0.05488824203433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Sheet2!$A$8:$A$9</c:f>
              <c:strCache>
                <c:ptCount val="2"/>
                <c:pt idx="0">
                  <c:v>出游</c:v>
                </c:pt>
                <c:pt idx="1">
                  <c:v>不出游</c:v>
                </c:pt>
              </c:strCache>
            </c:strRef>
          </c:cat>
          <c:val>
            <c:numRef>
              <c:f>Sheet2!$B$8:$B$9</c:f>
              <c:numCache>
                <c:formatCode>General</c:formatCode>
                <c:ptCount val="2"/>
                <c:pt idx="0">
                  <c:v>18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消费金额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val>
            <c:numRef>
              <c:f>Sheet1!$D$2:$D$36</c:f>
              <c:numCache>
                <c:formatCode>General</c:formatCode>
                <c:ptCount val="35"/>
                <c:pt idx="0">
                  <c:v>1200</c:v>
                </c:pt>
                <c:pt idx="1">
                  <c:v>800</c:v>
                </c:pt>
                <c:pt idx="2">
                  <c:v>500</c:v>
                </c:pt>
                <c:pt idx="3">
                  <c:v>1500</c:v>
                </c:pt>
                <c:pt idx="4">
                  <c:v>600</c:v>
                </c:pt>
                <c:pt idx="5">
                  <c:v>900</c:v>
                </c:pt>
                <c:pt idx="6">
                  <c:v>400</c:v>
                </c:pt>
                <c:pt idx="7">
                  <c:v>1800</c:v>
                </c:pt>
                <c:pt idx="8">
                  <c:v>700</c:v>
                </c:pt>
                <c:pt idx="9">
                  <c:v>1000</c:v>
                </c:pt>
                <c:pt idx="10">
                  <c:v>600</c:v>
                </c:pt>
                <c:pt idx="11">
                  <c:v>1300</c:v>
                </c:pt>
                <c:pt idx="12">
                  <c:v>850</c:v>
                </c:pt>
                <c:pt idx="13">
                  <c:v>500</c:v>
                </c:pt>
                <c:pt idx="14">
                  <c:v>750</c:v>
                </c:pt>
                <c:pt idx="15">
                  <c:v>500</c:v>
                </c:pt>
                <c:pt idx="16">
                  <c:v>1200</c:v>
                </c:pt>
                <c:pt idx="17">
                  <c:v>800</c:v>
                </c:pt>
                <c:pt idx="18">
                  <c:v>2000</c:v>
                </c:pt>
                <c:pt idx="19">
                  <c:v>400</c:v>
                </c:pt>
                <c:pt idx="20">
                  <c:v>1500</c:v>
                </c:pt>
                <c:pt idx="21">
                  <c:v>600</c:v>
                </c:pt>
                <c:pt idx="22">
                  <c:v>1200</c:v>
                </c:pt>
                <c:pt idx="23">
                  <c:v>500</c:v>
                </c:pt>
                <c:pt idx="24">
                  <c:v>900</c:v>
                </c:pt>
                <c:pt idx="25">
                  <c:v>1200</c:v>
                </c:pt>
                <c:pt idx="26">
                  <c:v>500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500</c:v>
                </c:pt>
                <c:pt idx="31">
                  <c:v>600</c:v>
                </c:pt>
                <c:pt idx="32">
                  <c:v>700</c:v>
                </c:pt>
                <c:pt idx="33">
                  <c:v>900</c:v>
                </c:pt>
                <c:pt idx="34">
                  <c:v>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788885214"/>
        <c:axId val="51244871"/>
      </c:barChart>
      <c:catAx>
        <c:axId val="7888852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44871"/>
        <c:crosses val="autoZero"/>
        <c:auto val="1"/>
        <c:lblAlgn val="ctr"/>
        <c:lblOffset val="100"/>
        <c:noMultiLvlLbl val="0"/>
      </c:catAx>
      <c:valAx>
        <c:axId val="51244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8852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Sheet2!$B$11</c:f>
              <c:strCache>
                <c:ptCount val="1"/>
                <c:pt idx="0">
                  <c:v>消费类别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Sheet2!$A$12:$A$16</c:f>
              <c:strCache>
                <c:ptCount val="5"/>
                <c:pt idx="0">
                  <c:v>旅游</c:v>
                </c:pt>
                <c:pt idx="1">
                  <c:v>娱乐</c:v>
                </c:pt>
                <c:pt idx="2">
                  <c:v>购物</c:v>
                </c:pt>
                <c:pt idx="3">
                  <c:v>餐饮</c:v>
                </c:pt>
                <c:pt idx="4">
                  <c:v>日常用品</c:v>
                </c:pt>
              </c:strCache>
            </c:strRef>
          </c:cat>
          <c:val>
            <c:numRef>
              <c:f>Sheet2!$B$12:$B$16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107315</xdr:colOff>
      <xdr:row>2</xdr:row>
      <xdr:rowOff>78740</xdr:rowOff>
    </xdr:from>
    <xdr:to>
      <xdr:col>11</xdr:col>
      <xdr:colOff>384810</xdr:colOff>
      <xdr:row>13</xdr:row>
      <xdr:rowOff>109220</xdr:rowOff>
    </xdr:to>
    <xdr:graphicFrame>
      <xdr:nvGraphicFramePr>
        <xdr:cNvPr id="13" name="图表 12"/>
        <xdr:cNvGraphicFramePr/>
      </xdr:nvGraphicFramePr>
      <xdr:xfrm>
        <a:off x="6142355" y="543560"/>
        <a:ext cx="1496695" cy="20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46355</xdr:colOff>
      <xdr:row>2</xdr:row>
      <xdr:rowOff>84455</xdr:rowOff>
    </xdr:from>
    <xdr:to>
      <xdr:col>8</xdr:col>
      <xdr:colOff>476250</xdr:colOff>
      <xdr:row>13</xdr:row>
      <xdr:rowOff>139065</xdr:rowOff>
    </xdr:to>
    <xdr:graphicFrame>
      <xdr:nvGraphicFramePr>
        <xdr:cNvPr id="14" name="图表 13"/>
        <xdr:cNvGraphicFramePr/>
      </xdr:nvGraphicFramePr>
      <xdr:xfrm>
        <a:off x="4252595" y="549275"/>
        <a:ext cx="1649095" cy="2066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16</xdr:row>
      <xdr:rowOff>14605</xdr:rowOff>
    </xdr:from>
    <xdr:to>
      <xdr:col>7</xdr:col>
      <xdr:colOff>391160</xdr:colOff>
      <xdr:row>31</xdr:row>
      <xdr:rowOff>45720</xdr:rowOff>
    </xdr:to>
    <xdr:graphicFrame>
      <xdr:nvGraphicFramePr>
        <xdr:cNvPr id="15" name="图表 14"/>
        <xdr:cNvGraphicFramePr/>
      </xdr:nvGraphicFramePr>
      <xdr:xfrm>
        <a:off x="15240" y="3039745"/>
        <a:ext cx="5191760" cy="2774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405130</xdr:colOff>
      <xdr:row>16</xdr:row>
      <xdr:rowOff>17780</xdr:rowOff>
    </xdr:from>
    <xdr:to>
      <xdr:col>15</xdr:col>
      <xdr:colOff>377190</xdr:colOff>
      <xdr:row>31</xdr:row>
      <xdr:rowOff>48260</xdr:rowOff>
    </xdr:to>
    <xdr:graphicFrame>
      <xdr:nvGraphicFramePr>
        <xdr:cNvPr id="2" name="图表 1"/>
        <xdr:cNvGraphicFramePr/>
      </xdr:nvGraphicFramePr>
      <xdr:xfrm>
        <a:off x="5220970" y="3042920"/>
        <a:ext cx="4848860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workbookViewId="0">
      <selection activeCell="J2" sqref="J2"/>
    </sheetView>
  </sheetViews>
  <sheetFormatPr defaultColWidth="8.88888888888889" defaultRowHeight="14.4"/>
  <cols>
    <col min="5" max="6" width="8.88888888888889" style="6"/>
  </cols>
  <sheetData>
    <row r="1" spans="1:11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</row>
    <row r="2" spans="1:11">
      <c r="A2" t="s">
        <v>11</v>
      </c>
      <c r="B2">
        <v>32</v>
      </c>
      <c r="C2" t="s">
        <v>12</v>
      </c>
      <c r="D2">
        <v>1200</v>
      </c>
      <c r="E2" s="6" t="s">
        <v>13</v>
      </c>
      <c r="F2" s="6" t="s">
        <v>14</v>
      </c>
      <c r="G2" t="s">
        <v>15</v>
      </c>
      <c r="H2" t="s">
        <v>16</v>
      </c>
      <c r="I2">
        <f>IF(Sheet1!C2="是",1,0)</f>
        <v>1</v>
      </c>
      <c r="J2">
        <f>IF(Sheet1!F2="线下",1,0)</f>
        <v>1</v>
      </c>
      <c r="K2">
        <f>_xlfn.IFS(Sheet1!E2="旅游",1,Sheet1!E2="娱乐",2,Sheet1!E2="购物",3,Sheet1!E2="餐饮",4,Sheet1!E2="日常用品",5)</f>
        <v>1</v>
      </c>
    </row>
    <row r="3" spans="1:11">
      <c r="A3" t="s">
        <v>17</v>
      </c>
      <c r="B3">
        <v>45</v>
      </c>
      <c r="C3" t="s">
        <v>12</v>
      </c>
      <c r="D3">
        <v>800</v>
      </c>
      <c r="E3" s="6" t="s">
        <v>18</v>
      </c>
      <c r="F3" s="6" t="s">
        <v>14</v>
      </c>
      <c r="G3" t="s">
        <v>19</v>
      </c>
      <c r="H3" t="s">
        <v>20</v>
      </c>
      <c r="I3">
        <f>IF(Sheet1!C3="是",1,0)</f>
        <v>1</v>
      </c>
      <c r="J3">
        <f>IF(Sheet1!F3="线下",1,0)</f>
        <v>1</v>
      </c>
      <c r="K3">
        <f>_xlfn.IFS(Sheet1!E3="旅游",1,Sheet1!E3="娱乐",2,Sheet1!E3="购物",3,Sheet1!E3="餐饮",4,Sheet1!E3="日常用品",5)</f>
        <v>2</v>
      </c>
    </row>
    <row r="4" spans="1:11">
      <c r="A4" t="s">
        <v>11</v>
      </c>
      <c r="B4">
        <v>28</v>
      </c>
      <c r="C4" t="s">
        <v>21</v>
      </c>
      <c r="D4">
        <v>500</v>
      </c>
      <c r="E4" s="6" t="s">
        <v>22</v>
      </c>
      <c r="F4" s="6" t="s">
        <v>23</v>
      </c>
      <c r="G4" t="s">
        <v>15</v>
      </c>
      <c r="H4" t="s">
        <v>24</v>
      </c>
      <c r="I4">
        <f>IF(Sheet1!C4="是",1,0)</f>
        <v>0</v>
      </c>
      <c r="J4">
        <f>IF(Sheet1!F4="线下",1,0)</f>
        <v>0</v>
      </c>
      <c r="K4">
        <f>_xlfn.IFS(Sheet1!E4="旅游",1,Sheet1!E4="娱乐",2,Sheet1!E4="购物",3,Sheet1!E4="餐饮",4,Sheet1!E4="日常用品",5)</f>
        <v>3</v>
      </c>
    </row>
    <row r="5" spans="1:11">
      <c r="A5" t="s">
        <v>17</v>
      </c>
      <c r="B5">
        <v>38</v>
      </c>
      <c r="C5" t="s">
        <v>12</v>
      </c>
      <c r="D5">
        <v>1500</v>
      </c>
      <c r="E5" s="6" t="s">
        <v>25</v>
      </c>
      <c r="F5" s="6" t="s">
        <v>14</v>
      </c>
      <c r="G5" t="s">
        <v>15</v>
      </c>
      <c r="H5" t="s">
        <v>20</v>
      </c>
      <c r="I5">
        <f>IF(Sheet1!C5="是",1,0)</f>
        <v>1</v>
      </c>
      <c r="J5">
        <f>IF(Sheet1!F5="线下",1,0)</f>
        <v>1</v>
      </c>
      <c r="K5">
        <f>_xlfn.IFS(Sheet1!E5="旅游",1,Sheet1!E5="娱乐",2,Sheet1!E5="购物",3,Sheet1!E5="餐饮",4,Sheet1!E5="日常用品",5)</f>
        <v>4</v>
      </c>
    </row>
    <row r="6" spans="1:11">
      <c r="A6" t="s">
        <v>11</v>
      </c>
      <c r="B6">
        <v>24</v>
      </c>
      <c r="C6" t="s">
        <v>12</v>
      </c>
      <c r="D6">
        <v>600</v>
      </c>
      <c r="E6" s="6" t="s">
        <v>26</v>
      </c>
      <c r="F6" s="6" t="s">
        <v>14</v>
      </c>
      <c r="G6" t="s">
        <v>19</v>
      </c>
      <c r="H6" t="s">
        <v>24</v>
      </c>
      <c r="I6">
        <f>IF(Sheet1!C6="是",1,0)</f>
        <v>1</v>
      </c>
      <c r="J6">
        <f>IF(Sheet1!F6="线下",1,0)</f>
        <v>1</v>
      </c>
      <c r="K6">
        <f>_xlfn.IFS(Sheet1!E6="旅游",1,Sheet1!E6="娱乐",2,Sheet1!E6="购物",3,Sheet1!E6="餐饮",4,Sheet1!E6="日常用品",5)</f>
        <v>5</v>
      </c>
    </row>
    <row r="7" spans="1:11">
      <c r="A7" t="s">
        <v>11</v>
      </c>
      <c r="B7">
        <v>37</v>
      </c>
      <c r="C7" t="s">
        <v>12</v>
      </c>
      <c r="D7">
        <v>900</v>
      </c>
      <c r="E7" s="6" t="s">
        <v>22</v>
      </c>
      <c r="F7" s="6" t="s">
        <v>23</v>
      </c>
      <c r="G7" t="s">
        <v>15</v>
      </c>
      <c r="H7" t="s">
        <v>20</v>
      </c>
      <c r="I7">
        <f>IF(Sheet1!C7="是",1,0)</f>
        <v>1</v>
      </c>
      <c r="J7">
        <f>IF(Sheet1!F7="线下",1,0)</f>
        <v>0</v>
      </c>
      <c r="K7">
        <f>_xlfn.IFS(Sheet1!E7="旅游",1,Sheet1!E7="娱乐",2,Sheet1!E7="购物",3,Sheet1!E7="餐饮",4,Sheet1!E7="日常用品",5)</f>
        <v>3</v>
      </c>
    </row>
    <row r="8" spans="1:11">
      <c r="A8" t="s">
        <v>17</v>
      </c>
      <c r="B8">
        <v>31</v>
      </c>
      <c r="C8" t="s">
        <v>21</v>
      </c>
      <c r="D8">
        <v>400</v>
      </c>
      <c r="E8" s="6" t="s">
        <v>26</v>
      </c>
      <c r="F8" s="6" t="s">
        <v>14</v>
      </c>
      <c r="G8" t="s">
        <v>19</v>
      </c>
      <c r="H8" t="s">
        <v>24</v>
      </c>
      <c r="I8">
        <f>IF(Sheet1!C8="是",1,0)</f>
        <v>0</v>
      </c>
      <c r="J8">
        <f>IF(Sheet1!F8="线下",1,0)</f>
        <v>1</v>
      </c>
      <c r="K8">
        <f>_xlfn.IFS(Sheet1!E8="旅游",1,Sheet1!E8="娱乐",2,Sheet1!E8="购物",3,Sheet1!E8="餐饮",4,Sheet1!E8="日常用品",5)</f>
        <v>5</v>
      </c>
    </row>
    <row r="9" spans="1:11">
      <c r="A9" t="s">
        <v>11</v>
      </c>
      <c r="B9">
        <v>45</v>
      </c>
      <c r="C9" t="s">
        <v>12</v>
      </c>
      <c r="D9">
        <v>1800</v>
      </c>
      <c r="E9" s="6" t="s">
        <v>13</v>
      </c>
      <c r="F9" s="6" t="s">
        <v>14</v>
      </c>
      <c r="G9" t="s">
        <v>15</v>
      </c>
      <c r="H9" t="s">
        <v>16</v>
      </c>
      <c r="I9">
        <f>IF(Sheet1!C9="是",1,0)</f>
        <v>1</v>
      </c>
      <c r="J9">
        <f>IF(Sheet1!F9="线下",1,0)</f>
        <v>1</v>
      </c>
      <c r="K9">
        <f>_xlfn.IFS(Sheet1!E9="旅游",1,Sheet1!E9="娱乐",2,Sheet1!E9="购物",3,Sheet1!E9="餐饮",4,Sheet1!E9="日常用品",5)</f>
        <v>1</v>
      </c>
    </row>
    <row r="10" spans="1:11">
      <c r="A10" t="s">
        <v>17</v>
      </c>
      <c r="B10">
        <v>26</v>
      </c>
      <c r="C10" t="s">
        <v>12</v>
      </c>
      <c r="D10">
        <v>700</v>
      </c>
      <c r="E10" s="6" t="s">
        <v>25</v>
      </c>
      <c r="F10" s="6" t="s">
        <v>14</v>
      </c>
      <c r="G10" t="s">
        <v>15</v>
      </c>
      <c r="H10" t="s">
        <v>24</v>
      </c>
      <c r="I10">
        <f>IF(Sheet1!C10="是",1,0)</f>
        <v>1</v>
      </c>
      <c r="J10">
        <f>IF(Sheet1!F10="线下",1,0)</f>
        <v>1</v>
      </c>
      <c r="K10">
        <f>_xlfn.IFS(Sheet1!E10="旅游",1,Sheet1!E10="娱乐",2,Sheet1!E10="购物",3,Sheet1!E10="餐饮",4,Sheet1!E10="日常用品",5)</f>
        <v>4</v>
      </c>
    </row>
    <row r="11" spans="1:11">
      <c r="A11" t="s">
        <v>11</v>
      </c>
      <c r="B11">
        <v>33</v>
      </c>
      <c r="C11" t="s">
        <v>12</v>
      </c>
      <c r="D11">
        <v>1000</v>
      </c>
      <c r="E11" s="6" t="s">
        <v>18</v>
      </c>
      <c r="F11" s="6" t="s">
        <v>14</v>
      </c>
      <c r="G11" t="s">
        <v>15</v>
      </c>
      <c r="H11" t="s">
        <v>20</v>
      </c>
      <c r="I11">
        <f>IF(Sheet1!C11="是",1,0)</f>
        <v>1</v>
      </c>
      <c r="J11">
        <f>IF(Sheet1!F11="线下",1,0)</f>
        <v>1</v>
      </c>
      <c r="K11">
        <f>_xlfn.IFS(Sheet1!E11="旅游",1,Sheet1!E11="娱乐",2,Sheet1!E11="购物",3,Sheet1!E11="餐饮",4,Sheet1!E11="日常用品",5)</f>
        <v>2</v>
      </c>
    </row>
    <row r="12" spans="1:11">
      <c r="A12" t="s">
        <v>17</v>
      </c>
      <c r="B12">
        <v>40</v>
      </c>
      <c r="C12" t="s">
        <v>21</v>
      </c>
      <c r="D12">
        <v>600</v>
      </c>
      <c r="E12" s="6" t="s">
        <v>22</v>
      </c>
      <c r="F12" s="6" t="s">
        <v>23</v>
      </c>
      <c r="G12" t="s">
        <v>19</v>
      </c>
      <c r="H12" t="s">
        <v>27</v>
      </c>
      <c r="I12">
        <f>IF(Sheet1!C12="是",1,0)</f>
        <v>0</v>
      </c>
      <c r="J12">
        <f>IF(Sheet1!F12="线下",1,0)</f>
        <v>0</v>
      </c>
      <c r="K12">
        <f>_xlfn.IFS(Sheet1!E12="旅游",1,Sheet1!E12="娱乐",2,Sheet1!E12="购物",3,Sheet1!E12="餐饮",4,Sheet1!E12="日常用品",5)</f>
        <v>3</v>
      </c>
    </row>
    <row r="13" spans="1:11">
      <c r="A13" t="s">
        <v>11</v>
      </c>
      <c r="B13">
        <v>29</v>
      </c>
      <c r="C13" t="s">
        <v>12</v>
      </c>
      <c r="D13">
        <v>1300</v>
      </c>
      <c r="E13" s="6" t="s">
        <v>25</v>
      </c>
      <c r="F13" s="6" t="s">
        <v>14</v>
      </c>
      <c r="G13" t="s">
        <v>15</v>
      </c>
      <c r="H13" t="s">
        <v>16</v>
      </c>
      <c r="I13">
        <f>IF(Sheet1!C13="是",1,0)</f>
        <v>1</v>
      </c>
      <c r="J13">
        <f>IF(Sheet1!F13="线下",1,0)</f>
        <v>1</v>
      </c>
      <c r="K13">
        <f>_xlfn.IFS(Sheet1!E13="旅游",1,Sheet1!E13="娱乐",2,Sheet1!E13="购物",3,Sheet1!E13="餐饮",4,Sheet1!E13="日常用品",5)</f>
        <v>4</v>
      </c>
    </row>
    <row r="14" spans="1:11">
      <c r="A14" t="s">
        <v>17</v>
      </c>
      <c r="B14">
        <v>36</v>
      </c>
      <c r="C14" t="s">
        <v>12</v>
      </c>
      <c r="D14">
        <v>850</v>
      </c>
      <c r="E14" s="6" t="s">
        <v>13</v>
      </c>
      <c r="F14" s="6" t="s">
        <v>14</v>
      </c>
      <c r="G14" t="s">
        <v>15</v>
      </c>
      <c r="H14" t="s">
        <v>20</v>
      </c>
      <c r="I14">
        <f>IF(Sheet1!C14="是",1,0)</f>
        <v>1</v>
      </c>
      <c r="J14">
        <f>IF(Sheet1!F14="线下",1,0)</f>
        <v>1</v>
      </c>
      <c r="K14">
        <f>_xlfn.IFS(Sheet1!E14="旅游",1,Sheet1!E14="娱乐",2,Sheet1!E14="购物",3,Sheet1!E14="餐饮",4,Sheet1!E14="日常用品",5)</f>
        <v>1</v>
      </c>
    </row>
    <row r="15" spans="1:11">
      <c r="A15" t="s">
        <v>11</v>
      </c>
      <c r="B15">
        <v>42</v>
      </c>
      <c r="C15" t="s">
        <v>21</v>
      </c>
      <c r="D15">
        <v>500</v>
      </c>
      <c r="E15" s="6" t="s">
        <v>26</v>
      </c>
      <c r="F15" s="6" t="s">
        <v>23</v>
      </c>
      <c r="G15" t="s">
        <v>19</v>
      </c>
      <c r="H15" t="s">
        <v>24</v>
      </c>
      <c r="I15">
        <f>IF(Sheet1!C15="是",1,0)</f>
        <v>0</v>
      </c>
      <c r="J15">
        <f>IF(Sheet1!F15="线下",1,0)</f>
        <v>0</v>
      </c>
      <c r="K15">
        <f>_xlfn.IFS(Sheet1!E15="旅游",1,Sheet1!E15="娱乐",2,Sheet1!E15="购物",3,Sheet1!E15="餐饮",4,Sheet1!E15="日常用品",5)</f>
        <v>5</v>
      </c>
    </row>
    <row r="16" spans="1:11">
      <c r="A16" t="s">
        <v>17</v>
      </c>
      <c r="B16">
        <v>27</v>
      </c>
      <c r="C16" t="s">
        <v>12</v>
      </c>
      <c r="D16">
        <v>750</v>
      </c>
      <c r="E16" s="6" t="s">
        <v>18</v>
      </c>
      <c r="F16" s="6" t="s">
        <v>14</v>
      </c>
      <c r="G16" t="s">
        <v>15</v>
      </c>
      <c r="H16" t="s">
        <v>20</v>
      </c>
      <c r="I16">
        <f>IF(Sheet1!C16="是",1,0)</f>
        <v>1</v>
      </c>
      <c r="J16">
        <f>IF(Sheet1!F16="线下",1,0)</f>
        <v>1</v>
      </c>
      <c r="K16">
        <f>_xlfn.IFS(Sheet1!E16="旅游",1,Sheet1!E16="娱乐",2,Sheet1!E16="购物",3,Sheet1!E16="餐饮",4,Sheet1!E16="日常用品",5)</f>
        <v>2</v>
      </c>
    </row>
    <row r="17" spans="1:11">
      <c r="A17" t="s">
        <v>11</v>
      </c>
      <c r="B17">
        <v>25</v>
      </c>
      <c r="C17" t="s">
        <v>12</v>
      </c>
      <c r="D17">
        <v>500</v>
      </c>
      <c r="E17" s="6" t="s">
        <v>26</v>
      </c>
      <c r="F17" s="6" t="s">
        <v>14</v>
      </c>
      <c r="G17" t="s">
        <v>15</v>
      </c>
      <c r="H17" t="s">
        <v>20</v>
      </c>
      <c r="I17">
        <f>IF(Sheet1!C17="是",1,0)</f>
        <v>1</v>
      </c>
      <c r="J17">
        <f>IF(Sheet1!F17="线下",1,0)</f>
        <v>1</v>
      </c>
      <c r="K17">
        <f>_xlfn.IFS(Sheet1!E17="旅游",1,Sheet1!E17="娱乐",2,Sheet1!E17="购物",3,Sheet1!E17="餐饮",4,Sheet1!E17="日常用品",5)</f>
        <v>5</v>
      </c>
    </row>
    <row r="18" spans="1:11">
      <c r="A18" t="s">
        <v>17</v>
      </c>
      <c r="B18">
        <v>45</v>
      </c>
      <c r="C18" t="s">
        <v>21</v>
      </c>
      <c r="D18">
        <v>1200</v>
      </c>
      <c r="E18" s="6" t="s">
        <v>18</v>
      </c>
      <c r="F18" s="6" t="s">
        <v>14</v>
      </c>
      <c r="G18" t="s">
        <v>15</v>
      </c>
      <c r="H18" t="s">
        <v>16</v>
      </c>
      <c r="I18">
        <f>IF(Sheet1!C18="是",1,0)</f>
        <v>0</v>
      </c>
      <c r="J18">
        <f>IF(Sheet1!F18="线下",1,0)</f>
        <v>1</v>
      </c>
      <c r="K18">
        <f>_xlfn.IFS(Sheet1!E18="旅游",1,Sheet1!E18="娱乐",2,Sheet1!E18="购物",3,Sheet1!E18="餐饮",4,Sheet1!E18="日常用品",5)</f>
        <v>2</v>
      </c>
    </row>
    <row r="19" spans="1:11">
      <c r="A19" t="s">
        <v>11</v>
      </c>
      <c r="B19">
        <v>47</v>
      </c>
      <c r="C19" t="s">
        <v>21</v>
      </c>
      <c r="D19">
        <v>800</v>
      </c>
      <c r="E19" s="6" t="s">
        <v>26</v>
      </c>
      <c r="F19" s="6" t="s">
        <v>23</v>
      </c>
      <c r="G19" t="s">
        <v>15</v>
      </c>
      <c r="H19" t="s">
        <v>20</v>
      </c>
      <c r="I19">
        <f>IF(Sheet1!C19="是",1,0)</f>
        <v>0</v>
      </c>
      <c r="J19">
        <f>IF(Sheet1!F19="线下",1,0)</f>
        <v>0</v>
      </c>
      <c r="K19">
        <f>_xlfn.IFS(Sheet1!E19="旅游",1,Sheet1!E19="娱乐",2,Sheet1!E19="购物",3,Sheet1!E19="餐饮",4,Sheet1!E19="日常用品",5)</f>
        <v>5</v>
      </c>
    </row>
    <row r="20" spans="1:11">
      <c r="A20" t="s">
        <v>11</v>
      </c>
      <c r="B20">
        <v>32</v>
      </c>
      <c r="C20" t="s">
        <v>21</v>
      </c>
      <c r="D20">
        <v>2000</v>
      </c>
      <c r="E20" s="6" t="s">
        <v>22</v>
      </c>
      <c r="F20" s="6" t="s">
        <v>23</v>
      </c>
      <c r="G20" t="s">
        <v>15</v>
      </c>
      <c r="H20" t="s">
        <v>16</v>
      </c>
      <c r="I20">
        <f>IF(Sheet1!C20="是",1,0)</f>
        <v>0</v>
      </c>
      <c r="J20">
        <f>IF(Sheet1!F20="线下",1,0)</f>
        <v>0</v>
      </c>
      <c r="K20">
        <f>_xlfn.IFS(Sheet1!E20="旅游",1,Sheet1!E20="娱乐",2,Sheet1!E20="购物",3,Sheet1!E20="餐饮",4,Sheet1!E20="日常用品",5)</f>
        <v>3</v>
      </c>
    </row>
    <row r="21" spans="1:11">
      <c r="A21" t="s">
        <v>17</v>
      </c>
      <c r="B21">
        <v>19</v>
      </c>
      <c r="C21" t="s">
        <v>12</v>
      </c>
      <c r="D21">
        <v>400</v>
      </c>
      <c r="E21" s="6" t="s">
        <v>13</v>
      </c>
      <c r="F21" s="6" t="s">
        <v>14</v>
      </c>
      <c r="G21" t="s">
        <v>15</v>
      </c>
      <c r="H21" t="s">
        <v>27</v>
      </c>
      <c r="I21">
        <f>IF(Sheet1!C21="是",1,0)</f>
        <v>1</v>
      </c>
      <c r="J21">
        <f>IF(Sheet1!F21="线下",1,0)</f>
        <v>1</v>
      </c>
      <c r="K21">
        <f>_xlfn.IFS(Sheet1!E21="旅游",1,Sheet1!E21="娱乐",2,Sheet1!E21="购物",3,Sheet1!E21="餐饮",4,Sheet1!E21="日常用品",5)</f>
        <v>1</v>
      </c>
    </row>
    <row r="22" spans="1:11">
      <c r="A22" t="s">
        <v>11</v>
      </c>
      <c r="B22">
        <v>33</v>
      </c>
      <c r="C22" t="s">
        <v>21</v>
      </c>
      <c r="D22">
        <v>1500</v>
      </c>
      <c r="E22" s="6" t="s">
        <v>26</v>
      </c>
      <c r="F22" s="6" t="s">
        <v>23</v>
      </c>
      <c r="G22" t="s">
        <v>19</v>
      </c>
      <c r="H22" t="s">
        <v>16</v>
      </c>
      <c r="I22">
        <f>IF(Sheet1!C22="是",1,0)</f>
        <v>0</v>
      </c>
      <c r="J22">
        <f>IF(Sheet1!F22="线下",1,0)</f>
        <v>0</v>
      </c>
      <c r="K22">
        <f>_xlfn.IFS(Sheet1!E22="旅游",1,Sheet1!E22="娱乐",2,Sheet1!E22="购物",3,Sheet1!E22="餐饮",4,Sheet1!E22="日常用品",5)</f>
        <v>5</v>
      </c>
    </row>
    <row r="23" spans="1:11">
      <c r="A23" t="s">
        <v>11</v>
      </c>
      <c r="B23">
        <v>27</v>
      </c>
      <c r="C23" t="s">
        <v>12</v>
      </c>
      <c r="D23">
        <v>600</v>
      </c>
      <c r="E23" s="6" t="s">
        <v>18</v>
      </c>
      <c r="F23" s="6" t="s">
        <v>14</v>
      </c>
      <c r="G23" t="s">
        <v>15</v>
      </c>
      <c r="H23" t="s">
        <v>24</v>
      </c>
      <c r="I23">
        <f>IF(Sheet1!C23="是",1,0)</f>
        <v>1</v>
      </c>
      <c r="J23">
        <f>IF(Sheet1!F23="线下",1,0)</f>
        <v>1</v>
      </c>
      <c r="K23">
        <f>_xlfn.IFS(Sheet1!E23="旅游",1,Sheet1!E23="娱乐",2,Sheet1!E23="购物",3,Sheet1!E23="餐饮",4,Sheet1!E23="日常用品",5)</f>
        <v>2</v>
      </c>
    </row>
    <row r="24" spans="1:11">
      <c r="A24" t="s">
        <v>17</v>
      </c>
      <c r="B24">
        <v>47</v>
      </c>
      <c r="C24" t="s">
        <v>12</v>
      </c>
      <c r="D24">
        <v>1200</v>
      </c>
      <c r="E24" s="6" t="s">
        <v>25</v>
      </c>
      <c r="F24" s="6" t="s">
        <v>23</v>
      </c>
      <c r="G24" t="s">
        <v>28</v>
      </c>
      <c r="H24" t="s">
        <v>16</v>
      </c>
      <c r="I24">
        <f>IF(Sheet1!C24="是",1,0)</f>
        <v>1</v>
      </c>
      <c r="J24">
        <f>IF(Sheet1!F24="线下",1,0)</f>
        <v>0</v>
      </c>
      <c r="K24">
        <f>_xlfn.IFS(Sheet1!E24="旅游",1,Sheet1!E24="娱乐",2,Sheet1!E24="购物",3,Sheet1!E24="餐饮",4,Sheet1!E24="日常用品",5)</f>
        <v>4</v>
      </c>
    </row>
    <row r="25" spans="1:11">
      <c r="A25" t="s">
        <v>17</v>
      </c>
      <c r="B25">
        <v>52</v>
      </c>
      <c r="C25" t="s">
        <v>21</v>
      </c>
      <c r="D25">
        <v>500</v>
      </c>
      <c r="E25" s="6" t="s">
        <v>26</v>
      </c>
      <c r="F25" s="6" t="s">
        <v>23</v>
      </c>
      <c r="G25" t="s">
        <v>19</v>
      </c>
      <c r="H25" t="s">
        <v>20</v>
      </c>
      <c r="I25">
        <f>IF(Sheet1!C25="是",1,0)</f>
        <v>0</v>
      </c>
      <c r="J25">
        <f>IF(Sheet1!F25="线下",1,0)</f>
        <v>0</v>
      </c>
      <c r="K25">
        <f>_xlfn.IFS(Sheet1!E25="旅游",1,Sheet1!E25="娱乐",2,Sheet1!E25="购物",3,Sheet1!E25="餐饮",4,Sheet1!E25="日常用品",5)</f>
        <v>5</v>
      </c>
    </row>
    <row r="26" spans="1:11">
      <c r="A26" t="s">
        <v>11</v>
      </c>
      <c r="B26">
        <v>22</v>
      </c>
      <c r="C26" t="s">
        <v>21</v>
      </c>
      <c r="D26">
        <v>900</v>
      </c>
      <c r="E26" s="6" t="s">
        <v>18</v>
      </c>
      <c r="F26" s="6" t="s">
        <v>23</v>
      </c>
      <c r="G26" t="s">
        <v>15</v>
      </c>
      <c r="H26" t="s">
        <v>20</v>
      </c>
      <c r="I26">
        <f>IF(Sheet1!C26="是",1,0)</f>
        <v>0</v>
      </c>
      <c r="J26">
        <f>IF(Sheet1!F26="线下",1,0)</f>
        <v>0</v>
      </c>
      <c r="K26">
        <f>_xlfn.IFS(Sheet1!E26="旅游",1,Sheet1!E26="娱乐",2,Sheet1!E26="购物",3,Sheet1!E26="餐饮",4,Sheet1!E26="日常用品",5)</f>
        <v>2</v>
      </c>
    </row>
    <row r="27" spans="1:11">
      <c r="A27" t="s">
        <v>11</v>
      </c>
      <c r="B27">
        <v>35</v>
      </c>
      <c r="C27" t="s">
        <v>12</v>
      </c>
      <c r="D27">
        <v>1200</v>
      </c>
      <c r="E27" s="6" t="s">
        <v>13</v>
      </c>
      <c r="F27" s="6" t="s">
        <v>14</v>
      </c>
      <c r="G27" t="s">
        <v>15</v>
      </c>
      <c r="H27" t="s">
        <v>20</v>
      </c>
      <c r="I27">
        <f>IF(Sheet1!C27="是",1,0)</f>
        <v>1</v>
      </c>
      <c r="J27">
        <f>IF(Sheet1!F27="线下",1,0)</f>
        <v>1</v>
      </c>
      <c r="K27">
        <f>_xlfn.IFS(Sheet1!E27="旅游",1,Sheet1!E27="娱乐",2,Sheet1!E27="购物",3,Sheet1!E27="餐饮",4,Sheet1!E27="日常用品",5)</f>
        <v>1</v>
      </c>
    </row>
    <row r="28" spans="1:11">
      <c r="A28" t="s">
        <v>11</v>
      </c>
      <c r="B28">
        <v>48</v>
      </c>
      <c r="C28" t="s">
        <v>21</v>
      </c>
      <c r="D28">
        <v>500</v>
      </c>
      <c r="E28" s="6" t="s">
        <v>22</v>
      </c>
      <c r="F28" s="6" t="s">
        <v>23</v>
      </c>
      <c r="G28" t="s">
        <v>15</v>
      </c>
      <c r="H28" t="s">
        <v>24</v>
      </c>
      <c r="I28">
        <f>IF(Sheet1!C28="是",1,0)</f>
        <v>0</v>
      </c>
      <c r="J28">
        <f>IF(Sheet1!F28="线下",1,0)</f>
        <v>0</v>
      </c>
      <c r="K28">
        <f>_xlfn.IFS(Sheet1!E28="旅游",1,Sheet1!E28="娱乐",2,Sheet1!E28="购物",3,Sheet1!E28="餐饮",4,Sheet1!E28="日常用品",5)</f>
        <v>3</v>
      </c>
    </row>
    <row r="29" spans="1:11">
      <c r="A29" t="s">
        <v>17</v>
      </c>
      <c r="B29">
        <v>43</v>
      </c>
      <c r="C29" t="s">
        <v>21</v>
      </c>
      <c r="D29">
        <v>400</v>
      </c>
      <c r="E29" s="6" t="s">
        <v>25</v>
      </c>
      <c r="F29" s="6" t="s">
        <v>23</v>
      </c>
      <c r="G29" t="s">
        <v>15</v>
      </c>
      <c r="H29" t="s">
        <v>24</v>
      </c>
      <c r="I29">
        <f>IF(Sheet1!C29="是",1,0)</f>
        <v>0</v>
      </c>
      <c r="J29">
        <f>IF(Sheet1!F29="线下",1,0)</f>
        <v>0</v>
      </c>
      <c r="K29">
        <f>_xlfn.IFS(Sheet1!E29="旅游",1,Sheet1!E29="娱乐",2,Sheet1!E29="购物",3,Sheet1!E29="餐饮",4,Sheet1!E29="日常用品",5)</f>
        <v>4</v>
      </c>
    </row>
    <row r="30" spans="1:11">
      <c r="A30" t="s">
        <v>11</v>
      </c>
      <c r="B30">
        <v>36</v>
      </c>
      <c r="C30" t="s">
        <v>21</v>
      </c>
      <c r="D30">
        <v>800</v>
      </c>
      <c r="E30" s="6" t="s">
        <v>25</v>
      </c>
      <c r="F30" s="6" t="s">
        <v>14</v>
      </c>
      <c r="G30" t="s">
        <v>28</v>
      </c>
      <c r="H30" t="s">
        <v>16</v>
      </c>
      <c r="I30">
        <f>IF(Sheet1!C30="是",1,0)</f>
        <v>0</v>
      </c>
      <c r="J30">
        <f>IF(Sheet1!F30="线下",1,0)</f>
        <v>1</v>
      </c>
      <c r="K30">
        <f>_xlfn.IFS(Sheet1!E30="旅游",1,Sheet1!E30="娱乐",2,Sheet1!E30="购物",3,Sheet1!E30="餐饮",4,Sheet1!E30="日常用品",5)</f>
        <v>4</v>
      </c>
    </row>
    <row r="31" spans="1:11">
      <c r="A31" t="s">
        <v>17</v>
      </c>
      <c r="B31">
        <v>61</v>
      </c>
      <c r="C31" t="s">
        <v>12</v>
      </c>
      <c r="D31">
        <v>800</v>
      </c>
      <c r="E31" s="6" t="s">
        <v>13</v>
      </c>
      <c r="F31" s="6" t="s">
        <v>14</v>
      </c>
      <c r="G31" t="s">
        <v>19</v>
      </c>
      <c r="H31" t="s">
        <v>16</v>
      </c>
      <c r="I31">
        <f>IF(Sheet1!C31="是",1,0)</f>
        <v>1</v>
      </c>
      <c r="J31">
        <f>IF(Sheet1!F31="线下",1,0)</f>
        <v>1</v>
      </c>
      <c r="K31">
        <f>_xlfn.IFS(Sheet1!E31="旅游",1,Sheet1!E31="娱乐",2,Sheet1!E31="购物",3,Sheet1!E31="餐饮",4,Sheet1!E31="日常用品",5)</f>
        <v>1</v>
      </c>
    </row>
    <row r="32" spans="1:11">
      <c r="A32" t="s">
        <v>17</v>
      </c>
      <c r="B32">
        <v>48</v>
      </c>
      <c r="C32" t="s">
        <v>21</v>
      </c>
      <c r="D32">
        <v>500</v>
      </c>
      <c r="E32" s="6" t="s">
        <v>18</v>
      </c>
      <c r="F32" s="6" t="s">
        <v>23</v>
      </c>
      <c r="G32" t="s">
        <v>15</v>
      </c>
      <c r="H32" t="s">
        <v>24</v>
      </c>
      <c r="I32">
        <f>IF(Sheet1!C32="是",1,0)</f>
        <v>0</v>
      </c>
      <c r="J32">
        <f>IF(Sheet1!F32="线下",1,0)</f>
        <v>0</v>
      </c>
      <c r="K32">
        <f>_xlfn.IFS(Sheet1!E32="旅游",1,Sheet1!E32="娱乐",2,Sheet1!E32="购物",3,Sheet1!E32="餐饮",4,Sheet1!E32="日常用品",5)</f>
        <v>2</v>
      </c>
    </row>
    <row r="33" spans="1:11">
      <c r="A33" t="s">
        <v>17</v>
      </c>
      <c r="B33">
        <v>39</v>
      </c>
      <c r="C33" t="s">
        <v>12</v>
      </c>
      <c r="D33">
        <v>600</v>
      </c>
      <c r="E33" s="6" t="s">
        <v>13</v>
      </c>
      <c r="F33" s="6" t="s">
        <v>14</v>
      </c>
      <c r="G33" t="s">
        <v>15</v>
      </c>
      <c r="H33" t="s">
        <v>20</v>
      </c>
      <c r="I33">
        <f>IF(Sheet1!C33="是",1,0)</f>
        <v>1</v>
      </c>
      <c r="J33">
        <f>IF(Sheet1!F33="线下",1,0)</f>
        <v>1</v>
      </c>
      <c r="K33">
        <f>_xlfn.IFS(Sheet1!E33="旅游",1,Sheet1!E33="娱乐",2,Sheet1!E33="购物",3,Sheet1!E33="餐饮",4,Sheet1!E33="日常用品",5)</f>
        <v>1</v>
      </c>
    </row>
    <row r="34" spans="1:11">
      <c r="A34" t="s">
        <v>11</v>
      </c>
      <c r="B34">
        <v>31</v>
      </c>
      <c r="C34" t="s">
        <v>21</v>
      </c>
      <c r="D34">
        <v>700</v>
      </c>
      <c r="E34" s="6" t="s">
        <v>22</v>
      </c>
      <c r="F34" s="6" t="s">
        <v>23</v>
      </c>
      <c r="G34" t="s">
        <v>15</v>
      </c>
      <c r="H34" t="s">
        <v>24</v>
      </c>
      <c r="I34">
        <f>IF(Sheet1!C34="是",1,0)</f>
        <v>0</v>
      </c>
      <c r="J34">
        <f>IF(Sheet1!F34="线下",1,0)</f>
        <v>0</v>
      </c>
      <c r="K34">
        <f>_xlfn.IFS(Sheet1!E34="旅游",1,Sheet1!E34="娱乐",2,Sheet1!E34="购物",3,Sheet1!E34="餐饮",4,Sheet1!E34="日常用品",5)</f>
        <v>3</v>
      </c>
    </row>
    <row r="35" spans="1:11">
      <c r="A35" t="s">
        <v>11</v>
      </c>
      <c r="B35">
        <v>29</v>
      </c>
      <c r="C35" t="s">
        <v>21</v>
      </c>
      <c r="D35">
        <v>900</v>
      </c>
      <c r="E35" s="6" t="s">
        <v>26</v>
      </c>
      <c r="F35" s="6" t="s">
        <v>23</v>
      </c>
      <c r="G35" t="s">
        <v>15</v>
      </c>
      <c r="H35" t="s">
        <v>20</v>
      </c>
      <c r="I35">
        <f>IF(Sheet1!C35="是",1,0)</f>
        <v>0</v>
      </c>
      <c r="J35">
        <f>IF(Sheet1!F35="线下",1,0)</f>
        <v>0</v>
      </c>
      <c r="K35">
        <f>_xlfn.IFS(Sheet1!E35="旅游",1,Sheet1!E35="娱乐",2,Sheet1!E35="购物",3,Sheet1!E35="餐饮",4,Sheet1!E35="日常用品",5)</f>
        <v>5</v>
      </c>
    </row>
    <row r="36" spans="1:11">
      <c r="A36" t="s">
        <v>11</v>
      </c>
      <c r="B36">
        <v>20</v>
      </c>
      <c r="C36" t="s">
        <v>21</v>
      </c>
      <c r="D36">
        <v>1600</v>
      </c>
      <c r="E36" s="6" t="s">
        <v>22</v>
      </c>
      <c r="F36" s="6" t="s">
        <v>14</v>
      </c>
      <c r="G36" t="s">
        <v>15</v>
      </c>
      <c r="H36" t="s">
        <v>16</v>
      </c>
      <c r="I36">
        <f>IF(Sheet1!C36="是",1,0)</f>
        <v>0</v>
      </c>
      <c r="J36">
        <f>IF(Sheet1!F36="线下",1,0)</f>
        <v>1</v>
      </c>
      <c r="K36">
        <f>_xlfn.IFS(Sheet1!E36="旅游",1,Sheet1!E36="娱乐",2,Sheet1!E36="购物",3,Sheet1!E36="餐饮",4,Sheet1!E36="日常用品",5)</f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showGridLines="0" tabSelected="1" topLeftCell="A4" workbookViewId="0">
      <selection activeCell="R27" sqref="R27"/>
    </sheetView>
  </sheetViews>
  <sheetFormatPr defaultColWidth="8.88888888888889" defaultRowHeight="14.4" outlineLevelCol="7"/>
  <cols>
    <col min="1" max="2" width="12.8888888888889"/>
  </cols>
  <sheetData>
    <row r="1" ht="22.2" spans="1:8">
      <c r="A1" s="1" t="s">
        <v>29</v>
      </c>
      <c r="B1" s="1"/>
      <c r="C1" s="1"/>
      <c r="D1" s="1"/>
      <c r="E1" s="1"/>
      <c r="F1" s="2"/>
      <c r="G1" s="2"/>
      <c r="H1" s="2"/>
    </row>
    <row r="3" spans="1:1">
      <c r="A3" t="s">
        <v>30</v>
      </c>
    </row>
    <row r="4" spans="1:3">
      <c r="A4">
        <f>ROUND(SUM(Sheet1!D2:D99)/COUNTA(Sheet1!A:A)-1,0)</f>
        <v>860</v>
      </c>
      <c r="B4" s="3"/>
      <c r="C4" s="3"/>
    </row>
    <row r="5" spans="1:7">
      <c r="A5" s="4"/>
      <c r="B5" s="4"/>
      <c r="C5" s="4"/>
      <c r="D5" s="4"/>
      <c r="E5" s="4"/>
      <c r="F5" s="4"/>
      <c r="G5" s="4"/>
    </row>
    <row r="6" spans="1:7">
      <c r="A6" s="4"/>
      <c r="B6" s="4"/>
      <c r="C6" s="4"/>
      <c r="D6" s="4"/>
      <c r="E6" s="4"/>
      <c r="F6" s="4"/>
      <c r="G6" s="4"/>
    </row>
    <row r="7" spans="2:5">
      <c r="B7" s="3" t="s">
        <v>2</v>
      </c>
      <c r="E7" t="s">
        <v>31</v>
      </c>
    </row>
    <row r="8" spans="1:5">
      <c r="A8" t="s">
        <v>8</v>
      </c>
      <c r="B8" s="5">
        <f>SUM(Sheet1!I2:I99)</f>
        <v>18</v>
      </c>
      <c r="D8" t="s">
        <v>23</v>
      </c>
      <c r="E8">
        <f>(COUNTA(Sheet1!A:A)-1)-SUM(Sheet1!J2:J99)</f>
        <v>15</v>
      </c>
    </row>
    <row r="9" spans="1:5">
      <c r="A9" t="s">
        <v>32</v>
      </c>
      <c r="B9">
        <f>(COUNTA(Sheet1!A:A)-1)-SUM(Sheet1!I2:I99)</f>
        <v>17</v>
      </c>
      <c r="D9" t="s">
        <v>14</v>
      </c>
      <c r="E9">
        <f>SUM(Sheet1!J2:J99)</f>
        <v>20</v>
      </c>
    </row>
    <row r="11" spans="2:2">
      <c r="B11" s="3" t="s">
        <v>33</v>
      </c>
    </row>
    <row r="12" spans="1:2">
      <c r="A12" t="s">
        <v>13</v>
      </c>
      <c r="B12">
        <f>SUMIF(Sheet1!K2:K36,1,Sheet1!K2:K36)</f>
        <v>7</v>
      </c>
    </row>
    <row r="13" spans="1:2">
      <c r="A13" t="s">
        <v>18</v>
      </c>
      <c r="B13">
        <f>SUMIF(Sheet1!K2:K36,2,Sheet1!K2:K36)/2</f>
        <v>7</v>
      </c>
    </row>
    <row r="14" spans="1:2">
      <c r="A14" t="s">
        <v>22</v>
      </c>
      <c r="B14">
        <f>SUMIF(Sheet1!K2:K36,3,Sheet1!K2:K36)/3</f>
        <v>7</v>
      </c>
    </row>
    <row r="15" spans="1:2">
      <c r="A15" t="s">
        <v>25</v>
      </c>
      <c r="B15">
        <f>SUMIF(Sheet1!K2:K36,4,Sheet1!K2:K36)/4</f>
        <v>6</v>
      </c>
    </row>
    <row r="16" spans="1:2">
      <c r="A16" t="s">
        <v>26</v>
      </c>
      <c r="B16">
        <f>SUMIF(Sheet1!K2:K36,5,Sheet1!K2:K36)/5</f>
        <v>8</v>
      </c>
    </row>
  </sheetData>
  <mergeCells count="2">
    <mergeCell ref="A1:E1"/>
    <mergeCell ref="A5:G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12552</dc:creator>
  <cp:lastModifiedBy>WPS_1678067754</cp:lastModifiedBy>
  <dcterms:created xsi:type="dcterms:W3CDTF">2023-11-06T06:40:00Z</dcterms:created>
  <dcterms:modified xsi:type="dcterms:W3CDTF">2023-11-06T09:31:23Z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824613C434984BE4BACE833B4BD3579D_11</vt:lpwstr>
  </property>
  <property fmtid="{D5CDD505-2E9C-101B-9397-08002B2CF9AE}" pid="3" name="KSOProductBuildVer">
    <vt:lpwstr>2052-12.1.0.15712</vt:lpwstr>
  </property>
</Properties>
</file>