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uments\Projects\Excel\Transportation Interactive Dashboard\"/>
    </mc:Choice>
  </mc:AlternateContent>
  <xr:revisionPtr revIDLastSave="0" documentId="13_ncr:1_{C691F61F-6D33-4564-8DE8-15372A05A3D7}" xr6:coauthVersionLast="47" xr6:coauthVersionMax="47" xr10:uidLastSave="{00000000-0000-0000-0000-000000000000}"/>
  <bookViews>
    <workbookView xWindow="-110" yWindow="-110" windowWidth="19420" windowHeight="10420" activeTab="1" xr2:uid="{973131D2-B7DB-4AF9-9B9C-E2A0AE6A3249}"/>
  </bookViews>
  <sheets>
    <sheet name="Analysis 1" sheetId="1" r:id="rId1"/>
    <sheet name="Dashboard" sheetId="2" r:id="rId2"/>
  </sheets>
  <calcPr calcId="191029"/>
  <pivotCaches>
    <pivotCache cacheId="88" r:id="rId3"/>
    <pivotCache cacheId="89" r:id="rId4"/>
    <pivotCache cacheId="90" r:id="rId5"/>
    <pivotCache cacheId="91" r:id="rId6"/>
    <pivotCache cacheId="92" r:id="rId7"/>
    <pivotCache cacheId="93" r:id="rId8"/>
    <pivotCache cacheId="94" r:id="rId9"/>
    <pivotCache cacheId="95" r:id="rId10"/>
    <pivotCache cacheId="96" r:id="rId11"/>
    <pivotCache cacheId="97" r:id="rId12"/>
    <pivotCache cacheId="98" r:id="rId13"/>
    <pivotCache cacheId="99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buses_261ca810-eb40-47bb-9146-9eb48c0bb8a5" name="Dim_buses" connection="Query - Dim_buses"/>
          <x15:modelTable id="Dim_demographics_aff1b0cd-75f9-461a-84a9-6fe8e84f699a" name="Dim_demographics" connection="Query - Dim_demographics"/>
          <x15:modelTable id="Dim_routes_9aa2502c-ac27-4127-afef-160d0c510255" name="Dim_routes" connection="Query - Dim_routes"/>
          <x15:modelTable id="Facttable_ridership_ee937fe2-0d90-4a64-b294-2659d07096c4" name="Facttable_ridership" connection="Query - Facttable_ridership"/>
          <x15:modelTable id="Dim_DateTable_b06d8703-9164-4cfc-aecb-139ac68fafed" name="Dim_DateTable" connection="Query - Dim_DateTable"/>
          <x15:modelTable id="Calculations_bb0ecd1a-807e-45e8-8031-55cd819c2fff" name="Calculations" connection="Query - Calculations"/>
        </x15:modelTables>
        <x15:modelRelationships>
          <x15:modelRelationship fromTable="Dim_buses" fromColumn="RouteID" toTable="Dim_routes" toColumn="RouteID"/>
          <x15:modelRelationship fromTable="Facttable_ridership" fromColumn="BusID" toTable="Dim_buses" toColumn="BusID"/>
          <x15:modelRelationship fromTable="Facttable_ridership" fromColumn="RiderID" toTable="Dim_demographics" toColumn="RiderID"/>
          <x15:modelRelationship fromTable="Facttable_ridership" fromColumn="Date" toTable="Dim_DateTabl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table_ridership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AT8" i="1" l="1"/>
  <c r="AT7" i="1"/>
  <c r="AN8" i="1"/>
  <c r="AN9" i="1"/>
  <c r="AN10" i="1"/>
  <c r="AN7" i="1"/>
  <c r="AM16" i="1"/>
  <c r="AN16" i="1" s="1"/>
  <c r="AM17" i="1"/>
  <c r="AN17" i="1" s="1"/>
  <c r="AM18" i="1"/>
  <c r="AN18" i="1" s="1"/>
  <c r="AM15" i="1"/>
  <c r="AM19" i="1" s="1"/>
  <c r="AN19" i="1" s="1"/>
  <c r="AL15" i="1"/>
  <c r="AL16" i="1"/>
  <c r="AL17" i="1"/>
  <c r="AL18" i="1"/>
  <c r="AL14" i="1"/>
  <c r="AA6" i="1"/>
  <c r="AA7" i="1"/>
  <c r="AA8" i="1"/>
  <c r="AA9" i="1"/>
  <c r="AA10" i="1"/>
  <c r="AA11" i="1"/>
  <c r="AA12" i="1"/>
  <c r="AA13" i="1"/>
  <c r="Z7" i="1"/>
  <c r="Z8" i="1"/>
  <c r="Z9" i="1"/>
  <c r="Z10" i="1"/>
  <c r="Z11" i="1"/>
  <c r="Z12" i="1"/>
  <c r="Z13" i="1"/>
  <c r="Z6" i="1"/>
  <c r="Q19" i="1"/>
  <c r="T13" i="1"/>
  <c r="AN15" i="1" l="1"/>
  <c r="AB8" i="1"/>
  <c r="AC8" i="1" s="1"/>
  <c r="AB11" i="1"/>
  <c r="AC11" i="1" s="1"/>
  <c r="AB7" i="1"/>
  <c r="AB10" i="1"/>
  <c r="AC10" i="1" s="1"/>
  <c r="AB13" i="1"/>
  <c r="AC13" i="1" s="1"/>
  <c r="AB9" i="1"/>
  <c r="AC9" i="1" s="1"/>
  <c r="AB12" i="1"/>
  <c r="AC12" i="1" s="1"/>
  <c r="AC7" i="1" l="1"/>
  <c r="AB15" i="1" s="1"/>
  <c r="Z1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99B53-AC3A-480B-802D-346D94F1A334}" name="Query - Calculations" description="Connection to the 'Calculations' query in the workbook." type="100" refreshedVersion="8" minRefreshableVersion="5">
    <extLst>
      <ext xmlns:x15="http://schemas.microsoft.com/office/spreadsheetml/2010/11/main" uri="{DE250136-89BD-433C-8126-D09CA5730AF9}">
        <x15:connection id="636f815e-668a-4869-b9d2-3e2bf2791ae4">
          <x15:oledbPr connection="Provider=Microsoft.Mashup.OleDb.1;Data Source=$Workbook$;Location=Calculations;Extended Properties=&quot;&quot;">
            <x15:dbTables>
              <x15:dbTable name="Calculations"/>
            </x15:dbTables>
          </x15:oledbPr>
        </x15:connection>
      </ext>
    </extLst>
  </connection>
  <connection id="2" xr16:uid="{1C447F87-C49D-4B36-9A85-1B23D3A11581}" name="Query - Dim_buses" description="Connection to the 'Dim_buses' query in the workbook." type="100" refreshedVersion="8" minRefreshableVersion="5">
    <extLst>
      <ext xmlns:x15="http://schemas.microsoft.com/office/spreadsheetml/2010/11/main" uri="{DE250136-89BD-433C-8126-D09CA5730AF9}">
        <x15:connection id="e2289d58-5506-4222-ad18-8dce2e5f2968">
          <x15:oledbPr connection="Provider=Microsoft.Mashup.OleDb.1;Data Source=$Workbook$;Location=Dim_buses;Extended Properties=&quot;&quot;">
            <x15:dbTables>
              <x15:dbTable name="Dim_buses"/>
            </x15:dbTables>
          </x15:oledbPr>
        </x15:connection>
      </ext>
    </extLst>
  </connection>
  <connection id="3" xr16:uid="{33654FE5-7581-4C84-83DF-ACF77812744D}" name="Query - Dim_DateTable" description="Connection to the 'Dim_DateTable' query in the workbook." type="100" refreshedVersion="8" minRefreshableVersion="5">
    <extLst>
      <ext xmlns:x15="http://schemas.microsoft.com/office/spreadsheetml/2010/11/main" uri="{DE250136-89BD-433C-8126-D09CA5730AF9}">
        <x15:connection id="4f52845d-b547-44de-8e0e-4d67cc5ccd1e">
          <x15:oledbPr connection="Provider=Microsoft.Mashup.OleDb.1;Data Source=$Workbook$;Location=Dim_DateTable;Extended Properties=&quot;&quot;">
            <x15:dbTables>
              <x15:dbTable name="Dim_DateTable"/>
            </x15:dbTables>
          </x15:oledbPr>
        </x15:connection>
      </ext>
    </extLst>
  </connection>
  <connection id="4" xr16:uid="{959073E1-38F9-4A5C-9E3D-E8CF7A30D44A}" name="Query - Dim_demographics" description="Connection to the 'Dim_demographics' query in the workbook." type="100" refreshedVersion="8" minRefreshableVersion="5">
    <extLst>
      <ext xmlns:x15="http://schemas.microsoft.com/office/spreadsheetml/2010/11/main" uri="{DE250136-89BD-433C-8126-D09CA5730AF9}">
        <x15:connection id="0078af0b-f73f-41bf-955d-04c163a05f6a">
          <x15:oledbPr connection="Provider=Microsoft.Mashup.OleDb.1;Data Source=$Workbook$;Location=Dim_demographics;Extended Properties=&quot;&quot;">
            <x15:dbTables>
              <x15:dbTable name="Dim_demographics"/>
            </x15:dbTables>
          </x15:oledbPr>
        </x15:connection>
      </ext>
    </extLst>
  </connection>
  <connection id="5" xr16:uid="{D2AC2BB5-93D7-4693-AA9E-7D65F08CEC6D}" name="Query - Dim_routes" description="Connection to the 'Dim_routes' query in the workbook." type="100" refreshedVersion="8" minRefreshableVersion="5">
    <extLst>
      <ext xmlns:x15="http://schemas.microsoft.com/office/spreadsheetml/2010/11/main" uri="{DE250136-89BD-433C-8126-D09CA5730AF9}">
        <x15:connection id="578fbf4a-d1f7-40d2-867c-8bf706606d1c">
          <x15:oledbPr connection="Provider=Microsoft.Mashup.OleDb.1;Data Source=$Workbook$;Location=Dim_routes;Extended Properties=&quot;&quot;">
            <x15:dbTables>
              <x15:dbTable name="Dim_routes"/>
            </x15:dbTables>
          </x15:oledbPr>
        </x15:connection>
      </ext>
    </extLst>
  </connection>
  <connection id="6" xr16:uid="{7D24F2A3-14B2-472F-88D7-EA5B1BF5A805}" name="Query - Facttable_ridership" description="Connection to the 'Facttable_ridership' query in the workbook." type="100" refreshedVersion="8" minRefreshableVersion="5">
    <extLst>
      <ext xmlns:x15="http://schemas.microsoft.com/office/spreadsheetml/2010/11/main" uri="{DE250136-89BD-433C-8126-D09CA5730AF9}">
        <x15:connection id="bc8eda3c-9577-4094-aee2-b40e7c886733"/>
      </ext>
    </extLst>
  </connection>
  <connection id="7" xr16:uid="{2E01D3FD-3C10-4199-AF0F-2D8FF6F9B40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<sst xmlns="http://schemas.openxmlformats.org/spreadsheetml/2006/main" count="62" uniqueCount="48">
  <si>
    <t>Total Riders (Passengers)</t>
  </si>
  <si>
    <t>Average Riders per Trip</t>
  </si>
  <si>
    <t>East-West Express</t>
  </si>
  <si>
    <t>South Line</t>
  </si>
  <si>
    <t>Busiest Route</t>
  </si>
  <si>
    <t>RouteName</t>
  </si>
  <si>
    <t>Least Busy Route</t>
  </si>
  <si>
    <t>Time Group</t>
  </si>
  <si>
    <t>12.00PM–3.00PM</t>
  </si>
  <si>
    <t>3.00PM–6.00PM</t>
  </si>
  <si>
    <t>6.00AM–9.00AM</t>
  </si>
  <si>
    <t>6.00PM–9.00PM</t>
  </si>
  <si>
    <t>9.00AM–12.00PM</t>
  </si>
  <si>
    <t>9.00PM–12.00AM</t>
  </si>
  <si>
    <t>Peak Hour of Operation</t>
  </si>
  <si>
    <t>Time</t>
  </si>
  <si>
    <t>Off-Peak Hour of Operation</t>
  </si>
  <si>
    <t>Year</t>
  </si>
  <si>
    <t>YoY Pct Change</t>
  </si>
  <si>
    <t>Indicator</t>
  </si>
  <si>
    <t>↓</t>
  </si>
  <si>
    <t>↑</t>
  </si>
  <si>
    <t>Caption:</t>
  </si>
  <si>
    <t>Day Name</t>
  </si>
  <si>
    <t>Fri</t>
  </si>
  <si>
    <t>Mon</t>
  </si>
  <si>
    <t>Sat</t>
  </si>
  <si>
    <t>Sun</t>
  </si>
  <si>
    <t>Thu</t>
  </si>
  <si>
    <t>Tue</t>
  </si>
  <si>
    <t>Wed</t>
  </si>
  <si>
    <t>Average</t>
  </si>
  <si>
    <t>Above Average</t>
  </si>
  <si>
    <t>Above Average Percentage</t>
  </si>
  <si>
    <t>Month Name</t>
  </si>
  <si>
    <t>Dec</t>
  </si>
  <si>
    <t>Jan</t>
  </si>
  <si>
    <t>Utilization Category</t>
  </si>
  <si>
    <t>Moderately Utilized</t>
  </si>
  <si>
    <t>Over Utilized</t>
  </si>
  <si>
    <t>Under Utilized</t>
  </si>
  <si>
    <t>Well Utilized</t>
  </si>
  <si>
    <t>Total Buses</t>
  </si>
  <si>
    <t>Pct</t>
  </si>
  <si>
    <t>Pct Left</t>
  </si>
  <si>
    <t>Operation Moment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</si>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</sst>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pivotButton="1"/>
    <xf numFmtId="0" fontId="0" fillId="3" borderId="0" xfId="0" applyFill="1"/>
    <xf numFmtId="19" fontId="0" fillId="0" borderId="0" xfId="0" applyNumberFormat="1"/>
    <xf numFmtId="0" fontId="1" fillId="0" borderId="0" xfId="0" applyFont="1"/>
    <xf numFmtId="10" fontId="0" fillId="0" borderId="0" xfId="0" applyNumberFormat="1"/>
    <xf numFmtId="0" fontId="2" fillId="0" borderId="0" xfId="0" applyFon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0.0%"/>
    </dxf>
  </dxfs>
  <tableStyles count="0" defaultTableStyle="TableStyleMedium2" defaultPivotStyle="PivotStyleLight16"/>
  <colors>
    <mruColors>
      <color rgb="FF0097B2"/>
      <color rgb="FF68B8B0"/>
      <color rgb="FF0D0D0D"/>
      <color rgb="FF595959"/>
      <color rgb="FF2A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55" Type="http://schemas.openxmlformats.org/officeDocument/2006/relationships/customXml" Target="../customXml/item35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3" Type="http://schemas.openxmlformats.org/officeDocument/2006/relationships/customXml" Target="../customXml/item33.xml"/><Relationship Id="rId5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56" Type="http://schemas.openxmlformats.org/officeDocument/2006/relationships/customXml" Target="../customXml/item36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31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Relationship Id="rId54" Type="http://schemas.openxmlformats.org/officeDocument/2006/relationships/customXml" Target="../customXml/item3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57" Type="http://schemas.openxmlformats.org/officeDocument/2006/relationships/customXml" Target="../customXml/item37.xml"/><Relationship Id="rId10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52" Type="http://schemas.openxmlformats.org/officeDocument/2006/relationships/customXml" Target="../customXml/item3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97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426764008867824"/>
          <c:y val="6.3400547595567139E-2"/>
          <c:w val="0.40068381622200133"/>
          <c:h val="0.873198904808865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1'!$H$5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97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1'!$G$6:$G$11</c:f>
              <c:strCache>
                <c:ptCount val="6"/>
                <c:pt idx="0">
                  <c:v>9.00AM–12.00PM</c:v>
                </c:pt>
                <c:pt idx="1">
                  <c:v>12.00PM–3.00PM</c:v>
                </c:pt>
                <c:pt idx="2">
                  <c:v>9.00PM–12.00AM</c:v>
                </c:pt>
                <c:pt idx="3">
                  <c:v>6.00AM–9.00AM</c:v>
                </c:pt>
                <c:pt idx="4">
                  <c:v>6.00PM–9.00PM</c:v>
                </c:pt>
                <c:pt idx="5">
                  <c:v>3.00PM–6.00PM</c:v>
                </c:pt>
              </c:strCache>
            </c:strRef>
          </c:cat>
          <c:val>
            <c:numRef>
              <c:f>'Analysis 1'!$H$6:$H$11</c:f>
              <c:numCache>
                <c:formatCode>#,##0</c:formatCode>
                <c:ptCount val="6"/>
                <c:pt idx="0">
                  <c:v>1358</c:v>
                </c:pt>
                <c:pt idx="1">
                  <c:v>1257</c:v>
                </c:pt>
                <c:pt idx="2">
                  <c:v>1147</c:v>
                </c:pt>
                <c:pt idx="3">
                  <c:v>973</c:v>
                </c:pt>
                <c:pt idx="4">
                  <c:v>968</c:v>
                </c:pt>
                <c:pt idx="5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E-4BC8-B785-D388B9C46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008726336"/>
        <c:axId val="1008728256"/>
      </c:barChart>
      <c:catAx>
        <c:axId val="1008726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8728256"/>
        <c:crosses val="autoZero"/>
        <c:auto val="1"/>
        <c:lblAlgn val="ctr"/>
        <c:lblOffset val="100"/>
        <c:noMultiLvlLbl val="0"/>
      </c:catAx>
      <c:valAx>
        <c:axId val="100872825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0087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97B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27811349162752E-2"/>
          <c:y val="0.39505160155951374"/>
          <c:w val="0.8565883334350648"/>
          <c:h val="0.43855472844051491"/>
        </c:manualLayout>
      </c:layout>
      <c:lineChart>
        <c:grouping val="standard"/>
        <c:varyColors val="0"/>
        <c:ser>
          <c:idx val="0"/>
          <c:order val="0"/>
          <c:tx>
            <c:strRef>
              <c:f>'Analysis 1'!$R$6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97B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1'!$Q$7:$Q$8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'Analysis 1'!$R$7:$R$8</c:f>
              <c:numCache>
                <c:formatCode>#,##0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1-4CF9-BD02-6F8EC1656C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6511072"/>
        <c:axId val="1546488032"/>
      </c:lineChart>
      <c:catAx>
        <c:axId val="15465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6488032"/>
        <c:crosses val="autoZero"/>
        <c:auto val="1"/>
        <c:lblAlgn val="ctr"/>
        <c:lblOffset val="100"/>
        <c:noMultiLvlLbl val="0"/>
      </c:catAx>
      <c:valAx>
        <c:axId val="15464880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465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41253263707574E-2"/>
          <c:y val="0.16961121303735954"/>
          <c:w val="0.88511749347258484"/>
          <c:h val="0.66644352330568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1'!$AA$6</c:f>
              <c:strCache>
                <c:ptCount val="1"/>
                <c:pt idx="0">
                  <c:v>Total Riders (Passengers)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1'!$Z$7:$Z$13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'Analysis 1'!$AA$7:$AA$13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9-4C1A-9A11-01C7E66482BA}"/>
            </c:ext>
          </c:extLst>
        </c:ser>
        <c:ser>
          <c:idx val="2"/>
          <c:order val="2"/>
          <c:tx>
            <c:strRef>
              <c:f>'Analysis 1'!$AC$6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0097B2"/>
            </a:solidFill>
            <a:ln>
              <a:noFill/>
            </a:ln>
            <a:effectLst/>
          </c:spPr>
          <c:invertIfNegative val="0"/>
          <c:val>
            <c:numRef>
              <c:f>'Analysis 1'!$AC$7:$AC$13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9-4C1A-9A11-01C7E664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28544848"/>
        <c:axId val="228523728"/>
      </c:barChart>
      <c:lineChart>
        <c:grouping val="standard"/>
        <c:varyColors val="0"/>
        <c:ser>
          <c:idx val="1"/>
          <c:order val="1"/>
          <c:tx>
            <c:strRef>
              <c:f>'Analysis 1'!$AB$6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'Analysis 1'!$AB$7:$AB$13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9-4C1A-9A11-01C7E664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44848"/>
        <c:axId val="228523728"/>
      </c:lineChart>
      <c:catAx>
        <c:axId val="2285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523728"/>
        <c:crosses val="autoZero"/>
        <c:auto val="1"/>
        <c:lblAlgn val="ctr"/>
        <c:lblOffset val="100"/>
        <c:noMultiLvlLbl val="0"/>
      </c:catAx>
      <c:valAx>
        <c:axId val="228523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85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1!PivotTable11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97B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75880646498136"/>
          <c:y val="0.21551724137931033"/>
          <c:w val="0.81534645669291339"/>
          <c:h val="0.58449769209883251"/>
        </c:manualLayout>
      </c:layout>
      <c:lineChart>
        <c:grouping val="standard"/>
        <c:varyColors val="0"/>
        <c:ser>
          <c:idx val="0"/>
          <c:order val="0"/>
          <c:tx>
            <c:strRef>
              <c:f>'Analysis 1'!$AH$6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97B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1'!$AG$7:$AG$8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'Analysis 1'!$AH$7:$AH$8</c:f>
              <c:numCache>
                <c:formatCode>#,##0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1-41CB-A1E6-1713D48B31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1046704"/>
        <c:axId val="1711047184"/>
      </c:lineChart>
      <c:catAx>
        <c:axId val="17110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1047184"/>
        <c:crosses val="autoZero"/>
        <c:auto val="1"/>
        <c:lblAlgn val="ctr"/>
        <c:lblOffset val="100"/>
        <c:noMultiLvlLbl val="0"/>
      </c:catAx>
      <c:valAx>
        <c:axId val="1711047184"/>
        <c:scaling>
          <c:orientation val="minMax"/>
        </c:scaling>
        <c:delete val="0"/>
        <c:axPos val="l"/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10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1'!$AL$17</c:f>
              <c:strCache>
                <c:ptCount val="1"/>
                <c:pt idx="0">
                  <c:v>Under Utilized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4-4AB2-92A8-4742ECEA0732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04-4AB2-92A8-4742ECEA0732}"/>
              </c:ext>
            </c:extLst>
          </c:dPt>
          <c:val>
            <c:numRef>
              <c:f>'Analysis 1'!$AM$17:$AN$17</c:f>
              <c:numCache>
                <c:formatCode>0%</c:formatCode>
                <c:ptCount val="2"/>
                <c:pt idx="0">
                  <c:v>0.22352941176470589</c:v>
                </c:pt>
                <c:pt idx="1">
                  <c:v>0.77647058823529413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4-4AB2-92A8-4742ECEA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1'!$AL$15</c:f>
              <c:strCache>
                <c:ptCount val="1"/>
                <c:pt idx="0">
                  <c:v>Moderately Utilized</c:v>
                </c:pt>
              </c:strCache>
            </c:strRef>
          </c:tx>
          <c:dPt>
            <c:idx val="0"/>
            <c:bubble3D val="0"/>
            <c:spPr>
              <a:solidFill>
                <a:srgbClr val="0097B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4-4AB2-92A8-4742ECEA0732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04-4AB2-92A8-4742ECEA0732}"/>
              </c:ext>
            </c:extLst>
          </c:dPt>
          <c:val>
            <c:numRef>
              <c:f>'Analysis 1'!$AM$15:$AN$15</c:f>
              <c:numCache>
                <c:formatCode>0%</c:formatCode>
                <c:ptCount val="2"/>
                <c:pt idx="0">
                  <c:v>0.44705882352941179</c:v>
                </c:pt>
                <c:pt idx="1">
                  <c:v>0.55294117647058827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4-4AB2-92A8-4742ECEA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1'!$AL$16</c:f>
              <c:strCache>
                <c:ptCount val="1"/>
                <c:pt idx="0">
                  <c:v>Over 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4-4AB2-92A8-4742ECEA0732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04-4AB2-92A8-4742ECEA0732}"/>
              </c:ext>
            </c:extLst>
          </c:dPt>
          <c:val>
            <c:numRef>
              <c:f>'Analysis 1'!$AM$16:$AN$16</c:f>
              <c:numCache>
                <c:formatCode>0%</c:formatCode>
                <c:ptCount val="2"/>
                <c:pt idx="0">
                  <c:v>0.23529411764705882</c:v>
                </c:pt>
                <c:pt idx="1">
                  <c:v>0.76470588235294112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4-4AB2-92A8-4742ECEA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1'!$AL$18</c:f>
              <c:strCache>
                <c:ptCount val="1"/>
                <c:pt idx="0">
                  <c:v>Well 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3-41A4-8FEB-3FD0CCE354BB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3-41A4-8FEB-3FD0CCE354BB}"/>
              </c:ext>
            </c:extLst>
          </c:dPt>
          <c:val>
            <c:numRef>
              <c:f>'Analysis 1'!$AM$18:$AN$18</c:f>
              <c:numCache>
                <c:formatCode>0%</c:formatCode>
                <c:ptCount val="2"/>
                <c:pt idx="0">
                  <c:v>9.4117647058823528E-2</c:v>
                </c:pt>
                <c:pt idx="1">
                  <c:v>0.90588235294117647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E3-41A4-8FEB-3FD0CCE3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0</xdr:row>
      <xdr:rowOff>0</xdr:rowOff>
    </xdr:from>
    <xdr:to>
      <xdr:col>8</xdr:col>
      <xdr:colOff>336550</xdr:colOff>
      <xdr:row>32</xdr:row>
      <xdr:rowOff>69850</xdr:rowOff>
    </xdr:to>
    <xdr:sp macro="" textlink="">
      <xdr:nvSpPr>
        <xdr:cNvPr id="38" name="Arrow: Pentagon 37">
          <a:extLst>
            <a:ext uri="{FF2B5EF4-FFF2-40B4-BE49-F238E27FC236}">
              <a16:creationId xmlns:a16="http://schemas.microsoft.com/office/drawing/2014/main" id="{130D9D2B-7449-52DA-6BA2-8103AE58E5C6}"/>
            </a:ext>
          </a:extLst>
        </xdr:cNvPr>
        <xdr:cNvSpPr/>
      </xdr:nvSpPr>
      <xdr:spPr>
        <a:xfrm flipH="1">
          <a:off x="1162050" y="0"/>
          <a:ext cx="4051300" cy="5962650"/>
        </a:xfrm>
        <a:prstGeom prst="homePlate">
          <a:avLst>
            <a:gd name="adj" fmla="val 25098"/>
          </a:avLst>
        </a:prstGeom>
        <a:gradFill flip="none" rotWithShape="1">
          <a:gsLst>
            <a:gs pos="0">
              <a:schemeClr val="tx1"/>
            </a:gs>
            <a:gs pos="49000">
              <a:srgbClr val="2A2A2A"/>
            </a:gs>
            <a:gs pos="64000">
              <a:srgbClr val="595959"/>
            </a:gs>
            <a:gs pos="100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476250</xdr:colOff>
      <xdr:row>0</xdr:row>
      <xdr:rowOff>0</xdr:rowOff>
    </xdr:from>
    <xdr:to>
      <xdr:col>9</xdr:col>
      <xdr:colOff>260350</xdr:colOff>
      <xdr:row>32</xdr:row>
      <xdr:rowOff>69850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7F6E7FDA-27F3-B81B-C499-219161B12B09}"/>
            </a:ext>
          </a:extLst>
        </xdr:cNvPr>
        <xdr:cNvSpPr/>
      </xdr:nvSpPr>
      <xdr:spPr>
        <a:xfrm flipH="1">
          <a:off x="1695450" y="0"/>
          <a:ext cx="4051300" cy="5962650"/>
        </a:xfrm>
        <a:prstGeom prst="homePlate">
          <a:avLst>
            <a:gd name="adj" fmla="val 25098"/>
          </a:avLst>
        </a:prstGeom>
        <a:gradFill flip="none" rotWithShape="1">
          <a:gsLst>
            <a:gs pos="3000">
              <a:schemeClr val="tx1"/>
            </a:gs>
            <a:gs pos="38000">
              <a:srgbClr val="2A2A2A"/>
            </a:gs>
            <a:gs pos="50000">
              <a:srgbClr val="595959"/>
            </a:gs>
            <a:gs pos="94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25400</xdr:colOff>
      <xdr:row>0</xdr:row>
      <xdr:rowOff>0</xdr:rowOff>
    </xdr:from>
    <xdr:to>
      <xdr:col>11</xdr:col>
      <xdr:colOff>419100</xdr:colOff>
      <xdr:row>32</xdr:row>
      <xdr:rowOff>69850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B22A9C13-DDBC-7850-DA9B-52AD675D1671}"/>
            </a:ext>
          </a:extLst>
        </xdr:cNvPr>
        <xdr:cNvSpPr/>
      </xdr:nvSpPr>
      <xdr:spPr>
        <a:xfrm flipH="1">
          <a:off x="3073400" y="0"/>
          <a:ext cx="4051300" cy="5962650"/>
        </a:xfrm>
        <a:prstGeom prst="homePlate">
          <a:avLst>
            <a:gd name="adj" fmla="val 25098"/>
          </a:avLst>
        </a:prstGeom>
        <a:gradFill flip="none" rotWithShape="1">
          <a:gsLst>
            <a:gs pos="0">
              <a:schemeClr val="tx1"/>
            </a:gs>
            <a:gs pos="36000">
              <a:srgbClr val="2A2A2A"/>
            </a:gs>
            <a:gs pos="57000">
              <a:srgbClr val="595959"/>
            </a:gs>
            <a:gs pos="84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0</xdr:row>
      <xdr:rowOff>6350</xdr:rowOff>
    </xdr:from>
    <xdr:to>
      <xdr:col>13</xdr:col>
      <xdr:colOff>546100</xdr:colOff>
      <xdr:row>32</xdr:row>
      <xdr:rowOff>31750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07610C65-B64F-F3CE-BBA7-6E2B41D98C3F}"/>
            </a:ext>
          </a:extLst>
        </xdr:cNvPr>
        <xdr:cNvSpPr/>
      </xdr:nvSpPr>
      <xdr:spPr>
        <a:xfrm flipH="1">
          <a:off x="4419600" y="6350"/>
          <a:ext cx="4051300" cy="5918200"/>
        </a:xfrm>
        <a:prstGeom prst="homePlate">
          <a:avLst>
            <a:gd name="adj" fmla="val 25098"/>
          </a:avLst>
        </a:prstGeom>
        <a:gradFill flip="none" rotWithShape="1">
          <a:gsLst>
            <a:gs pos="0">
              <a:schemeClr val="tx1"/>
            </a:gs>
            <a:gs pos="39000">
              <a:srgbClr val="2A2A2A"/>
            </a:gs>
            <a:gs pos="71000">
              <a:srgbClr val="595959"/>
            </a:gs>
            <a:gs pos="93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234950</xdr:colOff>
      <xdr:row>0</xdr:row>
      <xdr:rowOff>12700</xdr:rowOff>
    </xdr:from>
    <xdr:to>
      <xdr:col>16</xdr:col>
      <xdr:colOff>19050</xdr:colOff>
      <xdr:row>32</xdr:row>
      <xdr:rowOff>38100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3EEE00F8-B185-5E7A-B8B5-416D8DB3E676}"/>
            </a:ext>
          </a:extLst>
        </xdr:cNvPr>
        <xdr:cNvSpPr/>
      </xdr:nvSpPr>
      <xdr:spPr>
        <a:xfrm flipH="1">
          <a:off x="5721350" y="12700"/>
          <a:ext cx="4051300" cy="5918200"/>
        </a:xfrm>
        <a:prstGeom prst="homePlate">
          <a:avLst>
            <a:gd name="adj" fmla="val 25098"/>
          </a:avLst>
        </a:prstGeom>
        <a:gradFill flip="none" rotWithShape="1">
          <a:gsLst>
            <a:gs pos="6000">
              <a:schemeClr val="tx1"/>
            </a:gs>
            <a:gs pos="56000">
              <a:srgbClr val="2A2A2A"/>
            </a:gs>
            <a:gs pos="28000">
              <a:srgbClr val="595959"/>
            </a:gs>
            <a:gs pos="93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450850</xdr:colOff>
      <xdr:row>0</xdr:row>
      <xdr:rowOff>12700</xdr:rowOff>
    </xdr:from>
    <xdr:to>
      <xdr:col>18</xdr:col>
      <xdr:colOff>234950</xdr:colOff>
      <xdr:row>32</xdr:row>
      <xdr:rowOff>38100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950CE9CE-C816-0323-8326-70319B6A491B}"/>
            </a:ext>
          </a:extLst>
        </xdr:cNvPr>
        <xdr:cNvSpPr/>
      </xdr:nvSpPr>
      <xdr:spPr>
        <a:xfrm flipH="1">
          <a:off x="7156450" y="12700"/>
          <a:ext cx="4051300" cy="5918200"/>
        </a:xfrm>
        <a:prstGeom prst="homePlate">
          <a:avLst>
            <a:gd name="adj" fmla="val 25098"/>
          </a:avLst>
        </a:prstGeom>
        <a:gradFill flip="none" rotWithShape="1">
          <a:gsLst>
            <a:gs pos="0">
              <a:schemeClr val="tx1"/>
            </a:gs>
            <a:gs pos="39000">
              <a:srgbClr val="2A2A2A"/>
            </a:gs>
            <a:gs pos="71000">
              <a:srgbClr val="595959"/>
            </a:gs>
            <a:gs pos="93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63500</xdr:colOff>
      <xdr:row>2</xdr:row>
      <xdr:rowOff>44449</xdr:rowOff>
    </xdr:from>
    <xdr:to>
      <xdr:col>12</xdr:col>
      <xdr:colOff>508000</xdr:colOff>
      <xdr:row>13</xdr:row>
      <xdr:rowOff>60108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2933C9E-599C-E779-9F20-714A586FAD9B}"/>
            </a:ext>
          </a:extLst>
        </xdr:cNvPr>
        <xdr:cNvSpPr/>
      </xdr:nvSpPr>
      <xdr:spPr>
        <a:xfrm>
          <a:off x="673100" y="412749"/>
          <a:ext cx="7150100" cy="2041309"/>
        </a:xfrm>
        <a:prstGeom prst="roundRect">
          <a:avLst>
            <a:gd name="adj" fmla="val 13263"/>
          </a:avLst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1</xdr:row>
      <xdr:rowOff>114300</xdr:rowOff>
    </xdr:from>
    <xdr:to>
      <xdr:col>0</xdr:col>
      <xdr:colOff>603250</xdr:colOff>
      <xdr:row>25</xdr:row>
      <xdr:rowOff>173736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9C1B92F-47AE-E2B1-F1AF-EA4068A98A6A}"/>
            </a:ext>
          </a:extLst>
        </xdr:cNvPr>
        <xdr:cNvGrpSpPr/>
      </xdr:nvGrpSpPr>
      <xdr:grpSpPr>
        <a:xfrm>
          <a:off x="152400" y="297744"/>
          <a:ext cx="450850" cy="4462103"/>
          <a:chOff x="152400" y="298450"/>
          <a:chExt cx="450850" cy="4479036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E32EC082-9CB2-2AEB-4C42-F04EA4393067}"/>
              </a:ext>
            </a:extLst>
          </xdr:cNvPr>
          <xdr:cNvSpPr/>
        </xdr:nvSpPr>
        <xdr:spPr>
          <a:xfrm>
            <a:off x="184150" y="298450"/>
            <a:ext cx="419100" cy="4472686"/>
          </a:xfrm>
          <a:prstGeom prst="roundRect">
            <a:avLst>
              <a:gd name="adj" fmla="val 13263"/>
            </a:avLst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A514192C-545A-55C7-CBDA-ED43148F76AD}"/>
              </a:ext>
            </a:extLst>
          </xdr:cNvPr>
          <xdr:cNvSpPr/>
        </xdr:nvSpPr>
        <xdr:spPr>
          <a:xfrm>
            <a:off x="152400" y="304800"/>
            <a:ext cx="419100" cy="4472686"/>
          </a:xfrm>
          <a:prstGeom prst="roundRect">
            <a:avLst>
              <a:gd name="adj" fmla="val 132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57150</xdr:colOff>
      <xdr:row>2</xdr:row>
      <xdr:rowOff>82550</xdr:rowOff>
    </xdr:from>
    <xdr:to>
      <xdr:col>3</xdr:col>
      <xdr:colOff>82550</xdr:colOff>
      <xdr:row>3</xdr:row>
      <xdr:rowOff>177800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A8DD036-6208-CEC0-C5B3-15721E19FD98}"/>
            </a:ext>
          </a:extLst>
        </xdr:cNvPr>
        <xdr:cNvSpPr txBox="1"/>
      </xdr:nvSpPr>
      <xdr:spPr>
        <a:xfrm>
          <a:off x="666750" y="450850"/>
          <a:ext cx="1244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</a:rPr>
            <a:t>Total </a:t>
          </a:r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Passengers</a:t>
          </a:r>
        </a:p>
      </xdr:txBody>
    </xdr:sp>
    <xdr:clientData/>
  </xdr:twoCellAnchor>
  <xdr:twoCellAnchor>
    <xdr:from>
      <xdr:col>4</xdr:col>
      <xdr:colOff>74083</xdr:colOff>
      <xdr:row>2</xdr:row>
      <xdr:rowOff>82550</xdr:rowOff>
    </xdr:from>
    <xdr:to>
      <xdr:col>6</xdr:col>
      <xdr:colOff>169333</xdr:colOff>
      <xdr:row>3</xdr:row>
      <xdr:rowOff>177800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089CD2-83C3-8F61-C041-C9F1667C4BFF}"/>
            </a:ext>
          </a:extLst>
        </xdr:cNvPr>
        <xdr:cNvSpPr txBox="1"/>
      </xdr:nvSpPr>
      <xdr:spPr>
        <a:xfrm>
          <a:off x="2512483" y="450850"/>
          <a:ext cx="13144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Avg</a:t>
          </a:r>
          <a:r>
            <a:rPr lang="en-US" sz="1100">
              <a:solidFill>
                <a:schemeClr val="bg1">
                  <a:lumMod val="75000"/>
                </a:schemeClr>
              </a:solidFill>
            </a:rPr>
            <a:t> Riders per Trip</a:t>
          </a:r>
        </a:p>
      </xdr:txBody>
    </xdr:sp>
    <xdr:clientData/>
  </xdr:twoCellAnchor>
  <xdr:twoCellAnchor>
    <xdr:from>
      <xdr:col>7</xdr:col>
      <xdr:colOff>268816</xdr:colOff>
      <xdr:row>2</xdr:row>
      <xdr:rowOff>82550</xdr:rowOff>
    </xdr:from>
    <xdr:to>
      <xdr:col>9</xdr:col>
      <xdr:colOff>332316</xdr:colOff>
      <xdr:row>3</xdr:row>
      <xdr:rowOff>177800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EBAA615-101B-2584-EA0D-5D899563F4F3}"/>
            </a:ext>
          </a:extLst>
        </xdr:cNvPr>
        <xdr:cNvSpPr txBox="1"/>
      </xdr:nvSpPr>
      <xdr:spPr>
        <a:xfrm>
          <a:off x="4536016" y="4508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Busiest Route</a:t>
          </a:r>
        </a:p>
      </xdr:txBody>
    </xdr:sp>
    <xdr:clientData/>
  </xdr:twoCellAnchor>
  <xdr:twoCellAnchor>
    <xdr:from>
      <xdr:col>10</xdr:col>
      <xdr:colOff>393700</xdr:colOff>
      <xdr:row>2</xdr:row>
      <xdr:rowOff>82550</xdr:rowOff>
    </xdr:from>
    <xdr:to>
      <xdr:col>12</xdr:col>
      <xdr:colOff>495300</xdr:colOff>
      <xdr:row>3</xdr:row>
      <xdr:rowOff>177800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AA326E2-09D0-56EF-5246-F9F5025365A3}"/>
            </a:ext>
          </a:extLst>
        </xdr:cNvPr>
        <xdr:cNvSpPr txBox="1"/>
      </xdr:nvSpPr>
      <xdr:spPr>
        <a:xfrm>
          <a:off x="6489700" y="450850"/>
          <a:ext cx="1320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Least Busy Route</a:t>
          </a:r>
        </a:p>
      </xdr:txBody>
    </xdr:sp>
    <xdr:clientData/>
  </xdr:twoCellAnchor>
  <xdr:twoCellAnchor>
    <xdr:from>
      <xdr:col>1</xdr:col>
      <xdr:colOff>57150</xdr:colOff>
      <xdr:row>5</xdr:row>
      <xdr:rowOff>63500</xdr:rowOff>
    </xdr:from>
    <xdr:to>
      <xdr:col>2</xdr:col>
      <xdr:colOff>584200</xdr:colOff>
      <xdr:row>6</xdr:row>
      <xdr:rowOff>158750</xdr:rowOff>
    </xdr:to>
    <xdr:sp macro="" textlink="'Analysis 1'!B7">
      <xdr:nvSpPr>
        <xdr:cNvPr id="22" name="TextBox 21">
          <a:extLst>
            <a:ext uri="{FF2B5EF4-FFF2-40B4-BE49-F238E27FC236}">
              <a16:creationId xmlns:a16="http://schemas.microsoft.com/office/drawing/2014/main" id="{54937D26-C058-6DC4-1001-E57048CC4CF4}"/>
            </a:ext>
          </a:extLst>
        </xdr:cNvPr>
        <xdr:cNvSpPr txBox="1"/>
      </xdr:nvSpPr>
      <xdr:spPr>
        <a:xfrm>
          <a:off x="666750" y="984250"/>
          <a:ext cx="11366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0FA2384-4E33-4737-AA39-21C51BE2DE6B}" type="TxLink">
            <a:rPr lang="en-US" sz="24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6,587</a:t>
          </a:fld>
          <a:endParaRPr lang="en-US" sz="2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74083</xdr:colOff>
      <xdr:row>5</xdr:row>
      <xdr:rowOff>63500</xdr:rowOff>
    </xdr:from>
    <xdr:to>
      <xdr:col>6</xdr:col>
      <xdr:colOff>169333</xdr:colOff>
      <xdr:row>6</xdr:row>
      <xdr:rowOff>158750</xdr:rowOff>
    </xdr:to>
    <xdr:sp macro="" textlink="'Analysis 1'!C7">
      <xdr:nvSpPr>
        <xdr:cNvPr id="23" name="TextBox 22">
          <a:extLst>
            <a:ext uri="{FF2B5EF4-FFF2-40B4-BE49-F238E27FC236}">
              <a16:creationId xmlns:a16="http://schemas.microsoft.com/office/drawing/2014/main" id="{6E36CA3B-277A-B03E-CC9E-4498AFC2FCE4}"/>
            </a:ext>
          </a:extLst>
        </xdr:cNvPr>
        <xdr:cNvSpPr txBox="1"/>
      </xdr:nvSpPr>
      <xdr:spPr>
        <a:xfrm>
          <a:off x="2512483" y="984250"/>
          <a:ext cx="13144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049319F-D9DC-4EAA-B994-E5111A581AFC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33</a:t>
          </a:fld>
          <a:endParaRPr lang="en-US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127000</xdr:colOff>
      <xdr:row>5</xdr:row>
      <xdr:rowOff>63500</xdr:rowOff>
    </xdr:from>
    <xdr:to>
      <xdr:col>10</xdr:col>
      <xdr:colOff>241300</xdr:colOff>
      <xdr:row>6</xdr:row>
      <xdr:rowOff>158750</xdr:rowOff>
    </xdr:to>
    <xdr:sp macro="" textlink="'Analysis 1'!B12">
      <xdr:nvSpPr>
        <xdr:cNvPr id="24" name="TextBox 23">
          <a:extLst>
            <a:ext uri="{FF2B5EF4-FFF2-40B4-BE49-F238E27FC236}">
              <a16:creationId xmlns:a16="http://schemas.microsoft.com/office/drawing/2014/main" id="{157BD734-70DD-220C-0CEE-1FE9697EC705}"/>
            </a:ext>
          </a:extLst>
        </xdr:cNvPr>
        <xdr:cNvSpPr txBox="1"/>
      </xdr:nvSpPr>
      <xdr:spPr>
        <a:xfrm>
          <a:off x="4394200" y="984250"/>
          <a:ext cx="19431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616335C-3AA0-4A89-B588-0DAC1D422524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East-West Express</a:t>
          </a:fld>
          <a:endParaRPr lang="en-US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431800</xdr:colOff>
      <xdr:row>5</xdr:row>
      <xdr:rowOff>63500</xdr:rowOff>
    </xdr:from>
    <xdr:to>
      <xdr:col>12</xdr:col>
      <xdr:colOff>495300</xdr:colOff>
      <xdr:row>6</xdr:row>
      <xdr:rowOff>158750</xdr:rowOff>
    </xdr:to>
    <xdr:sp macro="" textlink="'Analysis 1'!B17">
      <xdr:nvSpPr>
        <xdr:cNvPr id="25" name="TextBox 24">
          <a:extLst>
            <a:ext uri="{FF2B5EF4-FFF2-40B4-BE49-F238E27FC236}">
              <a16:creationId xmlns:a16="http://schemas.microsoft.com/office/drawing/2014/main" id="{9B0E0365-AD8E-1144-F205-B7CA964B4B60}"/>
            </a:ext>
          </a:extLst>
        </xdr:cNvPr>
        <xdr:cNvSpPr txBox="1"/>
      </xdr:nvSpPr>
      <xdr:spPr>
        <a:xfrm>
          <a:off x="6527800" y="9842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32155C5-86DC-4F18-BED9-B890257CC754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South Line</a:t>
          </a:fld>
          <a:endParaRPr lang="en-US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95250</xdr:colOff>
      <xdr:row>4</xdr:row>
      <xdr:rowOff>107950</xdr:rowOff>
    </xdr:from>
    <xdr:to>
      <xdr:col>12</xdr:col>
      <xdr:colOff>425450</xdr:colOff>
      <xdr:row>4</xdr:row>
      <xdr:rowOff>153669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4F2E704-3A5B-99C6-89F0-DCD8B13FEB54}"/>
            </a:ext>
          </a:extLst>
        </xdr:cNvPr>
        <xdr:cNvSpPr/>
      </xdr:nvSpPr>
      <xdr:spPr>
        <a:xfrm>
          <a:off x="704850" y="844550"/>
          <a:ext cx="7035800" cy="45719"/>
        </a:xfrm>
        <a:prstGeom prst="rect">
          <a:avLst/>
        </a:prstGeom>
        <a:gradFill>
          <a:gsLst>
            <a:gs pos="0">
              <a:schemeClr val="tx1"/>
            </a:gs>
            <a:gs pos="56000">
              <a:srgbClr val="2A2A2A"/>
            </a:gs>
            <a:gs pos="100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323850</xdr:colOff>
      <xdr:row>4</xdr:row>
      <xdr:rowOff>88900</xdr:rowOff>
    </xdr:from>
    <xdr:to>
      <xdr:col>8</xdr:col>
      <xdr:colOff>412750</xdr:colOff>
      <xdr:row>4</xdr:row>
      <xdr:rowOff>177800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17A5C3B-EFAC-E194-8144-6EA49A820FE8}"/>
            </a:ext>
          </a:extLst>
        </xdr:cNvPr>
        <xdr:cNvSpPr/>
      </xdr:nvSpPr>
      <xdr:spPr>
        <a:xfrm>
          <a:off x="5200650" y="8255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425450</xdr:colOff>
      <xdr:row>4</xdr:row>
      <xdr:rowOff>76200</xdr:rowOff>
    </xdr:from>
    <xdr:to>
      <xdr:col>11</xdr:col>
      <xdr:colOff>514350</xdr:colOff>
      <xdr:row>4</xdr:row>
      <xdr:rowOff>165100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36C1DCB-0ABC-EBED-78D0-5E13766A88D7}"/>
            </a:ext>
          </a:extLst>
        </xdr:cNvPr>
        <xdr:cNvSpPr/>
      </xdr:nvSpPr>
      <xdr:spPr>
        <a:xfrm>
          <a:off x="7131050" y="8128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488950</xdr:colOff>
      <xdr:row>4</xdr:row>
      <xdr:rowOff>107950</xdr:rowOff>
    </xdr:from>
    <xdr:to>
      <xdr:col>1</xdr:col>
      <xdr:colOff>577850</xdr:colOff>
      <xdr:row>5</xdr:row>
      <xdr:rowOff>12700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2285D54D-8F95-B030-95BF-D44FCFCBDF75}"/>
            </a:ext>
          </a:extLst>
        </xdr:cNvPr>
        <xdr:cNvSpPr/>
      </xdr:nvSpPr>
      <xdr:spPr>
        <a:xfrm>
          <a:off x="1098550" y="84455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31750</xdr:colOff>
      <xdr:row>0</xdr:row>
      <xdr:rowOff>63500</xdr:rowOff>
    </xdr:from>
    <xdr:to>
      <xdr:col>12</xdr:col>
      <xdr:colOff>425450</xdr:colOff>
      <xdr:row>2</xdr:row>
      <xdr:rowOff>76200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238998F-A5F2-1E3B-DE47-1EC8AFE5617C}"/>
            </a:ext>
          </a:extLst>
        </xdr:cNvPr>
        <xdr:cNvSpPr txBox="1"/>
      </xdr:nvSpPr>
      <xdr:spPr>
        <a:xfrm>
          <a:off x="2470150" y="63500"/>
          <a:ext cx="52705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>
              <a:solidFill>
                <a:schemeClr val="bg2">
                  <a:lumMod val="75000"/>
                </a:schemeClr>
              </a:solidFill>
              <a:latin typeface="Arial Black" panose="020B0A04020102020204" pitchFamily="34" charset="0"/>
            </a:rPr>
            <a:t>Transportation</a:t>
          </a:r>
          <a:r>
            <a:rPr lang="en-US" sz="2000" b="0" baseline="0">
              <a:solidFill>
                <a:schemeClr val="bg2">
                  <a:lumMod val="75000"/>
                </a:schemeClr>
              </a:solidFill>
              <a:latin typeface="Arial Black" panose="020B0A04020102020204" pitchFamily="34" charset="0"/>
            </a:rPr>
            <a:t> </a:t>
          </a:r>
          <a:r>
            <a:rPr lang="en-US" sz="2000" b="0">
              <a:solidFill>
                <a:schemeClr val="bg1">
                  <a:lumMod val="75000"/>
                </a:schemeClr>
              </a:solidFill>
              <a:latin typeface="Arial Black" panose="020B0A04020102020204" pitchFamily="34" charset="0"/>
            </a:rPr>
            <a:t>Dashboard</a:t>
          </a:r>
        </a:p>
      </xdr:txBody>
    </xdr:sp>
    <xdr:clientData/>
  </xdr:twoCellAnchor>
  <xdr:twoCellAnchor>
    <xdr:from>
      <xdr:col>1</xdr:col>
      <xdr:colOff>82550</xdr:colOff>
      <xdr:row>8</xdr:row>
      <xdr:rowOff>31750</xdr:rowOff>
    </xdr:from>
    <xdr:to>
      <xdr:col>8</xdr:col>
      <xdr:colOff>321310</xdr:colOff>
      <xdr:row>23</xdr:row>
      <xdr:rowOff>31750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E4137FBD-D31D-2427-CC92-D43C6C3C3AFB}"/>
            </a:ext>
          </a:extLst>
        </xdr:cNvPr>
        <xdr:cNvGrpSpPr/>
      </xdr:nvGrpSpPr>
      <xdr:grpSpPr>
        <a:xfrm>
          <a:off x="689328" y="1499306"/>
          <a:ext cx="4486204" cy="2751666"/>
          <a:chOff x="692150" y="1504950"/>
          <a:chExt cx="4505960" cy="2762250"/>
        </a:xfrm>
      </xdr:grpSpPr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B6DFBD81-7217-F81D-17D4-BD98AAEB599A}"/>
              </a:ext>
            </a:extLst>
          </xdr:cNvPr>
          <xdr:cNvSpPr/>
        </xdr:nvSpPr>
        <xdr:spPr>
          <a:xfrm>
            <a:off x="717550" y="150495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E7CA56B5-1865-BB67-191F-2215D51AB4CD}"/>
              </a:ext>
            </a:extLst>
          </xdr:cNvPr>
          <xdr:cNvSpPr/>
        </xdr:nvSpPr>
        <xdr:spPr>
          <a:xfrm>
            <a:off x="692150" y="152400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190500</xdr:colOff>
      <xdr:row>8</xdr:row>
      <xdr:rowOff>57150</xdr:rowOff>
    </xdr:from>
    <xdr:to>
      <xdr:col>7</xdr:col>
      <xdr:colOff>165100</xdr:colOff>
      <xdr:row>9</xdr:row>
      <xdr:rowOff>152400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DE71DE-083A-39D1-5906-9047040DCA40}"/>
            </a:ext>
          </a:extLst>
        </xdr:cNvPr>
        <xdr:cNvSpPr txBox="1"/>
      </xdr:nvSpPr>
      <xdr:spPr>
        <a:xfrm>
          <a:off x="800100" y="1530350"/>
          <a:ext cx="36322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Bus Utilization by Time Range </a:t>
          </a:r>
          <a:r>
            <a:rPr lang="en-US" sz="9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(Total</a:t>
          </a:r>
          <a:r>
            <a:rPr lang="en-US" sz="900" baseline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Passengers by Time)</a:t>
          </a:r>
          <a:endParaRPr lang="en-US" sz="900">
            <a:solidFill>
              <a:schemeClr val="bg1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139700</xdr:colOff>
      <xdr:row>8</xdr:row>
      <xdr:rowOff>177800</xdr:rowOff>
    </xdr:from>
    <xdr:to>
      <xdr:col>1</xdr:col>
      <xdr:colOff>228600</xdr:colOff>
      <xdr:row>9</xdr:row>
      <xdr:rowOff>82550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44B2E39-9BE2-DD65-4DB4-4CB5A0902700}"/>
            </a:ext>
          </a:extLst>
        </xdr:cNvPr>
        <xdr:cNvSpPr/>
      </xdr:nvSpPr>
      <xdr:spPr>
        <a:xfrm>
          <a:off x="749300" y="16510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88900</xdr:colOff>
      <xdr:row>11</xdr:row>
      <xdr:rowOff>0</xdr:rowOff>
    </xdr:from>
    <xdr:to>
      <xdr:col>5</xdr:col>
      <xdr:colOff>266700</xdr:colOff>
      <xdr:row>22</xdr:row>
      <xdr:rowOff>177801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E1F8E74-B4D8-4651-92F2-79A1F9BA0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387350</xdr:colOff>
      <xdr:row>16</xdr:row>
      <xdr:rowOff>146050</xdr:rowOff>
    </xdr:from>
    <xdr:to>
      <xdr:col>7</xdr:col>
      <xdr:colOff>50190</xdr:colOff>
      <xdr:row>18</xdr:row>
      <xdr:rowOff>50190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A98CE39-ECCF-197F-F427-151924970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4950" y="3092450"/>
          <a:ext cx="272440" cy="272440"/>
        </a:xfrm>
        <a:prstGeom prst="rect">
          <a:avLst/>
        </a:prstGeom>
      </xdr:spPr>
    </xdr:pic>
    <xdr:clientData/>
  </xdr:twoCellAnchor>
  <xdr:twoCellAnchor editAs="oneCell">
    <xdr:from>
      <xdr:col>6</xdr:col>
      <xdr:colOff>436092</xdr:colOff>
      <xdr:row>11</xdr:row>
      <xdr:rowOff>16992</xdr:rowOff>
    </xdr:from>
    <xdr:to>
      <xdr:col>7</xdr:col>
      <xdr:colOff>113654</xdr:colOff>
      <xdr:row>12</xdr:row>
      <xdr:rowOff>120004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CC8469E-03F8-8EB1-7E23-5C16E340B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692" y="2042642"/>
          <a:ext cx="287162" cy="287162"/>
        </a:xfrm>
        <a:prstGeom prst="rect">
          <a:avLst/>
        </a:prstGeom>
      </xdr:spPr>
    </xdr:pic>
    <xdr:clientData/>
  </xdr:twoCellAnchor>
  <xdr:twoCellAnchor>
    <xdr:from>
      <xdr:col>5</xdr:col>
      <xdr:colOff>459316</xdr:colOff>
      <xdr:row>12</xdr:row>
      <xdr:rowOff>158750</xdr:rowOff>
    </xdr:from>
    <xdr:to>
      <xdr:col>8</xdr:col>
      <xdr:colOff>342900</xdr:colOff>
      <xdr:row>14</xdr:row>
      <xdr:rowOff>69850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7C579E9-4533-04E0-2781-C9C72DC5009E}"/>
            </a:ext>
          </a:extLst>
        </xdr:cNvPr>
        <xdr:cNvSpPr txBox="1"/>
      </xdr:nvSpPr>
      <xdr:spPr>
        <a:xfrm>
          <a:off x="3507316" y="2368550"/>
          <a:ext cx="1712384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Peak Hour of Operation</a:t>
          </a:r>
        </a:p>
      </xdr:txBody>
    </xdr:sp>
    <xdr:clientData/>
  </xdr:twoCellAnchor>
  <xdr:twoCellAnchor>
    <xdr:from>
      <xdr:col>5</xdr:col>
      <xdr:colOff>260350</xdr:colOff>
      <xdr:row>18</xdr:row>
      <xdr:rowOff>165100</xdr:rowOff>
    </xdr:from>
    <xdr:to>
      <xdr:col>8</xdr:col>
      <xdr:colOff>323850</xdr:colOff>
      <xdr:row>20</xdr:row>
      <xdr:rowOff>76200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A2FCD23-2F15-D61D-69BB-D85EEBAFE158}"/>
            </a:ext>
          </a:extLst>
        </xdr:cNvPr>
        <xdr:cNvSpPr txBox="1"/>
      </xdr:nvSpPr>
      <xdr:spPr>
        <a:xfrm>
          <a:off x="3308350" y="3479800"/>
          <a:ext cx="18923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Off-Peak Hour of Operation</a:t>
          </a:r>
        </a:p>
      </xdr:txBody>
    </xdr:sp>
    <xdr:clientData/>
  </xdr:twoCellAnchor>
  <xdr:twoCellAnchor>
    <xdr:from>
      <xdr:col>5</xdr:col>
      <xdr:colOff>406400</xdr:colOff>
      <xdr:row>14</xdr:row>
      <xdr:rowOff>114300</xdr:rowOff>
    </xdr:from>
    <xdr:to>
      <xdr:col>8</xdr:col>
      <xdr:colOff>342900</xdr:colOff>
      <xdr:row>16</xdr:row>
      <xdr:rowOff>25400</xdr:rowOff>
    </xdr:to>
    <xdr:sp macro="" textlink="'Analysis 1'!G18">
      <xdr:nvSpPr>
        <xdr:cNvPr id="54" name="TextBox 53">
          <a:extLst>
            <a:ext uri="{FF2B5EF4-FFF2-40B4-BE49-F238E27FC236}">
              <a16:creationId xmlns:a16="http://schemas.microsoft.com/office/drawing/2014/main" id="{9CF5087E-E68A-7F99-825F-98169010A6F5}"/>
            </a:ext>
          </a:extLst>
        </xdr:cNvPr>
        <xdr:cNvSpPr txBox="1"/>
      </xdr:nvSpPr>
      <xdr:spPr>
        <a:xfrm>
          <a:off x="3454400" y="2692400"/>
          <a:ext cx="17653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0F184E7-C3AC-4A64-96AB-4CFDA3F1D7B3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8:57:00 PM</a:t>
          </a:fld>
          <a:endParaRPr lang="en-US" sz="16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406400</xdr:colOff>
      <xdr:row>20</xdr:row>
      <xdr:rowOff>95250</xdr:rowOff>
    </xdr:from>
    <xdr:to>
      <xdr:col>8</xdr:col>
      <xdr:colOff>342900</xdr:colOff>
      <xdr:row>22</xdr:row>
      <xdr:rowOff>6350</xdr:rowOff>
    </xdr:to>
    <xdr:sp macro="" textlink="'Analysis 1'!J19">
      <xdr:nvSpPr>
        <xdr:cNvPr id="55" name="TextBox 54">
          <a:extLst>
            <a:ext uri="{FF2B5EF4-FFF2-40B4-BE49-F238E27FC236}">
              <a16:creationId xmlns:a16="http://schemas.microsoft.com/office/drawing/2014/main" id="{CF972BD9-7C43-6446-CDA9-98266268098B}"/>
            </a:ext>
          </a:extLst>
        </xdr:cNvPr>
        <xdr:cNvSpPr txBox="1"/>
      </xdr:nvSpPr>
      <xdr:spPr>
        <a:xfrm>
          <a:off x="3454400" y="3778250"/>
          <a:ext cx="17653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3148EED-CC3E-469B-B6A1-82242B6DD2FD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7:50:00 PM</a:t>
          </a:fld>
          <a:endParaRPr lang="en-US" sz="16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69850</xdr:colOff>
      <xdr:row>4</xdr:row>
      <xdr:rowOff>88900</xdr:rowOff>
    </xdr:from>
    <xdr:to>
      <xdr:col>5</xdr:col>
      <xdr:colOff>158750</xdr:colOff>
      <xdr:row>4</xdr:row>
      <xdr:rowOff>177800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76326A3F-BB88-12CD-F718-AA685117C1F5}"/>
            </a:ext>
          </a:extLst>
        </xdr:cNvPr>
        <xdr:cNvSpPr/>
      </xdr:nvSpPr>
      <xdr:spPr>
        <a:xfrm>
          <a:off x="3117850" y="8255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63500</xdr:colOff>
      <xdr:row>23</xdr:row>
      <xdr:rowOff>95250</xdr:rowOff>
    </xdr:from>
    <xdr:to>
      <xdr:col>8</xdr:col>
      <xdr:colOff>321310</xdr:colOff>
      <xdr:row>32</xdr:row>
      <xdr:rowOff>101600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B31F7E72-6344-4C6A-CB6C-44F31927DD8E}"/>
            </a:ext>
          </a:extLst>
        </xdr:cNvPr>
        <xdr:cNvGrpSpPr/>
      </xdr:nvGrpSpPr>
      <xdr:grpSpPr>
        <a:xfrm>
          <a:off x="670278" y="4314472"/>
          <a:ext cx="4505254" cy="1657350"/>
          <a:chOff x="673100" y="1504950"/>
          <a:chExt cx="4525010" cy="2749550"/>
        </a:xfrm>
      </xdr:grpSpPr>
      <xdr:sp macro="" textlink="">
        <xdr:nvSpPr>
          <xdr:cNvPr id="59" name="Rectangle: Rounded Corners 58">
            <a:extLst>
              <a:ext uri="{FF2B5EF4-FFF2-40B4-BE49-F238E27FC236}">
                <a16:creationId xmlns:a16="http://schemas.microsoft.com/office/drawing/2014/main" id="{773D9AD4-D39A-5603-2BF4-D865F3FB3ADF}"/>
              </a:ext>
            </a:extLst>
          </xdr:cNvPr>
          <xdr:cNvSpPr/>
        </xdr:nvSpPr>
        <xdr:spPr>
          <a:xfrm>
            <a:off x="717550" y="150495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0" name="Rectangle: Rounded Corners 59">
            <a:extLst>
              <a:ext uri="{FF2B5EF4-FFF2-40B4-BE49-F238E27FC236}">
                <a16:creationId xmlns:a16="http://schemas.microsoft.com/office/drawing/2014/main" id="{F274A5DF-39B1-3D3D-50D7-787540B476AC}"/>
              </a:ext>
            </a:extLst>
          </xdr:cNvPr>
          <xdr:cNvSpPr/>
        </xdr:nvSpPr>
        <xdr:spPr>
          <a:xfrm>
            <a:off x="673100" y="151130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63500</xdr:colOff>
      <xdr:row>24</xdr:row>
      <xdr:rowOff>82550</xdr:rowOff>
    </xdr:from>
    <xdr:to>
      <xdr:col>4</xdr:col>
      <xdr:colOff>514350</xdr:colOff>
      <xdr:row>30</xdr:row>
      <xdr:rowOff>44450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EDA73D95-FBD4-469F-B623-5FE106ACA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80432</xdr:colOff>
      <xdr:row>23</xdr:row>
      <xdr:rowOff>133350</xdr:rowOff>
    </xdr:from>
    <xdr:to>
      <xdr:col>5</xdr:col>
      <xdr:colOff>228599</xdr:colOff>
      <xdr:row>25</xdr:row>
      <xdr:rowOff>44450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47D243D-0EF7-9F9F-952B-94C13FB2CF0B}"/>
            </a:ext>
          </a:extLst>
        </xdr:cNvPr>
        <xdr:cNvSpPr txBox="1"/>
      </xdr:nvSpPr>
      <xdr:spPr>
        <a:xfrm>
          <a:off x="690032" y="4368800"/>
          <a:ext cx="2586567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</a:rPr>
            <a:t>Total Riders Yearly </a:t>
          </a:r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Distribution</a:t>
          </a:r>
        </a:p>
      </xdr:txBody>
    </xdr:sp>
    <xdr:clientData/>
  </xdr:twoCellAnchor>
  <xdr:twoCellAnchor>
    <xdr:from>
      <xdr:col>1</xdr:col>
      <xdr:colOff>292100</xdr:colOff>
      <xdr:row>24</xdr:row>
      <xdr:rowOff>63500</xdr:rowOff>
    </xdr:from>
    <xdr:to>
      <xdr:col>1</xdr:col>
      <xdr:colOff>381000</xdr:colOff>
      <xdr:row>24</xdr:row>
      <xdr:rowOff>152400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F46B7B62-39B1-8ED6-0233-0510C11D7FD5}"/>
            </a:ext>
          </a:extLst>
        </xdr:cNvPr>
        <xdr:cNvSpPr/>
      </xdr:nvSpPr>
      <xdr:spPr>
        <a:xfrm>
          <a:off x="901700" y="44831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474133</xdr:colOff>
      <xdr:row>25</xdr:row>
      <xdr:rowOff>12700</xdr:rowOff>
    </xdr:from>
    <xdr:to>
      <xdr:col>6</xdr:col>
      <xdr:colOff>133350</xdr:colOff>
      <xdr:row>26</xdr:row>
      <xdr:rowOff>107950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E68057C5-0443-DA75-CC0F-F73848B6A1EB}"/>
            </a:ext>
          </a:extLst>
        </xdr:cNvPr>
        <xdr:cNvSpPr txBox="1"/>
      </xdr:nvSpPr>
      <xdr:spPr>
        <a:xfrm>
          <a:off x="2912533" y="4616450"/>
          <a:ext cx="878417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>
                  <a:lumMod val="75000"/>
                </a:schemeClr>
              </a:solidFill>
            </a:rPr>
            <a:t>YoY </a:t>
          </a:r>
          <a:r>
            <a:rPr lang="en-US" sz="10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Change</a:t>
          </a:r>
        </a:p>
      </xdr:txBody>
    </xdr:sp>
    <xdr:clientData/>
  </xdr:twoCellAnchor>
  <xdr:twoCellAnchor>
    <xdr:from>
      <xdr:col>4</xdr:col>
      <xdr:colOff>486833</xdr:colOff>
      <xdr:row>26</xdr:row>
      <xdr:rowOff>19050</xdr:rowOff>
    </xdr:from>
    <xdr:to>
      <xdr:col>6</xdr:col>
      <xdr:colOff>215900</xdr:colOff>
      <xdr:row>27</xdr:row>
      <xdr:rowOff>114300</xdr:rowOff>
    </xdr:to>
    <xdr:sp macro="" textlink="'Analysis 1'!S14">
      <xdr:nvSpPr>
        <xdr:cNvPr id="65" name="TextBox 64">
          <a:extLst>
            <a:ext uri="{FF2B5EF4-FFF2-40B4-BE49-F238E27FC236}">
              <a16:creationId xmlns:a16="http://schemas.microsoft.com/office/drawing/2014/main" id="{B02F4E34-D82D-BFAB-5D02-8721BA368E90}"/>
            </a:ext>
          </a:extLst>
        </xdr:cNvPr>
        <xdr:cNvSpPr txBox="1"/>
      </xdr:nvSpPr>
      <xdr:spPr>
        <a:xfrm>
          <a:off x="2925233" y="4806950"/>
          <a:ext cx="948267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92FB69D-FFD5-4B59-A281-AD5A34AE4D8D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-83.50%</a:t>
          </a:fld>
          <a:endParaRPr lang="en-US" sz="16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505883</xdr:colOff>
      <xdr:row>27</xdr:row>
      <xdr:rowOff>50800</xdr:rowOff>
    </xdr:from>
    <xdr:to>
      <xdr:col>6</xdr:col>
      <xdr:colOff>165100</xdr:colOff>
      <xdr:row>28</xdr:row>
      <xdr:rowOff>146050</xdr:rowOff>
    </xdr:to>
    <xdr:sp macro="" textlink="'Analysis 1'!T13">
      <xdr:nvSpPr>
        <xdr:cNvPr id="66" name="TextBox 65">
          <a:extLst>
            <a:ext uri="{FF2B5EF4-FFF2-40B4-BE49-F238E27FC236}">
              <a16:creationId xmlns:a16="http://schemas.microsoft.com/office/drawing/2014/main" id="{AF018992-1287-4B61-CB40-A3FCA116D4A0}"/>
            </a:ext>
          </a:extLst>
        </xdr:cNvPr>
        <xdr:cNvSpPr txBox="1"/>
      </xdr:nvSpPr>
      <xdr:spPr>
        <a:xfrm>
          <a:off x="2944283" y="5022850"/>
          <a:ext cx="878417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B04CF2B-E730-44D2-9BAE-CD4EA27157B5}" type="TxLink">
            <a:rPr lang="en-US" sz="12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↓</a:t>
          </a:fld>
          <a:endParaRPr lang="en-US" sz="18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292100</xdr:colOff>
      <xdr:row>23</xdr:row>
      <xdr:rowOff>107950</xdr:rowOff>
    </xdr:from>
    <xdr:to>
      <xdr:col>8</xdr:col>
      <xdr:colOff>273050</xdr:colOff>
      <xdr:row>29</xdr:row>
      <xdr:rowOff>63500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AA34C019-DA1B-11D9-0739-E5FE73821047}"/>
            </a:ext>
          </a:extLst>
        </xdr:cNvPr>
        <xdr:cNvSpPr/>
      </xdr:nvSpPr>
      <xdr:spPr>
        <a:xfrm>
          <a:off x="3949700" y="4343400"/>
          <a:ext cx="1200150" cy="1060450"/>
        </a:xfrm>
        <a:prstGeom prst="roundRect">
          <a:avLst>
            <a:gd name="adj" fmla="val 9148"/>
          </a:avLst>
        </a:prstGeom>
        <a:gradFill flip="none" rotWithShape="1">
          <a:gsLst>
            <a:gs pos="66000">
              <a:schemeClr val="tx1">
                <a:lumMod val="75000"/>
                <a:lumOff val="25000"/>
              </a:schemeClr>
            </a:gs>
            <a:gs pos="1000">
              <a:schemeClr val="tx1">
                <a:lumMod val="65000"/>
                <a:lumOff val="35000"/>
              </a:schemeClr>
            </a:gs>
            <a:gs pos="93000">
              <a:srgbClr val="0D0D0D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311151</xdr:colOff>
      <xdr:row>24</xdr:row>
      <xdr:rowOff>152400</xdr:rowOff>
    </xdr:from>
    <xdr:to>
      <xdr:col>8</xdr:col>
      <xdr:colOff>209551</xdr:colOff>
      <xdr:row>30</xdr:row>
      <xdr:rowOff>38100</xdr:rowOff>
    </xdr:to>
    <xdr:sp macro="" textlink="'Analysis 1'!Q19">
      <xdr:nvSpPr>
        <xdr:cNvPr id="68" name="TextBox 67">
          <a:extLst>
            <a:ext uri="{FF2B5EF4-FFF2-40B4-BE49-F238E27FC236}">
              <a16:creationId xmlns:a16="http://schemas.microsoft.com/office/drawing/2014/main" id="{9D69C335-4A6C-2A49-1B64-37690775F84B}"/>
            </a:ext>
          </a:extLst>
        </xdr:cNvPr>
        <xdr:cNvSpPr txBox="1"/>
      </xdr:nvSpPr>
      <xdr:spPr>
        <a:xfrm>
          <a:off x="3968751" y="4572000"/>
          <a:ext cx="1117600" cy="990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A069AD7-629E-4616-9F84-BCD622ED6DFB}" type="TxLink"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YoY change suggests room for improvement</a:t>
          </a:fld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63500</xdr:colOff>
      <xdr:row>22</xdr:row>
      <xdr:rowOff>165100</xdr:rowOff>
    </xdr:from>
    <xdr:to>
      <xdr:col>7</xdr:col>
      <xdr:colOff>444500</xdr:colOff>
      <xdr:row>24</xdr:row>
      <xdr:rowOff>158750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C76E172C-EA58-5BBD-2030-CAEA01A7937E}"/>
            </a:ext>
          </a:extLst>
        </xdr:cNvPr>
        <xdr:cNvSpPr/>
      </xdr:nvSpPr>
      <xdr:spPr>
        <a:xfrm>
          <a:off x="4330700" y="4216400"/>
          <a:ext cx="381000" cy="361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76200</xdr:colOff>
      <xdr:row>23</xdr:row>
      <xdr:rowOff>6350</xdr:rowOff>
    </xdr:from>
    <xdr:to>
      <xdr:col>7</xdr:col>
      <xdr:colOff>406400</xdr:colOff>
      <xdr:row>24</xdr:row>
      <xdr:rowOff>152400</xdr:rowOff>
    </xdr:to>
    <xdr:pic>
      <xdr:nvPicPr>
        <xdr:cNvPr id="71" name="Graphic 70" descr="Lightbulb">
          <a:extLst>
            <a:ext uri="{FF2B5EF4-FFF2-40B4-BE49-F238E27FC236}">
              <a16:creationId xmlns:a16="http://schemas.microsoft.com/office/drawing/2014/main" id="{D8207B79-1DB9-A886-FB5C-5D1C8FB7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343400" y="4241800"/>
          <a:ext cx="330200" cy="330200"/>
        </a:xfrm>
        <a:prstGeom prst="rect">
          <a:avLst/>
        </a:prstGeom>
      </xdr:spPr>
    </xdr:pic>
    <xdr:clientData/>
  </xdr:twoCellAnchor>
  <xdr:twoCellAnchor>
    <xdr:from>
      <xdr:col>8</xdr:col>
      <xdr:colOff>482600</xdr:colOff>
      <xdr:row>8</xdr:row>
      <xdr:rowOff>31750</xdr:rowOff>
    </xdr:from>
    <xdr:to>
      <xdr:col>12</xdr:col>
      <xdr:colOff>546100</xdr:colOff>
      <xdr:row>32</xdr:row>
      <xdr:rowOff>6350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2504891A-F8AF-22F7-69B6-7BB5308967D1}"/>
            </a:ext>
          </a:extLst>
        </xdr:cNvPr>
        <xdr:cNvGrpSpPr/>
      </xdr:nvGrpSpPr>
      <xdr:grpSpPr>
        <a:xfrm>
          <a:off x="5336822" y="1499306"/>
          <a:ext cx="2490611" cy="4377266"/>
          <a:chOff x="692150" y="1504950"/>
          <a:chExt cx="4505960" cy="2762250"/>
        </a:xfrm>
      </xdr:grpSpPr>
      <xdr:sp macro="" textlink="">
        <xdr:nvSpPr>
          <xdr:cNvPr id="77" name="Rectangle: Rounded Corners 76">
            <a:extLst>
              <a:ext uri="{FF2B5EF4-FFF2-40B4-BE49-F238E27FC236}">
                <a16:creationId xmlns:a16="http://schemas.microsoft.com/office/drawing/2014/main" id="{BAA32936-B0B6-A761-FB24-F73E0E4BF98C}"/>
              </a:ext>
            </a:extLst>
          </xdr:cNvPr>
          <xdr:cNvSpPr/>
        </xdr:nvSpPr>
        <xdr:spPr>
          <a:xfrm>
            <a:off x="717550" y="150495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: Rounded Corners 77">
            <a:extLst>
              <a:ext uri="{FF2B5EF4-FFF2-40B4-BE49-F238E27FC236}">
                <a16:creationId xmlns:a16="http://schemas.microsoft.com/office/drawing/2014/main" id="{EA0770CF-AEEA-907C-D0E7-68F9E877BB89}"/>
              </a:ext>
            </a:extLst>
          </xdr:cNvPr>
          <xdr:cNvSpPr/>
        </xdr:nvSpPr>
        <xdr:spPr>
          <a:xfrm>
            <a:off x="692150" y="152400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520700</xdr:colOff>
      <xdr:row>22</xdr:row>
      <xdr:rowOff>19049</xdr:rowOff>
    </xdr:from>
    <xdr:to>
      <xdr:col>12</xdr:col>
      <xdr:colOff>514350</xdr:colOff>
      <xdr:row>31</xdr:row>
      <xdr:rowOff>158750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6371EFD4-CEC4-4204-ACDB-90FE1AED9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416982</xdr:colOff>
      <xdr:row>19</xdr:row>
      <xdr:rowOff>76200</xdr:rowOff>
    </xdr:from>
    <xdr:to>
      <xdr:col>12</xdr:col>
      <xdr:colOff>558800</xdr:colOff>
      <xdr:row>23</xdr:row>
      <xdr:rowOff>114300</xdr:rowOff>
    </xdr:to>
    <xdr:sp macro="" textlink="'Analysis 1'!Z17">
      <xdr:nvSpPr>
        <xdr:cNvPr id="79" name="TextBox 78">
          <a:extLst>
            <a:ext uri="{FF2B5EF4-FFF2-40B4-BE49-F238E27FC236}">
              <a16:creationId xmlns:a16="http://schemas.microsoft.com/office/drawing/2014/main" id="{D9416F54-630A-0860-C229-EBA2E6FA4F4C}"/>
            </a:ext>
          </a:extLst>
        </xdr:cNvPr>
        <xdr:cNvSpPr txBox="1"/>
      </xdr:nvSpPr>
      <xdr:spPr>
        <a:xfrm>
          <a:off x="5293782" y="3575050"/>
          <a:ext cx="2580218" cy="774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62FE410-E29C-46AA-A318-28B80A90A8EF}" type="TxLink"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Focus on the Highlighted(Teal) Weekdays: they exceeded the 941 passengers average and account for 49.4% of the Total Passengers</a:t>
          </a:fld>
          <a:endParaRPr lang="en-US" sz="1000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95249</xdr:colOff>
      <xdr:row>17</xdr:row>
      <xdr:rowOff>171450</xdr:rowOff>
    </xdr:from>
    <xdr:to>
      <xdr:col>12</xdr:col>
      <xdr:colOff>304800</xdr:colOff>
      <xdr:row>19</xdr:row>
      <xdr:rowOff>82550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F0BD16D-7927-3666-F7BA-1AB859F9B7D3}"/>
            </a:ext>
          </a:extLst>
        </xdr:cNvPr>
        <xdr:cNvSpPr txBox="1"/>
      </xdr:nvSpPr>
      <xdr:spPr>
        <a:xfrm>
          <a:off x="5581649" y="330200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Riders Weekday Distribution</a:t>
          </a:r>
        </a:p>
      </xdr:txBody>
    </xdr:sp>
    <xdr:clientData/>
  </xdr:twoCellAnchor>
  <xdr:twoCellAnchor>
    <xdr:from>
      <xdr:col>9</xdr:col>
      <xdr:colOff>63500</xdr:colOff>
      <xdr:row>18</xdr:row>
      <xdr:rowOff>101600</xdr:rowOff>
    </xdr:from>
    <xdr:to>
      <xdr:col>9</xdr:col>
      <xdr:colOff>152400</xdr:colOff>
      <xdr:row>19</xdr:row>
      <xdr:rowOff>6350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9D6A6714-1A42-8621-788B-AAE32EF80709}"/>
            </a:ext>
          </a:extLst>
        </xdr:cNvPr>
        <xdr:cNvSpPr/>
      </xdr:nvSpPr>
      <xdr:spPr>
        <a:xfrm>
          <a:off x="5549900" y="34163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514350</xdr:colOff>
      <xdr:row>10</xdr:row>
      <xdr:rowOff>50800</xdr:rowOff>
    </xdr:from>
    <xdr:to>
      <xdr:col>12</xdr:col>
      <xdr:colOff>488950</xdr:colOff>
      <xdr:row>18</xdr:row>
      <xdr:rowOff>19050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70DAB2EA-26C1-46D8-8B4F-44AC11E18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552449</xdr:colOff>
      <xdr:row>8</xdr:row>
      <xdr:rowOff>107950</xdr:rowOff>
    </xdr:from>
    <xdr:to>
      <xdr:col>12</xdr:col>
      <xdr:colOff>152400</xdr:colOff>
      <xdr:row>10</xdr:row>
      <xdr:rowOff>19050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8F96D319-29E5-9988-673F-AEA7E797B69F}"/>
            </a:ext>
          </a:extLst>
        </xdr:cNvPr>
        <xdr:cNvSpPr txBox="1"/>
      </xdr:nvSpPr>
      <xdr:spPr>
        <a:xfrm>
          <a:off x="5429249" y="158115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Riders</a:t>
          </a:r>
          <a:r>
            <a:rPr lang="en-US" sz="1100">
              <a:solidFill>
                <a:schemeClr val="bg1">
                  <a:lumMod val="75000"/>
                </a:schemeClr>
              </a:solidFill>
            </a:rPr>
            <a:t> Monthly Distribution</a:t>
          </a:r>
        </a:p>
      </xdr:txBody>
    </xdr:sp>
    <xdr:clientData/>
  </xdr:twoCellAnchor>
  <xdr:twoCellAnchor>
    <xdr:from>
      <xdr:col>8</xdr:col>
      <xdr:colOff>596900</xdr:colOff>
      <xdr:row>9</xdr:row>
      <xdr:rowOff>38100</xdr:rowOff>
    </xdr:from>
    <xdr:to>
      <xdr:col>9</xdr:col>
      <xdr:colOff>76200</xdr:colOff>
      <xdr:row>9</xdr:row>
      <xdr:rowOff>127000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7B0DDB6-FCA0-92C9-480A-0F2A22CD278B}"/>
            </a:ext>
          </a:extLst>
        </xdr:cNvPr>
        <xdr:cNvSpPr/>
      </xdr:nvSpPr>
      <xdr:spPr>
        <a:xfrm>
          <a:off x="5473700" y="169545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520700</xdr:colOff>
      <xdr:row>17</xdr:row>
      <xdr:rowOff>139700</xdr:rowOff>
    </xdr:from>
    <xdr:to>
      <xdr:col>12</xdr:col>
      <xdr:colOff>514350</xdr:colOff>
      <xdr:row>18</xdr:row>
      <xdr:rowOff>1269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DA087E6-1F94-7533-32C2-EF0561E450AA}"/>
            </a:ext>
          </a:extLst>
        </xdr:cNvPr>
        <xdr:cNvSpPr/>
      </xdr:nvSpPr>
      <xdr:spPr>
        <a:xfrm>
          <a:off x="5397500" y="3270250"/>
          <a:ext cx="2432050" cy="45719"/>
        </a:xfrm>
        <a:prstGeom prst="rect">
          <a:avLst/>
        </a:prstGeom>
        <a:gradFill>
          <a:gsLst>
            <a:gs pos="0">
              <a:schemeClr val="tx1"/>
            </a:gs>
            <a:gs pos="56000">
              <a:srgbClr val="2A2A2A"/>
            </a:gs>
            <a:gs pos="100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50800</xdr:colOff>
      <xdr:row>2</xdr:row>
      <xdr:rowOff>38098</xdr:rowOff>
    </xdr:from>
    <xdr:to>
      <xdr:col>18</xdr:col>
      <xdr:colOff>184150</xdr:colOff>
      <xdr:row>32</xdr:row>
      <xdr:rowOff>705</xdr:rowOff>
    </xdr:to>
    <xdr:sp macro="" textlink="">
      <xdr:nvSpPr>
        <xdr:cNvPr id="89" name="Rectangle: Rounded Corners 88">
          <a:extLst>
            <a:ext uri="{FF2B5EF4-FFF2-40B4-BE49-F238E27FC236}">
              <a16:creationId xmlns:a16="http://schemas.microsoft.com/office/drawing/2014/main" id="{74856068-5555-96A5-FCD8-3F778F2AFDF9}"/>
            </a:ext>
          </a:extLst>
        </xdr:cNvPr>
        <xdr:cNvSpPr/>
      </xdr:nvSpPr>
      <xdr:spPr>
        <a:xfrm>
          <a:off x="7938911" y="404987"/>
          <a:ext cx="3167239" cy="5465940"/>
        </a:xfrm>
        <a:prstGeom prst="roundRect">
          <a:avLst>
            <a:gd name="adj" fmla="val 2152"/>
          </a:avLst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304800</xdr:colOff>
      <xdr:row>12</xdr:row>
      <xdr:rowOff>146050</xdr:rowOff>
    </xdr:from>
    <xdr:to>
      <xdr:col>15</xdr:col>
      <xdr:colOff>222250</xdr:colOff>
      <xdr:row>20</xdr:row>
      <xdr:rowOff>168274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29A7DC3-06B0-4C45-B818-403EA98E7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317500</xdr:colOff>
      <xdr:row>4</xdr:row>
      <xdr:rowOff>107950</xdr:rowOff>
    </xdr:from>
    <xdr:to>
      <xdr:col>18</xdr:col>
      <xdr:colOff>234950</xdr:colOff>
      <xdr:row>11</xdr:row>
      <xdr:rowOff>136524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1ADBBC18-CB84-4287-ACC6-A613C031C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304800</xdr:colOff>
      <xdr:row>4</xdr:row>
      <xdr:rowOff>88900</xdr:rowOff>
    </xdr:from>
    <xdr:to>
      <xdr:col>15</xdr:col>
      <xdr:colOff>234950</xdr:colOff>
      <xdr:row>11</xdr:row>
      <xdr:rowOff>136524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13A37092-B06B-A32F-2EA0-D75BFDC39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292100</xdr:colOff>
      <xdr:row>12</xdr:row>
      <xdr:rowOff>146050</xdr:rowOff>
    </xdr:from>
    <xdr:to>
      <xdr:col>18</xdr:col>
      <xdr:colOff>234950</xdr:colOff>
      <xdr:row>21</xdr:row>
      <xdr:rowOff>38100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6B256241-6400-4236-A3C7-FB414EBB7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241300</xdr:colOff>
      <xdr:row>10</xdr:row>
      <xdr:rowOff>120650</xdr:rowOff>
    </xdr:from>
    <xdr:to>
      <xdr:col>15</xdr:col>
      <xdr:colOff>304800</xdr:colOff>
      <xdr:row>12</xdr:row>
      <xdr:rowOff>31750</xdr:rowOff>
    </xdr:to>
    <xdr:sp macro="" textlink="'Analysis 1'!AL16">
      <xdr:nvSpPr>
        <xdr:cNvPr id="108" name="TextBox 107">
          <a:extLst>
            <a:ext uri="{FF2B5EF4-FFF2-40B4-BE49-F238E27FC236}">
              <a16:creationId xmlns:a16="http://schemas.microsoft.com/office/drawing/2014/main" id="{5076B81D-3018-9C89-8478-3E297D52176B}"/>
            </a:ext>
          </a:extLst>
        </xdr:cNvPr>
        <xdr:cNvSpPr txBox="1"/>
      </xdr:nvSpPr>
      <xdr:spPr>
        <a:xfrm>
          <a:off x="8166100" y="19621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026A75-0231-44B6-A248-4E1989002075}" type="TxLink">
            <a:rPr lang="en-US" sz="1100" b="0" i="0" u="none" strike="noStrike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Over Utilized</a:t>
          </a:fld>
          <a:endParaRPr lang="en-US" sz="110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88900</xdr:colOff>
      <xdr:row>10</xdr:row>
      <xdr:rowOff>133350</xdr:rowOff>
    </xdr:from>
    <xdr:to>
      <xdr:col>18</xdr:col>
      <xdr:colOff>266700</xdr:colOff>
      <xdr:row>12</xdr:row>
      <xdr:rowOff>44450</xdr:rowOff>
    </xdr:to>
    <xdr:sp macro="" textlink="'Analysis 1'!AL15">
      <xdr:nvSpPr>
        <xdr:cNvPr id="109" name="TextBox 108">
          <a:extLst>
            <a:ext uri="{FF2B5EF4-FFF2-40B4-BE49-F238E27FC236}">
              <a16:creationId xmlns:a16="http://schemas.microsoft.com/office/drawing/2014/main" id="{7A33CFE9-15C0-9395-D6F4-B742947D7E68}"/>
            </a:ext>
          </a:extLst>
        </xdr:cNvPr>
        <xdr:cNvSpPr txBox="1"/>
      </xdr:nvSpPr>
      <xdr:spPr>
        <a:xfrm>
          <a:off x="9842500" y="1974850"/>
          <a:ext cx="1397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830EDA3-3599-41D4-8D0E-14FC7F8A291A}" type="TxLink">
            <a:rPr lang="en-US" sz="1100" b="0" i="0" u="none" strike="noStrike">
              <a:solidFill>
                <a:srgbClr val="0097B2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Moderately Utilized</a:t>
          </a:fld>
          <a:endParaRPr lang="en-US" sz="1100">
            <a:solidFill>
              <a:srgbClr val="0097B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190500</xdr:colOff>
      <xdr:row>19</xdr:row>
      <xdr:rowOff>38100</xdr:rowOff>
    </xdr:from>
    <xdr:to>
      <xdr:col>15</xdr:col>
      <xdr:colOff>254000</xdr:colOff>
      <xdr:row>20</xdr:row>
      <xdr:rowOff>133350</xdr:rowOff>
    </xdr:to>
    <xdr:sp macro="" textlink="'Analysis 1'!AL17">
      <xdr:nvSpPr>
        <xdr:cNvPr id="110" name="TextBox 109">
          <a:extLst>
            <a:ext uri="{FF2B5EF4-FFF2-40B4-BE49-F238E27FC236}">
              <a16:creationId xmlns:a16="http://schemas.microsoft.com/office/drawing/2014/main" id="{0BA4BA11-791F-3CE2-B1D9-F2B3809A9199}"/>
            </a:ext>
          </a:extLst>
        </xdr:cNvPr>
        <xdr:cNvSpPr txBox="1"/>
      </xdr:nvSpPr>
      <xdr:spPr>
        <a:xfrm>
          <a:off x="8115300" y="35369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0C4D756-F37D-47A9-B22A-FF9A70437FEA}" type="TxLink">
            <a:rPr lang="en-US" sz="1100" b="0" i="0" u="none" strike="noStrike">
              <a:solidFill>
                <a:srgbClr val="00B0F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Under Utilized</a:t>
          </a:fld>
          <a:endParaRPr lang="en-US" sz="1100">
            <a:solidFill>
              <a:srgbClr val="00B0F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184150</xdr:colOff>
      <xdr:row>19</xdr:row>
      <xdr:rowOff>88900</xdr:rowOff>
    </xdr:from>
    <xdr:to>
      <xdr:col>18</xdr:col>
      <xdr:colOff>247650</xdr:colOff>
      <xdr:row>21</xdr:row>
      <xdr:rowOff>0</xdr:rowOff>
    </xdr:to>
    <xdr:sp macro="" textlink="'Analysis 1'!AL18">
      <xdr:nvSpPr>
        <xdr:cNvPr id="111" name="TextBox 110">
          <a:extLst>
            <a:ext uri="{FF2B5EF4-FFF2-40B4-BE49-F238E27FC236}">
              <a16:creationId xmlns:a16="http://schemas.microsoft.com/office/drawing/2014/main" id="{C097DC63-C69F-9F19-B9B2-6FBAB40F3DEA}"/>
            </a:ext>
          </a:extLst>
        </xdr:cNvPr>
        <xdr:cNvSpPr txBox="1"/>
      </xdr:nvSpPr>
      <xdr:spPr>
        <a:xfrm>
          <a:off x="9937750" y="35877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A246D8-6D2A-4A2A-8FD5-A272C714BE67}" type="TxLink">
            <a:rPr lang="en-US" sz="1100" b="0" i="0" u="none" strike="noStrike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Well Utilized</a:t>
          </a:fld>
          <a:endParaRPr lang="en-US" sz="1100">
            <a:solidFill>
              <a:schemeClr val="accent5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234950</xdr:colOff>
      <xdr:row>11</xdr:row>
      <xdr:rowOff>165100</xdr:rowOff>
    </xdr:from>
    <xdr:to>
      <xdr:col>15</xdr:col>
      <xdr:colOff>298450</xdr:colOff>
      <xdr:row>13</xdr:row>
      <xdr:rowOff>76200</xdr:rowOff>
    </xdr:to>
    <xdr:sp macro="" textlink="'Analysis 1'!AN8">
      <xdr:nvSpPr>
        <xdr:cNvPr id="126" name="TextBox 125">
          <a:extLst>
            <a:ext uri="{FF2B5EF4-FFF2-40B4-BE49-F238E27FC236}">
              <a16:creationId xmlns:a16="http://schemas.microsoft.com/office/drawing/2014/main" id="{1890D330-69B4-1F91-BE3D-F8699FAEF5D6}"/>
            </a:ext>
          </a:extLst>
        </xdr:cNvPr>
        <xdr:cNvSpPr txBox="1"/>
      </xdr:nvSpPr>
      <xdr:spPr>
        <a:xfrm>
          <a:off x="8159750" y="21907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E50135A-17A4-4134-BF40-F26F1E066780}" type="TxLink">
            <a:rPr lang="en-US" sz="900" b="0" i="0" u="none" strike="noStrike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20 Total Buses</a:t>
          </a:fld>
          <a:endParaRPr lang="en-US" sz="9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76200</xdr:colOff>
      <xdr:row>11</xdr:row>
      <xdr:rowOff>165100</xdr:rowOff>
    </xdr:from>
    <xdr:to>
      <xdr:col>18</xdr:col>
      <xdr:colOff>254000</xdr:colOff>
      <xdr:row>13</xdr:row>
      <xdr:rowOff>76200</xdr:rowOff>
    </xdr:to>
    <xdr:sp macro="" textlink="'Analysis 1'!AN7">
      <xdr:nvSpPr>
        <xdr:cNvPr id="127" name="TextBox 126">
          <a:extLst>
            <a:ext uri="{FF2B5EF4-FFF2-40B4-BE49-F238E27FC236}">
              <a16:creationId xmlns:a16="http://schemas.microsoft.com/office/drawing/2014/main" id="{B971A893-2B75-92E3-1003-7D07E84645AA}"/>
            </a:ext>
          </a:extLst>
        </xdr:cNvPr>
        <xdr:cNvSpPr txBox="1"/>
      </xdr:nvSpPr>
      <xdr:spPr>
        <a:xfrm>
          <a:off x="9829800" y="2190750"/>
          <a:ext cx="1397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95EF0C-26F7-40F3-AEB5-63D4AAB0728A}" type="TxLink">
            <a:rPr lang="en-US" sz="900" b="0" i="0" u="none" strike="noStrike">
              <a:solidFill>
                <a:schemeClr val="bg1">
                  <a:lumMod val="85000"/>
                </a:schemeClr>
              </a:solidFill>
              <a:latin typeface="Calibri"/>
              <a:cs typeface="Calibri"/>
            </a:rPr>
            <a:pPr algn="ctr"/>
            <a:t>38 Total Buses</a:t>
          </a:fld>
          <a:endParaRPr lang="en-US" sz="9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184150</xdr:colOff>
      <xdr:row>20</xdr:row>
      <xdr:rowOff>95250</xdr:rowOff>
    </xdr:from>
    <xdr:to>
      <xdr:col>15</xdr:col>
      <xdr:colOff>247650</xdr:colOff>
      <xdr:row>22</xdr:row>
      <xdr:rowOff>6350</xdr:rowOff>
    </xdr:to>
    <xdr:sp macro="" textlink="'Analysis 1'!AN9">
      <xdr:nvSpPr>
        <xdr:cNvPr id="128" name="TextBox 127">
          <a:extLst>
            <a:ext uri="{FF2B5EF4-FFF2-40B4-BE49-F238E27FC236}">
              <a16:creationId xmlns:a16="http://schemas.microsoft.com/office/drawing/2014/main" id="{420FFD94-5ED6-1BD5-BC87-770033A896CC}"/>
            </a:ext>
          </a:extLst>
        </xdr:cNvPr>
        <xdr:cNvSpPr txBox="1"/>
      </xdr:nvSpPr>
      <xdr:spPr>
        <a:xfrm>
          <a:off x="8108950" y="37782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6E10D91-CB77-4430-A318-1301D337467C}" type="TxLink">
            <a:rPr lang="en-US" sz="900" b="0" i="0" u="none" strike="noStrike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19 Total Buses</a:t>
          </a:fld>
          <a:endParaRPr lang="en-US" sz="9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184150</xdr:colOff>
      <xdr:row>20</xdr:row>
      <xdr:rowOff>95250</xdr:rowOff>
    </xdr:from>
    <xdr:to>
      <xdr:col>18</xdr:col>
      <xdr:colOff>247650</xdr:colOff>
      <xdr:row>22</xdr:row>
      <xdr:rowOff>6350</xdr:rowOff>
    </xdr:to>
    <xdr:sp macro="" textlink="'Analysis 1'!AN10">
      <xdr:nvSpPr>
        <xdr:cNvPr id="129" name="TextBox 128">
          <a:extLst>
            <a:ext uri="{FF2B5EF4-FFF2-40B4-BE49-F238E27FC236}">
              <a16:creationId xmlns:a16="http://schemas.microsoft.com/office/drawing/2014/main" id="{77E441C8-5EA8-3515-5356-49962682E14B}"/>
            </a:ext>
          </a:extLst>
        </xdr:cNvPr>
        <xdr:cNvSpPr txBox="1"/>
      </xdr:nvSpPr>
      <xdr:spPr>
        <a:xfrm>
          <a:off x="9937750" y="37782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8389931-663C-455F-9112-83A4196AD1E6}" type="TxLink">
            <a:rPr lang="en-US" sz="900" b="0" i="0" u="none" strike="noStrike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 Total Buses</a:t>
          </a:fld>
          <a:endParaRPr lang="en-US" sz="9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209549</xdr:colOff>
      <xdr:row>2</xdr:row>
      <xdr:rowOff>63500</xdr:rowOff>
    </xdr:from>
    <xdr:to>
      <xdr:col>16</xdr:col>
      <xdr:colOff>419100</xdr:colOff>
      <xdr:row>3</xdr:row>
      <xdr:rowOff>158750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4BA27312-194F-E060-FA27-68E84CA1EF03}"/>
            </a:ext>
          </a:extLst>
        </xdr:cNvPr>
        <xdr:cNvSpPr txBox="1"/>
      </xdr:nvSpPr>
      <xdr:spPr>
        <a:xfrm>
          <a:off x="8134349" y="43180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Bus Utilization Rate</a:t>
          </a:r>
          <a:endParaRPr lang="en-US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374650</xdr:colOff>
      <xdr:row>2</xdr:row>
      <xdr:rowOff>165100</xdr:rowOff>
    </xdr:from>
    <xdr:to>
      <xdr:col>13</xdr:col>
      <xdr:colOff>463550</xdr:colOff>
      <xdr:row>3</xdr:row>
      <xdr:rowOff>69850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F29A35E7-7E6F-CFE5-0D73-E5404014BAF0}"/>
            </a:ext>
          </a:extLst>
        </xdr:cNvPr>
        <xdr:cNvSpPr/>
      </xdr:nvSpPr>
      <xdr:spPr>
        <a:xfrm>
          <a:off x="8299450" y="5334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406400</xdr:colOff>
      <xdr:row>22</xdr:row>
      <xdr:rowOff>101600</xdr:rowOff>
    </xdr:from>
    <xdr:to>
      <xdr:col>18</xdr:col>
      <xdr:colOff>63500</xdr:colOff>
      <xdr:row>24</xdr:row>
      <xdr:rowOff>12700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4771AE3B-03C4-8C66-1BDF-E5294FCD353F}"/>
            </a:ext>
          </a:extLst>
        </xdr:cNvPr>
        <xdr:cNvSpPr txBox="1"/>
      </xdr:nvSpPr>
      <xdr:spPr>
        <a:xfrm>
          <a:off x="8331200" y="4152900"/>
          <a:ext cx="27051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 based on Moment of Trip</a:t>
          </a:r>
          <a:endParaRPr lang="en-US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336550</xdr:colOff>
      <xdr:row>23</xdr:row>
      <xdr:rowOff>25400</xdr:rowOff>
    </xdr:from>
    <xdr:to>
      <xdr:col>13</xdr:col>
      <xdr:colOff>425450</xdr:colOff>
      <xdr:row>23</xdr:row>
      <xdr:rowOff>114300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4CC0DA4-908C-3766-EAAE-89ABC02E02EC}"/>
            </a:ext>
          </a:extLst>
        </xdr:cNvPr>
        <xdr:cNvSpPr/>
      </xdr:nvSpPr>
      <xdr:spPr>
        <a:xfrm>
          <a:off x="8261350" y="426085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171450</xdr:colOff>
      <xdr:row>22</xdr:row>
      <xdr:rowOff>58419</xdr:rowOff>
    </xdr:from>
    <xdr:to>
      <xdr:col>18</xdr:col>
      <xdr:colOff>228600</xdr:colOff>
      <xdr:row>22</xdr:row>
      <xdr:rowOff>104138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1CC3448E-5D8E-39F3-CA23-B6445F311A05}"/>
            </a:ext>
          </a:extLst>
        </xdr:cNvPr>
        <xdr:cNvSpPr/>
      </xdr:nvSpPr>
      <xdr:spPr>
        <a:xfrm flipV="1">
          <a:off x="8096250" y="4109719"/>
          <a:ext cx="3105150" cy="45719"/>
        </a:xfrm>
        <a:prstGeom prst="rect">
          <a:avLst/>
        </a:prstGeom>
        <a:gradFill>
          <a:gsLst>
            <a:gs pos="0">
              <a:schemeClr val="tx1"/>
            </a:gs>
            <a:gs pos="56000">
              <a:srgbClr val="2A2A2A"/>
            </a:gs>
            <a:gs pos="100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247650</xdr:colOff>
      <xdr:row>24</xdr:row>
      <xdr:rowOff>63500</xdr:rowOff>
    </xdr:from>
    <xdr:to>
      <xdr:col>14</xdr:col>
      <xdr:colOff>44450</xdr:colOff>
      <xdr:row>26</xdr:row>
      <xdr:rowOff>139700</xdr:rowOff>
    </xdr:to>
    <xdr:sp macro="" textlink="">
      <xdr:nvSpPr>
        <xdr:cNvPr id="135" name="Rectangle: Rounded Corners 134">
          <a:extLst>
            <a:ext uri="{FF2B5EF4-FFF2-40B4-BE49-F238E27FC236}">
              <a16:creationId xmlns:a16="http://schemas.microsoft.com/office/drawing/2014/main" id="{64AD1A64-4D50-9805-3312-15103AA00A30}"/>
            </a:ext>
          </a:extLst>
        </xdr:cNvPr>
        <xdr:cNvSpPr/>
      </xdr:nvSpPr>
      <xdr:spPr>
        <a:xfrm>
          <a:off x="8172450" y="4483100"/>
          <a:ext cx="406400" cy="444500"/>
        </a:xfrm>
        <a:prstGeom prst="roundRect">
          <a:avLst>
            <a:gd name="adj" fmla="val 5275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254000</xdr:colOff>
      <xdr:row>27</xdr:row>
      <xdr:rowOff>101600</xdr:rowOff>
    </xdr:from>
    <xdr:to>
      <xdr:col>14</xdr:col>
      <xdr:colOff>50800</xdr:colOff>
      <xdr:row>29</xdr:row>
      <xdr:rowOff>177800</xdr:rowOff>
    </xdr:to>
    <xdr:sp macro="" textlink="">
      <xdr:nvSpPr>
        <xdr:cNvPr id="136" name="Rectangle: Rounded Corners 135">
          <a:extLst>
            <a:ext uri="{FF2B5EF4-FFF2-40B4-BE49-F238E27FC236}">
              <a16:creationId xmlns:a16="http://schemas.microsoft.com/office/drawing/2014/main" id="{BAC3985C-10F2-51C5-EE9D-2F8E9ED31DAD}"/>
            </a:ext>
          </a:extLst>
        </xdr:cNvPr>
        <xdr:cNvSpPr/>
      </xdr:nvSpPr>
      <xdr:spPr>
        <a:xfrm>
          <a:off x="8178800" y="5073650"/>
          <a:ext cx="406400" cy="444500"/>
        </a:xfrm>
        <a:prstGeom prst="roundRect">
          <a:avLst>
            <a:gd name="adj" fmla="val 5275"/>
          </a:avLst>
        </a:prstGeom>
        <a:solidFill>
          <a:srgbClr val="0097B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296392</xdr:colOff>
      <xdr:row>24</xdr:row>
      <xdr:rowOff>143992</xdr:rowOff>
    </xdr:from>
    <xdr:to>
      <xdr:col>13</xdr:col>
      <xdr:colOff>583554</xdr:colOff>
      <xdr:row>26</xdr:row>
      <xdr:rowOff>62854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5C9D7AB2-1781-B301-51A1-7C55D1E9B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1192" y="4563592"/>
          <a:ext cx="287162" cy="28716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28</xdr:row>
      <xdr:rowOff>6350</xdr:rowOff>
    </xdr:from>
    <xdr:to>
      <xdr:col>13</xdr:col>
      <xdr:colOff>558190</xdr:colOff>
      <xdr:row>29</xdr:row>
      <xdr:rowOff>94640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96A543EC-AC69-7FBD-DAA2-EC98729FB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5162550"/>
          <a:ext cx="272440" cy="272440"/>
        </a:xfrm>
        <a:prstGeom prst="rect">
          <a:avLst/>
        </a:prstGeom>
      </xdr:spPr>
    </xdr:pic>
    <xdr:clientData/>
  </xdr:twoCellAnchor>
  <xdr:twoCellAnchor>
    <xdr:from>
      <xdr:col>13</xdr:col>
      <xdr:colOff>355599</xdr:colOff>
      <xdr:row>24</xdr:row>
      <xdr:rowOff>6350</xdr:rowOff>
    </xdr:from>
    <xdr:to>
      <xdr:col>16</xdr:col>
      <xdr:colOff>565150</xdr:colOff>
      <xdr:row>25</xdr:row>
      <xdr:rowOff>101600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0FC35C8-22F0-ACBA-1FC1-BF52F2788186}"/>
            </a:ext>
          </a:extLst>
        </xdr:cNvPr>
        <xdr:cNvSpPr txBox="1"/>
      </xdr:nvSpPr>
      <xdr:spPr>
        <a:xfrm>
          <a:off x="8280399" y="442595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</a:t>
          </a:r>
          <a:r>
            <a:rPr lang="en-US" sz="900" baseline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</a:t>
          </a:r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AM</a:t>
          </a:r>
          <a:endParaRPr lang="en-US" sz="9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349249</xdr:colOff>
      <xdr:row>27</xdr:row>
      <xdr:rowOff>82550</xdr:rowOff>
    </xdr:from>
    <xdr:to>
      <xdr:col>16</xdr:col>
      <xdr:colOff>558800</xdr:colOff>
      <xdr:row>28</xdr:row>
      <xdr:rowOff>177800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6ECB31EC-19AF-B30A-8DBE-06FB90AB83D2}"/>
            </a:ext>
          </a:extLst>
        </xdr:cNvPr>
        <xdr:cNvSpPr txBox="1"/>
      </xdr:nvSpPr>
      <xdr:spPr>
        <a:xfrm>
          <a:off x="8274049" y="505460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</a:t>
          </a:r>
          <a:r>
            <a:rPr lang="en-US" sz="900" baseline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</a:t>
          </a:r>
          <a:r>
            <a:rPr lang="en-US" sz="900" b="1" baseline="0">
              <a:solidFill>
                <a:srgbClr val="0097B2"/>
              </a:solidFill>
              <a:latin typeface="Arial" panose="020B0604020202020204" pitchFamily="34" charset="0"/>
              <a:cs typeface="Arial" panose="020B0604020202020204" pitchFamily="34" charset="0"/>
            </a:rPr>
            <a:t>PM</a:t>
          </a:r>
          <a:endParaRPr lang="en-US" sz="900" b="1">
            <a:solidFill>
              <a:srgbClr val="0097B2"/>
            </a:solidFill>
          </a:endParaRPr>
        </a:p>
      </xdr:txBody>
    </xdr:sp>
    <xdr:clientData/>
  </xdr:twoCellAnchor>
  <xdr:twoCellAnchor>
    <xdr:from>
      <xdr:col>14</xdr:col>
      <xdr:colOff>127000</xdr:colOff>
      <xdr:row>25</xdr:row>
      <xdr:rowOff>31750</xdr:rowOff>
    </xdr:from>
    <xdr:to>
      <xdr:col>16</xdr:col>
      <xdr:colOff>222250</xdr:colOff>
      <xdr:row>26</xdr:row>
      <xdr:rowOff>127000</xdr:rowOff>
    </xdr:to>
    <xdr:sp macro="" textlink="'Analysis 1'!AS7">
      <xdr:nvSpPr>
        <xdr:cNvPr id="141" name="TextBox 140">
          <a:extLst>
            <a:ext uri="{FF2B5EF4-FFF2-40B4-BE49-F238E27FC236}">
              <a16:creationId xmlns:a16="http://schemas.microsoft.com/office/drawing/2014/main" id="{0BAC8509-6263-C395-67D1-BD4AC7F5448F}"/>
            </a:ext>
          </a:extLst>
        </xdr:cNvPr>
        <xdr:cNvSpPr txBox="1"/>
      </xdr:nvSpPr>
      <xdr:spPr>
        <a:xfrm>
          <a:off x="8661400" y="4635500"/>
          <a:ext cx="13144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4CBADC-5E1E-423F-B07B-AD3B04C02922}" type="TxLink">
            <a:rPr lang="en-US" sz="1600" b="0" i="0" u="none" strike="noStrike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35.4%</a:t>
          </a:fld>
          <a:endParaRPr lang="en-US" sz="1600" b="1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107950</xdr:colOff>
      <xdr:row>28</xdr:row>
      <xdr:rowOff>120650</xdr:rowOff>
    </xdr:from>
    <xdr:to>
      <xdr:col>16</xdr:col>
      <xdr:colOff>254000</xdr:colOff>
      <xdr:row>30</xdr:row>
      <xdr:rowOff>31750</xdr:rowOff>
    </xdr:to>
    <xdr:sp macro="" textlink="'Analysis 1'!AS8">
      <xdr:nvSpPr>
        <xdr:cNvPr id="142" name="TextBox 141">
          <a:extLst>
            <a:ext uri="{FF2B5EF4-FFF2-40B4-BE49-F238E27FC236}">
              <a16:creationId xmlns:a16="http://schemas.microsoft.com/office/drawing/2014/main" id="{7E15F8F9-1890-E2D2-CFEF-4B2664C4AE52}"/>
            </a:ext>
          </a:extLst>
        </xdr:cNvPr>
        <xdr:cNvSpPr txBox="1"/>
      </xdr:nvSpPr>
      <xdr:spPr>
        <a:xfrm>
          <a:off x="8642350" y="5276850"/>
          <a:ext cx="13652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6C8603-336E-498F-8C89-F7882CDA37E9}" type="TxLink">
            <a:rPr lang="en-US" sz="1600" b="0" i="0" u="none" strike="noStrike">
              <a:solidFill>
                <a:srgbClr val="0097B2"/>
              </a:solidFill>
              <a:latin typeface="Calibri"/>
              <a:cs typeface="Calibri"/>
            </a:rPr>
            <a:pPr algn="ctr"/>
            <a:t>64.6%</a:t>
          </a:fld>
          <a:endParaRPr lang="en-US" sz="1600" b="1">
            <a:solidFill>
              <a:srgbClr val="0097B2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0.19553</cdr:x>
      <cdr:y>0.38217</cdr:y>
    </cdr:from>
    <cdr:to>
      <cdr:x>0.78771</cdr:x>
      <cdr:y>0.60722</cdr:y>
    </cdr:to>
    <cdr:sp macro="" textlink="'Analysis 1'!$AM$1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62B22E-DF5B-C002-F0D0-2FE63134F0C7}"/>
            </a:ext>
          </a:extLst>
        </cdr:cNvPr>
        <cdr:cNvSpPr txBox="1"/>
      </cdr:nvSpPr>
      <cdr:spPr>
        <a:xfrm xmlns:a="http://schemas.openxmlformats.org/drawingml/2006/main">
          <a:off x="222250" y="571500"/>
          <a:ext cx="673100" cy="336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8C9DD58-0CDB-49A9-96EC-7AA6A89C498F}" type="TxLink">
            <a:rPr lang="en-US" sz="1800" b="0" i="0" u="none" strike="noStrike" kern="1200">
              <a:solidFill>
                <a:srgbClr val="00B0F0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22%</a:t>
          </a:fld>
          <a:endParaRPr lang="en-US" sz="1800" kern="1200">
            <a:solidFill>
              <a:srgbClr val="00B0F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0.21788</cdr:x>
      <cdr:y>0.35181</cdr:y>
    </cdr:from>
    <cdr:to>
      <cdr:x>0.81564</cdr:x>
      <cdr:y>0.61687</cdr:y>
    </cdr:to>
    <cdr:sp macro="" textlink="'Analysis 1'!$AM$1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F4E780B-441A-A823-3525-DE281A1B8356}"/>
            </a:ext>
          </a:extLst>
        </cdr:cNvPr>
        <cdr:cNvSpPr txBox="1"/>
      </cdr:nvSpPr>
      <cdr:spPr>
        <a:xfrm xmlns:a="http://schemas.openxmlformats.org/drawingml/2006/main">
          <a:off x="247650" y="463550"/>
          <a:ext cx="679450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1F85F0C-98B0-46D7-986F-DB7DE8C4B236}" type="TxLink">
            <a:rPr lang="en-US" sz="1800" b="0" i="0" u="none" strike="noStrike" kern="1200">
              <a:solidFill>
                <a:srgbClr val="68B8B0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45%</a:t>
          </a:fld>
          <a:endParaRPr lang="en-US" sz="1800" kern="1200">
            <a:solidFill>
              <a:srgbClr val="68B8B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0.23757</cdr:x>
      <cdr:y>0.3658</cdr:y>
    </cdr:from>
    <cdr:to>
      <cdr:x>0.85083</cdr:x>
      <cdr:y>0.66983</cdr:y>
    </cdr:to>
    <cdr:sp macro="" textlink="'Analysis 1'!$AM$16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2CC3EF1-3A22-4C57-F101-2E3D907E9FF1}"/>
            </a:ext>
          </a:extLst>
        </cdr:cNvPr>
        <cdr:cNvSpPr txBox="1"/>
      </cdr:nvSpPr>
      <cdr:spPr>
        <a:xfrm xmlns:a="http://schemas.openxmlformats.org/drawingml/2006/main">
          <a:off x="273050" y="488950"/>
          <a:ext cx="70485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F1A8BE9-DFB0-4B62-A7E0-0183DF9D818A}" type="TxLink">
            <a:rPr lang="en-US" sz="1800" b="0" i="0" u="none" strike="noStrike" kern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24%</a:t>
          </a:fld>
          <a:endParaRPr lang="en-US" sz="1800" kern="120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0.27869</cdr:x>
      <cdr:y>0.38217</cdr:y>
    </cdr:from>
    <cdr:to>
      <cdr:x>0.7377</cdr:x>
      <cdr:y>0.60722</cdr:y>
    </cdr:to>
    <cdr:sp macro="" textlink="'Analysis 1'!$AM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62B22E-DF5B-C002-F0D0-2FE63134F0C7}"/>
            </a:ext>
          </a:extLst>
        </cdr:cNvPr>
        <cdr:cNvSpPr txBox="1"/>
      </cdr:nvSpPr>
      <cdr:spPr>
        <a:xfrm xmlns:a="http://schemas.openxmlformats.org/drawingml/2006/main">
          <a:off x="323850" y="592134"/>
          <a:ext cx="533400" cy="348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DC3F2C8-7D73-423F-AF9D-3D37D29A377B}" type="TxLink">
            <a:rPr lang="en-US" sz="1800" b="0" i="0" u="none" strike="noStrike" kern="120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9%</a:t>
          </a:fld>
          <a:endParaRPr lang="en-US" sz="1800" kern="1200">
            <a:solidFill>
              <a:schemeClr val="accent5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35069443" createdVersion="8" refreshedVersion="8" minRefreshableVersion="3" recordCount="0" supportSubquery="1" supportAdvancedDrill="1" xr:uid="{340E2F0C-E15E-44EA-BB15-9C11A0D4582B}">
  <cacheSource type="external" connectionId="7"/>
  <cacheFields count="3">
    <cacheField name="[Dim_routes].[RouteName].[RouteName]" caption="RouteName" numFmtId="0" hierarchy="18" level="1">
      <sharedItems count="1">
        <s v="East-West Express"/>
      </sharedItems>
    </cacheField>
    <cacheField name="[Facttable_ridership].[Utilization Category].[Utilization Category]" caption="Utilization Category" numFmtId="0" hierarchy="34" level="1">
      <sharedItems count="4">
        <s v="Moderately Utilized"/>
        <s v="Over Utilized"/>
        <s v="Under Utilized"/>
        <s v="Well Utilized"/>
      </sharedItems>
    </cacheField>
    <cacheField name="[Measures].[Total Buses]" caption="Total Buses" numFmtId="0" hierarchy="52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2" memberValueDatatype="130" unbalanced="0">
      <fieldsUsage count="2">
        <fieldUsage x="-1"/>
        <fieldUsage x="1"/>
      </fieldsUsage>
    </cacheHierarchy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/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 oneField="1">
      <fieldsUsage count="1">
        <fieldUsage x="2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51851854" createdVersion="8" refreshedVersion="8" minRefreshableVersion="3" recordCount="0" supportSubquery="1" supportAdvancedDrill="1" xr:uid="{7DC252E7-A3A9-412F-8045-56371CCB0175}">
  <cacheSource type="external" connectionId="7"/>
  <cacheFields count="4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South Line"/>
      </sharedItems>
    </cacheField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  <cacheField name="Unsupported0" numFmtId="0" hierarchy="6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1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Unsupported0" caption="Calcul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53587963" createdVersion="8" refreshedVersion="8" minRefreshableVersion="3" recordCount="0" supportSubquery="1" supportAdvancedDrill="1" xr:uid="{FE776DAF-B250-4E68-9C7C-EE73F2FC6773}">
  <cacheSource type="external" connectionId="7"/>
  <cacheFields count="3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Dim_DateTable].[Day Name].[Day Name]" caption="Day Name" numFmtId="0" hierarchy="9" level="1">
      <sharedItems count="7">
        <s v="Sun"/>
        <s v="Mon"/>
        <s v="Tue"/>
        <s v="Wed"/>
        <s v="Thu"/>
        <s v="Fri"/>
        <s v="Sat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2" memberValueDatatype="130" unbalanced="0">
      <fieldsUsage count="2">
        <fieldUsage x="-1"/>
        <fieldUsage x="2"/>
      </fieldsUsage>
    </cacheHierarchy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75243055553" createdVersion="8" refreshedVersion="8" minRefreshableVersion="3" recordCount="0" supportSubquery="1" supportAdvancedDrill="1" xr:uid="{1BA3A730-83CE-46CF-9B50-E5BBD81B7C73}">
  <cacheSource type="external" connectionId="7"/>
  <cacheFields count="3">
    <cacheField name="[Dim_routes].[RouteName].[RouteName]" caption="RouteName" numFmtId="0" hierarchy="18" level="1">
      <sharedItems count="1">
        <s v="East-West Express"/>
      </sharedItems>
    </cacheField>
    <cacheField name="[Facttable_ridership].[Operation Moment].[Operation Moment]" caption="Operation Moment" numFmtId="0" hierarchy="30" level="1">
      <sharedItems count="2">
        <s v="AM"/>
        <s v="PM"/>
      </sharedItems>
    </cacheField>
    <cacheField name="[Measures].[Total Riders (Passengers)]" caption="Total Riders (Passengers)" numFmtId="0" hierarchy="50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2" memberValueDatatype="130" unbalanced="0">
      <fieldsUsage count="2">
        <fieldUsage x="-1"/>
        <fieldUsage x="1"/>
      </fieldsUsage>
    </cacheHierarchy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2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2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37152775" createdVersion="8" refreshedVersion="8" minRefreshableVersion="3" recordCount="0" supportSubquery="1" supportAdvancedDrill="1" xr:uid="{7A7C86D8-F6A2-4DDB-A510-93FE3F61F15C}">
  <cacheSource type="external" connectionId="7"/>
  <cacheFields count="3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Dim_DateTable].[Month Name].[Month Name]" caption="Month Name" numFmtId="0" hierarchy="7" level="1">
      <sharedItems count="2">
        <s v="Jan"/>
        <s v="Dec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2" memberValueDatatype="130" unbalanced="0">
      <fieldsUsage count="2">
        <fieldUsage x="-1"/>
        <fieldUsage x="2"/>
      </fieldsUsage>
    </cacheHierarchy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39120369" createdVersion="8" refreshedVersion="8" minRefreshableVersion="3" recordCount="0" supportSubquery="1" supportAdvancedDrill="1" xr:uid="{5A06ACC5-A203-4F02-8EC8-5B935E4101F0}">
  <cacheSource type="external" connectionId="7"/>
  <cacheFields count="4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1" level="1">
      <sharedItems count="3">
        <s v="10:00 AM – 3:00 PM"/>
        <s v="3:00 PM – 8:00 PM"/>
        <s v="8:00 PM –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1203701" createdVersion="8" refreshedVersion="8" minRefreshableVersion="3" recordCount="0" supportSubquery="1" supportAdvancedDrill="1" xr:uid="{8C7D0E16-ADD2-428F-8E43-E95381B2C24B}">
  <cacheSource type="external" connectionId="7"/>
  <cacheFields count="4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1" level="1">
      <sharedItems count="3">
        <s v="10:00 AM – 3:00 PM"/>
        <s v="3:00 PM – 8:00 PM"/>
        <s v="8:00 PM –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20:57:00" maxDate="1899-12-30T20:57:00" count="1">
        <d v="1899-12-30T20:57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20:57:00]"/>
          </x15:cachedUniqueNames>
        </ext>
      </extLst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2939817" createdVersion="8" refreshedVersion="8" minRefreshableVersion="3" recordCount="0" supportSubquery="1" supportAdvancedDrill="1" xr:uid="{8E625E5D-98C1-47C1-8D2C-B8F4662E7E7B}">
  <cacheSource type="external" connectionId="7"/>
  <cacheFields count="3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1" level="1">
      <sharedItems count="6">
        <s v="12.00PM–3.00PM"/>
        <s v="3.00PM–6.00PM"/>
        <s v="6.00AM–9.00AM"/>
        <s v="6.00PM–9.00PM"/>
        <s v="9.00AM–12.00PM"/>
        <s v="9.00PM–12.00AM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4444442" createdVersion="8" refreshedVersion="8" minRefreshableVersion="3" recordCount="0" supportSubquery="1" supportAdvancedDrill="1" xr:uid="{AF017ADA-ACD0-4832-BA28-140908F82018}">
  <cacheSource type="external" connectionId="7"/>
  <cacheFields count="2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South Line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5949073" createdVersion="8" refreshedVersion="8" minRefreshableVersion="3" recordCount="0" supportSubquery="1" supportAdvancedDrill="1" xr:uid="{FDC96A37-4731-49E7-946B-913AB3246B9B}">
  <cacheSource type="external" connectionId="7"/>
  <cacheFields count="2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7337966" createdVersion="8" refreshedVersion="8" minRefreshableVersion="3" recordCount="0" supportSubquery="1" supportAdvancedDrill="1" xr:uid="{391FE8C6-6933-484C-9C72-8A43FE172E27}">
  <cacheSource type="external" connectionId="7"/>
  <cacheFields count="2">
    <cacheField name="[Measures].[Total Riders (Passengers)]" caption="Total Riders (Passengers)" numFmtId="0" hierarchy="50" level="32767"/>
    <cacheField name="[Measures].[Average Riders per Trip]" caption="Average Riders per Trip" numFmtId="0" hierarchy="51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 oneField="1">
      <fieldsUsage count="1">
        <fieldUsage x="1"/>
      </fieldsUsage>
    </cacheHierarchy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9305553" createdVersion="8" refreshedVersion="8" minRefreshableVersion="3" recordCount="0" supportSubquery="1" supportAdvancedDrill="1" xr:uid="{8B5B8C84-8858-4E5D-8D11-EA6AFBFAF4D1}">
  <cacheSource type="external" connectionId="7"/>
  <cacheFields count="3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14F09-5301-4E7E-9044-2181DBBA8170}" name="PivotTable1" cacheId="95" applyNumberFormats="0" applyBorderFormats="0" applyFontFormats="0" applyPatternFormats="0" applyAlignmentFormats="0" applyWidthHeightFormats="1" dataCaption="Values" tag="1ec099d8-c990-4edf-9d55-8a428a744874" updatedVersion="8" minRefreshableVersion="3" useAutoFormatting="1" itemPrintTitles="1" createdVersion="8" indent="0" outline="1" outlineData="1" multipleFieldFilters="0">
  <location ref="B6:C7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D750E-C57E-493A-A57E-63C5F7702AD3}" name="PivotTable4" cacheId="92" applyNumberFormats="0" applyBorderFormats="0" applyFontFormats="0" applyPatternFormats="0" applyAlignmentFormats="0" applyWidthHeightFormats="1" dataCaption="Values" tag="7c094746-ca5a-4cb0-86a5-5ce9a0fdbee1" updatedVersion="8" minRefreshableVersion="3" useAutoFormatting="1" subtotalHiddenItems="1" rowGrandTotals="0" itemPrintTitles="1" createdVersion="8" indent="0" compact="0" compactData="0" multipleFieldFilters="0" chartFormat="3">
  <location ref="G5:H11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4"/>
    </i>
    <i>
      <x/>
    </i>
    <i>
      <x v="5"/>
    </i>
    <i>
      <x v="2"/>
    </i>
    <i>
      <x v="3"/>
    </i>
    <i>
      <x v="1"/>
    </i>
  </rowItems>
  <colItems count="1">
    <i/>
  </colItems>
  <dataFields count="1">
    <dataField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3CA7B-A9A6-4FE2-8EC4-3679800B9270}" name="PivotTable12" cacheId="88" dataOnRows="1" applyNumberFormats="0" applyBorderFormats="0" applyFontFormats="0" applyPatternFormats="0" applyAlignmentFormats="0" applyWidthHeightFormats="1" dataCaption="Values" tag="aff0b01c-f668-4ec3-a44e-2cb2fbe16461" updatedVersion="8" minRefreshableVersion="3" useAutoFormatting="1" subtotalHiddenItems="1" rowGrandTotals="0" itemPrintTitles="1" createdVersion="8" indent="0" compact="0" compactData="0" multipleFieldFilters="0" chartFormat="14">
  <location ref="AL6:AM10" firstHeaderRow="1" firstDataRow="1" firstDataCol="1"/>
  <pivotFields count="3"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fld="2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DC26A-F3A2-4D28-B751-1844DA4CD11F}" name="PivotTable10" cacheId="98" dataOnRows="1" applyNumberFormats="0" applyBorderFormats="0" applyFontFormats="0" applyPatternFormats="0" applyAlignmentFormats="0" applyWidthHeightFormats="1" dataCaption="Values" tag="5b3af5c9-262d-43d6-8756-7f63eb0cf2d1" updatedVersion="8" minRefreshableVersion="3" useAutoFormatting="1" subtotalHiddenItems="1" rowGrandTotals="0" itemPrintTitles="1" createdVersion="8" indent="0" compact="0" compactData="0" multipleFieldFilters="0" chartFormat="8">
  <location ref="W6:X13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EDC32-2335-4728-9988-237004FB289E}" name="PivotTable9" cacheId="90" applyNumberFormats="0" applyBorderFormats="0" applyFontFormats="0" applyPatternFormats="0" applyAlignmentFormats="0" applyWidthHeightFormats="1" dataCaption="Values" tag="0f6341c9-5611-4f1a-9c8c-3eb883583477" updatedVersion="8" minRefreshableVersion="3" useAutoFormatting="1" subtotalHiddenItems="1" rowGrandTotals="0" itemPrintTitles="1" createdVersion="8" indent="0" compact="0" compactData="0" multipleFieldFilters="0" chartFormat="3">
  <location ref="J18:K19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1">
    <i>
      <x/>
    </i>
  </rowItems>
  <colItems count="1">
    <i/>
  </colItems>
  <dataFields count="1">
    <dataField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sum" id="2" iMeasureHier="50">
      <autoFilter ref="A1">
        <filterColumn colId="0">
          <top10 val="1" filterVal="1"/>
        </filterColumn>
      </autoFilter>
    </filter>
    <filter fld="3" type="count" id="5" iMeasureHier="50">
      <autoFilter ref="A1">
        <filterColumn colId="0">
          <top10 top="0"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C3A2C-52FD-4171-8F1C-07C1BD06105D}" name="PivotTable2" cacheId="94" applyNumberFormats="0" applyBorderFormats="0" applyFontFormats="0" applyPatternFormats="0" applyAlignmentFormats="0" applyWidthHeightFormats="1" dataCaption="Values" tag="5988b8a5-9e58-4205-899c-e01961fc89d1" updatedVersion="8" minRefreshableVersion="3" useAutoFormatting="1" subtotalHiddenItems="1" rowGrandTotals="0" itemPrintTitles="1" createdVersion="8" indent="0" compact="0" compactData="0" multipleFieldFilters="0">
  <location ref="B11:C1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BEB59-66F6-4B8B-9825-641736ACC8BE}" name="PivotTable3" cacheId="93" applyNumberFormats="0" applyBorderFormats="0" applyFontFormats="0" applyPatternFormats="0" applyAlignmentFormats="0" applyWidthHeightFormats="1" dataCaption="Values" tag="6fc175ff-8faa-451d-a9f8-2137f9b2aeee" updatedVersion="8" minRefreshableVersion="3" useAutoFormatting="1" subtotalHiddenItems="1" rowGrandTotals="0" itemPrintTitles="1" createdVersion="8" indent="0" compact="0" compactData="0" multipleFieldFilters="0">
  <location ref="B16:C17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3" iMeasureHier="50">
      <autoFilter ref="A1">
        <filterColumn colId="0">
          <top10 top="0"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5C413-5B32-471E-8070-AAF1C145BAB2}" name="PivotTable6" cacheId="96" dataOnRows="1" applyNumberFormats="0" applyBorderFormats="0" applyFontFormats="0" applyPatternFormats="0" applyAlignmentFormats="0" applyWidthHeightFormats="1" dataCaption="Values" tag="e7b803c8-0728-43cd-9a5d-1d55001220cf" updatedVersion="8" minRefreshableVersion="3" useAutoFormatting="1" subtotalHiddenItems="1" rowGrandTotals="0" itemPrintTitles="1" createdVersion="8" indent="0" compact="0" compactData="0" multipleFieldFilters="0" chartFormat="4">
  <location ref="Q6:R8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26770-8BFC-43DC-85C1-F8C7BD08CDD5}" name="PivotTable7" cacheId="91" applyNumberFormats="0" applyBorderFormats="0" applyFontFormats="0" applyPatternFormats="0" applyAlignmentFormats="0" applyWidthHeightFormats="1" dataCaption="Values" tag="78eb8e81-5cfd-4c96-b95e-a2e4ebfcb221" updatedVersion="8" minRefreshableVersion="3" useAutoFormatting="1" subtotalHiddenItems="1" rowGrandTotals="0" itemPrintTitles="1" createdVersion="8" indent="0" compact="0" compactData="0" multipleFieldFilters="0" chartFormat="3">
  <location ref="G17:H18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1">
    <i>
      <x/>
    </i>
  </rowItems>
  <colItems count="1">
    <i/>
  </colItems>
  <dataFields count="1">
    <dataField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sum" id="2" iMeasureHier="50">
      <autoFilter ref="A1">
        <filterColumn colId="0">
          <top10 val="1" filterVal="1"/>
        </filterColumn>
      </autoFilter>
    </filter>
    <filter fld="3" type="count" id="4" iMeasureHier="50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Dim_route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7130B-682F-487B-8EDC-D2A57EF5341A}" name="PivotTable11" cacheId="89" dataOnRows="1" applyNumberFormats="0" applyBorderFormats="0" applyFontFormats="0" applyPatternFormats="0" applyAlignmentFormats="0" applyWidthHeightFormats="1" dataCaption="Values" tag="16b0390f-85d5-4df0-941a-aacb6bbb9364" updatedVersion="8" minRefreshableVersion="3" useAutoFormatting="1" subtotalHiddenItems="1" rowGrandTotals="0" itemPrintTitles="1" createdVersion="8" indent="0" compact="0" compactData="0" multipleFieldFilters="0" chartFormat="14">
  <location ref="AG6:AH8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50C5B-866F-4449-B346-D6E42EA466B1}" name="PivotTable5" cacheId="97" applyNumberFormats="0" applyBorderFormats="0" applyFontFormats="0" applyPatternFormats="0" applyAlignmentFormats="0" applyWidthHeightFormats="1" dataCaption="Values" tag="d5682720-884a-4221-b71d-fe7c5f78e7f4" updatedVersion="8" minRefreshableVersion="3" useAutoFormatting="1" subtotalHiddenItems="1" rowGrandTotals="0" itemPrintTitles="1" createdVersion="8" indent="0" compact="0" compactData="0" multipleFieldFilters="0">
  <location ref="Q12:S14" firstHeaderRow="0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YoY Pct Change" fld="3" subtotal="count" showDataAs="percentDiff" baseField="2" baseItem="0" numFmtId="10">
      <extLst>
        <ext xmlns:x14="http://schemas.microsoft.com/office/spreadsheetml/2009/9/main" uri="{E15A36E0-9728-4e99-A89B-3F7291B0FE68}">
          <x14:dataField sourceField="0" uniqueName="[__Xl2].[Measures].[Total Riders (Passengers)]"/>
        </ext>
      </extLst>
    </dataField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YoY Pct Chang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1" type="sum" id="3" iMeasureHier="50">
      <autoFilter ref="A1">
        <filterColumn colId="0">
          <top10 top="0" val="1" filterVal="1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61FC-8D0A-41A4-8155-C03EEDBB49C1}" name="PivotTable13" cacheId="99" dataOnRows="1" applyNumberFormats="0" applyBorderFormats="0" applyFontFormats="0" applyPatternFormats="0" applyAlignmentFormats="0" applyWidthHeightFormats="1" dataCaption="Values" tag="832a47a2-a088-4d0c-82d3-471aa602ed67" updatedVersion="8" minRefreshableVersion="3" useAutoFormatting="1" subtotalHiddenItems="1" rowGrandTotals="0" itemPrintTitles="1" createdVersion="8" indent="0" compact="0" compactData="0" multipleFieldFilters="0" chartFormat="14">
  <location ref="AR6:AS8" firstHeaderRow="1" firstDataRow="1" firstDataCol="1"/>
  <pivotFields count="3"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1">
    <field x="1"/>
  </rowFields>
  <rowItems count="2">
    <i>
      <x/>
    </i>
    <i>
      <x v="1"/>
    </i>
  </rowItems>
  <colItems count="1">
    <i/>
  </colItems>
  <dataFields count="1">
    <dataField name="Total Riders (Passengers)" fld="2" subtotal="count" showDataAs="percentOfTotal" baseField="0" baseItem="0" numFmtId="164"/>
  </dataFields>
  <formats count="1">
    <format dxfId="0">
      <pivotArea outline="0" collapsedLevelsAreSubtotals="1" fieldPosition="0"/>
    </format>
  </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84F0-2CD3-4BBA-BD83-E47AFBBB7B37}">
  <dimension ref="B5:AT19"/>
  <sheetViews>
    <sheetView topLeftCell="A2" workbookViewId="0">
      <selection activeCell="AS7" sqref="AS7:AS8"/>
    </sheetView>
  </sheetViews>
  <sheetFormatPr defaultRowHeight="14.5" x14ac:dyDescent="0.35"/>
  <cols>
    <col min="2" max="2" width="22" bestFit="1" customWidth="1"/>
    <col min="3" max="3" width="20.36328125" bestFit="1" customWidth="1"/>
    <col min="4" max="4" width="11.08984375" bestFit="1" customWidth="1"/>
    <col min="5" max="5" width="4.54296875" style="2" customWidth="1"/>
    <col min="6" max="6" width="11.08984375" customWidth="1"/>
    <col min="7" max="7" width="15.6328125" bestFit="1" customWidth="1"/>
    <col min="8" max="8" width="22" bestFit="1" customWidth="1"/>
    <col min="9" max="9" width="15.36328125" customWidth="1"/>
    <col min="10" max="10" width="10.08984375" bestFit="1" customWidth="1"/>
    <col min="11" max="11" width="22" bestFit="1" customWidth="1"/>
    <col min="12" max="12" width="15.36328125" customWidth="1"/>
    <col min="13" max="13" width="12.81640625" customWidth="1"/>
    <col min="14" max="14" width="14.6328125" customWidth="1"/>
    <col min="15" max="15" width="6.36328125" style="2" customWidth="1"/>
    <col min="16" max="16" width="12.36328125" customWidth="1"/>
    <col min="17" max="17" width="6.81640625" bestFit="1" customWidth="1"/>
    <col min="18" max="19" width="13.7265625" bestFit="1" customWidth="1"/>
    <col min="21" max="21" width="4.81640625" style="2" customWidth="1"/>
    <col min="23" max="23" width="11.6328125" bestFit="1" customWidth="1"/>
    <col min="24" max="24" width="22" bestFit="1" customWidth="1"/>
    <col min="27" max="27" width="21.81640625" bestFit="1" customWidth="1"/>
    <col min="31" max="31" width="5.54296875" style="2" customWidth="1"/>
    <col min="33" max="33" width="14.1796875" bestFit="1" customWidth="1"/>
    <col min="34" max="34" width="22" bestFit="1" customWidth="1"/>
    <col min="36" max="36" width="5.7265625" style="2" customWidth="1"/>
    <col min="38" max="38" width="19.7265625" bestFit="1" customWidth="1"/>
    <col min="39" max="39" width="10.36328125" bestFit="1" customWidth="1"/>
    <col min="42" max="42" width="7.08984375" style="2" customWidth="1"/>
    <col min="44" max="44" width="19.54296875" bestFit="1" customWidth="1"/>
    <col min="45" max="45" width="22" bestFit="1" customWidth="1"/>
    <col min="46" max="46" width="6.81640625" bestFit="1" customWidth="1"/>
  </cols>
  <sheetData>
    <row r="5" spans="2:46" x14ac:dyDescent="0.35">
      <c r="G5" s="3" t="s">
        <v>7</v>
      </c>
      <c r="H5" t="s">
        <v>0</v>
      </c>
    </row>
    <row r="6" spans="2:46" x14ac:dyDescent="0.35">
      <c r="B6" t="s">
        <v>0</v>
      </c>
      <c r="C6" t="s">
        <v>1</v>
      </c>
      <c r="G6" t="s">
        <v>12</v>
      </c>
      <c r="H6" s="1">
        <v>1358</v>
      </c>
      <c r="I6" s="1"/>
      <c r="J6" s="1"/>
      <c r="K6" s="1"/>
      <c r="L6" s="1"/>
      <c r="M6" s="1"/>
      <c r="N6" s="1"/>
      <c r="Q6" s="3" t="s">
        <v>17</v>
      </c>
      <c r="R6" t="s">
        <v>0</v>
      </c>
      <c r="W6" s="3" t="s">
        <v>23</v>
      </c>
      <c r="X6" t="s">
        <v>0</v>
      </c>
      <c r="Z6" s="6" t="str">
        <f>W6</f>
        <v>Day Name</v>
      </c>
      <c r="AA6" s="6" t="str">
        <f>X6</f>
        <v>Total Riders (Passengers)</v>
      </c>
      <c r="AB6" s="6" t="s">
        <v>31</v>
      </c>
      <c r="AC6" s="6" t="s">
        <v>32</v>
      </c>
      <c r="AG6" s="3" t="s">
        <v>34</v>
      </c>
      <c r="AH6" t="s">
        <v>0</v>
      </c>
      <c r="AL6" s="3" t="s">
        <v>37</v>
      </c>
      <c r="AM6" t="s">
        <v>42</v>
      </c>
      <c r="AR6" s="3" t="s">
        <v>45</v>
      </c>
      <c r="AS6" t="s">
        <v>0</v>
      </c>
    </row>
    <row r="7" spans="2:46" x14ac:dyDescent="0.35">
      <c r="B7" s="1">
        <v>6587</v>
      </c>
      <c r="C7" s="1">
        <v>32.935000000000002</v>
      </c>
      <c r="G7" t="s">
        <v>8</v>
      </c>
      <c r="H7" s="1">
        <v>1257</v>
      </c>
      <c r="I7" s="1"/>
      <c r="J7" s="1"/>
      <c r="K7" s="1"/>
      <c r="L7" s="1"/>
      <c r="M7" s="1"/>
      <c r="N7" s="1"/>
      <c r="Q7">
        <v>2023</v>
      </c>
      <c r="R7" s="1">
        <v>5654</v>
      </c>
      <c r="W7" t="s">
        <v>27</v>
      </c>
      <c r="X7" s="1">
        <v>1185</v>
      </c>
      <c r="Z7" t="str">
        <f t="shared" ref="Z7:AA13" si="0">W7</f>
        <v>Sun</v>
      </c>
      <c r="AA7">
        <f t="shared" si="0"/>
        <v>1185</v>
      </c>
      <c r="AB7">
        <f>AVERAGE($AA$7:$AA$13)</f>
        <v>941</v>
      </c>
      <c r="AC7">
        <f>IF(AA7&gt;AB7,AA7," ")</f>
        <v>1185</v>
      </c>
      <c r="AG7" t="s">
        <v>36</v>
      </c>
      <c r="AH7" s="1">
        <v>933</v>
      </c>
      <c r="AL7" t="s">
        <v>38</v>
      </c>
      <c r="AM7" s="1">
        <v>38</v>
      </c>
      <c r="AN7" t="str">
        <f>AM7&amp;" Total Buses"</f>
        <v>38 Total Buses</v>
      </c>
      <c r="AR7" t="s">
        <v>46</v>
      </c>
      <c r="AS7" s="10">
        <v>0.35387885228480342</v>
      </c>
      <c r="AT7" s="7">
        <f>AS7/SUM($AS$7:$AS$8)</f>
        <v>0.35387885228480342</v>
      </c>
    </row>
    <row r="8" spans="2:46" x14ac:dyDescent="0.35">
      <c r="G8" t="s">
        <v>13</v>
      </c>
      <c r="H8" s="1">
        <v>1147</v>
      </c>
      <c r="I8" s="1"/>
      <c r="J8" s="1"/>
      <c r="K8" s="1"/>
      <c r="L8" s="1"/>
      <c r="M8" s="1"/>
      <c r="N8" s="1"/>
      <c r="Q8">
        <v>2024</v>
      </c>
      <c r="R8" s="1">
        <v>933</v>
      </c>
      <c r="W8" t="s">
        <v>25</v>
      </c>
      <c r="X8" s="1">
        <v>1085</v>
      </c>
      <c r="Z8" t="str">
        <f t="shared" si="0"/>
        <v>Mon</v>
      </c>
      <c r="AA8">
        <f t="shared" si="0"/>
        <v>1085</v>
      </c>
      <c r="AB8">
        <f t="shared" ref="AB8:AB13" si="1">AVERAGE($AA$7:$AA$13)</f>
        <v>941</v>
      </c>
      <c r="AC8">
        <f t="shared" ref="AC8:AC13" si="2">IF(AA8&gt;AB8,AA8," ")</f>
        <v>1085</v>
      </c>
      <c r="AG8" t="s">
        <v>35</v>
      </c>
      <c r="AH8" s="1">
        <v>5654</v>
      </c>
      <c r="AL8" t="s">
        <v>39</v>
      </c>
      <c r="AM8" s="1">
        <v>20</v>
      </c>
      <c r="AN8" t="str">
        <f t="shared" ref="AN8:AN10" si="3">AM8&amp;" Total Buses"</f>
        <v>20 Total Buses</v>
      </c>
      <c r="AR8" t="s">
        <v>47</v>
      </c>
      <c r="AS8" s="10">
        <v>0.64612114771519658</v>
      </c>
      <c r="AT8">
        <f>AS8/SUM($AS$7:$AS$8)</f>
        <v>0.64612114771519658</v>
      </c>
    </row>
    <row r="9" spans="2:46" x14ac:dyDescent="0.35">
      <c r="G9" t="s">
        <v>10</v>
      </c>
      <c r="H9" s="1">
        <v>973</v>
      </c>
      <c r="W9" t="s">
        <v>29</v>
      </c>
      <c r="X9" s="1">
        <v>983</v>
      </c>
      <c r="Z9" t="str">
        <f t="shared" si="0"/>
        <v>Tue</v>
      </c>
      <c r="AA9">
        <f t="shared" si="0"/>
        <v>983</v>
      </c>
      <c r="AB9">
        <f t="shared" si="1"/>
        <v>941</v>
      </c>
      <c r="AC9">
        <f t="shared" si="2"/>
        <v>983</v>
      </c>
      <c r="AL9" t="s">
        <v>40</v>
      </c>
      <c r="AM9" s="1">
        <v>19</v>
      </c>
      <c r="AN9" t="str">
        <f t="shared" si="3"/>
        <v>19 Total Buses</v>
      </c>
    </row>
    <row r="10" spans="2:46" x14ac:dyDescent="0.35">
      <c r="B10" t="s">
        <v>4</v>
      </c>
      <c r="G10" t="s">
        <v>11</v>
      </c>
      <c r="H10" s="1">
        <v>968</v>
      </c>
      <c r="W10" t="s">
        <v>30</v>
      </c>
      <c r="X10" s="1">
        <v>887</v>
      </c>
      <c r="Z10" t="str">
        <f t="shared" si="0"/>
        <v>Wed</v>
      </c>
      <c r="AA10">
        <f t="shared" si="0"/>
        <v>887</v>
      </c>
      <c r="AB10">
        <f t="shared" si="1"/>
        <v>941</v>
      </c>
      <c r="AC10" t="str">
        <f t="shared" si="2"/>
        <v xml:space="preserve"> </v>
      </c>
      <c r="AL10" t="s">
        <v>41</v>
      </c>
      <c r="AM10" s="1">
        <v>8</v>
      </c>
      <c r="AN10" t="str">
        <f t="shared" si="3"/>
        <v>8 Total Buses</v>
      </c>
    </row>
    <row r="11" spans="2:46" x14ac:dyDescent="0.35">
      <c r="B11" s="3" t="s">
        <v>5</v>
      </c>
      <c r="C11" t="s">
        <v>0</v>
      </c>
      <c r="G11" t="s">
        <v>9</v>
      </c>
      <c r="H11" s="1">
        <v>884</v>
      </c>
      <c r="W11" t="s">
        <v>28</v>
      </c>
      <c r="X11" s="1">
        <v>889</v>
      </c>
      <c r="Z11" t="str">
        <f t="shared" si="0"/>
        <v>Thu</v>
      </c>
      <c r="AA11">
        <f t="shared" si="0"/>
        <v>889</v>
      </c>
      <c r="AB11">
        <f t="shared" si="1"/>
        <v>941</v>
      </c>
      <c r="AC11" t="str">
        <f t="shared" si="2"/>
        <v xml:space="preserve"> </v>
      </c>
    </row>
    <row r="12" spans="2:46" x14ac:dyDescent="0.35">
      <c r="B12" t="s">
        <v>2</v>
      </c>
      <c r="C12" s="1">
        <v>1322</v>
      </c>
      <c r="Q12" s="3" t="s">
        <v>17</v>
      </c>
      <c r="R12" t="s">
        <v>18</v>
      </c>
      <c r="S12" t="s">
        <v>18</v>
      </c>
      <c r="T12" t="s">
        <v>19</v>
      </c>
      <c r="W12" t="s">
        <v>24</v>
      </c>
      <c r="X12" s="1">
        <v>762</v>
      </c>
      <c r="Z12" t="str">
        <f t="shared" si="0"/>
        <v>Fri</v>
      </c>
      <c r="AA12">
        <f t="shared" si="0"/>
        <v>762</v>
      </c>
      <c r="AB12">
        <f t="shared" si="1"/>
        <v>941</v>
      </c>
      <c r="AC12" t="str">
        <f t="shared" si="2"/>
        <v xml:space="preserve"> </v>
      </c>
    </row>
    <row r="13" spans="2:46" x14ac:dyDescent="0.35">
      <c r="I13" s="1"/>
      <c r="L13" s="1"/>
      <c r="Q13">
        <v>2023</v>
      </c>
      <c r="R13" s="1">
        <v>5654</v>
      </c>
      <c r="S13" s="7"/>
      <c r="T13" t="str">
        <f>IF(GETPIVOTDATA("[__Xl2].[Measures].[Total Riders (Passengers)]",$Q$12,"[Dim_DateTable].[Year]","[Dim_DateTable].[Year].&amp;[2024]")&lt;0,R17,R16)</f>
        <v>↓</v>
      </c>
      <c r="W13" t="s">
        <v>26</v>
      </c>
      <c r="X13" s="1">
        <v>796</v>
      </c>
      <c r="Z13" t="str">
        <f t="shared" si="0"/>
        <v>Sat</v>
      </c>
      <c r="AA13">
        <f t="shared" si="0"/>
        <v>796</v>
      </c>
      <c r="AB13">
        <f t="shared" si="1"/>
        <v>941</v>
      </c>
      <c r="AC13" t="str">
        <f t="shared" si="2"/>
        <v xml:space="preserve"> </v>
      </c>
    </row>
    <row r="14" spans="2:46" x14ac:dyDescent="0.35">
      <c r="Q14">
        <v>2024</v>
      </c>
      <c r="R14" s="1">
        <v>933</v>
      </c>
      <c r="S14" s="7">
        <v>-0.83498408206579411</v>
      </c>
      <c r="AB14" s="6" t="s">
        <v>33</v>
      </c>
      <c r="AL14" s="6" t="str">
        <f>AL6</f>
        <v>Utilization Category</v>
      </c>
      <c r="AM14" s="6" t="s">
        <v>43</v>
      </c>
      <c r="AN14" s="6" t="s">
        <v>44</v>
      </c>
    </row>
    <row r="15" spans="2:46" x14ac:dyDescent="0.35">
      <c r="B15" t="s">
        <v>6</v>
      </c>
      <c r="AB15" s="7">
        <f>SUM(AC7:AC13)/SUM(AA7:AA13)</f>
        <v>0.4938515257325034</v>
      </c>
      <c r="AL15" t="str">
        <f t="shared" ref="AL15:AL18" si="4">AL7</f>
        <v>Moderately Utilized</v>
      </c>
      <c r="AM15" s="9">
        <f>AM7/SUM($AM$7:$AM$10)</f>
        <v>0.44705882352941179</v>
      </c>
      <c r="AN15" s="9">
        <f>1-AM15</f>
        <v>0.55294117647058827</v>
      </c>
    </row>
    <row r="16" spans="2:46" x14ac:dyDescent="0.35">
      <c r="B16" s="3" t="s">
        <v>5</v>
      </c>
      <c r="C16" t="s">
        <v>0</v>
      </c>
      <c r="G16" t="s">
        <v>14</v>
      </c>
      <c r="R16" s="8" t="s">
        <v>21</v>
      </c>
      <c r="Z16" s="6" t="s">
        <v>22</v>
      </c>
      <c r="AL16" t="str">
        <f t="shared" si="4"/>
        <v>Over Utilized</v>
      </c>
      <c r="AM16" s="9">
        <f t="shared" ref="AM16:AM18" si="5">AM8/SUM($AM$7:$AM$10)</f>
        <v>0.23529411764705882</v>
      </c>
      <c r="AN16" s="9">
        <f t="shared" ref="AN16:AN19" si="6">1-AM16</f>
        <v>0.76470588235294112</v>
      </c>
    </row>
    <row r="17" spans="2:40" x14ac:dyDescent="0.35">
      <c r="B17" t="s">
        <v>3</v>
      </c>
      <c r="C17" s="1">
        <v>185</v>
      </c>
      <c r="G17" s="3" t="s">
        <v>15</v>
      </c>
      <c r="H17" t="s">
        <v>0</v>
      </c>
      <c r="J17" t="s">
        <v>16</v>
      </c>
      <c r="R17" s="8" t="s">
        <v>20</v>
      </c>
      <c r="Z17" t="str">
        <f>"Focus on the Highlighted(Teal) Weekdays: they exceeded the " &amp; AB7 &amp; " passengers average and account for " &amp; TEXT(AB15,"0.0%") &amp; " of the Total Passengers"</f>
        <v>Focus on the Highlighted(Teal) Weekdays: they exceeded the 941 passengers average and account for 49.4% of the Total Passengers</v>
      </c>
      <c r="AL17" t="str">
        <f t="shared" si="4"/>
        <v>Under Utilized</v>
      </c>
      <c r="AM17" s="9">
        <f t="shared" si="5"/>
        <v>0.22352941176470589</v>
      </c>
      <c r="AN17" s="9">
        <f t="shared" si="6"/>
        <v>0.77647058823529413</v>
      </c>
    </row>
    <row r="18" spans="2:40" x14ac:dyDescent="0.35">
      <c r="G18" s="5">
        <v>0.87291666666666667</v>
      </c>
      <c r="H18" s="1">
        <v>80</v>
      </c>
      <c r="J18" s="3" t="s">
        <v>15</v>
      </c>
      <c r="K18" t="s">
        <v>0</v>
      </c>
      <c r="Q18" s="6" t="s">
        <v>22</v>
      </c>
      <c r="AL18" t="str">
        <f t="shared" si="4"/>
        <v>Well Utilized</v>
      </c>
      <c r="AM18" s="9">
        <f t="shared" si="5"/>
        <v>9.4117647058823528E-2</v>
      </c>
      <c r="AN18" s="9">
        <f t="shared" si="6"/>
        <v>0.90588235294117647</v>
      </c>
    </row>
    <row r="19" spans="2:40" x14ac:dyDescent="0.35">
      <c r="J19" s="5">
        <v>0.82638888888888884</v>
      </c>
      <c r="K19" s="1">
        <v>15</v>
      </c>
      <c r="Q19" t="str">
        <f>IF(GETPIVOTDATA("[__Xl2].[Measures].[Total Riders (Passengers)]",$Q$12,"[Dim_DateTable].[Year]","[Dim_DateTable].[Year].&amp;[2024]")&lt;0, "YoY change suggests room for improvement","We are doing well on the current Year")</f>
        <v>YoY change suggests room for improvement</v>
      </c>
      <c r="AM19" s="9">
        <f>SUM(AM15:AM18)</f>
        <v>1</v>
      </c>
      <c r="AN19" s="9">
        <f t="shared" si="6"/>
        <v>0</v>
      </c>
    </row>
  </sheetData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E897-CEE3-457C-9E10-083CA7217C3A}">
  <dimension ref="A1"/>
  <sheetViews>
    <sheetView showGridLines="0" showRowColHeaders="0" tabSelected="1" zoomScale="90" zoomScaleNormal="90" workbookViewId="0">
      <selection activeCell="T27" sqref="T27:T28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f f 0 b 0 1 c - f 6 6 8 - 4 e c 3 - a 4 4 e - 2 c b 2 f b e 1 6 4 6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D a t e T a b l e _ b 0 6 d 8 7 0 3 - 9 1 6 4 - 4 c f c - a e c b - 1 3 9 a c 6 8 f a f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  N a m e < / s t r i n g > < / k e y > < v a l u e > < i n t > 1 7 0 < / i n t > < / v a l u e > < / i t e m > < i t e m > < k e y > < s t r i n g > M o n t h   N u m b e r < / s t r i n g > < / k e y > < v a l u e > < i n t > 1 9 1 < / i n t > < / v a l u e > < / i t e m > < i t e m > < k e y > < s t r i n g > D a y   N a m e < / s t r i n g > < / k e y > < v a l u e > < i n t > 1 4 3 < / i n t > < / v a l u e > < / i t e m > < i t e m > < k e y > < s t r i n g > W e e k   N u m b e r < / s t r i n g > < / k e y > < v a l u e > < i n t > 1 8 0 < / i n t > < / v a l u e > < / i t e m > < i t e m > < k e y > < s t r i n g > W e e k   T y p e < / s t r i n g > < / k e y > < v a l u e > < i n t > 1 4 8 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 M o n t h   N u m b e r 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 W e e k   N u m b e r < / s t r i n g > < / k e y > < v a l u e > < i n t > 5 < / i n t > < / v a l u e > < / i t e m > < i t e m > < k e y > < s t r i n g > W e e k  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7 7 3 7 1 b 8 - b 1 6 6 - 4 3 f 6 - 8 c 1 e - f 0 f 9 b 6 9 8 2 d 8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_ b u s e s _ 2 6 1 c a 8 1 0 - e b 4 0 - 4 7 b b - 9 1 4 6 - 9 e b 4 8 c 0 b b 8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 B u s I D < / s t r i n g > < / k e y > < v a l u e > < i n t > 1 0 2 < / i n t > < / v a l u e > < / i t e m > < i t e m > < k e y > < s t r i n g > R o u t e I D < / s t r i n g > < / k e y > < v a l u e > < i n t > 1 2 3 < / i n t > < / v a l u e > < / i t e m > < i t e m > < k e y > < s t r i n g > B u s N u m b e r < / s t r i n g > < / k e y > < v a l u e > < i n t > 1 5 7 < / i n t > < / v a l u e > < / i t e m > < i t e m > < k e y > < s t r i n g > C a p a c i t y < / s t r i n g > < / k e y > < v a l u e > < i n t > 1 2 6 < / i n t > < / v a l u e > < / i t e m > < / C o l u m n W i d t h s > < C o l u m n D i s p l a y I n d e x > < i t e m > < k e y > < s t r i n g > B u s I D < / s t r i n g > < / k e y > < v a l u e > < i n t > 0 < / i n t > < / v a l u e > < / i t e m > < i t e m > < k e y > < s t r i n g > R o u t e I D < / s t r i n g > < / k e y > < v a l u e > < i n t > 1 < / i n t > < / v a l u e > < / i t e m > < i t e m > < k e y > < s t r i n g > B u s N u m b e r < / s t r i n g > < / k e y > < v a l u e > < i n t > 2 < / i n t > < / v a l u e > < / i t e m > < i t e m > < k e y > < s t r i n g > C a p a c i t y 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b 3 a f 5 c 9 - 2 6 2 d - 4 3 d 6 - 8 7 5 6 - 7 f 6 3 e b 0 c f 2 d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 C o l u m n s \ R i d e r I D 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 C o l u m n s \ O c c u p a t i o n < / K e y > < / D i a g r a m O b j e c t K e y > < D i a g r a m O b j e c t K e y > < K e y > C o l u m n s \ A g e  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 C a l c u l a t i o n s 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 C o l u m n s \ C a l c u l a t i o n 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 F a c t t a b l e _ r i d e r s h i p 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 F a c t t a b l e _ r i d e r s h i p 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  2 < / K e y > < / D i a g r a m O b j e c t K e y > < D i a g r a m O b j e c t K e y > < K e y > M e a s u r e s \ C o u n t   o f   D a t e   2 \ T a g I n f o \ F o r m u l a < / K e y > < / D i a g r a m O b j e c t K e y > < D i a g r a m O b j e c t K e y > < K e y > M e a s u r e s \ C o u n t   o f   D a t e   2 \ T a g I n f o \ V a l u e < / K e y > < / D i a g r a m O b j e c t K e y > < D i a g r a m O b j e c t K e y > < K e y > M e a s u r e s \ S u m   o f   B u s I D   2 < / K e y > < / D i a g r a m O b j e c t K e y > < D i a g r a m O b j e c t K e y > < K e y > M e a s u r e s \ S u m   o f   B u s I D   2 \ T a g I n f o \ F o r m u l a < / K e y > < / D i a g r a m O b j e c t K e y > < D i a g r a m O b j e c t K e y > < K e y > M e a s u r e s \ S u m   o f   B u s I D   2 \ T a g I n f o \ V a l u e < / K e y > < / D i a g r a m O b j e c t K e y > < D i a g r a m O b j e c t K e y > < K e y > M e a s u r e s \ C o u n t   o f   B u s I D   2 < / K e y > < / D i a g r a m O b j e c t K e y > < D i a g r a m O b j e c t K e y > < K e y > M e a s u r e s \ C o u n t   o f   B u s I D   2 \ T a g I n f o \ F o r m u l a < / K e y > < / D i a g r a m O b j e c t K e y > < D i a g r a m O b j e c t K e y > < K e y > M e a s u r e s \ C o u n t   o f   B u s I D   2 \ T a g I n f o \ V a l u e < / K e y > < / D i a g r a m O b j e c t K e y > < D i a g r a m O b j e c t K e y > < K e y > C o l u m n s \ R e c o r d I D < / K e y > < / D i a g r a m O b j e c t K e y > < D i a g r a m O b j e c t K e y > < K e y > C o l u m n s \ B u s I D 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 C o l u m n s \ N u m b e r O f R i d e r s < / K e y > < / D i a g r a m O b j e c t K e y > < D i a g r a m O b j e c t K e y > < K e y > C o l u m n s \ R i d e r I D < / K e y > < / D i a g r a m O b j e c t K e y > < D i a g r a m O b j e c t K e y > < K e y > C o l u m n s \ O p e r a t i o n   M o m e n t < / K e y > < / D i a g r a m O b j e c t K e y > < D i a g r a m O b j e c t K e y > < K e y > C o l u m n s \ T i m e   G r o u p < / K e y > < / D i a g r a m O b j e c t K e y > < D i a g r a m O b j e c t K e y > < K e y > C o l u m n s \ C a p a c i t y < / K e y > < / D i a g r a m O b j e c t K e y > < D i a g r a m O b j e c t K e y > < K e y > C o l u m n s \ U t i l i z a t i o n   P c t < / K e y > < / D i a g r a m O b j e c t K e y > < D i a g r a m O b j e c t K e y > < K e y > C o l u m n s \ U t i l i z a t i o n   C a t e g o r y < / K e y > < / D i a g r a m O b j e c t K e y > < D i a g r a m O b j e c t K e y > < K e y > C o l u m n s \ T i m e   ( H o u r ) < / K e y > < / D i a g r a m O b j e c t K e y > < D i a g r a m O b j e c t K e y > < K e y > C o l u m n s \ T i m e   ( M i n u t e ) < / K e y > < / D i a g r a m O b j e c t K e y > < D i a g r a m O b j e c t K e y > < K e y > L i n k s \ & l t ; C o l u m n s \ C o u n t   o f   D a t e   2 & g t ; - & l t ; M e a s u r e s \ D a t e & g t ; < / K e y > < / D i a g r a m O b j e c t K e y > < D i a g r a m O b j e c t K e y > < K e y > L i n k s \ & l t ; C o l u m n s \ C o u n t   o f   D a t e   2 & g t ; - & l t ; M e a s u r e s \ D a t e & g t ; \ C O L U M N < / K e y > < / D i a g r a m O b j e c t K e y > < D i a g r a m O b j e c t K e y > < K e y > L i n k s \ & l t ; C o l u m n s \ C o u n t   o f   D a t e   2 & g t ; - & l t ; M e a s u r e s \ D a t e & g t ; \ M E A S U R E < / K e y > < / D i a g r a m O b j e c t K e y > < D i a g r a m O b j e c t K e y > < K e y > L i n k s \ & l t ; C o l u m n s \ S u m   o f   B u s I D   2 & g t ; - & l t ; M e a s u r e s \ B u s I D & g t ; < / K e y > < / D i a g r a m O b j e c t K e y > < D i a g r a m O b j e c t K e y > < K e y > L i n k s \ & l t ; C o l u m n s \ S u m   o f   B u s I D   2 & g t ; - & l t ; M e a s u r e s \ B u s I D & g t ; \ C O L U M N < / K e y > < / D i a g r a m O b j e c t K e y > < D i a g r a m O b j e c t K e y > < K e y > L i n k s \ & l t ; C o l u m n s \ S u m   o f   B u s I D   2 & g t ; - & l t ; M e a s u r e s \ B u s I D & g t ; \ M E A S U R E < / K e y > < / D i a g r a m O b j e c t K e y > < D i a g r a m O b j e c t K e y > < K e y > L i n k s \ & l t ; C o l u m n s \ C o u n t   o f   B u s I D   2 & g t ; - & l t ; M e a s u r e s \ B u s I D & g t ; < / K e y > < / D i a g r a m O b j e c t K e y > < D i a g r a m O b j e c t K e y > < K e y > L i n k s \ & l t ; C o l u m n s \ C o u n t   o f   B u s I D   2 & g t ; - & l t ; M e a s u r e s \ B u s I D & g t ; \ C O L U M N < / K e y > < / D i a g r a m O b j e c t K e y > < D i a g r a m O b j e c t K e y > < K e y > L i n k s \ & l t ; C o l u m n s \ C o u n t   o f   B u s I D   2 & g t ; - & l t ; M e a s u r e s \ B u s I D & g t ; \ M E A S U R E 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 C o l u m n s \ U t i l i z a t i o n   P c t 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 C o l u m n s \ U t i l i z a t i o n  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  2 & g t ; - & l t ; M e a s u r e s \ D a t e & g t ; 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  2 & g t ; - & l t ; M e a s u r e s \ D a t e & g t ; \ C O L U M N 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  2 & g t ; - & l t ; M e a s u r e s \ D a t e & g t ; \ M E A S U R E 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  2 & g t ; - & l t ; M e a s u r e s \ B u s I D & g t ; 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  2 & g t ; - & l t ; M e a s u r e s \ B u s I D & g t ; \ C O L U M N 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  2 & g t ; - & l t ; M e a s u r e s \ B u s I D & g t ; \ M E A S U R E 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  2 & g t ; - & l t ; M e a s u r e s \ B u s I D & g t ; 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 B u s I D   2 & g t ; - & l t ; M e a s u r e s \ B u s I D & g t ; \ C O L U M N 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  2 & g t ; - & l t ; M e a s u r e s \ B u s I D & g t ; \ M E A S U R E 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 D i m _ b u s e s 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 D i m _ b u s e s 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 B u s I D < / K e y > < / D i a g r a m O b j e c t K e y > < D i a g r a m O b j e c t K e y > < K e y > M e a s u r e s \ S u m   o f   B u s I D \ T a g I n f o \ F o r m u l a < / K e y > < / D i a g r a m O b j e c t K e y > < D i a g r a m O b j e c t K e y > < K e y > M e a s u r e s \ S u m   o f   B u s I D \ T a g I n f o \ V a l u e < / K e y > < / D i a g r a m O b j e c t K e y > < D i a g r a m O b j e c t K e y > < K e y > M e a s u r e s \ C o u n t   o f   B u s I D < / K e y > < / D i a g r a m O b j e c t K e y > < D i a g r a m O b j e c t K e y > < K e y > M e a s u r e s \ C o u n t   o f   B u s I D \ T a g I n f o \ F o r m u l a < / K e y > < / D i a g r a m O b j e c t K e y > < D i a g r a m O b j e c t K e y > < K e y > M e a s u r e s \ C o u n t   o f   B u s I D \ T a g I n f o \ V a l u e < / K e y > < / D i a g r a m O b j e c t K e y > < D i a g r a m O b j e c t K e y > < K e y > C o l u m n s \ B u s I D < / K e y > < / D i a g r a m O b j e c t K e y > < D i a g r a m O b j e c t K e y > < K e y > C o l u m n s \ R o u t e I D < / K e y > < / D i a g r a m O b j e c t K e y > < D i a g r a m O b j e c t K e y > < K e y > C o l u m n s \ B u s N u m b e r < / K e y > < / D i a g r a m O b j e c t K e y > < D i a g r a m O b j e c t K e y > < K e y > C o l u m n s \ C a p a c i t y < / K e y > < / D i a g r a m O b j e c t K e y > < D i a g r a m O b j e c t K e y > < K e y > L i n k s \ & l t ; C o l u m n s \ S u m   o f   B u s I D & g t ; - & l t ; M e a s u r e s \ B u s I D & g t ; < / K e y > < / D i a g r a m O b j e c t K e y > < D i a g r a m O b j e c t K e y > < K e y > L i n k s \ & l t ; C o l u m n s \ S u m   o f   B u s I D & g t ; - & l t ; M e a s u r e s \ B u s I D & g t ; \ C O L U M N < / K e y > < / D i a g r a m O b j e c t K e y > < D i a g r a m O b j e c t K e y > < K e y > L i n k s \ & l t ; C o l u m n s \ S u m   o f   B u s I D & g t ; - & l t ; M e a s u r e s \ B u s I D & g t ; \ M E A S U R E < / K e y > < / D i a g r a m O b j e c t K e y > < D i a g r a m O b j e c t K e y > < K e y > L i n k s \ & l t ; C o l u m n s \ C o u n t   o f   B u s I D & g t ; - & l t ; M e a s u r e s \ B u s I D & g t ; < / K e y > < / D i a g r a m O b j e c t K e y > < D i a g r a m O b j e c t K e y > < K e y > L i n k s \ & l t ; C o l u m n s \ C o u n t   o f   B u s I D & g t ; - & l t ; M e a s u r e s \ B u s I D & g t ; \ C O L U M N < / K e y > < / D i a g r a m O b j e c t K e y > < D i a g r a m O b j e c t K e y > < K e y > L i n k s \ & l t ; C o l u m n s \ C o u n t   o f   B u s I D & g t ; - & l t ; M e a s u r e s \ B u s I D & g t ; \ M E A S U R E 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 B u s I D 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< / K e y > < / D i a g r a m O b j e c t K e y > < D i a g r a m O b j e c t K e y > < K e y > M e a s u r e s \ C o u n t   o f   D a t e \ T a g I n f o \ F o r m u l a < / K e y > < / D i a g r a m O b j e c t K e y > < D i a g r a m O b j e c t K e y > < K e y > M e a s u r e s \ C o u n t   o f   D a t e \ T a g I n f o \ V a l u e 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 C o l u m n s \ M o n t h   N u m b e r < / K e y > < / D i a g r a m O b j e c t K e y > < D i a g r a m O b j e c t K e y > < K e y > C o l u m n s \ D a y   N a m e < / K e y > < / D i a g r a m O b j e c t K e y > < D i a g r a m O b j e c t K e y > < K e y > C o l u m n s \ W e e k   N u m b e r < / K e y > < / D i a g r a m O b j e c t K e y > < D i a g r a m O b j e c t K e y > < K e y > C o l u m n s \ W e e k   T y p e < / K e y > < / D i a g r a m O b j e c t K e y > < D i a g r a m O b j e c t K e y > < K e y > L i n k s \ & l t ; C o l u m n s \ C o u n t   o f   D a t e & g t ; - & l t ; M e a s u r e s \ D a t e & g t ; < / K e y > < / D i a g r a m O b j e c t K e y > < D i a g r a m O b j e c t K e y > < K e y > L i n k s \ & l t ; C o l u m n s \ C o u n t   o f   D a t e & g t ; - & l t ; M e a s u r e s \ D a t e & g t ; \ C O L U M N < / K e y > < / D i a g r a m O b j e c t K e y > < D i a g r a m O b j e c t K e y > < K e y > L i n k s \ & l t ; C o l u m n s \ C o u n t   o f   D a t e & g t ; - & l t ; M e a s u r e s \ D a t e & g t ; \ M E A S U R E 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 T a g s \ T a b l e s \ & l t ; T a b l e s \ D i m _ b u s e s & g t ; < / K e y > < / D i a g r a m O b j e c t K e y > < D i a g r a m O b j e c t K e y > < K e y > D y n a m i c   T a g s \ T a b l e s \ & l t ; T a b l e s \ D i m _ d e m o g r a p h i c s & g t ; < / K e y > < / D i a g r a m O b j e c t K e y > < D i a g r a m O b j e c t K e y > < K e y > D y n a m i c   T a g s \ T a b l e s \ & l t ; T a b l e s \ D i m _ r o u t e s & g t ; < / K e y > < / D i a g r a m O b j e c t K e y > < D i a g r a m O b j e c t K e y > < K e y > D y n a m i c   T a g s \ T a b l e s \ & l t ; T a b l e s \ F a c t t a b l e _ r i d e r s h i p & g t ; < / K e y > < / D i a g r a m O b j e c t K e y > < D i a g r a m O b j e c t K e y > < K e y > D y n a m i c   T a g s \ T a b l e s \ & l t ; T a b l e s \ D i m _ D a t e T a b l e & g t ; 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 T a b l e s \ D i m _ b u s e s < / K e y > < / D i a g r a m O b j e c t K e y > < D i a g r a m O b j e c t K e y > < K e y > T a b l e s \ D i m _ b u s e s \ C o l u m n s \ B u s I D < / K e y > < / D i a g r a m O b j e c t K e y > < D i a g r a m O b j e c t K e y > < K e y > T a b l e s \ D i m _ b u s e s \ C o l u m n s \ R o u t e I D < / K e y > < / D i a g r a m O b j e c t K e y > < D i a g r a m O b j e c t K e y > < K e y > T a b l e s \ D i m _ b u s e s \ C o l u m n s \ B u s N u m b e r < / K e y > < / D i a g r a m O b j e c t K e y > < D i a g r a m O b j e c t K e y > < K e y > T a b l e s \ D i m _ b u s e s \ C o l u m n s \ C a p a c i t y < / K e y > < / D i a g r a m O b j e c t K e y > < D i a g r a m O b j e c t K e y > < K e y > T a b l e s \ D i m _ b u s e s \ M e a s u r e s \ S u m   o f   B u s I D < / K e y > < / D i a g r a m O b j e c t K e y > < D i a g r a m O b j e c t K e y > < K e y > T a b l e s \ D i m _ b u s e s \ S u m   o f   B u s I D \ A d d i t i o n a l   I n f o \ I m p l i c i t   M e a s u r e < / K e y > < / D i a g r a m O b j e c t K e y > < D i a g r a m O b j e c t K e y > < K e y > T a b l e s \ D i m _ b u s e s \ M e a s u r e s \ C o u n t   o f   B u s I D < / K e y > < / D i a g r a m O b j e c t K e y > < D i a g r a m O b j e c t K e y > < K e y > T a b l e s \ D i m _ b u s e s \ C o u n t   o f   B u s I D \ A d d i t i o n a l   I n f o \ I m p l i c i t   M e a s u r e < / K e y > < / D i a g r a m O b j e c t K e y > < D i a g r a m O b j e c t K e y > < K e y > T a b l e s \ D i m _ d e m o g r a p h i c s < / K e y > < / D i a g r a m O b j e c t K e y > < D i a g r a m O b j e c t K e y > < K e y > T a b l e s \ D i m _ d e m o g r a p h i c s \ C o l u m n s \ R i d e r I D < / K e y > < / D i a g r a m O b j e c t K e y > < D i a g r a m O b j e c t K e y > < K e y > T a b l e s \ D i m _ d e m o g r a p h i c s \ C o l u m n s \ A g e < / K e y > < / D i a g r a m O b j e c t K e y > < D i a g r a m O b j e c t K e y > < K e y > T a b l e s \ D i m _ d e m o g r a p h i c s \ C o l u m n s \ G e n d e r < / K e y > < / D i a g r a m O b j e c t K e y > < D i a g r a m O b j e c t K e y > < K e y > T a b l e s \ D i m _ d e m o g r a p h i c s \ C o l u m n s \ O c c u p a t i o n < / K e y > < / D i a g r a m O b j e c t K e y > < D i a g r a m O b j e c t K e y > < K e y > T a b l e s \ D i m _ d e m o g r a p h i c s \ C o l u m n s \ A g e   G r o u p < / K e y > < / D i a g r a m O b j e c t K e y > < D i a g r a m O b j e c t K e y > < K e y > T a b l e s \ D i m _ d e m o g r a p h i c s \ M e a s u r e s \ S u m   o f   A g e < / K e y > < / D i a g r a m O b j e c t K e y > < D i a g r a m O b j e c t K e y > < K e y > T a b l e s \ D i m _ d e m o g r a p h i c s \ S u m   o f   A g e \ A d d i t i o n a l   I n f o \ I m p l i c i t   M e a s u r e < / K e y > < / D i a g r a m O b j e c t K e y > < D i a g r a m O b j e c t K e y > < K e y > T a b l e s \ D i m _ d e m o g r a p h i c s \ M e a s u r e s \ C o u n t   o f   G e n d e r < / K e y > < / D i a g r a m O b j e c t K e y > < D i a g r a m O b j e c t K e y > < K e y > T a b l e s \ D i m _ d e m o g r a p h i c s \ C o u n t   o f   G e n d e r \ A d d i t i o n a l   I n f o \ I m p l i c i t   M e a s u r e < / K e y > < / D i a g r a m O b j e c t K e y > < D i a g r a m O b j e c t K e y > < K e y > T a b l e s \ D i m _ d e m o g r a p h i c s \ M e a s u r e s \ C o u n t   o f   A g e < / K e y > < / D i a g r a m O b j e c t K e y > < D i a g r a m O b j e c t K e y > < K e y > T a b l e s \ D i m _ d e m o g r a p h i c s \ C o u n t   o f   A g e \ A d d i t i o n a l   I n f o \ I m p l i c i t   M e a s u r e < / K e y > < / D i a g r a m O b j e c t K e y > < D i a g r a m O b j e c t K e y > < K e y > T a b l e s \ D i m _ d e m o g r a p h i c s \ M e a s u r e s \ C o u n t   o f   O c c u p a t i o n < / K e y > < / D i a g r a m O b j e c t K e y > < D i a g r a m O b j e c t K e y > < K e y > T a b l e s \ D i m _ d e m o g r a p h i c s \ C o u n t   o f   O c c u p a t i o n \ A d d i t i o n a l   I n f o \ I m p l i c i t   M e a s u r e < / K e y > < / D i a g r a m O b j e c t K e y > < D i a g r a m O b j e c t K e y > < K e y > T a b l e s \ D i m _ r o u t e s < / K e y > < / D i a g r a m O b j e c t K e y > < D i a g r a m O b j e c t K e y > < K e y > T a b l e s \ D i m _ r o u t e s \ C o l u m n s \ R o u t e I D < / K e y > < / D i a g r a m O b j e c t K e y > < D i a g r a m O b j e c t K e y > < K e y > T a b l e s \ D i m _ r o u t e s \ C o l u m n s \ R o u t e N a m e < / K e y > < / D i a g r a m O b j e c t K e y > < D i a g r a m O b j e c t K e y > < K e y > T a b l e s \ D i m _ r o u t e s \ C o l u m n s \ S t a r t L o c a t i o n < / K e y > < / D i a g r a m O b j e c t K e y > < D i a g r a m O b j e c t K e y > < K e y > T a b l e s \ D i m _ r o u t e s \ C o l u m n s \ E n d L o c a t i o n < / K e y > < / D i a g r a m O b j e c t K e y > < D i a g r a m O b j e c t K e y > < K e y > T a b l e s \ D i m _ r o u t e s \ C o l u m n s \ T r i p F e e < / K e y > < / D i a g r a m O b j e c t K e y > < D i a g r a m O b j e c t K e y > < K e y > T a b l e s \ D i m _ r o u t e s \ C o l u m n s \ T a k e O f f T i m e < / K e y > < / D i a g r a m O b j e c t K e y > < D i a g r a m O b j e c t K e y > < K e y > T a b l e s \ D i m _ r o u t e s \ C o l u m n s \ A r r i v a l T i m e < / K e y > < / D i a g r a m O b j e c t K e y > < D i a g r a m O b j e c t K e y > < K e y > T a b l e s \ F a c t t a b l e _ r i d e r s h i p < / K e y > < / D i a g r a m O b j e c t K e y > < D i a g r a m O b j e c t K e y > < K e y > T a b l e s \ F a c t t a b l e _ r i d e r s h i p \ C o l u m n s \ R e c o r d I D < / K e y > < / D i a g r a m O b j e c t K e y > < D i a g r a m O b j e c t K e y > < K e y > T a b l e s \ F a c t t a b l e _ r i d e r s h i p \ C o l u m n s \ B u s I D < / K e y > < / D i a g r a m O b j e c t K e y > < D i a g r a m O b j e c t K e y > < K e y > T a b l e s \ F a c t t a b l e _ r i d e r s h i p \ C o l u m n s \ D a t e < / K e y > < / D i a g r a m O b j e c t K e y > < D i a g r a m O b j e c t K e y > < K e y > T a b l e s \ F a c t t a b l e _ r i d e r s h i p \ C o l u m n s \ T i m e < / K e y > < / D i a g r a m O b j e c t K e y > < D i a g r a m O b j e c t K e y > < K e y > T a b l e s \ F a c t t a b l e _ r i d e r s h i p \ C o l u m n s \ N u m b e r O f R i d e r s < / K e y > < / D i a g r a m O b j e c t K e y > < D i a g r a m O b j e c t K e y > < K e y > T a b l e s \ F a c t t a b l e _ r i d e r s h i p \ C o l u m n s \ R i d e r I D < / K e y > < / D i a g r a m O b j e c t K e y > < D i a g r a m O b j e c t K e y > < K e y > T a b l e s \ F a c t t a b l e _ r i d e r s h i p \ C o l u m n s \ O p e r a t i o n   M o m e n t < / K e y > < / D i a g r a m O b j e c t K e y > < D i a g r a m O b j e c t K e y > < K e y > T a b l e s \ F a c t t a b l e _ r i d e r s h i p \ C o l u m n s \ T i m e   G r o u p < / K e y > < / D i a g r a m O b j e c t K e y > < D i a g r a m O b j e c t K e y > < K e y > T a b l e s \ F a c t t a b l e _ r i d e r s h i p \ C o l u m n s \ C a p a c i t y < / K e y > < / D i a g r a m O b j e c t K e y > < D i a g r a m O b j e c t K e y > < K e y > T a b l e s \ F a c t t a b l e _ r i d e r s h i p \ C o l u m n s \ U t i l i z a t i o n   P c t < / K e y > < / D i a g r a m O b j e c t K e y > < D i a g r a m O b j e c t K e y > < K e y > T a b l e s \ F a c t t a b l e _ r i d e r s h i p \ C o l u m n s \ U t i l i z a t i o n   C a t e g o r y < / K e y > < / D i a g r a m O b j e c t K e y > < D i a g r a m O b j e c t K e y > < K e y > T a b l e s \ F a c t t a b l e _ r i d e r s h i p \ C o l u m n s \ T i m e   ( H o u r ) < / K e y > < / D i a g r a m O b j e c t K e y > < D i a g r a m O b j e c t K e y > < K e y > T a b l e s \ F a c t t a b l e _ r i d e r s h i p \ C o l u m n s \ T i m e   ( M i n u t e ) < / K e y > < / D i a g r a m O b j e c t K e y > < D i a g r a m O b j e c t K e y > < K e y > T a b l e s \ F a c t t a b l e _ r i d e r s h i p \ M e a s u r e s \ C o u n t   o f   D a t e   2 < / K e y > < / D i a g r a m O b j e c t K e y > < D i a g r a m O b j e c t K e y > < K e y > T a b l e s \ F a c t t a b l e _ r i d e r s h i p \ C o u n t   o f   D a t e   2 \ A d d i t i o n a l   I n f o \ I m p l i c i t   M e a s u r e < / K e y > < / D i a g r a m O b j e c t K e y > < D i a g r a m O b j e c t K e y > < K e y > T a b l e s \ F a c t t a b l e _ r i d e r s h i p \ M e a s u r e s \ S u m   o f   B u s I D   2 < / K e y > < / D i a g r a m O b j e c t K e y > < D i a g r a m O b j e c t K e y > < K e y > T a b l e s \ F a c t t a b l e _ r i d e r s h i p \ S u m   o f   B u s I D   2 \ A d d i t i o n a l   I n f o \ I m p l i c i t   M e a s u r e < / K e y > < / D i a g r a m O b j e c t K e y > < D i a g r a m O b j e c t K e y > < K e y > T a b l e s \ F a c t t a b l e _ r i d e r s h i p \ M e a s u r e s \ C o u n t   o f   B u s I D   2 < / K e y > < / D i a g r a m O b j e c t K e y > < D i a g r a m O b j e c t K e y > < K e y > T a b l e s \ F a c t t a b l e _ r i d e r s h i p \ C o u n t   o f   B u s I D   2 \ A d d i t i o n a l   I n f o \ I m p l i c i t   M e a s u r e < / K e y > < / D i a g r a m O b j e c t K e y > < D i a g r a m O b j e c t K e y > < K e y > T a b l e s \ D i m _ D a t e T a b l e < / K e y > < / D i a g r a m O b j e c t K e y > < D i a g r a m O b j e c t K e y > < K e y > T a b l e s \ D i m _ D a t e T a b l e \ C o l u m n s \ D a t e < / K e y > < / D i a g r a m O b j e c t K e y > < D i a g r a m O b j e c t K e y > < K e y > T a b l e s \ D i m _ D a t e T a b l e \ C o l u m n s \ Y e a r < / K e y > < / D i a g r a m O b j e c t K e y > < D i a g r a m O b j e c t K e y > < K e y > T a b l e s \ D i m _ D a t e T a b l e \ C o l u m n s \ M o n t h   N a m e < / K e y > < / D i a g r a m O b j e c t K e y > < D i a g r a m O b j e c t K e y > < K e y > T a b l e s \ D i m _ D a t e T a b l e \ C o l u m n s \ M o n t h   N u m b e r < / K e y > < / D i a g r a m O b j e c t K e y > < D i a g r a m O b j e c t K e y > < K e y > T a b l e s \ D i m _ D a t e T a b l e \ C o l u m n s \ D a y   N a m e < / K e y > < / D i a g r a m O b j e c t K e y > < D i a g r a m O b j e c t K e y > < K e y > T a b l e s \ D i m _ D a t e T a b l e \ C o l u m n s \ W e e k   N u m b e r < / K e y > < / D i a g r a m O b j e c t K e y > < D i a g r a m O b j e c t K e y > < K e y > T a b l e s \ D i m _ D a t e T a b l e \ C o l u m n s \ W e e k   T y p e < / K e y > < / D i a g r a m O b j e c t K e y > < D i a g r a m O b j e c t K e y > < K e y > T a b l e s \ D i m _ D a t e T a b l e \ M e a s u r e s \ C o u n t   o f   D a t e < / K e y > < / D i a g r a m O b j e c t K e y > < D i a g r a m O b j e c t K e y > < K e y > T a b l e s \ D i m _ D a t e T a b l e \ C o u n t   o f   D a t e \ A d d i t i o n a l   I n f o \ I m p l i c i t   M e a s u r e < / K e y > < / D i a g r a m O b j e c t K e y > < D i a g r a m O b j e c t K e y > < K e y > T a b l e s \ D i m _ D a t e T a b l e \ M e a s u r e s \ S u m   o f   Y e a r < / K e y > < / D i a g r a m O b j e c t K e y > < D i a g r a m O b j e c t K e y > < K e y > T a b l e s \ D i m _ D a t e T a b l e \ S u m   o f   Y e a r \ A d d i t i o n a l   I n f o \ I m p l i c i t   M e a s u r e 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 T a b l e s \ C a l c u l a t i o n s \ C o l u m n s \ C a l c u l a t i o n < / K e y > < / D i a g r a m O b j e c t K e y > < D i a g r a m O b j e c t K e y > < K e y > T a b l e s \ C a l c u l a t i o n s \ M e a s u r e s \ T o t a l   T r a n s a c t i o n < / K e y > < / D i a g r a m O b j e c t K e y > < D i a g r a m O b j e c t K e y > < K e y > T a b l e s \ C a l c u l a t i o n s \ M e a s u r e s \ A v e r a g e   A g e < / K e y > < / D i a g r a m O b j e c t K e y > < D i a g r a m O b j e c t K e y > < K e y > T a b l e s \ C a l c u l a t i o n s \ M e a s u r e s \ T o t a l   R i d e r s   ( P a s s e n g e r s ) < / K e y > < / D i a g r a m O b j e c t K e y > < D i a g r a m O b j e c t K e y > < K e y > T a b l e s \ C a l c u l a t i o n s \ M e a s u r e s \ A v e r a g e   R i d e r s   p e r   T r i p < / K e y > < / D i a g r a m O b j e c t K e y > < D i a g r a m O b j e c t K e y > < K e y > T a b l e s \ C a l c u l a t i o n s \ M e a s u r e s \ T o t a l   B u s e s 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 R e l a t i o n s h i p s \ & l t ; T a b l e s \ D i m _ b u s e s \ C o l u m n s \ R o u t e I D & g t ; - & l t ; T a b l e s \ D i m _ r o u t e s \ C o l u m n s \ R o u t e I D & g t ; \ F K 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 R e l a t i o n s h i p s \ & l t ; T a b l e s \ D i m _ b u s e s \ C o l u m n s \ R o u t e I D & g t ; - & l t ; T a b l e s \ D i m _ r o u t e s \ C o l u m n s \ R o u t e I D & g t ; \ P K 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 R e l a t i o n s h i p s \ & l t ; T a b l e s \ D i m _ b u s e s \ C o l u m n s \ R o u t e I D & g t ; - & l t ; T a b l e s \ D i m _ r o u t e s \ C o l u m n s \ R o u t e I D & g t ; \ C r o s s F i l t e r 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 R e l a t i o n s h i p s \ & l t ; T a b l e s \ F a c t t a b l e _ r i d e r s h i p \ C o l u m n s \ B u s I D & g t ; - & l t ; T a b l e s \ D i m _ b u s e s \ C o l u m n s \ B u s I D & g t ; \ F K 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 R e l a t i o n s h i p s \ & l t ; T a b l e s \ F a c t t a b l e _ r i d e r s h i p \ C o l u m n s \ B u s I D & g t ; - & l t ; T a b l e s \ D i m _ b u s e s \ C o l u m n s \ B u s I D & g t ; \ P K 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 R e l a t i o n s h i p s \ & l t ; T a b l e s \ F a c t t a b l e _ r i d e r s h i p \ C o l u m n s \ B u s I D & g t ; - & l t ; T a b l e s \ D i m _ b u s e s \ C o l u m n s \ B u s I D & g t ; \ C r o s s F i l t e r 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 R e l a t i o n s h i p s \ & l t ; T a b l e s \ F a c t t a b l e _ r i d e r s h i p \ C o l u m n s \ R i d e r I D & g t ; - & l t ; T a b l e s \ D i m _ d e m o g r a p h i c s \ C o l u m n s \ R i d e r I D & g t ; \ F K 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 R e l a t i o n s h i p s \ & l t ; T a b l e s \ F a c t t a b l e _ r i d e r s h i p \ C o l u m n s \ R i d e r I D & g t ; - & l t ; T a b l e s \ D i m _ d e m o g r a p h i c s \ C o l u m n s \ R i d e r I D & g t ; \ P K 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 R e l a t i o n s h i p s \ & l t ; T a b l e s \ F a c t t a b l e _ r i d e r s h i p \ C o l u m n s \ D a t e & g t ; - & l t ; T a b l e s \ D i m _ D a t e T a b l e \ C o l u m n s \ D a t e & g t ; \ F K 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 R e l a t i o n s h i p s \ & l t ; T a b l e s \ F a c t t a b l e _ r i d e r s h i p \ C o l u m n s \ D a t e & g t ; - & l t ; T a b l e s \ D i m _ D a t e T a b l e \ C o l u m n s \ D a t e & g t ; \ P K 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 R e l a t i o n s h i p s \ & l t ; T a b l e s \ F a c t t a b l e _ r i d e r s h i p \ C o l u m n s \ D a t e & g t ; - & l t ; T a b l e s \ D i m _ D a t e T a b l e \ C o l u m n s \ D a t e & g t ; \ C r o s s F i l t e r < / K e y > < / D i a g r a m O b j e c t K e y > < / A l l K e y s > < S e l e c t e d K e y s > < D i a g r a m O b j e c t K e y > < K e y > T a b l e s \ F a c t t a b l e _ r i d e r s h i p 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 T a g s \ T a b l e s \ & l t ; T a b l e s \ D i m _ b u s e s & g t ; 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 T a b l e s \ D i m _ b u s e s 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 1 5 . 3 3 3 3 3 3 3 3 3 3 3 3 3 1 4 < / L e f t > < T a b I n d e x > 3 < / T a b I n d e x > < T o p > 2 0 7 . 3 3 3 3 3 3 3 3 3 3 3 3 3 1 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 T a b l e s \ D i m _ b u s e s \ M e a s u r e s \ S u m 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 T a b l e s \ D i m _ b u s e s \ S u m 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 T a b l e s \ D i m _ b u s e s \ M e a s u r e s \ C o u n t 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 T a b l e s \ D i m _ b u s e s \ C o u n t 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 3 7 4 . 5 7 0 4 7 7 2 3 4 3 3 2 4 3 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 O c c u p a t i o n \ A d d i t i o n a l 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 T a b l e s \ D i m _ r o u t e s 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 1 0 4 . 4 7 4 2 8 7 8 0 1 9 9 8 3 4 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 T a b l e s \ D i m _ r o u t e s \ C o l u m n s \ S t a r t L o c a t i o n 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 T a b l e s \ D i m _ r o u t e s \ C o l u m n s \ E n d L o c a t i o n 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 T a b l e s \ D i m _ r o u t e s \ C o l u m n s \ T r i p F e e 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 T a b l e s \ D i m _ r o u t e s \ C o l u m n s \ T a k e O f f T i m e 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 T a b l e s \ D i m _ r o u t e s \ C o l u m n s \ A r r i v a l T i m e 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< / K e y > < / a : K e y > < a : V a l u e   i : t y p e = " D i a g r a m D i s p l a y N o d e V i e w S t a t e " > < H e i g h t > 2 7 1 . 3 3 3 3 3 3 3 3 3 3 3 3 5 4 < / H e i g h t > < I s E x p a n d e d > t r u e < / I s E x p a n d e d > < I s F o c u s e d > t r u e < / I s F o c u s e d > < L a y e d O u t > t r u e < / L a y e d O u t > < L e f t > 4 5 5 . 7 1 1 4 3 1 7 0 2 9 9 7 2 9 < / L e f t > < T a b I n d e x > 4 < / T a b I n d e x > < T o p > 1 9 7 . 9 9 9 9 9 9 9 9 9 9 9 9 9 7 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 T a b l e s \ F a c t t a b l e _ r i d e r s h i p \ C o l u m n s \ O p e r a t i o n   M o m e n t 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 ( H o u r ) 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 ( M i n u t e ) 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 D a t e 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 D a t e 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 B u s I D 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 B u s I D 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 B u s I D 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 B u s I D 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 6 5 0 . 9 4 8 5 7 5 6 0 3 9 9 6 5 7 < / L e f t > < T a b I n d e x > 2 < / T a b I n d e x > < T o p > 9 . 9 9 9 9 9 9 9 9 9 9 9 9 9 4 3 2 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 T a b l e s \ D i m _ D a t e T a b l e \ C o l u m n s \ W e e k 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 T a b l e s \ D i m _ D a t e T a b l e \ M e a s u r e s \ S u m 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 8 9 0 . 8 5 2 3 8 6 1 7 1 6 6 2 3 7 < / L e f t > < T a b I n d e x > 5 < / T a b I n d e x > < T o p > 1 2 5 . 3 3 3 3 3 3 3 3 3 3 3 3 3 1 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 T a b l e s \ C a l c u l a t i o n s \ C o l u m n s \ C a l c u l a t i o n 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 T a b l e s \ C a l c u l a t i o n s \ M e a s u r e s \ A v e r a g e 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 R i d e r s   ( P a s s e n g e r s ) 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 T a b l e s \ C a l c u l a t i o n s \ M e a s u r e s \ A v e r a g e   R i d e r s   p e r   T r i p 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 B u s e s 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< / K e y > < / a : K e y > < a : V a l u e   i : t y p e = " D i a g r a m D i s p l a y L i n k V i e w S t a t e " > < A u t o m a t i o n P r o p e r t y H e l p e r T e x t > E n d   p o i n t   1 :   ( 1 1 5 . 3 3 3 3 3 3 , 1 9 1 . 3 3 3 3 3 3 3 3 3 3 3 3 ) .   E n d   p o i n t   2 :   ( 2 0 4 . 4 7 4 2 8 8 , 1 6 6 ) 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 1 1 5 . 3 3 3 3 3 2 9 9 9 9 9 9 9 8 < / b : _ x > < b : _ y > 1 9 1 . 3 3 3 3 3 3 3 3 3 3 3 3 3 1 < / b : _ y > < / b : P o i n t > < b : P o i n t > < b : _ x > 1 1 5 . 3 3 3 3 3 3 < / b : _ x > < b : _ y > 1 8 0 . 6 6 6 6 6 7 < / b : _ y > < / b : P o i n t > < b : P o i n t > < b : _ x > 1 1 7 . 3 3 3 3 3 3 < / b : _ x > < b : _ y > 1 7 8 . 6 6 6 6 6 7 < / b : _ y > < / b : P o i n t > < b : P o i n t > < b : _ x > 2 0 2 . 4 7 4 2 8 8 < / b : _ x > < b : _ y > 1 7 8 . 6 6 6 6 6 7 < / b : _ y > < / b : P o i n t > < b : P o i n t > < b : _ x > 2 0 4 . 4 7 4 2 8 8 < / b : _ x > < b : _ y > 1 7 6 . 6 6 6 6 6 7 < / b : _ y > < / b : P o i n t > < b : P o i n t > < b : _ x > 2 0 4 . 4 7 4 2 8 8 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 1 0 7 . 3 3 3 3 3 2 9 9 9 9 9 9 9 8 < / b : _ x > < b : _ y > 1 9 1 . 3 3 3 3 3 3 3 3 3 3 3 3 3 1 < / b : _ y > < / L a b e l L o c a t i o n > < L o c a t i o n   x m l n s : b = " h t t p : / / s c h e m a s . d a t a c o n t r a c t . o r g / 2 0 0 4 / 0 7 / S y s t e m . W i n d o w s " > < b : _ x > 1 1 5 . 3 3 3 3 3 3 < / b : _ x > < b : _ y > 2 0 7 . 3 3 3 3 3 3 3 3 3 3 3 3 3 1 < / b : _ y > < / L o c a t i o n > < S h a p e R o t a t e A n g l e > 2 6 9 . 9 9 9 9 9 9 9 9 9 9 9 9 9 4 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 1 9 6 . 4 7 4 2 8 8 < / b : _ x > < b : _ y > 1 5 0 < / b : _ y > < / L a b e l L o c a t i o n > < L o c a t i o n   x m l n s : b = " h t t p : / / s c h e m a s . d a t a c o n t r a c t . o r g / 2 0 0 4 / 0 7 / S y s t e m . W i n d o w s " > < b : _ x > 2 0 4 . 4 7 4 2 8 8 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 1 1 5 . 3 3 3 3 3 2 9 9 9 9 9 9 9 8 < / b : _ x > < b : _ y > 1 9 1 . 3 3 3 3 3 3 3 3 3 3 3 3 3 1 < / b : _ y > < / b : P o i n t > < b : P o i n t > < b : _ x > 1 1 5 . 3 3 3 3 3 3 < / b : _ x > < b : _ y > 1 8 0 . 6 6 6 6 6 7 < / b : _ y > < / b : P o i n t > < b : P o i n t > < b : _ x > 1 1 7 . 3 3 3 3 3 3 < / b : _ x > < b : _ y > 1 7 8 . 6 6 6 6 6 7 < / b : _ y > < / b : P o i n t > < b : P o i n t > < b : _ x > 2 0 2 . 4 7 4 2 8 8 < / b : _ x > < b : _ y > 1 7 8 . 6 6 6 6 6 7 < / b : _ y > < / b : P o i n t > < b : P o i n t > < b : _ x > 2 0 4 . 4 7 4 2 8 8 < / b : _ x > < b : _ y > 1 7 6 . 6 6 6 6 6 7 < / b : _ y > < / b : P o i n t > < b : P o i n t > < b : _ x > 2 0 4 . 4 7 4 2 8 8 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< / K e y > < / a : K e y > < a : V a l u e   i : t y p e = " D i a g r a m D i s p l a y L i n k V i e w S t a t e " > < A u t o m a t i o n P r o p e r t y H e l p e r T e x t > E n d   p o i n t   1 :   ( 4 3 9 . 7 1 1 4 3 1 7 0 2 9 9 7 , 3 3 3 . 6 6 6 6 6 7 ) .   E n d   p o i n t   2 :   ( 2 3 1 . 3 3 3 3 3 3 3 3 3 3 3 3 , 2 8 2 . 3 3 3 3 3 3 ) 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 4 3 9 . 7 1 1 4 3 1 7 0 2 9 9 7 2 3 < / b : _ x > < b : _ y > 3 3 3 . 6 6 6 6 6 6 9 9 9 9 9 9 9 6 < / b : _ y > < / b : P o i n t > < b : P o i n t > < b : _ x > 3 3 7 . 5 2 2 3 8 2 5 < / b : _ x > < b : _ y > 3 3 3 . 6 6 6 6 6 7 < / b : _ y > < / b : P o i n t > < b : P o i n t > < b : _ x > 3 3 5 . 5 2 2 3 8 2 5 < / b : _ x > < b : _ y > 3 3 1 . 6 6 6 6 6 7 < / b : _ y > < / b : P o i n t > < b : P o i n t > < b : _ x > 3 3 5 . 5 2 2 3 8 2 5 < / b : _ x > < b : _ y > 2 8 4 . 3 3 3 3 3 3 < / b : _ y > < / b : P o i n t > < b : P o i n t > < b : _ x > 3 3 3 . 5 2 2 3 8 2 5 < / b : _ x > < b : _ y > 2 8 2 . 3 3 3 3 3 3 < / b : _ y > < / b : P o i n t > < b : P o i n t > < b : _ x > 2 3 1 . 3 3 3 3 3 3 3 3 3 3 3 3 2 9 < / b : _ x > < b : _ y > 2 8 2 . 3 3 3 3 3 3 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 4 3 9 . 7 1 1 4 3 1 7 0 2 9 9 7 2 3 < / b : _ x > < b : _ y > 3 2 5 . 6 6 6 6 6 6 9 9 9 9 9 9 9 6 < / b : _ y > < / L a b e l L o c a t i o n > < L o c a t i o n   x m l n s : b = " h t t p : / / s c h e m a s . d a t a c o n t r a c t . o r g / 2 0 0 4 / 0 7 / S y s t e m . W i n d o w s " > < b : _ x > 4 5 5 . 7 1 1 4 3 1 7 0 2 9 9 7 2 3 < / b : _ x > < b : _ y > 3 3 3 . 6 6 6 6 6 6 9 9 9 9 9 9 9 6 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 2 1 5 . 3 3 3 3 3 3 3 3 3 3 3 3 2 9 < / b : _ x > < b : _ y > 2 7 4 . 3 3 3 3 3 3 < / b : _ y > < / L a b e l L o c a t i o n > < L o c a t i o n   x m l n s : b = " h t t p : / / s c h e m a s . d a t a c o n t r a c t . o r g / 2 0 0 4 / 0 7 / S y s t e m . W i n d o w s " > < b : _ x > 2 1 5 . 3 3 3 3 3 3 3 3 3 3 3 3 2 6 < / b : _ x > < b : _ y > 2 8 2 . 3 3 3 3 3 3 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 4 3 9 . 7 1 1 4 3 1 7 0 2 9 9 7 2 3 < / b : _ x > < b : _ y > 3 3 3 . 6 6 6 6 6 6 9 9 9 9 9 9 9 6 < / b : _ y > < / b : P o i n t > < b : P o i n t > < b : _ x > 3 3 7 . 5 2 2 3 8 2 5 < / b : _ x > < b : _ y > 3 3 3 . 6 6 6 6 6 7 < / b : _ y > < / b : P o i n t > < b : P o i n t > < b : _ x > 3 3 5 . 5 2 2 3 8 2 5 < / b : _ x > < b : _ y > 3 3 1 . 6 6 6 6 6 7 < / b : _ y > < / b : P o i n t > < b : P o i n t > < b : _ x > 3 3 5 . 5 2 2 3 8 2 5 < / b : _ x > < b : _ y > 2 8 4 . 3 3 3 3 3 3 < / b : _ y > < / b : P o i n t > < b : P o i n t > < b : _ x > 3 3 3 . 5 2 2 3 8 2 5 < / b : _ x > < b : _ y > 2 8 2 . 3 3 3 3 3 3 < / b : _ y > < / b : P o i n t > < b : P o i n t > < b : _ x > 2 3 1 . 3 3 3 3 3 3 3 3 3 3 3 3 2 9 < / b : _ x > < b : _ y > 2 8 2 . 3 3 3 3 3 3 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< / K e y > < / a : K e y > < a : V a l u e   i : t y p e = " D i a g r a m D i s p l a y L i n k V i e w S t a t e " > < A u t o m a t i o n P r o p e r t y H e l p e r T e x t > E n d   p o i n t   1 :   ( 5 4 5 . 7 1 1 4 3 2 , 1 8 2 ) .   E n d   p o i n t   2 :   ( 4 7 4 . 5 7 0 4 7 7 , 1 6 6 ) 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 5 4 5 . 7 1 1 4 3 2 < / b : _ x > < b : _ y > 1 8 2 < / b : _ y > < / b : P o i n t > < b : P o i n t > < b : _ x > 5 4 5 . 7 1 1 4 3 2 < / b : _ x > < b : _ y > 1 7 6 < / b : _ y > < / b : P o i n t > < b : P o i n t > < b : _ x > 5 4 3 . 7 1 1 4 3 2 < / b : _ x > < b : _ y > 1 7 4 < / b : _ y > < / b : P o i n t > < b : P o i n t > < b : _ x > 4 7 6 . 5 7 0 4 7 7 < / b : _ x > < b : _ y > 1 7 4 < / b : _ y > < / b : P o i n t > < b : P o i n t > < b : _ x > 4 7 4 . 5 7 0 4 7 7 < / b : _ x > < b : _ y > 1 7 2 < / b : _ y > < / b : P o i n t > < b : P o i n t > < b : _ x > 4 7 4 . 5 7 0 4 7 7 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 5 3 7 . 7 1 1 4 3 2 < / b : _ x > < b : _ y > 1 8 2 < / b : _ y > < / L a b e l L o c a t i o n > < L o c a t i o n   x m l n s : b = " h t t p : / / s c h e m a s . d a t a c o n t r a c t . o r g / 2 0 0 4 / 0 7 / S y s t e m . W i n d o w s " > < b : _ x > 5 4 5 . 7 1 1 4 3 2 < / b : _ x > < b : _ y > 1 9 8 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 4 6 6 . 5 7 0 4 7 7 < / b : _ x > < b : _ y > 1 5 0 < / b : _ y > < / L a b e l L o c a t i o n > < L o c a t i o n   x m l n s : b = " h t t p : / / s c h e m a s . d a t a c o n t r a c t . o r g / 2 0 0 4 / 0 7 / S y s t e m . W i n d o w s " > < b : _ x > 4 7 4 . 5 7 0 4 7 7 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 5 4 5 . 7 1 1 4 3 2 < / b : _ x > < b : _ y > 1 8 2 < / b : _ y > < / b : P o i n t > < b : P o i n t > < b : _ x > 5 4 5 . 7 1 1 4 3 2 < / b : _ x > < b : _ y > 1 7 6 < / b : _ y > < / b : P o i n t > < b : P o i n t > < b : _ x > 5 4 3 . 7 1 1 4 3 2 < / b : _ x > < b : _ y > 1 7 4 < / b : _ y > < / b : P o i n t > < b : P o i n t > < b : _ x > 4 7 6 . 5 7 0 4 7 7 < / b : _ x > < b : _ y > 1 7 4 < / b : _ y > < / b : P o i n t > < b : P o i n t > < b : _ x > 4 7 4 . 5 7 0 4 7 7 < / b : _ x > < b : _ y > 1 7 2 < / b : _ y > < / b : P o i n t > < b : P o i n t > < b : _ x > 4 7 4 . 5 7 0 4 7 7 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< / K e y > < / a : K e y > < a : V a l u e   i : t y p e = " D i a g r a m D i s p l a y L i n k V i e w S t a t e " > < A u t o m a t i o n P r o p e r t y H e l p e r T e x t > E n d   p o i n t   1 :   ( 5 6 5 . 7 1 1 4 3 2 , 1 8 2 ) .   E n d   p o i n t   2 :   ( 6 3 4 . 9 4 8 5 7 5 6 0 3 9 9 6 , 8 5 ) 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 5 6 5 . 7 1 1 4 3 2 < / b : _ x > < b : _ y > 1 8 2 < / b : _ y > < / b : P o i n t > < b : P o i n t > < b : _ x > 5 6 5 . 7 1 1 4 3 2 < / b : _ x > < b : _ y > 1 7 1 . 5 < / b : _ y > < / b : P o i n t > < b : P o i n t > < b : _ x > 5 6 7 . 7 1 1 4 3 2 < / b : _ x > < b : _ y > 1 6 9 . 5 < / b : _ y > < / b : P o i n t > < b : P o i n t > < b : _ x > 6 0 6 . 3 3 0 0 0 3 9 9 9 9 9 9 9 2 < / b : _ x > < b : _ y > 1 6 9 . 5 < / b : _ y > < / b : P o i n t > < b : P o i n t > < b : _ x > 6 0 8 . 3 3 0 0 0 3 9 9 9 9 9 9 9 2 < / b : _ x > < b : _ y > 1 6 7 . 5 < / b : _ y > < / b : P o i n t > < b : P o i n t > < b : _ x > 6 0 8 . 3 3 0 0 0 3 9 9 9 9 9 9 9 2 < / b : _ x > < b : _ y > 8 7 < / b : _ y > < / b : P o i n t > < b : P o i n t > < b : _ x > 6 1 0 . 3 3 0 0 0 3 9 9 9 9 9 9 9 2 < / b : _ x > < b : _ y > 8 5 < / b : _ y > < / b : P o i n t > < b : P o i n t > < b : _ x > 6 3 4 . 9 4 8 5 7 5 6 0 3 9 9 6 4 6 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 5 5 7 . 7 1 1 4 3 2 < / b : _ x > < b : _ y > 1 8 2 < / b : _ y > < / L a b e l L o c a t i o n > < L o c a t i o n   x m l n s : b = " h t t p : / / s c h e m a s . d a t a c o n t r a c t . o r g / 2 0 0 4 / 0 7 / S y s t e m . W i n d o w s " > < b : _ x > 5 6 5 . 7 1 1 4 3 2 < / b : _ x > < b : _ y > 1 9 8 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 6 3 4 . 9 4 8 5 7 5 6 0 3 9 9 6 4 6 < / b : _ x > < b : _ y > 7 7 < / b : _ y > < / L a b e l L o c a t i o n > < L o c a t i o n   x m l n s : b = " h t t p : / / s c h e m a s . d a t a c o n t r a c t . o r g / 2 0 0 4 / 0 7 / S y s t e m . W i n d o w s " > < b : _ x > 6 5 0 . 9 4 8 5 7 5 6 0 3 9 9 6 4 6 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 5 6 5 . 7 1 1 4 3 2 < / b : _ x > < b : _ y > 1 8 2 < / b : _ y > < / b : P o i n t > < b : P o i n t > < b : _ x > 5 6 5 . 7 1 1 4 3 2 < / b : _ x > < b : _ y > 1 7 1 . 5 < / b : _ y > < / b : P o i n t > < b : P o i n t > < b : _ x > 5 6 7 . 7 1 1 4 3 2 < / b : _ x > < b : _ y > 1 6 9 . 5 < / b : _ y > < / b : P o i n t > < b : P o i n t > < b : _ x > 6 0 6 . 3 3 0 0 0 3 9 9 9 9 9 9 9 2 < / b : _ x > < b : _ y > 1 6 9 . 5 < / b : _ y > < / b : P o i n t > < b : P o i n t > < b : _ x > 6 0 8 . 3 3 0 0 0 3 9 9 9 9 9 9 9 2 < / b : _ x > < b : _ y > 1 6 7 . 5 < / b : _ y > < / b : P o i n t > < b : P o i n t > < b : _ x > 6 0 8 . 3 3 0 0 0 3 9 9 9 9 9 9 9 2 < / b : _ x > < b : _ y > 8 7 < / b : _ y > < / b : P o i n t > < b : P o i n t > < b : _ x > 6 1 0 . 3 3 0 0 0 3 9 9 9 9 9 9 9 2 < / b : _ x > < b : _ y > 8 5 < / b : _ y > < / b : P o i n t > < b : P o i n t > < b : _ x > 6 3 4 . 9 4 8 5 7 5 6 0 3 9 9 6 4 6 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1 5 8 2 9 e 3 - 4 e f d - 4 e e 0 - 9 e a 0 - 4 e 2 e c c a e 1 d d 2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5 6 8 2 7 2 0 - 8 8 4 a - 4 2 2 1 - b 7 1 d - f e 7 c 5 f 7 8 e 7 f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f 6 3 4 1 c 9 - 5 6 1 1 - 4 f 1 a - 9 c 8 c - 3 e b 8 8 3 5 8 3 4 7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D a t a M a s h u p   s q m i d = " 4 e 7 b 6 1 d f - f f 8 9 - 4 d 0 7 - b b 3 a - b 1 b a 1 a 4 f 9 8 0 2 "   x m l n s = " h t t p : / / s c h e m a s . m i c r o s o f t . c o m / D a t a M a s h u p " > A A A A A C c J A A B Q S w M E F A A C A A g A e V b j W j Z D e H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v N 0 w 0 N t t G H c W 3 0 o X 6 w A w B Q S w M E F A A C A A g A e V b j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l W 4 1 o 4 u C q R J w Y A A P o l A A A T A B w A R m 9 y b X V s Y X M v U 2 V j d G l v b j E u b S C i G A A o o B Q A A A A A A A A A A A A A A A A A A A A A A A A A A A D t G t t u 4 k b 0 P d L + w 8 h 5 I Z K h G A L d t M t K K S T b b T e B D U S r C q J o Y g / B j f G g m T E N j S L 1 H / q H / Z K e 8 Q W P 7 T G E b l V p t 5 C H D O f M u c 6 5 j Q 0 n t n C p j 4 b R f + v 7 g w M + w 4 w 4 q O f O b + 8 C T j j q I I + I V w c I P k M a M J s A p M u X t R 6 1 g z n x R e X c 9 U i t S 3 0 B X 3 j F 6 H 4 3 u e a E 8 Q l Q s 0 m P 8 A d B F 5 N k N 5 8 M G P 0 V x P H J 2 a N N v M m I Y Z 8 v K B M 4 1 O Q 9 s G E Y t F k S 1 M N 8 d k c x c y Y 9 L D A n o h q S o B z J e p t K P F k b U L P 5 0 j g y x z 3 i u X M X N n Q M 0 z B R l 3 r B 3 O e d Y x O d + T Z 1 X P + + Y z V a D R N 9 D K g g Q 7 H y S C d d 1 i 6 p T 2 6 O z M g R h w a Y i M 5 d x g W 6 o r 8 h z N G P B D t g t Q H e G e E 7 I A A 7 5 0 A d w y u R 7 0 w 0 j u G n n j e 0 s Y c Z 7 w g W q K y 7 M + z f E z R a L U j K L b R 5 S t k 8 0 l s i e W W D G u b T k / F D w N / 3 w F R w S / u 4 J k m e T f R k X N F A E B 0 C 9 l 8 G 8 z v C A C U A i A R 5 F C G m i x f Y d s U q S / O c 6 n x F 5 n Q p w y Z Y e K 6 N B V E c 0 X O 5 c H 1 b V L K m x R J B k e e 8 7 c 7 L j N c I / W / M f n X g + l q N s / n j g H 7 3 D C 9 m r v 1 F p 5 F q x / 8 3 m 6 5 c W O r i 5 / S e F I H v i O 9 o I q p v 2 8 E i 9 H c G 9 f m Z l G i n c D p 1 H O D T D b i g 8 5 Q H Q C O j S x I I S X v Q O 0 a D B X w h 2 J 4 h d 4 r G A L x B b 1 C j j s S M + M i o V 6 0 T A x E P P K a g m w m 6 U a 8 2 N P j j B N + s V 5 s a f C v B H 9 e r x x p 8 O 8 G 3 6 t V W g j d O 7 8 A K w B n / s I 5 k H C W P W v W A e k g v z H s m K 8 0 X n f G R B V t y / d u v O N f L e k W I u M R z U s j s o c B M f K B 2 M b k l 9 s x 3 S n E j 5 i 7 O i a a G j P A D 6 U + n I 1 c R B + u o 6 D D m L r F X w O m C N B + j 5 3 D S Q v r m l s m q w W f u 4 k s N V o 0 p W 6 K 2 / R V H L b E p c 0 p G H B 0 Y H L 6 O H g f W U d T p w i 0 a k P r T s M 1 w T V 7 o m q P S i 9 7 7 E C Y C Y u 8 D B t 3 B Y n m A G f e p f S n b 3 I w 8 T d y W R p B A N U i s S r g 4 B z d X x l L 5 G y A h f v V 6 C F G A G k d K u q l d 1 o c k d p K o S N W I E D G 4 s k F x 6 f C i Y k Z / A b E Z B u w F l Z l g P O / Y k b N 6 A U d p U r Y f Q 6 Y i A e S R t S F v + X F 9 l K 6 n s O N t B x 3 K E 6 z U T f g 7 Q t h 3 A P o m B j Y j Y N R P r U a t X j + 9 + O u P P 5 v h I m q t J e y a O n Z t l V 0 z 4 d b e z q 2 t 4 3 a i c m s n 3 E 6 2 c z v R c b M a K r u T h F 1 o 9 G A z v 4 Q 0 x 7 B V c N 4 g c d 4 2 h i 0 t w 9 d 5 9 w 0 S 9 2 3 j 9 1 r H r 2 H l H T h I H F j g Z 5 w k 6 D g K / r U 5 K h O 6 2 m n 3 g j D J / m N A m K t O u p e E Q 9 L 9 R N 2 0 H D i F a 6 O Z P q X I Q I 0 1 G H Z L H j + 7 v l P 7 Q K a i D 9 2 b p d L P H h f g N v V p R 6 p B h A v X 6 + z M a Z u T p N w X s 7 f H k g p g 6 U u A R i k Q d C 1 c z / 0 9 q i w D W y S l Y J w t z D f f j B O p h Q Y T + c / a 6 R S t 8 B i L s g c E e p s v 8 D 0 p V P q Y n P q O K w m w F 9 e y T Z U + U S 1 n Z x d a 0 j 1 l K / U e k t N F X g r q t V Y c 5 9 f y z o W i L c R R r g 8 F q r f I i m n 6 y x e S v F m T X F B H F n n i r f K E x i f i e S k w 9 Q p M T x B 5 Y C i 0 b S X I h s S D I U n C K h s 8 F 5 s v x w b 9 o T a 2 H m p W f v 5 Q F U d r s z R D b Z W o n 1 V I 1 V m d S H O s s h c n O Y + E n P f j 6 H 4 c 3 Y + j + 3 F 0 P 4 7 u x 9 H 9 O L o f R / f j 6 H 4 c L b 4 i 6 Y P 9 r N g z I y v S n p k b T O M 5 Y / d X L n q x m q H i F 4 L Z L i 9 c w v 2 x V 6 V u N Q m o j O U S 0 k Y Z Y T S y L m A E n q H w i b R W Y l Y p U 0 b L m k A V G Y I l N J W r m V P O H k U 4 X D j x 1 K e b n H J H n p l a M s L h 1 I v K h M N T + C y 9 c m u i 5 l F J C G Q 5 l l W u U m U T P x R d s N n t u X n I e s G g F s t J j F W O I H r n r L W q h 1 c b z r S g h a z 8 C Y V q E Q D 7 0 0 + E P H z G w Z Z X 6 I y Z i v y n p 4 I 2 u 5 6 q p K d T J F X f 9 W z X 3 k j o t Q 7 Z f M x l p a + k R W r V N m X 1 J Q / J l L D u G M q e G + C W v N C U 3 4 m v V v z c x r Z 2 Y / j V w a u S G a n 5 0 v a q M V W G r G p B S S n O h G K j P C G y a p l x k O S 9 l S a F + t C g I C V 9 b N D F n h 1 4 Y d / Q v 3 G 1 U s d Q f x m d k 6 C R k l L b w / C + X r F k 3 E Z E G + z b Y F 6 R u b R x 7 U x k K J p m k n 7 H n 7 z k L m R S h s L 4 x T 9 U + R t Q S w E C L Q A U A A I A C A B 5 V u N a N k N 4 c 6 c A A A D 3 A A A A E g A A A A A A A A A A A A A A A A A A A A A A Q 2 9 u Z m l n L 1 B h Y 2 t h Z 2 U u e G 1 s U E s B A i 0 A F A A C A A g A e V b j W l N y O C y b A A A A 4 Q A A A B M A A A A A A A A A A A A A A A A A 8 w A A A F t D b 2 5 0 Z W 5 0 X 1 R 5 c G V z X S 5 4 b W x Q S w E C L Q A U A A I A C A B 5 V u N a O L g q k S c G A A D 6 J Q A A E w A A A A A A A A A A A A A A A A D b A Q A A R m 9 y b X V s Y X M v U 2 V j d G l v b j E u b V B L B Q Y A A A A A A w A D A M I A A A B P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W g A A A A A A A O R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a W 1 f Y n V z Z X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J 1 c 0 l E J n F 1 b 3 Q 7 L C Z x d W 9 0 O 1 J v d X R l S U Q m c X V v d D s s J n F 1 b 3 Q 7 Q n V z T n V t Y m V y J n F 1 b 3 Q 7 L C Z x d W 9 0 O 0 N h c G F j a X R 5 J n F 1 b 3 Q 7 X S I g L z 4 8 R W 5 0 c n k g V H l w Z T 0 i R m l s b E V u Y W J s Z W Q i I F Z h b H V l P S J s M C I g L z 4 8 R W 5 0 c n k g V H l w Z T 0 i R m l s b E N v b H V t b l R 5 c G V z I i B W Y W x 1 Z T 0 i c 0 F 3 T U d B d z 0 9 I i A v P j x F b n R y e S B U e X B l P S J G a W x s T G F z d F V w Z G F 0 Z W Q i I F Z h b H V l P S J k M j A y N S 0 w N y 0 w M l Q y M D o y N D o 0 O S 4 1 N j I y O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0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N z F i Z m M y N y 0 3 Z j E 0 L T R m Z T g t Y j g 4 Z i 0 4 Y j k w Y z k 5 M W R i Z G E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B b m F s e X N p c y A x I V B p d m 9 0 V G F i b G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Y n V z Z X M v Q 2 h h b m d l Z C B U e X B l L n t C d X N J R C w w f S Z x d W 9 0 O y w m c X V v d D t T Z W N 0 a W 9 u M S 9 E a W 1 f Y n V z Z X M v Q 2 h h b m d l Z C B U e X B l L n t S b 3 V 0 Z U l E L D F 9 J n F 1 b 3 Q 7 L C Z x d W 9 0 O 1 N l Y 3 R p b 2 4 x L 0 R p b V 9 i d X N l c y 9 D a G F u Z 2 V k I F R 5 c G U u e 0 J 1 c 0 5 1 b W J l c i w y f S Z x d W 9 0 O y w m c X V v d D t T Z W N 0 a W 9 u M S 9 E a W 1 f Y n V z Z X M v Q 2 h h b m d l Z C B U e X B l L n t D Y X B h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a W 1 f Y n V z Z X M v Q 2 h h b m d l Z C B U e X B l L n t C d X N J R C w w f S Z x d W 9 0 O y w m c X V v d D t T Z W N 0 a W 9 u M S 9 E a W 1 f Y n V z Z X M v Q 2 h h b m d l Z C B U e X B l L n t S b 3 V 0 Z U l E L D F 9 J n F 1 b 3 Q 7 L C Z x d W 9 0 O 1 N l Y 3 R p b 2 4 x L 0 R p b V 9 i d X N l c y 9 D a G F u Z 2 V k I F R 5 c G U u e 0 J 1 c 0 5 1 b W J l c i w y f S Z x d W 9 0 O y w m c X V v d D t T Z W N 0 a W 9 u M S 9 E a W 1 f Y n V z Z X M v Q 2 h h b m d l Z C B U e X B l L n t D Y X B h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2 R l b W 9 n c m F w a G l j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w N j o x N z o 0 M C 4 y N j Y w M j U z W i I g L z 4 8 R W 5 0 c n k g V H l w Z T 0 i R m l s b E N v b H V t b l R 5 c G V z I i B W Y W x 1 Z T 0 i c 0 F 3 T U d C Z 1 k 9 I i A v P j x F b n R y e S B U e X B l P S J G a W x s Q 2 9 s d W 1 u T m F t Z X M i I F Z h b H V l P S J z W y Z x d W 9 0 O 1 J p Z G V y S U Q m c X V v d D s s J n F 1 b 3 Q 7 Q W d l J n F 1 b 3 Q 7 L C Z x d W 9 0 O 0 d l b m R l c i Z x d W 9 0 O y w m c X V v d D t P Y 2 N 1 c G F 0 a W 9 u J n F 1 b 3 Q 7 L C Z x d W 9 0 O 0 F n Z S B H c m 9 1 c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y N G I z O T c 4 Y y 0 4 N j A 3 L T Q 2 Y T k t O G R h O S 0 x N 2 M y Y T g 1 M z A 5 O D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J p Z G V y S U Q m c X V v d D t d L C Z x d W 9 0 O 3 F 1 Z X J 5 U m V s Y X R p b 2 5 z a G l w c y Z x d W 9 0 O z p b X S w m c X V v d D t j b 2 x 1 b W 5 J Z G V u d G l 0 a W V z J n F 1 b 3 Q 7 O l s m c X V v d D t T Z W N 0 a W 9 u M S 9 E a W 1 f Z G V t b 2 d y Y X B o a W N z L 0 N o Y W 5 n Z S B U e X B l L n t S a W R l c k l E L D B 9 J n F 1 b 3 Q 7 L C Z x d W 9 0 O 1 N l Y 3 R p b 2 4 x L 0 R p b V 9 k Z W 1 v Z 3 J h c G h p Y 3 M v Q 2 h h b m d l I F R 5 c G U u e 0 F n Z S w x f S Z x d W 9 0 O y w m c X V v d D t T Z W N 0 a W 9 u M S 9 E a W 1 f Z G V t b 2 d y Y X B o a W N z L 0 N o Y W 5 n Z S B U e X B l L n t H Z W 5 k Z X I s M n 0 m c X V v d D s s J n F 1 b 3 Q 7 U 2 V j d G l v b j E v R G l t X 2 R l b W 9 n c m F w a G l j c y 9 D a G F u Z 2 U g V H l w Z S 5 7 T 2 N j d X B h d G l v b i w z f S Z x d W 9 0 O y w m c X V v d D t T Z W N 0 a W 9 u M S 9 E a W 1 f Z G V t b 2 d y Y X B o a W N z L 0 N o Y W 5 n Z W Q g V H l w Z S 5 7 Q W d l I E d y b 3 V w L D R 9 J n F 1 b 3 Q 7 X S w m c X V v d D t D b 2 x 1 b W 5 D b 3 V u d C Z x d W 9 0 O z o 1 L C Z x d W 9 0 O 0 t l e U N v b H V t b k 5 h b W V z J n F 1 b 3 Q 7 O l s m c X V v d D t S a W R l c k l E J n F 1 b 3 Q 7 X S w m c X V v d D t D b 2 x 1 b W 5 J Z G V u d G l 0 a W V z J n F 1 b 3 Q 7 O l s m c X V v d D t T Z W N 0 a W 9 u M S 9 E a W 1 f Z G V t b 2 d y Y X B o a W N z L 0 N o Y W 5 n Z S B U e X B l L n t S a W R l c k l E L D B 9 J n F 1 b 3 Q 7 L C Z x d W 9 0 O 1 N l Y 3 R p b 2 4 x L 0 R p b V 9 k Z W 1 v Z 3 J h c G h p Y 3 M v Q 2 h h b m d l I F R 5 c G U u e 0 F n Z S w x f S Z x d W 9 0 O y w m c X V v d D t T Z W N 0 a W 9 u M S 9 E a W 1 f Z G V t b 2 d y Y X B o a W N z L 0 N o Y W 5 n Z S B U e X B l L n t H Z W 5 k Z X I s M n 0 m c X V v d D s s J n F 1 b 3 Q 7 U 2 V j d G l v b j E v R G l t X 2 R l b W 9 n c m F w a G l j c y 9 D a G F u Z 2 U g V H l w Z S 5 7 T 2 N j d X B h d G l v b i w z f S Z x d W 9 0 O y w m c X V v d D t T Z W N 0 a W 9 u M S 9 E a W 1 f Z G V t b 2 d y Y X B o a W N z L 0 N o Y W 5 n Z W Q g V H l w Z S 5 7 Q W d l I E d y b 3 V w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b V 9 y b 3 V 0 Z X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J v d X R l S U Q m c X V v d D s s J n F 1 b 3 Q 7 U m 9 1 d G V O Y W 1 l J n F 1 b 3 Q 7 L C Z x d W 9 0 O 1 N 0 Y X J 0 T G 9 j Y X R p b 2 4 m c X V v d D s s J n F 1 b 3 Q 7 R W 5 k T G 9 j Y X R p b 2 4 m c X V v d D s s J n F 1 b 3 Q 7 V H J p c E Z l Z S Z x d W 9 0 O y w m c X V v d D t U Y W t l T 2 Z m V G l t Z S Z x d W 9 0 O y w m c X V v d D t B c n J p d m F s V G l t Z S Z x d W 9 0 O 1 0 i I C 8 + P E V u d H J 5 I F R 5 c G U 9 I k Z p b G x F b m F i b G V k I i B W Y W x 1 Z T 0 i b D A i I C 8 + P E V u d H J 5 I F R 5 c G U 9 I k Z p b G x D b 2 x 1 b W 5 U e X B l c y I g V m F s d W U 9 I n N B d 1 l H Q m d N S 0 N n P T 0 i I C 8 + P E V u d H J 5 I F R 5 c G U 9 I k Z p b G x M Y X N 0 V X B k Y X R l Z C I g V m F s d W U 9 I m Q y M D I 1 L T A 3 L T A y V D I w O j I 0 O j Q 5 L j U 4 N j I 3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B j Y z Q 4 Z G E x L W N i Z m Q t N G U 5 M S 0 5 Z m U z L T Q 0 M T A 4 N m E x N D N m Z C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F u Y W x 5 c 2 l z I D E h U G l 2 b 3 R U Y W J s Z T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y b 3 V 0 Z X M v Q 2 h h b m d l I F R 5 c G U u e 1 J v d X R l S U Q s M H 0 m c X V v d D s s J n F 1 b 3 Q 7 U 2 V j d G l v b j E v R G l t X 3 J v d X R l c y 9 D a G F u Z 2 U g V H l w Z S 5 7 U m 9 1 d G V O Y W 1 l L D F 9 J n F 1 b 3 Q 7 L C Z x d W 9 0 O 1 N l Y 3 R p b 2 4 x L 0 R p b V 9 y b 3 V 0 Z X M v Q 2 h h b m d l I F R 5 c G U u e 1 N 0 Y X J 0 T G 9 j Y X R p b 2 4 s M n 0 m c X V v d D s s J n F 1 b 3 Q 7 U 2 V j d G l v b j E v R G l t X 3 J v d X R l c y 9 D a G F u Z 2 U g V H l w Z S 5 7 R W 5 k T G 9 j Y X R p b 2 4 s M 3 0 m c X V v d D s s J n F 1 b 3 Q 7 U 2 V j d G l v b j E v R G l t X 3 J v d X R l c y 9 D a G F u Z 2 U g V H l w Z S 5 7 V H J p c E Z l Z S w 0 f S Z x d W 9 0 O y w m c X V v d D t T Z W N 0 a W 9 u M S 9 E a W 1 f c m 9 1 d G V z L 0 N o Y W 5 n Z S B U e X B l L n t U Y W t l T 2 Z m V G l t Z S w 1 f S Z x d W 9 0 O y w m c X V v d D t T Z W N 0 a W 9 u M S 9 E a W 1 f c m 9 1 d G V z L 0 N o Y W 5 n Z S B U e X B l L n t B c n J p d m F s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1 f c m 9 1 d G V z L 0 N o Y W 5 n Z S B U e X B l L n t S b 3 V 0 Z U l E L D B 9 J n F 1 b 3 Q 7 L C Z x d W 9 0 O 1 N l Y 3 R p b 2 4 x L 0 R p b V 9 y b 3 V 0 Z X M v Q 2 h h b m d l I F R 5 c G U u e 1 J v d X R l T m F t Z S w x f S Z x d W 9 0 O y w m c X V v d D t T Z W N 0 a W 9 u M S 9 E a W 1 f c m 9 1 d G V z L 0 N o Y W 5 n Z S B U e X B l L n t T d G F y d E x v Y 2 F 0 a W 9 u L D J 9 J n F 1 b 3 Q 7 L C Z x d W 9 0 O 1 N l Y 3 R p b 2 4 x L 0 R p b V 9 y b 3 V 0 Z X M v Q 2 h h b m d l I F R 5 c G U u e 0 V u Z E x v Y 2 F 0 a W 9 u L D N 9 J n F 1 b 3 Q 7 L C Z x d W 9 0 O 1 N l Y 3 R p b 2 4 x L 0 R p b V 9 y b 3 V 0 Z X M v Q 2 h h b m d l I F R 5 c G U u e 1 R y a X B G Z W U s N H 0 m c X V v d D s s J n F 1 b 3 Q 7 U 2 V j d G l v b j E v R G l t X 3 J v d X R l c y 9 D a G F u Z 2 U g V H l w Z S 5 7 V G F r Z U 9 m Z l R p b W U s N X 0 m c X V v d D s s J n F 1 b 3 Q 7 U 2 V j d G l v b j E v R G l t X 3 J v d X R l c y 9 D a G F u Z 2 U g V H l w Z S 5 7 Q X J y a X Z h b F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0 Y W J s Z V 9 y a W R l c n N o a X A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J l Y 2 9 y Z E l E J n F 1 b 3 Q 7 L C Z x d W 9 0 O 0 J 1 c 0 l E J n F 1 b 3 Q 7 L C Z x d W 9 0 O 0 R h d G U m c X V v d D s s J n F 1 b 3 Q 7 V G l t Z S Z x d W 9 0 O y w m c X V v d D t O d W 1 i Z X J P Z l J p Z G V y c y Z x d W 9 0 O y w m c X V v d D t S a W R l c k l E J n F 1 b 3 Q 7 L C Z x d W 9 0 O 0 9 w Z X J h d G l v b i B N b 2 1 l b n Q m c X V v d D s s J n F 1 b 3 Q 7 V G l t Z S B H c m 9 1 c C Z x d W 9 0 O y w m c X V v d D t D Y X B h Y 2 l 0 e S Z x d W 9 0 O y w m c X V v d D t V d G l s a X p h d G l v b i B Q Y 3 Q m c X V v d D s s J n F 1 b 3 Q 7 V X R p b G l 6 Y X R p b 2 4 g Q 2 F 0 Z W d v c n k m c X V v d D t d I i A v P j x F b n R y e S B U e X B l P S J G a W x s R W 5 h Y m x l Z C I g V m F s d W U 9 I m w w I i A v P j x F b n R y e S B U e X B l P S J G a W x s Q 2 9 s d W 1 u V H l w Z X M i I F Z h b H V l P S J z Q X d N S k N n T U R C Z 1 l E Q k F Z P S I g L z 4 8 R W 5 0 c n k g V H l w Z T 0 i R m l s b E x h c 3 R V c G R h d G V k I i B W Y W x 1 Z T 0 i Z D I w M j U t M D c t M D N U M D c 6 N T E 6 N D c u M T k 2 N T c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A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Y y M 2 R m M D k 3 L T V m Y j U t N G E y Y y 1 i M j M 0 L T k x M G M 3 M 2 N m Z j M 5 Z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F u Y W x 5 c 2 l z I D E h U G l 2 b 3 R U Y W J s Z T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d G F i b G V f c m l k Z X J z a G l w L 0 N o Y W 5 n Z S B U e X B l L n t S Z W N v c m R J R C w w f S Z x d W 9 0 O y w m c X V v d D t T Z W N 0 a W 9 u M S 9 G Y W N 0 d G F i b G V f c m l k Z X J z a G l w L 0 N o Y W 5 n Z S B U e X B l L n t C d X N J R C w x f S Z x d W 9 0 O y w m c X V v d D t T Z W N 0 a W 9 u M S 9 G Y W N 0 d G F i b G V f c m l k Z X J z a G l w L 0 N o Y W 5 n Z S B U e X B l L n t E Y X R l L D J 9 J n F 1 b 3 Q 7 L C Z x d W 9 0 O 1 N l Y 3 R p b 2 4 x L 0 Z h Y 3 R 0 Y W J s Z V 9 y a W R l c n N o a X A v Q 2 h h b m d l I F R 5 c G U u e 1 R p b W U s M 3 0 m c X V v d D s s J n F 1 b 3 Q 7 U 2 V j d G l v b j E v R m F j d H R h Y m x l X 3 J p Z G V y c 2 h p c C 9 D a G F u Z 2 U g V H l w Z S 5 7 T n V t Y m V y T 2 Z S a W R l c n M s N H 0 m c X V v d D s s J n F 1 b 3 Q 7 U 2 V j d G l v b j E v R m F j d H R h Y m x l X 3 J p Z G V y c 2 h p c C 9 D a G F u Z 2 U g V H l w Z S 5 7 U m l k Z X J J R C w 1 f S Z x d W 9 0 O y w m c X V v d D t T Z W N 0 a W 9 u M S 9 G Y W N 0 d G F i b G V f c m l k Z X J z a G l w L 0 l u c 2 V y d G V k I E x h c 3 Q g Q 2 h h c m F j d G V y c y 5 7 T G F z d C B D a G F y Y W N 0 Z X J z L D Z 9 J n F 1 b 3 Q 7 L C Z x d W 9 0 O 1 N l Y 3 R p b 2 4 x L 0 Z h Y 3 R 0 Y W J s Z V 9 y a W R l c n N o a X A v Q 2 h h b m d l Z C B U e X B l L n t U a W 1 l I E d y b 3 V w L D d 9 J n F 1 b 3 Q 7 L C Z x d W 9 0 O 1 N l Y 3 R p b 2 4 x L 0 R p b V 9 i d X N l c y 9 D a G F u Z 2 V k I F R 5 c G U u e 0 N h c G F j a X R 5 L D N 9 J n F 1 b 3 Q 7 L C Z x d W 9 0 O 1 N l Y 3 R p b 2 4 x L 0 Z h Y 3 R 0 Y W J s Z V 9 y a W R l c n N o a X A v Q 2 h h b m d l Z C B U e X B l M S 5 7 V X R p b G l 6 Y X R p b 2 4 g U G N 0 L D l 9 J n F 1 b 3 Q 7 L C Z x d W 9 0 O 1 N l Y 3 R p b 2 4 x L 0 Z h Y 3 R 0 Y W J s Z V 9 y a W R l c n N o a X A v Q 2 h h b m d l Z C B U e X B l M i 5 7 V X R p b G l 6 Y X R p b 2 4 g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Y W N 0 d G F i b G V f c m l k Z X J z a G l w L 0 N o Y W 5 n Z S B U e X B l L n t S Z W N v c m R J R C w w f S Z x d W 9 0 O y w m c X V v d D t T Z W N 0 a W 9 u M S 9 G Y W N 0 d G F i b G V f c m l k Z X J z a G l w L 0 N o Y W 5 n Z S B U e X B l L n t C d X N J R C w x f S Z x d W 9 0 O y w m c X V v d D t T Z W N 0 a W 9 u M S 9 G Y W N 0 d G F i b G V f c m l k Z X J z a G l w L 0 N o Y W 5 n Z S B U e X B l L n t E Y X R l L D J 9 J n F 1 b 3 Q 7 L C Z x d W 9 0 O 1 N l Y 3 R p b 2 4 x L 0 Z h Y 3 R 0 Y W J s Z V 9 y a W R l c n N o a X A v Q 2 h h b m d l I F R 5 c G U u e 1 R p b W U s M 3 0 m c X V v d D s s J n F 1 b 3 Q 7 U 2 V j d G l v b j E v R m F j d H R h Y m x l X 3 J p Z G V y c 2 h p c C 9 D a G F u Z 2 U g V H l w Z S 5 7 T n V t Y m V y T 2 Z S a W R l c n M s N H 0 m c X V v d D s s J n F 1 b 3 Q 7 U 2 V j d G l v b j E v R m F j d H R h Y m x l X 3 J p Z G V y c 2 h p c C 9 D a G F u Z 2 U g V H l w Z S 5 7 U m l k Z X J J R C w 1 f S Z x d W 9 0 O y w m c X V v d D t T Z W N 0 a W 9 u M S 9 G Y W N 0 d G F i b G V f c m l k Z X J z a G l w L 0 l u c 2 V y d G V k I E x h c 3 Q g Q 2 h h c m F j d G V y c y 5 7 T G F z d C B D a G F y Y W N 0 Z X J z L D Z 9 J n F 1 b 3 Q 7 L C Z x d W 9 0 O 1 N l Y 3 R p b 2 4 x L 0 Z h Y 3 R 0 Y W J s Z V 9 y a W R l c n N o a X A v Q 2 h h b m d l Z C B U e X B l L n t U a W 1 l I E d y b 3 V w L D d 9 J n F 1 b 3 Q 7 L C Z x d W 9 0 O 1 N l Y 3 R p b 2 4 x L 0 R p b V 9 i d X N l c y 9 D a G F u Z 2 V k I F R 5 c G U u e 0 N h c G F j a X R 5 L D N 9 J n F 1 b 3 Q 7 L C Z x d W 9 0 O 1 N l Y 3 R p b 2 4 x L 0 Z h Y 3 R 0 Y W J s Z V 9 y a W R l c n N o a X A v Q 2 h h b m d l Z C B U e X B l M S 5 7 V X R p b G l 6 Y X R p b 2 4 g U G N 0 L D l 9 J n F 1 b 3 Q 7 L C Z x d W 9 0 O 1 N l Y 3 R p b 2 4 x L 0 Z h Y 3 R 0 Y W J s Z V 9 y a W R l c n N o a X A v Q 2 h h b m d l Z C B U e X B l M i 5 7 V X R p b G l 6 Y X R p b 2 4 g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R G F 0 Z V R h Y m x l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D Y 6 M T g 6 M T M u N D Y 3 O D c 2 N 1 o i I C 8 + P E V u d H J 5 I F R 5 c G U 9 I k Z p b G x D b 2 x 1 b W 5 U e X B l c y I g V m F s d W U 9 I n N D U U 1 H Q X d Z R E J n P T 0 i I C 8 + P E V u d H J 5 I F R 5 c G U 9 I k Z p b G x D b 2 x 1 b W 5 O Y W 1 l c y I g V m F s d W U 9 I n N b J n F 1 b 3 Q 7 R G F 0 Z S Z x d W 9 0 O y w m c X V v d D t Z Z W F y J n F 1 b 3 Q 7 L C Z x d W 9 0 O 0 1 v b n R o I E 5 h b W U m c X V v d D s s J n F 1 b 3 Q 7 T W 9 u d G g g T n V t Y m V y J n F 1 b 3 Q 7 L C Z x d W 9 0 O 0 R h e S B O Y W 1 l J n F 1 b 3 Q 7 L C Z x d W 9 0 O 1 d l Z W s g T n V t Y m V y J n F 1 b 3 Q 7 L C Z x d W 9 0 O 1 d l Z W s g V H l w Z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4 M m M y O T A 1 O C 0 w Y m V m L T R l N j Q t O D U 0 Y S 1 j Y z R j Z m Y 1 M D d l O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E a W 1 f R G F 0 Z V R h Y m x l L 0 N o Y W 5 n Z S B U e X B l L n t E Y X R l L D J 9 J n F 1 b 3 Q 7 L C Z x d W 9 0 O 1 N l Y 3 R p b 2 4 x L 0 R p b V 9 E Y X R l V G F i b G U v S W 5 z Z X J 0 Z W Q g W W V h c i 5 7 W W V h c i w x f S Z x d W 9 0 O y w m c X V v d D t T Z W N 0 a W 9 u M S 9 E a W 1 f R G F 0 Z V R h Y m x l L 0 V 4 d H J h Y 3 R l Z C B G a X J z d C B D a G F y Y W N 0 Z X J z L n t N b 2 5 0 a C B O Y W 1 l L D J 9 J n F 1 b 3 Q 7 L C Z x d W 9 0 O 1 N l Y 3 R p b 2 4 x L 0 R p b V 9 E Y X R l V G F i b G U v S W 5 z Z X J 0 Z W Q g T W 9 u d G g u e 0 1 v b n R o L D N 9 J n F 1 b 3 Q 7 L C Z x d W 9 0 O 1 N l Y 3 R p b 2 4 x L 0 R p b V 9 E Y X R l V G F i b G U v R X h 0 c m F j d G V k I E Z p c n N 0 I E N o Y X J h Y 3 R l c n M x L n t E Y X k g T m F t Z S w 0 f S Z x d W 9 0 O y w m c X V v d D t T Z W N 0 a W 9 u M S 9 E a W 1 f R G F 0 Z V R h Y m x l L 0 l u c 2 V y d G V k I E R h e S B v Z i B X Z W V r L n t E Y X k g b 2 Y g V 2 V l a y w 1 f S Z x d W 9 0 O y w m c X V v d D t T Z W N 0 a W 9 u M S 9 E a W 1 f R G F 0 Z V R h Y m x l L 0 N o Y W 5 n Z W Q g V H l w Z T M u e 1 d l Z W s g V H l w Z S w 2 f S Z x d W 9 0 O 1 0 s J n F 1 b 3 Q 7 Q 2 9 s d W 1 u Q 2 9 1 b n Q m c X V v d D s 6 N y w m c X V v d D t L Z X l D b 2 x 1 b W 5 O Y W 1 l c y Z x d W 9 0 O z p b J n F 1 b 3 Q 7 R G F 0 Z S Z x d W 9 0 O 1 0 s J n F 1 b 3 Q 7 Q 2 9 s d W 1 u S W R l b n R p d G l l c y Z x d W 9 0 O z p b J n F 1 b 3 Q 7 U 2 V j d G l v b j E v R G l t X 0 R h d G V U Y W J s Z S 9 D a G F u Z 2 U g V H l w Z S 5 7 R G F 0 Z S w y f S Z x d W 9 0 O y w m c X V v d D t T Z W N 0 a W 9 u M S 9 E a W 1 f R G F 0 Z V R h Y m x l L 0 l u c 2 V y d G V k I F l l Y X I u e 1 l l Y X I s M X 0 m c X V v d D s s J n F 1 b 3 Q 7 U 2 V j d G l v b j E v R G l t X 0 R h d G V U Y W J s Z S 9 F e H R y Y W N 0 Z W Q g R m l y c 3 Q g Q 2 h h c m F j d G V y c y 5 7 T W 9 u d G g g T m F t Z S w y f S Z x d W 9 0 O y w m c X V v d D t T Z W N 0 a W 9 u M S 9 E a W 1 f R G F 0 Z V R h Y m x l L 0 l u c 2 V y d G V k I E 1 v b n R o L n t N b 2 5 0 a C w z f S Z x d W 9 0 O y w m c X V v d D t T Z W N 0 a W 9 u M S 9 E a W 1 f R G F 0 Z V R h Y m x l L 0 V 4 d H J h Y 3 R l Z C B G a X J z d C B D a G F y Y W N 0 Z X J z M S 5 7 R G F 5 I E 5 h b W U s N H 0 m c X V v d D s s J n F 1 b 3 Q 7 U 2 V j d G l v b j E v R G l t X 0 R h d G V U Y W J s Z S 9 J b n N l c n R l Z C B E Y X k g b 2 Y g V 2 V l a y 5 7 R G F 5 I G 9 m I F d l Z W s s N X 0 m c X V v d D s s J n F 1 b 3 Q 7 U 2 V j d G l v b j E v R G l t X 0 R h d G V U Y W J s Z S 9 D a G F u Z 2 V k I F R 5 c G U z L n t X Z W V r I F R 5 c G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l B p d m 9 0 T 2 J q Z W N 0 T m F t Z S I g V m F s d W U 9 I n N B b m F s e X N p c y A x I V B p d m 9 0 V G F i b G U x M C I g L z 4 8 L 1 N 0 Y W J s Z U V u d H J p Z X M + P C 9 J d G V t P j x J d G V t P j x J d G V t T G 9 j Y X R p b 2 4 + P E l 0 Z W 1 U e X B l P k Z v c m 1 1 b G E 8 L 0 l 0 Z W 1 U e X B l P j x J d G V t U G F 0 a D 5 T Z W N 0 a W 9 u M S 9 D Y W x j d W x h d G l v b n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N h b G N 1 b G F 0 a W 9 u J n F 1 b 3 Q 7 X S I g L z 4 8 R W 5 0 c n k g V H l w Z T 0 i R m l s b E V u Y W J s Z W Q i I F Z h b H V l P S J s M C I g L z 4 8 R W 5 0 c n k g V H l w Z T 0 i R m l s b E N v b H V t b l R 5 c G V z I i B W Y W x 1 Z T 0 i c 0 F 3 P T 0 i I C 8 + P E V u d H J 5 I F R 5 c G U 9 I k Z p b G x M Y X N 0 V X B k Y X R l Z C I g V m F s d W U 9 I m Q y M D I 1 L T A 3 L T A y V D I w O j I 0 O j Q 5 L j U 5 N D I 3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d l N T V i N T k t M 2 V h N S 0 0 Z D B k L T g y N z A t N T J k Z D h h M T Y w N 2 Y 1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W 5 h b H l z a X M g M S F Q a X Z v d F R h Y m x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Y 3 V s Y X R p b 2 5 z L 0 N o Y W 5 n Z W Q g V H l w Z S 5 7 Q 2 F s Y 3 V s Y X R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s Y 3 V s Y X R p b 2 5 z L 0 N o Y W 5 n Z W Q g V H l w Z S 5 7 Q 2 F s Y 3 V s Y X R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i d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Y n V z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Y n V z Z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i d X N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i d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V 4 d H J h Y 3 R l Z C U y M E Z p c n N 0 J T I w Q 2 h h c m F j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F j d H R h Y m x l X 3 J p Z G V y c 2 h p c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E P M O M s u x M r Y g e j e K m N y g A A A A A A g A A A A A A E G Y A A A A B A A A g A A A A g X p i A E z g 1 3 C H e D M R T H / I S 3 M x A q r N S c x g 1 q k J f H d w 1 l E A A A A A D o A A A A A C A A A g A A A A N B O y 6 e N p W 4 N i 5 9 g u K I 0 H 3 + T p p 6 a a 8 v Z + H t U P v k s 3 y j p Q A A A A z 7 M r g s 7 6 m J b m m m U J R d 1 Y 2 C l F P N v J r 7 e Y n L 8 g B 3 9 T K P 9 T 3 t B + z N U G a v W l a 9 q 0 V E V M H m W Q g f 1 P 5 D v a O Z I p Y K S H Q v c V J K r L 9 + 8 X k g Z J 1 D u E k p B A A A A A s k 3 l 5 W m N V P 5 H C C O e v l 1 U i X W p / p J 7 P M i n v z d V u 0 f t x b E n / b 3 S G 5 C X n 1 z / w Y n T L f b 5 / q 5 H + m v L i S A M a D B c T b K d p Q = = < / D a t a M a s h u p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D i m _ b u s e s _ 2 6 1 c a 8 1 0 - e b 4 0 - 4 7 b b - 9 1 4 6 - 9 e b 4 8 c 0 b b 8 a 5 , D i m _ d e m o g r a p h i c s _ a f f 1 b 0 c d - 7 5 f 9 - 4 6 1 a - 8 4 a 9 - 6 f e 8 e 8 4 f 6 9 9 a , D i m _ r o u t e s _ 9 a a 2 5 0 2 c - a c 2 7 - 4 1 2 7 - a f e f - 1 6 0 d 0 c 5 1 0 2 5 5 , F a c t t a b l e _ r i d e r s h i p _ e e 9 3 7 f e 2 - 0 d 9 0 - 4 a 6 4 - b 2 9 4 - 2 6 5 9 d 0 7 0 9 6 c 4 , D i m _ D a t e T a b l e _ b 0 6 d 8 7 0 3 - 9 1 6 4 - 4 c f c - a e c b - 1 3 9 a c 6 8 f a f e d , C a l c u l a t i o n s _ b b 0 e c d 1 a - 8 0 7 e - 4 5 e 8 - 8 0 3 1 - 5 5 c d 8 1 9 c 2 f f f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 D i m _ b u s e s 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 D i m _ b u s e s 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 F a c t t a b l e _ r i d e r s h i p 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 F a c t t a b l e _ r i d e r s h i p 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 C o l u m n s \ U t i l i z a t i o n  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 C o l u m n s \ U t i l i z a t i o n 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 D i m _ b u s e s _ 2 6 1 c a 8 1 0 - e b 4 0 - 4 7 b b - 9 1 4 6 - 9 e b 4 8 c 0 b b 8 a 5 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 D i m _ d e m o g r a p h i c s _ a f f 1 b 0 c d - 7 5 f 9 - 4 6 1 a - 8 4 a 9 - 6 f e 8 e 8 4 f 6 9 9 a 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 F a c t t a b l e _ r i d e r s h i p _ e e 9 3 7 f e 2 - 0 d 9 0 - 4 a 6 4 - b 2 9 4 - 2 6 5 9 d 0 7 0 9 6 c 4 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 D i m _ D a t e T a b l e _ b 0 6 d 8 7 0 3 - 9 1 6 4 - 4 c f c - a e c b - 1 3 9 a c 6 8 f a f e d 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 C a l c u l a t i o n s _ b b 0 e c d 1 a - 8 0 7 e - 4 5 e 8 - 8 0 3 1 - 5 5 c d 8 1 9 c 2 f f f 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F a c t t a b l e _ r i d e r s h i p _ e e 9 3 7 f e 2 - 0 d 9 0 - 4 a 6 4 - b 2 9 4 - 2 6 5 9 d 0 7 0 9 6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 1 3 3 < / i n t > < / v a l u e > < / i t e m > < i t e m > < k e y > < s t r i n g > B u s I D < / s t r i n g > < / k e y > < v a l u e > < i n t > 1 0 2 < / i n t > < / v a l u e > < / i t e m > < i t e m > < k e y > < s t r i n g > D a t e < / s t r i n g > < / k e y > < v a l u e > < i n t > 9 2 < / i n t > < / v a l u e > < / i t e m > < i t e m > < k e y > < s t r i n g > T i m e < / s t r i n g > < / k e y > < v a l u e > < i n t > 9 4 < / i n t > < / v a l u e > < / i t e m > < i t e m > < k e y > < s t r i n g > N u m b e r O f R i d e r s < / s t r i n g > < / k e y > < v a l u e > < i n t > 2 0 3 < / i n t > < / v a l u e > < / i t e m > < i t e m > < k e y > < s t r i n g > R i d e r I D < / s t r i n g > < / k e y > < v a l u e > < i n t > 1 1 7 < / i n t > < / v a l u e > < / i t e m > < i t e m > < k e y > < s t r i n g > O p e r a t i o n   M o m e n t < / s t r i n g > < / k e y > < v a l u e > < i n t > 2 2 6 < / i n t > < / v a l u e > < / i t e m > < i t e m > < k e y > < s t r i n g > T i m e   G r o u p < / s t r i n g > < / k e y > < v a l u e > < i n t > 1 5 7 < / i n t > < / v a l u e > < / i t e m > < i t e m > < k e y > < s t r i n g > C a p a c i t y < / s t r i n g > < / k e y > < v a l u e > < i n t > 1 2 6 < / i n t > < / v a l u e > < / i t e m > < i t e m > < k e y > < s t r i n g > U t i l i z a t i o n   P c t < / s t r i n g > < / k e y > < v a l u e > < i n t > 1 7 3 < / i n t > < / v a l u e > < / i t e m > < i t e m > < k e y > < s t r i n g > U t i l i z a t i o n   C a t e g o r y < / s t r i n g > < / k e y > < v a l u e > < i n t > 2 2 7 < / i n t > < / v a l u e > < / i t e m > < i t e m > < k e y > < s t r i n g > T i m e   ( H o u r ) < / s t r i n g > < / k e y > < v a l u e > < i n t > 1 5 9 < / i n t > < / v a l u e > < / i t e m > < i t e m > < k e y > < s t r i n g > T i m e   ( M i n u t e ) < / s t r i n g > < / k e y > < v a l u e > < i n t > 1 7 9 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 B u s I D 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 T i m e < / s t r i n g > < / k e y > < v a l u e > < i n t > 3 < / i n t > < / v a l u e > < / i t e m > < i t e m > < k e y > < s t r i n g > N u m b e r O f R i d e r s < / s t r i n g > < / k e y > < v a l u e > < i n t > 4 < / i n t > < / v a l u e > < / i t e m > < i t e m > < k e y > < s t r i n g > R i d e r I D < / s t r i n g > < / k e y > < v a l u e > < i n t > 5 < / i n t > < / v a l u e > < / i t e m > < i t e m > < k e y > < s t r i n g > O p e r a t i o n   M o m e n t < / s t r i n g > < / k e y > < v a l u e > < i n t > 6 < / i n t > < / v a l u e > < / i t e m > < i t e m > < k e y > < s t r i n g > T i m e   G r o u p < / s t r i n g > < / k e y > < v a l u e > < i n t > 7 < / i n t > < / v a l u e > < / i t e m > < i t e m > < k e y > < s t r i n g > C a p a c i t y < / s t r i n g > < / k e y > < v a l u e > < i n t > 8 < / i n t > < / v a l u e > < / i t e m > < i t e m > < k e y > < s t r i n g > U t i l i z a t i o n   P c t < / s t r i n g > < / k e y > < v a l u e > < i n t > 9 < / i n t > < / v a l u e > < / i t e m > < i t e m > < k e y > < s t r i n g > U t i l i z a t i o n   C a t e g o r y < / s t r i n g > < / k e y > < v a l u e > < i n t > 1 0 < / i n t > < / v a l u e > < / i t e m > < i t e m > < k e y > < s t r i n g > T i m e   ( H o u r ) < / s t r i n g > < / k e y > < v a l u e > < i n t > 1 1 < / i n t > < / v a l u e > < / i t e m > < i t e m > < k e y > < s t r i n g > T i m e   ( M i n u t e ) 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3 2 a 4 7 a 2 - a 0 8 8 - 4 d 0 c - 8 2 d 3 - 4 7 1 a a 6 0 2 e d 6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0 3 f 8 4 a 7 3 - 7 b c b - 4 0 8 9 - a 5 e d - 3 6 8 0 f 3 6 4 9 1 5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6 f c 1 7 5 f f - 8 f a a - 4 5 1 d - a 9 f 8 - 2 1 3 7 f 9 b 2 a e e e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9 8 8 b 8 a 5 - 9 e 5 8 - 4 2 0 5 - 8 9 9 c - e 0 1 9 6 1 f c 8 9 d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7 c 0 9 4 7 4 6 - c a 5 a - 4 c b 0 - 8 6 a 5 - 5 c e 9 a 0 f d b e e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1 6 b 0 3 9 0 f - 8 5 d 5 - 4 d f 0 - 9 4 1 a - a a c b 6 b b b 9 3 6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7 b 8 0 3 c 8 - 0 7 2 8 - 4 3 c d - 9 a 5 d - 1 d 5 5 0 0 1 2 2 0 c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 2 0 2 5 - 0 8 - 2 2 T 0 7 : 1 3 : 3 3 . 6 8 9 1 9 9 + 0 3 : 0 0 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l c u l a t i o n s _ b b 0 e c d 1 a - 8 0 7 e - 4 5 e 8 - 8 0 3 1 - 5 5 c d 8 1 9 c 2 f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 C a l c u l a t i o n < / s t r i n g > < / k e y > < v a l u e > < i n t > 1 5 0 < / i n t > < / v a l u e > < / i t e m > < / C o l u m n W i d t h s > < C o l u m n D i s p l a y I n d e x > < i t e m > < k e y > < s t r i n g > C a l c u l a t i o n 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T a b l e _ b 0 6 d 8 7 0 3 - 9 1 6 4 - 4 c f c - a e c b - 1 3 9 a c 6 8 f a f e d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8 e b 8 e 8 1 - 5 c f d - 4 c 9 6 - b 9 5 e - a 2 e 4 e b f c b 2 2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1 e c 0 9 9 d 8 - c 9 9 0 - 4 e d f - 9 d 5 5 - 8 a 4 2 8 a 7 4 4 8 7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d e m o g r a p h i c s _ a f f 1 b 0 c d - 7 5 f 9 - 4 6 1 a - 8 4 a 9 - 6 f e 8 e 8 4 f 6 9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 R i d e r I D < / s t r i n g > < / k e y > < v a l u e > < i n t > 1 1 7 < / i n t > < / v a l u e > < / i t e m > < i t e m > < k e y > < s t r i n g > A g e < / s t r i n g > < / k e y > < v a l u e > < i n t > 8 3 < / i n t > < / v a l u e > < / i t e m > < i t e m > < k e y > < s t r i n g > G e n d e r < / s t r i n g > < / k e y > < v a l u e > < i n t > 1 1 7 < / i n t > < / v a l u e > < / i t e m > < i t e m > < k e y > < s t r i n g > O c c u p a t i o n < / s t r i n g > < / k e y > < v a l u e > < i n t > 1 5 3 < / i n t > < / v a l u e > < / i t e m > < i t e m > < k e y > < s t r i n g > A g e   G r o u p < / s t r i n g > < / k e y > < v a l u e > < i n t > 1 4 6 < / i n t > < / v a l u e > < / i t e m > < / C o l u m n W i d t h s > < C o l u m n D i s p l a y I n d e x > < i t e m > < k e y > < s t r i n g > R i d e r I D 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 O c c u p a t i o n < / s t r i n g > < / k e y > < v a l u e > < i n t > 3 < / i n t > < / v a l u e > < / i t e m > < i t e m > < k e y > < s t r i n g > A g e  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2 1 1 1 d 0 5 4 - 6 7 a 7 - 4 7 0 c - b 4 4 b - e 7 2 d 1 6 e e 9 0 5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318323A-1E4F-4350-BE87-BA11833F3FC0}">
  <ds:schemaRefs/>
</ds:datastoreItem>
</file>

<file path=customXml/itemProps10.xml><?xml version="1.0" encoding="utf-8"?>
<ds:datastoreItem xmlns:ds="http://schemas.openxmlformats.org/officeDocument/2006/customXml" ds:itemID="{AE733FE5-28DB-4E0C-A2A7-EB362866D198}">
  <ds:schemaRefs/>
</ds:datastoreItem>
</file>

<file path=customXml/itemProps11.xml><?xml version="1.0" encoding="utf-8"?>
<ds:datastoreItem xmlns:ds="http://schemas.openxmlformats.org/officeDocument/2006/customXml" ds:itemID="{66E37774-1208-4B75-8229-B151851E507A}">
  <ds:schemaRefs/>
</ds:datastoreItem>
</file>

<file path=customXml/itemProps12.xml><?xml version="1.0" encoding="utf-8"?>
<ds:datastoreItem xmlns:ds="http://schemas.openxmlformats.org/officeDocument/2006/customXml" ds:itemID="{BEB687AE-B0EF-42D8-8EF3-8B592DBF2F0F}">
  <ds:schemaRefs/>
</ds:datastoreItem>
</file>

<file path=customXml/itemProps13.xml><?xml version="1.0" encoding="utf-8"?>
<ds:datastoreItem xmlns:ds="http://schemas.openxmlformats.org/officeDocument/2006/customXml" ds:itemID="{98B5F6AB-0546-4245-B2FA-A1E76ABBB5E6}">
  <ds:schemaRefs/>
</ds:datastoreItem>
</file>

<file path=customXml/itemProps14.xml><?xml version="1.0" encoding="utf-8"?>
<ds:datastoreItem xmlns:ds="http://schemas.openxmlformats.org/officeDocument/2006/customXml" ds:itemID="{B547CE6E-1FB7-4496-94C2-7EB63517189E}">
  <ds:schemaRefs/>
</ds:datastoreItem>
</file>

<file path=customXml/itemProps15.xml><?xml version="1.0" encoding="utf-8"?>
<ds:datastoreItem xmlns:ds="http://schemas.openxmlformats.org/officeDocument/2006/customXml" ds:itemID="{9138A050-E16C-4372-9467-49C8A0FE2A9A}">
  <ds:schemaRefs/>
</ds:datastoreItem>
</file>

<file path=customXml/itemProps16.xml><?xml version="1.0" encoding="utf-8"?>
<ds:datastoreItem xmlns:ds="http://schemas.openxmlformats.org/officeDocument/2006/customXml" ds:itemID="{8C03F6AA-33B6-419B-A670-1F50D66A2DBC}">
  <ds:schemaRefs/>
</ds:datastoreItem>
</file>

<file path=customXml/itemProps17.xml><?xml version="1.0" encoding="utf-8"?>
<ds:datastoreItem xmlns:ds="http://schemas.openxmlformats.org/officeDocument/2006/customXml" ds:itemID="{40E4282A-E572-4BB9-BC28-F38338D71052}">
  <ds:schemaRefs/>
</ds:datastoreItem>
</file>

<file path=customXml/itemProps18.xml><?xml version="1.0" encoding="utf-8"?>
<ds:datastoreItem xmlns:ds="http://schemas.openxmlformats.org/officeDocument/2006/customXml" ds:itemID="{AA815DFE-AF34-4217-9880-243DEAABA7F1}">
  <ds:schemaRefs/>
</ds:datastoreItem>
</file>

<file path=customXml/itemProps19.xml><?xml version="1.0" encoding="utf-8"?>
<ds:datastoreItem xmlns:ds="http://schemas.openxmlformats.org/officeDocument/2006/customXml" ds:itemID="{5C20D29C-2CE3-4509-91A4-E430D2D644BA}">
  <ds:schemaRefs/>
</ds:datastoreItem>
</file>

<file path=customXml/itemProps2.xml><?xml version="1.0" encoding="utf-8"?>
<ds:datastoreItem xmlns:ds="http://schemas.openxmlformats.org/officeDocument/2006/customXml" ds:itemID="{F125562A-F0C2-497B-96BD-B280882C8105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ACC82F3F-2C41-4BDB-A432-7597F09890EB}">
  <ds:schemaRefs/>
</ds:datastoreItem>
</file>

<file path=customXml/itemProps21.xml><?xml version="1.0" encoding="utf-8"?>
<ds:datastoreItem xmlns:ds="http://schemas.openxmlformats.org/officeDocument/2006/customXml" ds:itemID="{8FC97607-4067-4EB1-BBC0-C90C8A9A2515}">
  <ds:schemaRefs/>
</ds:datastoreItem>
</file>

<file path=customXml/itemProps22.xml><?xml version="1.0" encoding="utf-8"?>
<ds:datastoreItem xmlns:ds="http://schemas.openxmlformats.org/officeDocument/2006/customXml" ds:itemID="{6B55B7F8-C4B0-4CB0-9A40-B2FA0C95B067}">
  <ds:schemaRefs/>
</ds:datastoreItem>
</file>

<file path=customXml/itemProps23.xml><?xml version="1.0" encoding="utf-8"?>
<ds:datastoreItem xmlns:ds="http://schemas.openxmlformats.org/officeDocument/2006/customXml" ds:itemID="{547451D3-1C24-4B31-8454-5C5DC4374B78}">
  <ds:schemaRefs/>
</ds:datastoreItem>
</file>

<file path=customXml/itemProps24.xml><?xml version="1.0" encoding="utf-8"?>
<ds:datastoreItem xmlns:ds="http://schemas.openxmlformats.org/officeDocument/2006/customXml" ds:itemID="{8BF141B7-862A-4138-A263-04D4007B37FE}">
  <ds:schemaRefs/>
</ds:datastoreItem>
</file>

<file path=customXml/itemProps25.xml><?xml version="1.0" encoding="utf-8"?>
<ds:datastoreItem xmlns:ds="http://schemas.openxmlformats.org/officeDocument/2006/customXml" ds:itemID="{663A7E09-F830-485B-A34F-E56980B3A6D6}">
  <ds:schemaRefs/>
</ds:datastoreItem>
</file>

<file path=customXml/itemProps26.xml><?xml version="1.0" encoding="utf-8"?>
<ds:datastoreItem xmlns:ds="http://schemas.openxmlformats.org/officeDocument/2006/customXml" ds:itemID="{5CB53FC6-00FD-4C3D-81A5-956E3D4F0674}">
  <ds:schemaRefs/>
</ds:datastoreItem>
</file>

<file path=customXml/itemProps27.xml><?xml version="1.0" encoding="utf-8"?>
<ds:datastoreItem xmlns:ds="http://schemas.openxmlformats.org/officeDocument/2006/customXml" ds:itemID="{C15DBBEB-81B1-4735-81AD-0DCD892D69CB}">
  <ds:schemaRefs/>
</ds:datastoreItem>
</file>

<file path=customXml/itemProps28.xml><?xml version="1.0" encoding="utf-8"?>
<ds:datastoreItem xmlns:ds="http://schemas.openxmlformats.org/officeDocument/2006/customXml" ds:itemID="{6B9D593E-8857-4BDE-B012-2FD4420124AD}">
  <ds:schemaRefs/>
</ds:datastoreItem>
</file>

<file path=customXml/itemProps29.xml><?xml version="1.0" encoding="utf-8"?>
<ds:datastoreItem xmlns:ds="http://schemas.openxmlformats.org/officeDocument/2006/customXml" ds:itemID="{66DFAB49-03E5-4482-98D2-467622D3FB50}">
  <ds:schemaRefs/>
</ds:datastoreItem>
</file>

<file path=customXml/itemProps3.xml><?xml version="1.0" encoding="utf-8"?>
<ds:datastoreItem xmlns:ds="http://schemas.openxmlformats.org/officeDocument/2006/customXml" ds:itemID="{5075EFA9-DC36-493D-B3FC-8AB909C5BB60}">
  <ds:schemaRefs/>
</ds:datastoreItem>
</file>

<file path=customXml/itemProps30.xml><?xml version="1.0" encoding="utf-8"?>
<ds:datastoreItem xmlns:ds="http://schemas.openxmlformats.org/officeDocument/2006/customXml" ds:itemID="{3208E15A-3DA0-4A66-B69F-3F18227C3248}">
  <ds:schemaRefs/>
</ds:datastoreItem>
</file>

<file path=customXml/itemProps31.xml><?xml version="1.0" encoding="utf-8"?>
<ds:datastoreItem xmlns:ds="http://schemas.openxmlformats.org/officeDocument/2006/customXml" ds:itemID="{A2A7818D-84D8-4211-9118-5DC33782CD29}">
  <ds:schemaRefs/>
</ds:datastoreItem>
</file>

<file path=customXml/itemProps32.xml><?xml version="1.0" encoding="utf-8"?>
<ds:datastoreItem xmlns:ds="http://schemas.openxmlformats.org/officeDocument/2006/customXml" ds:itemID="{0972DF3A-9DE9-47EE-A701-01A894A36504}">
  <ds:schemaRefs/>
</ds:datastoreItem>
</file>

<file path=customXml/itemProps33.xml><?xml version="1.0" encoding="utf-8"?>
<ds:datastoreItem xmlns:ds="http://schemas.openxmlformats.org/officeDocument/2006/customXml" ds:itemID="{E3554BBC-6FAF-4257-A41F-579EF14A1E40}">
  <ds:schemaRefs/>
</ds:datastoreItem>
</file>

<file path=customXml/itemProps34.xml><?xml version="1.0" encoding="utf-8"?>
<ds:datastoreItem xmlns:ds="http://schemas.openxmlformats.org/officeDocument/2006/customXml" ds:itemID="{C0979D79-A3BD-4882-943E-499541984958}">
  <ds:schemaRefs/>
</ds:datastoreItem>
</file>

<file path=customXml/itemProps35.xml><?xml version="1.0" encoding="utf-8"?>
<ds:datastoreItem xmlns:ds="http://schemas.openxmlformats.org/officeDocument/2006/customXml" ds:itemID="{0FB02CEA-40EC-4258-9BCF-38A8FC60B992}">
  <ds:schemaRefs/>
</ds:datastoreItem>
</file>

<file path=customXml/itemProps36.xml><?xml version="1.0" encoding="utf-8"?>
<ds:datastoreItem xmlns:ds="http://schemas.openxmlformats.org/officeDocument/2006/customXml" ds:itemID="{F3C7F1DC-378C-457F-A866-26A7D90D14FA}">
  <ds:schemaRefs/>
</ds:datastoreItem>
</file>

<file path=customXml/itemProps37.xml><?xml version="1.0" encoding="utf-8"?>
<ds:datastoreItem xmlns:ds="http://schemas.openxmlformats.org/officeDocument/2006/customXml" ds:itemID="{351F8062-F634-40E9-B1E7-383B88AC026B}">
  <ds:schemaRefs/>
</ds:datastoreItem>
</file>

<file path=customXml/itemProps4.xml><?xml version="1.0" encoding="utf-8"?>
<ds:datastoreItem xmlns:ds="http://schemas.openxmlformats.org/officeDocument/2006/customXml" ds:itemID="{93DFD1C6-EA34-4787-9AF3-53ACC66B8518}">
  <ds:schemaRefs/>
</ds:datastoreItem>
</file>

<file path=customXml/itemProps5.xml><?xml version="1.0" encoding="utf-8"?>
<ds:datastoreItem xmlns:ds="http://schemas.openxmlformats.org/officeDocument/2006/customXml" ds:itemID="{EA54D8F1-B6C7-42A6-B4AD-EB28DB0A0802}">
  <ds:schemaRefs/>
</ds:datastoreItem>
</file>

<file path=customXml/itemProps6.xml><?xml version="1.0" encoding="utf-8"?>
<ds:datastoreItem xmlns:ds="http://schemas.openxmlformats.org/officeDocument/2006/customXml" ds:itemID="{1DA9C943-E357-494C-8224-9A3F3F910005}">
  <ds:schemaRefs/>
</ds:datastoreItem>
</file>

<file path=customXml/itemProps7.xml><?xml version="1.0" encoding="utf-8"?>
<ds:datastoreItem xmlns:ds="http://schemas.openxmlformats.org/officeDocument/2006/customXml" ds:itemID="{5E279BC6-0B3E-46DD-9475-7AF728BE5830}">
  <ds:schemaRefs/>
</ds:datastoreItem>
</file>

<file path=customXml/itemProps8.xml><?xml version="1.0" encoding="utf-8"?>
<ds:datastoreItem xmlns:ds="http://schemas.openxmlformats.org/officeDocument/2006/customXml" ds:itemID="{B50B5E7E-0E90-4712-BED2-9B920D7482A7}">
  <ds:schemaRefs/>
</ds:datastoreItem>
</file>

<file path=customXml/itemProps9.xml><?xml version="1.0" encoding="utf-8"?>
<ds:datastoreItem xmlns:ds="http://schemas.openxmlformats.org/officeDocument/2006/customXml" ds:itemID="{78524996-3616-4F2D-8B6A-44A46FC095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Madikizella</dc:creator>
  <cp:lastModifiedBy>Winnie Madikizella</cp:lastModifiedBy>
  <dcterms:created xsi:type="dcterms:W3CDTF">2025-07-01T11:14:25Z</dcterms:created>
  <dcterms:modified xsi:type="dcterms:W3CDTF">2025-08-22T04:13:33Z</dcterms:modified>
</cp:coreProperties>
</file>