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kanokphan_sa_bdms_co_th/Documents/EMT/ตารางเวร EMT/2024/"/>
    </mc:Choice>
  </mc:AlternateContent>
  <xr:revisionPtr revIDLastSave="7841" documentId="8_{7EE657D8-D1D8-4747-8532-66B9A3F9C7A7}" xr6:coauthVersionLast="47" xr6:coauthVersionMax="47" xr10:uidLastSave="{566712B0-2C31-49A7-81E3-2FA03CDEB3D0}"/>
  <bookViews>
    <workbookView xWindow="-98" yWindow="-98" windowWidth="21795" windowHeight="13875" firstSheet="1" activeTab="1" xr2:uid="{00000000-000D-0000-FFFF-FFFF00000000}"/>
  </bookViews>
  <sheets>
    <sheet name="ขอเวร" sheetId="77" r:id="rId1"/>
    <sheet name="จัดเวร" sheetId="76" r:id="rId2"/>
    <sheet name="Sheet1" sheetId="78" r:id="rId3"/>
  </sheets>
  <definedNames>
    <definedName name="_xlnm.Print_Area" localSheetId="1">จัดเวร!$A$1:$BP$41</definedName>
  </definedNames>
  <calcPr calcId="191028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6" i="76" l="1"/>
  <c r="CL7" i="76"/>
  <c r="CL8" i="76"/>
  <c r="CL9" i="76"/>
  <c r="CL10" i="76"/>
  <c r="CL11" i="76"/>
  <c r="CL12" i="76"/>
  <c r="CL13" i="76"/>
  <c r="CL14" i="76"/>
  <c r="CL15" i="76"/>
  <c r="CL16" i="76"/>
  <c r="CL17" i="76"/>
  <c r="CL18" i="76"/>
  <c r="CL19" i="76"/>
  <c r="CL20" i="76"/>
  <c r="CL21" i="76"/>
  <c r="CL22" i="76"/>
  <c r="CL23" i="76"/>
  <c r="CL24" i="76"/>
  <c r="CL25" i="76"/>
  <c r="CL5" i="76"/>
  <c r="BL33" i="76"/>
  <c r="BL32" i="76"/>
  <c r="BL31" i="76"/>
  <c r="BL30" i="76"/>
  <c r="BL29" i="76"/>
  <c r="BL28" i="76"/>
  <c r="BL27" i="76"/>
  <c r="BL26" i="76"/>
  <c r="F26" i="76"/>
  <c r="H26" i="76"/>
  <c r="J26" i="76"/>
  <c r="L26" i="76"/>
  <c r="N26" i="76"/>
  <c r="P26" i="76"/>
  <c r="R26" i="76"/>
  <c r="T26" i="76"/>
  <c r="V26" i="76"/>
  <c r="X26" i="76"/>
  <c r="Z26" i="76"/>
  <c r="AB26" i="76"/>
  <c r="AD26" i="76"/>
  <c r="AF26" i="76"/>
  <c r="AH26" i="76"/>
  <c r="AJ26" i="76"/>
  <c r="AL26" i="76"/>
  <c r="AN26" i="76"/>
  <c r="AP26" i="76"/>
  <c r="AR26" i="76"/>
  <c r="AT26" i="76"/>
  <c r="AV26" i="76"/>
  <c r="AX26" i="76"/>
  <c r="AZ26" i="76"/>
  <c r="BB26" i="76"/>
  <c r="BD26" i="76"/>
  <c r="BF26" i="76"/>
  <c r="BH26" i="76"/>
  <c r="BJ26" i="76"/>
  <c r="BN26" i="76"/>
  <c r="F27" i="76"/>
  <c r="H27" i="76"/>
  <c r="J27" i="76"/>
  <c r="L27" i="76"/>
  <c r="N27" i="76"/>
  <c r="P27" i="76"/>
  <c r="R27" i="76"/>
  <c r="T27" i="76"/>
  <c r="V27" i="76"/>
  <c r="X27" i="76"/>
  <c r="Z27" i="76"/>
  <c r="AB27" i="76"/>
  <c r="AD27" i="76"/>
  <c r="AF27" i="76"/>
  <c r="AH27" i="76"/>
  <c r="AJ27" i="76"/>
  <c r="AL27" i="76"/>
  <c r="AN27" i="76"/>
  <c r="AP27" i="76"/>
  <c r="AR27" i="76"/>
  <c r="AT27" i="76"/>
  <c r="AV27" i="76"/>
  <c r="AX27" i="76"/>
  <c r="AZ27" i="76"/>
  <c r="BB27" i="76"/>
  <c r="BD27" i="76"/>
  <c r="BF27" i="76"/>
  <c r="BH27" i="76"/>
  <c r="BJ27" i="76"/>
  <c r="BN27" i="76"/>
  <c r="F28" i="76"/>
  <c r="H28" i="76"/>
  <c r="J28" i="76"/>
  <c r="L28" i="76"/>
  <c r="N28" i="76"/>
  <c r="P28" i="76"/>
  <c r="R28" i="76"/>
  <c r="T28" i="76"/>
  <c r="V28" i="76"/>
  <c r="X28" i="76"/>
  <c r="Z28" i="76"/>
  <c r="AB28" i="76"/>
  <c r="AD28" i="76"/>
  <c r="AF28" i="76"/>
  <c r="AH28" i="76"/>
  <c r="AJ28" i="76"/>
  <c r="AL28" i="76"/>
  <c r="AN28" i="76"/>
  <c r="AP28" i="76"/>
  <c r="AR28" i="76"/>
  <c r="AT28" i="76"/>
  <c r="AV28" i="76"/>
  <c r="AX28" i="76"/>
  <c r="AZ28" i="76"/>
  <c r="BB28" i="76"/>
  <c r="BD28" i="76"/>
  <c r="BF28" i="76"/>
  <c r="BH28" i="76"/>
  <c r="BJ28" i="76"/>
  <c r="BN28" i="76"/>
  <c r="F29" i="76"/>
  <c r="H29" i="76"/>
  <c r="J29" i="76"/>
  <c r="L29" i="76"/>
  <c r="N29" i="76"/>
  <c r="P29" i="76"/>
  <c r="R29" i="76"/>
  <c r="T29" i="76"/>
  <c r="V29" i="76"/>
  <c r="X29" i="76"/>
  <c r="Z29" i="76"/>
  <c r="AB29" i="76"/>
  <c r="AD29" i="76"/>
  <c r="AF29" i="76"/>
  <c r="AH29" i="76"/>
  <c r="AJ29" i="76"/>
  <c r="AL29" i="76"/>
  <c r="AN29" i="76"/>
  <c r="AP29" i="76"/>
  <c r="AR29" i="76"/>
  <c r="AT29" i="76"/>
  <c r="AV29" i="76"/>
  <c r="AX29" i="76"/>
  <c r="AZ29" i="76"/>
  <c r="BB29" i="76"/>
  <c r="BD29" i="76"/>
  <c r="BF29" i="76"/>
  <c r="BH29" i="76"/>
  <c r="BJ29" i="76"/>
  <c r="BN29" i="76"/>
  <c r="F30" i="76"/>
  <c r="H30" i="76"/>
  <c r="J30" i="76"/>
  <c r="L30" i="76"/>
  <c r="N30" i="76"/>
  <c r="P30" i="76"/>
  <c r="R30" i="76"/>
  <c r="T30" i="76"/>
  <c r="V30" i="76"/>
  <c r="X30" i="76"/>
  <c r="Z30" i="76"/>
  <c r="AB30" i="76"/>
  <c r="AD30" i="76"/>
  <c r="AF30" i="76"/>
  <c r="AH30" i="76"/>
  <c r="AJ30" i="76"/>
  <c r="AL30" i="76"/>
  <c r="AN30" i="76"/>
  <c r="AP30" i="76"/>
  <c r="AR30" i="76"/>
  <c r="AT30" i="76"/>
  <c r="AV30" i="76"/>
  <c r="AX30" i="76"/>
  <c r="AZ30" i="76"/>
  <c r="BB30" i="76"/>
  <c r="BD30" i="76"/>
  <c r="BF30" i="76"/>
  <c r="BH30" i="76"/>
  <c r="BJ30" i="76"/>
  <c r="BN30" i="76"/>
  <c r="F31" i="76"/>
  <c r="H31" i="76"/>
  <c r="J31" i="76"/>
  <c r="L31" i="76"/>
  <c r="N31" i="76"/>
  <c r="P31" i="76"/>
  <c r="R31" i="76"/>
  <c r="T31" i="76"/>
  <c r="V31" i="76"/>
  <c r="X31" i="76"/>
  <c r="Z31" i="76"/>
  <c r="AB31" i="76"/>
  <c r="AD31" i="76"/>
  <c r="AF31" i="76"/>
  <c r="AH31" i="76"/>
  <c r="AJ31" i="76"/>
  <c r="AL31" i="76"/>
  <c r="AN31" i="76"/>
  <c r="AP31" i="76"/>
  <c r="AR31" i="76"/>
  <c r="AT31" i="76"/>
  <c r="AV31" i="76"/>
  <c r="AX31" i="76"/>
  <c r="AZ31" i="76"/>
  <c r="BB31" i="76"/>
  <c r="BD31" i="76"/>
  <c r="BF31" i="76"/>
  <c r="BH31" i="76"/>
  <c r="BJ31" i="76"/>
  <c r="BN31" i="76"/>
  <c r="F32" i="76"/>
  <c r="H32" i="76"/>
  <c r="J32" i="76"/>
  <c r="L32" i="76"/>
  <c r="N32" i="76"/>
  <c r="P32" i="76"/>
  <c r="R32" i="76"/>
  <c r="T32" i="76"/>
  <c r="V32" i="76"/>
  <c r="X32" i="76"/>
  <c r="Z32" i="76"/>
  <c r="AB32" i="76"/>
  <c r="AD32" i="76"/>
  <c r="AF32" i="76"/>
  <c r="AH32" i="76"/>
  <c r="AJ32" i="76"/>
  <c r="AL32" i="76"/>
  <c r="AN32" i="76"/>
  <c r="AP32" i="76"/>
  <c r="AR32" i="76"/>
  <c r="AT32" i="76"/>
  <c r="AV32" i="76"/>
  <c r="AX32" i="76"/>
  <c r="AZ32" i="76"/>
  <c r="BB32" i="76"/>
  <c r="BD32" i="76"/>
  <c r="BF32" i="76"/>
  <c r="BH32" i="76"/>
  <c r="BJ32" i="76"/>
  <c r="BN32" i="76"/>
  <c r="F33" i="76"/>
  <c r="H33" i="76"/>
  <c r="J33" i="76"/>
  <c r="L33" i="76"/>
  <c r="N33" i="76"/>
  <c r="P33" i="76"/>
  <c r="R33" i="76"/>
  <c r="T33" i="76"/>
  <c r="V33" i="76"/>
  <c r="X33" i="76"/>
  <c r="Z33" i="76"/>
  <c r="AB33" i="76"/>
  <c r="AD33" i="76"/>
  <c r="AF33" i="76"/>
  <c r="AH33" i="76"/>
  <c r="AJ33" i="76"/>
  <c r="AL33" i="76"/>
  <c r="AN33" i="76"/>
  <c r="AP33" i="76"/>
  <c r="AR33" i="76"/>
  <c r="AT33" i="76"/>
  <c r="AV33" i="76"/>
  <c r="AX33" i="76"/>
  <c r="AZ33" i="76"/>
  <c r="BB33" i="76"/>
  <c r="BD33" i="76"/>
  <c r="BF33" i="76"/>
  <c r="BH33" i="76"/>
  <c r="BJ33" i="76"/>
  <c r="BN33" i="76"/>
  <c r="CC6" i="76"/>
  <c r="CC7" i="76"/>
  <c r="CC8" i="76"/>
  <c r="CC9" i="76"/>
  <c r="CC10" i="76"/>
  <c r="CC11" i="76"/>
  <c r="CC12" i="76"/>
  <c r="CC13" i="76"/>
  <c r="CC14" i="76"/>
  <c r="CC15" i="76"/>
  <c r="CC16" i="76"/>
  <c r="CC17" i="76"/>
  <c r="CC18" i="76"/>
  <c r="CC19" i="76"/>
  <c r="CC20" i="76"/>
  <c r="CC21" i="76"/>
  <c r="CC22" i="76"/>
  <c r="CC23" i="76"/>
  <c r="CC24" i="76"/>
  <c r="CC25" i="76"/>
  <c r="CC5" i="76"/>
  <c r="CB5" i="76"/>
  <c r="CK5" i="76"/>
  <c r="CK6" i="76"/>
  <c r="CK7" i="76"/>
  <c r="CK8" i="76"/>
  <c r="CK9" i="76"/>
  <c r="CK10" i="76"/>
  <c r="CK11" i="76"/>
  <c r="CK12" i="76"/>
  <c r="CK13" i="76"/>
  <c r="CK14" i="76"/>
  <c r="CK15" i="76"/>
  <c r="CK16" i="76"/>
  <c r="CK17" i="76"/>
  <c r="CK18" i="76"/>
  <c r="CK19" i="76"/>
  <c r="CK20" i="76"/>
  <c r="CK21" i="76"/>
  <c r="CK22" i="76"/>
  <c r="CK23" i="76"/>
  <c r="CK24" i="76"/>
  <c r="CK25" i="76"/>
  <c r="CJ5" i="76"/>
  <c r="CJ6" i="76"/>
  <c r="CJ7" i="76"/>
  <c r="CJ8" i="76"/>
  <c r="CJ9" i="76"/>
  <c r="CJ10" i="76"/>
  <c r="CJ11" i="76"/>
  <c r="CJ12" i="76"/>
  <c r="CJ13" i="76"/>
  <c r="CJ14" i="76"/>
  <c r="CJ15" i="76"/>
  <c r="CJ16" i="76"/>
  <c r="CJ17" i="76"/>
  <c r="CJ18" i="76"/>
  <c r="CJ19" i="76"/>
  <c r="CJ20" i="76"/>
  <c r="CJ21" i="76"/>
  <c r="CJ22" i="76"/>
  <c r="CJ23" i="76"/>
  <c r="CJ24" i="76"/>
  <c r="CJ25" i="76"/>
  <c r="CI5" i="76"/>
  <c r="CI6" i="76"/>
  <c r="CI7" i="76"/>
  <c r="CI8" i="76"/>
  <c r="CI9" i="76"/>
  <c r="CI10" i="76"/>
  <c r="CI11" i="76"/>
  <c r="CI12" i="76"/>
  <c r="CI13" i="76"/>
  <c r="CI14" i="76"/>
  <c r="CI15" i="76"/>
  <c r="CI16" i="76"/>
  <c r="CI17" i="76"/>
  <c r="CI18" i="76"/>
  <c r="CI19" i="76"/>
  <c r="CI20" i="76"/>
  <c r="CI21" i="76"/>
  <c r="CI22" i="76"/>
  <c r="CI23" i="76"/>
  <c r="CI24" i="76"/>
  <c r="CI25" i="76"/>
  <c r="CH5" i="76"/>
  <c r="CH6" i="76"/>
  <c r="CH7" i="76"/>
  <c r="CH8" i="76"/>
  <c r="CH9" i="76"/>
  <c r="CH10" i="76"/>
  <c r="CH11" i="76"/>
  <c r="CH12" i="76"/>
  <c r="CH13" i="76"/>
  <c r="CH14" i="76"/>
  <c r="CH15" i="76"/>
  <c r="CH16" i="76"/>
  <c r="CH17" i="76"/>
  <c r="CH18" i="76"/>
  <c r="CH19" i="76"/>
  <c r="CH20" i="76"/>
  <c r="CH21" i="76"/>
  <c r="CH22" i="76"/>
  <c r="CH23" i="76"/>
  <c r="CH24" i="76"/>
  <c r="CH25" i="76"/>
  <c r="CG5" i="76"/>
  <c r="CG6" i="76"/>
  <c r="CG7" i="76"/>
  <c r="CG8" i="76"/>
  <c r="CG9" i="76"/>
  <c r="CG10" i="76"/>
  <c r="CG11" i="76"/>
  <c r="CG12" i="76"/>
  <c r="CG13" i="76"/>
  <c r="CG14" i="76"/>
  <c r="CG15" i="76"/>
  <c r="CG16" i="76"/>
  <c r="CG17" i="76"/>
  <c r="CG18" i="76"/>
  <c r="CG19" i="76"/>
  <c r="CG20" i="76"/>
  <c r="CG21" i="76"/>
  <c r="CG22" i="76"/>
  <c r="CG23" i="76"/>
  <c r="CG24" i="76"/>
  <c r="CG25" i="76"/>
  <c r="CF5" i="76"/>
  <c r="CF6" i="76"/>
  <c r="CF7" i="76"/>
  <c r="CF8" i="76"/>
  <c r="CF9" i="76"/>
  <c r="CF10" i="76"/>
  <c r="CF11" i="76"/>
  <c r="CF12" i="76"/>
  <c r="CF13" i="76"/>
  <c r="CF14" i="76"/>
  <c r="CF15" i="76"/>
  <c r="CF16" i="76"/>
  <c r="CF17" i="76"/>
  <c r="CF18" i="76"/>
  <c r="CF19" i="76"/>
  <c r="CF20" i="76"/>
  <c r="CF21" i="76"/>
  <c r="CF22" i="76"/>
  <c r="CF23" i="76"/>
  <c r="CF24" i="76"/>
  <c r="CF25" i="76"/>
  <c r="CE5" i="76"/>
  <c r="CE6" i="76"/>
  <c r="CE7" i="76"/>
  <c r="CE8" i="76"/>
  <c r="CE9" i="76"/>
  <c r="CE10" i="76"/>
  <c r="CE11" i="76"/>
  <c r="CE12" i="76"/>
  <c r="CE13" i="76"/>
  <c r="CE14" i="76"/>
  <c r="CE15" i="76"/>
  <c r="CE16" i="76"/>
  <c r="CE17" i="76"/>
  <c r="CE18" i="76"/>
  <c r="CE19" i="76"/>
  <c r="CE20" i="76"/>
  <c r="CE21" i="76"/>
  <c r="CE22" i="76"/>
  <c r="CE23" i="76"/>
  <c r="CE24" i="76"/>
  <c r="CE25" i="76"/>
  <c r="CD5" i="76"/>
  <c r="CD6" i="76"/>
  <c r="CD7" i="76"/>
  <c r="CD8" i="76"/>
  <c r="CD9" i="76"/>
  <c r="CD10" i="76"/>
  <c r="CD11" i="76"/>
  <c r="CD12" i="76"/>
  <c r="CD13" i="76"/>
  <c r="CD14" i="76"/>
  <c r="CD15" i="76"/>
  <c r="CD16" i="76"/>
  <c r="CD17" i="76"/>
  <c r="CD18" i="76"/>
  <c r="CD19" i="76"/>
  <c r="CD20" i="76"/>
  <c r="CD21" i="76"/>
  <c r="CD22" i="76"/>
  <c r="CD23" i="76"/>
  <c r="CD24" i="76"/>
  <c r="CD25" i="76"/>
  <c r="CQ25" i="76"/>
  <c r="CP25" i="76"/>
  <c r="CO25" i="76"/>
  <c r="CN25" i="76"/>
  <c r="CM25" i="76"/>
  <c r="CB25" i="76"/>
  <c r="CA25" i="76"/>
  <c r="BZ25" i="76"/>
  <c r="BY25" i="76"/>
  <c r="BX25" i="76"/>
  <c r="BW25" i="76"/>
  <c r="BV25" i="76"/>
  <c r="BU25" i="76"/>
  <c r="BT25" i="76"/>
  <c r="BS25" i="76"/>
  <c r="BR25" i="76"/>
  <c r="BZ6" i="76"/>
  <c r="BZ7" i="76"/>
  <c r="BZ8" i="76"/>
  <c r="BZ9" i="76"/>
  <c r="BZ10" i="76"/>
  <c r="BZ11" i="76"/>
  <c r="BZ12" i="76"/>
  <c r="BZ13" i="76"/>
  <c r="BZ14" i="76"/>
  <c r="BZ15" i="76"/>
  <c r="BZ16" i="76"/>
  <c r="BZ17" i="76"/>
  <c r="BZ18" i="76"/>
  <c r="BZ19" i="76"/>
  <c r="BZ20" i="76"/>
  <c r="BZ21" i="76"/>
  <c r="BZ22" i="76"/>
  <c r="BZ23" i="76"/>
  <c r="BZ24" i="76"/>
  <c r="BZ5" i="76"/>
  <c r="BX6" i="76"/>
  <c r="BX7" i="76"/>
  <c r="BX8" i="76"/>
  <c r="BX9" i="76"/>
  <c r="BX10" i="76"/>
  <c r="BX11" i="76"/>
  <c r="BX12" i="76"/>
  <c r="BX13" i="76"/>
  <c r="BX14" i="76"/>
  <c r="BX15" i="76"/>
  <c r="BX16" i="76"/>
  <c r="BX17" i="76"/>
  <c r="BX18" i="76"/>
  <c r="BX19" i="76"/>
  <c r="BX20" i="76"/>
  <c r="BX21" i="76"/>
  <c r="BX22" i="76"/>
  <c r="BX23" i="76"/>
  <c r="BX24" i="76"/>
  <c r="BX5" i="76"/>
  <c r="BV6" i="76"/>
  <c r="BV7" i="76"/>
  <c r="BV8" i="76"/>
  <c r="BV9" i="76"/>
  <c r="BV10" i="76"/>
  <c r="BV11" i="76"/>
  <c r="BV12" i="76"/>
  <c r="BV13" i="76"/>
  <c r="BV14" i="76"/>
  <c r="BV15" i="76"/>
  <c r="BV16" i="76"/>
  <c r="BV17" i="76"/>
  <c r="BV18" i="76"/>
  <c r="BV19" i="76"/>
  <c r="BV20" i="76"/>
  <c r="BV21" i="76"/>
  <c r="BV22" i="76"/>
  <c r="BV23" i="76"/>
  <c r="BV24" i="76"/>
  <c r="BV5" i="76"/>
  <c r="CP6" i="76"/>
  <c r="CP7" i="76"/>
  <c r="CP8" i="76"/>
  <c r="CP9" i="76"/>
  <c r="CP10" i="76"/>
  <c r="CP11" i="76"/>
  <c r="CP12" i="76"/>
  <c r="CP13" i="76"/>
  <c r="CP14" i="76"/>
  <c r="CP15" i="76"/>
  <c r="CP16" i="76"/>
  <c r="CP17" i="76"/>
  <c r="CP18" i="76"/>
  <c r="CP19" i="76"/>
  <c r="CP20" i="76"/>
  <c r="CP21" i="76"/>
  <c r="CP22" i="76"/>
  <c r="CP23" i="76"/>
  <c r="CP24" i="76"/>
  <c r="CP5" i="76"/>
  <c r="CO5" i="76"/>
  <c r="CO6" i="76"/>
  <c r="CO7" i="76"/>
  <c r="CO8" i="76"/>
  <c r="CO9" i="76"/>
  <c r="CO10" i="76"/>
  <c r="CO11" i="76"/>
  <c r="CO12" i="76"/>
  <c r="CO13" i="76"/>
  <c r="CO14" i="76"/>
  <c r="CO15" i="76"/>
  <c r="CO16" i="76"/>
  <c r="CO17" i="76"/>
  <c r="CO18" i="76"/>
  <c r="CO19" i="76"/>
  <c r="CO20" i="76"/>
  <c r="CO21" i="76"/>
  <c r="CO22" i="76"/>
  <c r="CO23" i="76"/>
  <c r="CO24" i="76"/>
  <c r="CN5" i="76"/>
  <c r="BY6" i="76"/>
  <c r="BY7" i="76"/>
  <c r="BY8" i="76"/>
  <c r="BY9" i="76"/>
  <c r="BY10" i="76"/>
  <c r="BY11" i="76"/>
  <c r="BY12" i="76"/>
  <c r="BY13" i="76"/>
  <c r="BY14" i="76"/>
  <c r="BY15" i="76"/>
  <c r="BY16" i="76"/>
  <c r="BY17" i="76"/>
  <c r="BY18" i="76"/>
  <c r="BY19" i="76"/>
  <c r="BY20" i="76"/>
  <c r="BY21" i="76"/>
  <c r="BY22" i="76"/>
  <c r="BY23" i="76"/>
  <c r="BY24" i="76"/>
  <c r="BY5" i="76"/>
  <c r="BW6" i="76"/>
  <c r="BW7" i="76"/>
  <c r="BW8" i="76"/>
  <c r="BW9" i="76"/>
  <c r="BW10" i="76"/>
  <c r="BW11" i="76"/>
  <c r="BW12" i="76"/>
  <c r="BW13" i="76"/>
  <c r="BW14" i="76"/>
  <c r="BW15" i="76"/>
  <c r="BW16" i="76"/>
  <c r="BW17" i="76"/>
  <c r="BW18" i="76"/>
  <c r="BW19" i="76"/>
  <c r="BW20" i="76"/>
  <c r="BW21" i="76"/>
  <c r="BW22" i="76"/>
  <c r="BW23" i="76"/>
  <c r="BW24" i="76"/>
  <c r="BW5" i="76"/>
  <c r="BU5" i="76"/>
  <c r="BU6" i="76"/>
  <c r="BU7" i="76"/>
  <c r="BU8" i="76"/>
  <c r="BU9" i="76"/>
  <c r="BU10" i="76"/>
  <c r="BU11" i="76"/>
  <c r="BU12" i="76"/>
  <c r="BU13" i="76"/>
  <c r="BU14" i="76"/>
  <c r="BU15" i="76"/>
  <c r="BU16" i="76"/>
  <c r="BU17" i="76"/>
  <c r="BU18" i="76"/>
  <c r="BU19" i="76"/>
  <c r="BU20" i="76"/>
  <c r="BU21" i="76"/>
  <c r="BU22" i="76"/>
  <c r="BU23" i="76"/>
  <c r="BU24" i="76"/>
  <c r="CA5" i="76"/>
  <c r="CA6" i="76"/>
  <c r="CA7" i="76"/>
  <c r="CA8" i="76"/>
  <c r="CA9" i="76"/>
  <c r="CA10" i="76"/>
  <c r="CA11" i="76"/>
  <c r="CA12" i="76"/>
  <c r="CA13" i="76"/>
  <c r="CA14" i="76"/>
  <c r="CA15" i="76"/>
  <c r="CA16" i="76"/>
  <c r="CA17" i="76"/>
  <c r="CA18" i="76"/>
  <c r="CA19" i="76"/>
  <c r="CA20" i="76"/>
  <c r="CA21" i="76"/>
  <c r="CA22" i="76"/>
  <c r="CA23" i="76"/>
  <c r="CA24" i="76"/>
  <c r="BM34" i="77"/>
  <c r="BK34" i="77"/>
  <c r="BI34" i="77"/>
  <c r="BG34" i="77"/>
  <c r="BE34" i="77"/>
  <c r="BC34" i="77"/>
  <c r="BA34" i="77"/>
  <c r="AY34" i="77"/>
  <c r="AW34" i="77"/>
  <c r="AU34" i="77"/>
  <c r="AS34" i="77"/>
  <c r="AQ34" i="77"/>
  <c r="AO34" i="77"/>
  <c r="AM34" i="77"/>
  <c r="AK34" i="77"/>
  <c r="AI34" i="77"/>
  <c r="AG34" i="77"/>
  <c r="AE34" i="77"/>
  <c r="AC34" i="77"/>
  <c r="AA34" i="77"/>
  <c r="Y34" i="77"/>
  <c r="W34" i="77"/>
  <c r="U34" i="77"/>
  <c r="S34" i="77"/>
  <c r="Q34" i="77"/>
  <c r="O34" i="77"/>
  <c r="M34" i="77"/>
  <c r="K34" i="77"/>
  <c r="I34" i="77"/>
  <c r="G34" i="77"/>
  <c r="E34" i="77"/>
  <c r="BM33" i="77"/>
  <c r="BK33" i="77"/>
  <c r="BI33" i="77"/>
  <c r="BG33" i="77"/>
  <c r="BE33" i="77"/>
  <c r="BC33" i="77"/>
  <c r="BA33" i="77"/>
  <c r="AY33" i="77"/>
  <c r="AW33" i="77"/>
  <c r="AU33" i="77"/>
  <c r="AS33" i="77"/>
  <c r="AQ33" i="77"/>
  <c r="AO33" i="77"/>
  <c r="AM33" i="77"/>
  <c r="AK33" i="77"/>
  <c r="AI33" i="77"/>
  <c r="AG33" i="77"/>
  <c r="AE33" i="77"/>
  <c r="AC33" i="77"/>
  <c r="AA33" i="77"/>
  <c r="Y33" i="77"/>
  <c r="W33" i="77"/>
  <c r="U33" i="77"/>
  <c r="S33" i="77"/>
  <c r="Q33" i="77"/>
  <c r="O33" i="77"/>
  <c r="M33" i="77"/>
  <c r="K33" i="77"/>
  <c r="I33" i="77"/>
  <c r="G33" i="77"/>
  <c r="E33" i="77"/>
  <c r="BM32" i="77"/>
  <c r="BK32" i="77"/>
  <c r="BI32" i="77"/>
  <c r="BG32" i="77"/>
  <c r="BE32" i="77"/>
  <c r="BC32" i="77"/>
  <c r="BA32" i="77"/>
  <c r="AY32" i="77"/>
  <c r="AW32" i="77"/>
  <c r="AU32" i="77"/>
  <c r="AS32" i="77"/>
  <c r="AQ32" i="77"/>
  <c r="AO32" i="77"/>
  <c r="AM32" i="77"/>
  <c r="AK32" i="77"/>
  <c r="AI32" i="77"/>
  <c r="AG32" i="77"/>
  <c r="AE32" i="77"/>
  <c r="AC32" i="77"/>
  <c r="AA32" i="77"/>
  <c r="Y32" i="77"/>
  <c r="W32" i="77"/>
  <c r="U32" i="77"/>
  <c r="S32" i="77"/>
  <c r="Q32" i="77"/>
  <c r="O32" i="77"/>
  <c r="M32" i="77"/>
  <c r="K32" i="77"/>
  <c r="I32" i="77"/>
  <c r="G32" i="77"/>
  <c r="E32" i="77"/>
  <c r="BM31" i="77"/>
  <c r="BK31" i="77"/>
  <c r="BI31" i="77"/>
  <c r="BG31" i="77"/>
  <c r="BE31" i="77"/>
  <c r="BC31" i="77"/>
  <c r="BA31" i="77"/>
  <c r="AY31" i="77"/>
  <c r="AW31" i="77"/>
  <c r="AU31" i="77"/>
  <c r="AS31" i="77"/>
  <c r="AQ31" i="77"/>
  <c r="AO31" i="77"/>
  <c r="AM31" i="77"/>
  <c r="AK31" i="77"/>
  <c r="AI31" i="77"/>
  <c r="AG31" i="77"/>
  <c r="AE31" i="77"/>
  <c r="AC31" i="77"/>
  <c r="AA31" i="77"/>
  <c r="Y31" i="77"/>
  <c r="W31" i="77"/>
  <c r="U31" i="77"/>
  <c r="S31" i="77"/>
  <c r="Q31" i="77"/>
  <c r="O31" i="77"/>
  <c r="M31" i="77"/>
  <c r="K31" i="77"/>
  <c r="I31" i="77"/>
  <c r="G31" i="77"/>
  <c r="E31" i="77"/>
  <c r="BM30" i="77"/>
  <c r="BK30" i="77"/>
  <c r="BI30" i="77"/>
  <c r="BG30" i="77"/>
  <c r="BE30" i="77"/>
  <c r="BC30" i="77"/>
  <c r="BA30" i="77"/>
  <c r="AY30" i="77"/>
  <c r="AW30" i="77"/>
  <c r="AU30" i="77"/>
  <c r="AS30" i="77"/>
  <c r="AQ30" i="77"/>
  <c r="AO30" i="77"/>
  <c r="AM30" i="77"/>
  <c r="AK30" i="77"/>
  <c r="AI30" i="77"/>
  <c r="AG30" i="77"/>
  <c r="AE30" i="77"/>
  <c r="AC30" i="77"/>
  <c r="AA30" i="77"/>
  <c r="Y30" i="77"/>
  <c r="W30" i="77"/>
  <c r="U30" i="77"/>
  <c r="S30" i="77"/>
  <c r="Q30" i="77"/>
  <c r="O30" i="77"/>
  <c r="M30" i="77"/>
  <c r="K30" i="77"/>
  <c r="I30" i="77"/>
  <c r="G30" i="77"/>
  <c r="E30" i="77"/>
  <c r="BM29" i="77"/>
  <c r="BK29" i="77"/>
  <c r="BI29" i="77"/>
  <c r="BG29" i="77"/>
  <c r="BE29" i="77"/>
  <c r="BC29" i="77"/>
  <c r="BA29" i="77"/>
  <c r="AY29" i="77"/>
  <c r="AW29" i="77"/>
  <c r="AU29" i="77"/>
  <c r="AS29" i="77"/>
  <c r="AQ29" i="77"/>
  <c r="AO29" i="77"/>
  <c r="AM29" i="77"/>
  <c r="AK29" i="77"/>
  <c r="AI29" i="77"/>
  <c r="AG29" i="77"/>
  <c r="AE29" i="77"/>
  <c r="AC29" i="77"/>
  <c r="AA29" i="77"/>
  <c r="Y29" i="77"/>
  <c r="W29" i="77"/>
  <c r="U29" i="77"/>
  <c r="S29" i="77"/>
  <c r="Q29" i="77"/>
  <c r="O29" i="77"/>
  <c r="M29" i="77"/>
  <c r="K29" i="77"/>
  <c r="I29" i="77"/>
  <c r="G29" i="77"/>
  <c r="E29" i="77"/>
  <c r="BX28" i="77"/>
  <c r="BW28" i="77"/>
  <c r="BV28" i="77"/>
  <c r="BU28" i="77"/>
  <c r="BT28" i="77"/>
  <c r="BS28" i="77"/>
  <c r="BR28" i="77"/>
  <c r="BQ28" i="77"/>
  <c r="BX27" i="77"/>
  <c r="BW27" i="77"/>
  <c r="BV27" i="77"/>
  <c r="BU27" i="77"/>
  <c r="BT27" i="77"/>
  <c r="BS27" i="77"/>
  <c r="BR27" i="77"/>
  <c r="BQ27" i="77"/>
  <c r="BX26" i="77"/>
  <c r="BW26" i="77"/>
  <c r="BV26" i="77"/>
  <c r="BU26" i="77"/>
  <c r="BT26" i="77"/>
  <c r="BS26" i="77"/>
  <c r="BR26" i="77"/>
  <c r="BQ26" i="77"/>
  <c r="BX25" i="77"/>
  <c r="BW25" i="77"/>
  <c r="BV25" i="77"/>
  <c r="BU25" i="77"/>
  <c r="BT25" i="77"/>
  <c r="BS25" i="77"/>
  <c r="BR25" i="77"/>
  <c r="BQ25" i="77"/>
  <c r="BX24" i="77"/>
  <c r="BW24" i="77"/>
  <c r="BV24" i="77"/>
  <c r="BU24" i="77"/>
  <c r="BT24" i="77"/>
  <c r="BS24" i="77"/>
  <c r="BR24" i="77"/>
  <c r="BQ24" i="77"/>
  <c r="BX23" i="77"/>
  <c r="BW23" i="77"/>
  <c r="BV23" i="77"/>
  <c r="BU23" i="77"/>
  <c r="BT23" i="77"/>
  <c r="BS23" i="77"/>
  <c r="BR23" i="77"/>
  <c r="BQ23" i="77"/>
  <c r="BX22" i="77"/>
  <c r="BW22" i="77"/>
  <c r="BV22" i="77"/>
  <c r="BU22" i="77"/>
  <c r="BT22" i="77"/>
  <c r="BS22" i="77"/>
  <c r="BR22" i="77"/>
  <c r="BQ22" i="77"/>
  <c r="BX21" i="77"/>
  <c r="BW21" i="77"/>
  <c r="BV21" i="77"/>
  <c r="BU21" i="77"/>
  <c r="BT21" i="77"/>
  <c r="BS21" i="77"/>
  <c r="BR21" i="77"/>
  <c r="BQ21" i="77"/>
  <c r="BX20" i="77"/>
  <c r="BW20" i="77"/>
  <c r="BV20" i="77"/>
  <c r="BU20" i="77"/>
  <c r="BT20" i="77"/>
  <c r="BS20" i="77"/>
  <c r="BR20" i="77"/>
  <c r="BQ20" i="77"/>
  <c r="BX19" i="77"/>
  <c r="BW19" i="77"/>
  <c r="BV19" i="77"/>
  <c r="BU19" i="77"/>
  <c r="BT19" i="77"/>
  <c r="BS19" i="77"/>
  <c r="BR19" i="77"/>
  <c r="BQ19" i="77"/>
  <c r="BX18" i="77"/>
  <c r="BW18" i="77"/>
  <c r="BV18" i="77"/>
  <c r="BU18" i="77"/>
  <c r="BT18" i="77"/>
  <c r="BS18" i="77"/>
  <c r="BR18" i="77"/>
  <c r="BQ18" i="77"/>
  <c r="BX17" i="77"/>
  <c r="BW17" i="77"/>
  <c r="BV17" i="77"/>
  <c r="BU17" i="77"/>
  <c r="BT17" i="77"/>
  <c r="BS17" i="77"/>
  <c r="BR17" i="77"/>
  <c r="BQ17" i="77"/>
  <c r="BX16" i="77"/>
  <c r="BW16" i="77"/>
  <c r="BV16" i="77"/>
  <c r="BU16" i="77"/>
  <c r="BT16" i="77"/>
  <c r="BS16" i="77"/>
  <c r="BR16" i="77"/>
  <c r="BQ16" i="77"/>
  <c r="BX15" i="77"/>
  <c r="BW15" i="77"/>
  <c r="BV15" i="77"/>
  <c r="BU15" i="77"/>
  <c r="BT15" i="77"/>
  <c r="BS15" i="77"/>
  <c r="BR15" i="77"/>
  <c r="BQ15" i="77"/>
  <c r="BX14" i="77"/>
  <c r="BW14" i="77"/>
  <c r="BV14" i="77"/>
  <c r="BU14" i="77"/>
  <c r="BT14" i="77"/>
  <c r="BS14" i="77"/>
  <c r="BR14" i="77"/>
  <c r="BQ14" i="77"/>
  <c r="BX13" i="77"/>
  <c r="BW13" i="77"/>
  <c r="BV13" i="77"/>
  <c r="BU13" i="77"/>
  <c r="BT13" i="77"/>
  <c r="BS13" i="77"/>
  <c r="BR13" i="77"/>
  <c r="BQ13" i="77"/>
  <c r="BX12" i="77"/>
  <c r="BW12" i="77"/>
  <c r="BV12" i="77"/>
  <c r="BU12" i="77"/>
  <c r="BT12" i="77"/>
  <c r="BS12" i="77"/>
  <c r="BR12" i="77"/>
  <c r="BQ12" i="77"/>
  <c r="BX11" i="77"/>
  <c r="BW11" i="77"/>
  <c r="BV11" i="77"/>
  <c r="BU11" i="77"/>
  <c r="BT11" i="77"/>
  <c r="BS11" i="77"/>
  <c r="BR11" i="77"/>
  <c r="BQ11" i="77"/>
  <c r="BX10" i="77"/>
  <c r="BW10" i="77"/>
  <c r="BV10" i="77"/>
  <c r="BU10" i="77"/>
  <c r="BT10" i="77"/>
  <c r="BS10" i="77"/>
  <c r="BR10" i="77"/>
  <c r="BQ10" i="77"/>
  <c r="BX9" i="77"/>
  <c r="BW9" i="77"/>
  <c r="BV9" i="77"/>
  <c r="BU9" i="77"/>
  <c r="BT9" i="77"/>
  <c r="BS9" i="77"/>
  <c r="BR9" i="77"/>
  <c r="BQ9" i="77"/>
  <c r="BX8" i="77"/>
  <c r="BW8" i="77"/>
  <c r="BV8" i="77"/>
  <c r="BU8" i="77"/>
  <c r="BT8" i="77"/>
  <c r="BS8" i="77"/>
  <c r="BR8" i="77"/>
  <c r="BQ8" i="77"/>
  <c r="BX7" i="77"/>
  <c r="BW7" i="77"/>
  <c r="BV7" i="77"/>
  <c r="BU7" i="77"/>
  <c r="BT7" i="77"/>
  <c r="BS7" i="77"/>
  <c r="BR7" i="77"/>
  <c r="BQ7" i="77"/>
  <c r="A7" i="77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A18" i="77" s="1"/>
  <c r="A19" i="77" s="1"/>
  <c r="A20" i="77" s="1"/>
  <c r="A21" i="77" s="1"/>
  <c r="BX6" i="77"/>
  <c r="BW6" i="77"/>
  <c r="BV6" i="77"/>
  <c r="BU6" i="77"/>
  <c r="BT6" i="77"/>
  <c r="BS6" i="77"/>
  <c r="BR6" i="77"/>
  <c r="BQ6" i="77"/>
  <c r="BX5" i="77"/>
  <c r="BW5" i="77"/>
  <c r="BV5" i="77"/>
  <c r="BU5" i="77"/>
  <c r="BT5" i="77"/>
  <c r="BS5" i="77"/>
  <c r="BR5" i="77"/>
  <c r="BQ5" i="77"/>
  <c r="CR25" i="76" l="1"/>
  <c r="BP25" i="76" s="1"/>
  <c r="BY6" i="77"/>
  <c r="BO6" i="77" s="1"/>
  <c r="BY7" i="77"/>
  <c r="BO7" i="77" s="1"/>
  <c r="BY8" i="77"/>
  <c r="BO8" i="77" s="1"/>
  <c r="BY9" i="77"/>
  <c r="BO9" i="77" s="1"/>
  <c r="BY10" i="77"/>
  <c r="BO10" i="77" s="1"/>
  <c r="BY11" i="77"/>
  <c r="BO11" i="77" s="1"/>
  <c r="BY12" i="77"/>
  <c r="BO12" i="77" s="1"/>
  <c r="BY14" i="77"/>
  <c r="BO14" i="77" s="1"/>
  <c r="BY15" i="77"/>
  <c r="BO15" i="77" s="1"/>
  <c r="BY16" i="77"/>
  <c r="BO16" i="77" s="1"/>
  <c r="BY17" i="77"/>
  <c r="BO17" i="77" s="1"/>
  <c r="BY18" i="77"/>
  <c r="BO18" i="77" s="1"/>
  <c r="BY19" i="77"/>
  <c r="BO19" i="77" s="1"/>
  <c r="BY20" i="77"/>
  <c r="BO20" i="77" s="1"/>
  <c r="BY21" i="77"/>
  <c r="BO21" i="77" s="1"/>
  <c r="BY22" i="77"/>
  <c r="BO22" i="77" s="1"/>
  <c r="BY23" i="77"/>
  <c r="BO23" i="77" s="1"/>
  <c r="BY24" i="77"/>
  <c r="BO24" i="77" s="1"/>
  <c r="BY25" i="77"/>
  <c r="BO25" i="77" s="1"/>
  <c r="BY26" i="77"/>
  <c r="BO26" i="77" s="1"/>
  <c r="BY27" i="77"/>
  <c r="BO27" i="77" s="1"/>
  <c r="BY28" i="77"/>
  <c r="BO28" i="77" s="1"/>
  <c r="BY5" i="77"/>
  <c r="BO5" i="77" s="1"/>
  <c r="BY13" i="77"/>
  <c r="BO13" i="77" s="1"/>
  <c r="CQ24" i="76"/>
  <c r="CN24" i="76"/>
  <c r="CM24" i="76"/>
  <c r="CB24" i="76"/>
  <c r="BT24" i="76"/>
  <c r="BS24" i="76"/>
  <c r="BR24" i="76"/>
  <c r="CQ23" i="76"/>
  <c r="CN23" i="76"/>
  <c r="CM23" i="76"/>
  <c r="CB23" i="76"/>
  <c r="BT23" i="76"/>
  <c r="BS23" i="76"/>
  <c r="BR23" i="76"/>
  <c r="CQ22" i="76"/>
  <c r="CN22" i="76"/>
  <c r="CM22" i="76"/>
  <c r="CB22" i="76"/>
  <c r="BT22" i="76"/>
  <c r="BS22" i="76"/>
  <c r="BR22" i="76"/>
  <c r="CQ21" i="76"/>
  <c r="CN21" i="76"/>
  <c r="CM21" i="76"/>
  <c r="CB21" i="76"/>
  <c r="BT21" i="76"/>
  <c r="BS21" i="76"/>
  <c r="BR21" i="76"/>
  <c r="CQ20" i="76"/>
  <c r="CN20" i="76"/>
  <c r="CM20" i="76"/>
  <c r="CB20" i="76"/>
  <c r="BT20" i="76"/>
  <c r="BS20" i="76"/>
  <c r="BR20" i="76"/>
  <c r="CQ19" i="76"/>
  <c r="CN19" i="76"/>
  <c r="CM19" i="76"/>
  <c r="CB19" i="76"/>
  <c r="BT19" i="76"/>
  <c r="BS19" i="76"/>
  <c r="BR19" i="76"/>
  <c r="CQ18" i="76"/>
  <c r="CN18" i="76"/>
  <c r="CM18" i="76"/>
  <c r="CB18" i="76"/>
  <c r="BT18" i="76"/>
  <c r="BS18" i="76"/>
  <c r="BR18" i="76"/>
  <c r="CQ17" i="76"/>
  <c r="CN17" i="76"/>
  <c r="CM17" i="76"/>
  <c r="CB17" i="76"/>
  <c r="BT17" i="76"/>
  <c r="BS17" i="76"/>
  <c r="BR17" i="76"/>
  <c r="CQ16" i="76"/>
  <c r="CN16" i="76"/>
  <c r="CM16" i="76"/>
  <c r="CB16" i="76"/>
  <c r="BT16" i="76"/>
  <c r="BS16" i="76"/>
  <c r="BR16" i="76"/>
  <c r="CQ15" i="76"/>
  <c r="CN15" i="76"/>
  <c r="CM15" i="76"/>
  <c r="CB15" i="76"/>
  <c r="BT15" i="76"/>
  <c r="BS15" i="76"/>
  <c r="BR15" i="76"/>
  <c r="CQ14" i="76"/>
  <c r="CN14" i="76"/>
  <c r="CM14" i="76"/>
  <c r="CB14" i="76"/>
  <c r="BT14" i="76"/>
  <c r="BS14" i="76"/>
  <c r="BR14" i="76"/>
  <c r="CQ13" i="76"/>
  <c r="CN13" i="76"/>
  <c r="CM13" i="76"/>
  <c r="CB13" i="76"/>
  <c r="BT13" i="76"/>
  <c r="BS13" i="76"/>
  <c r="BR13" i="76"/>
  <c r="CQ12" i="76"/>
  <c r="CN12" i="76"/>
  <c r="CM12" i="76"/>
  <c r="CB12" i="76"/>
  <c r="BT12" i="76"/>
  <c r="BS12" i="76"/>
  <c r="BR12" i="76"/>
  <c r="CQ11" i="76"/>
  <c r="CN11" i="76"/>
  <c r="CM11" i="76"/>
  <c r="CB11" i="76"/>
  <c r="BT11" i="76"/>
  <c r="BS11" i="76"/>
  <c r="BR11" i="76"/>
  <c r="CQ10" i="76"/>
  <c r="CN10" i="76"/>
  <c r="CM10" i="76"/>
  <c r="CB10" i="76"/>
  <c r="BT10" i="76"/>
  <c r="BS10" i="76"/>
  <c r="BR10" i="76"/>
  <c r="CQ9" i="76"/>
  <c r="CN9" i="76"/>
  <c r="CM9" i="76"/>
  <c r="CB9" i="76"/>
  <c r="BT9" i="76"/>
  <c r="BS9" i="76"/>
  <c r="BR9" i="76"/>
  <c r="CQ8" i="76"/>
  <c r="CN8" i="76"/>
  <c r="CM8" i="76"/>
  <c r="CB8" i="76"/>
  <c r="BT8" i="76"/>
  <c r="BS8" i="76"/>
  <c r="BR8" i="76"/>
  <c r="CQ7" i="76"/>
  <c r="CN7" i="76"/>
  <c r="CM7" i="76"/>
  <c r="CB7" i="76"/>
  <c r="BT7" i="76"/>
  <c r="BS7" i="76"/>
  <c r="BR7" i="76"/>
  <c r="CQ6" i="76"/>
  <c r="CN6" i="76"/>
  <c r="CM6" i="76"/>
  <c r="CB6" i="76"/>
  <c r="BT6" i="76"/>
  <c r="BS6" i="76"/>
  <c r="BR6" i="76"/>
  <c r="CQ5" i="76"/>
  <c r="CM5" i="76"/>
  <c r="BT5" i="76"/>
  <c r="BS5" i="76"/>
  <c r="BR5" i="76"/>
  <c r="CS25" i="76" l="1"/>
  <c r="CT25" i="76" s="1"/>
  <c r="CR7" i="76"/>
  <c r="CS7" i="76" s="1"/>
  <c r="CR8" i="76"/>
  <c r="CS8" i="76" s="1"/>
  <c r="CR16" i="76"/>
  <c r="CS16" i="76" s="1"/>
  <c r="CR24" i="76"/>
  <c r="CS24" i="76" s="1"/>
  <c r="CR15" i="76"/>
  <c r="CS15" i="76" s="1"/>
  <c r="CR23" i="76"/>
  <c r="CS23" i="76" s="1"/>
  <c r="CR9" i="76"/>
  <c r="CS9" i="76" s="1"/>
  <c r="CR17" i="76"/>
  <c r="CS17" i="76" s="1"/>
  <c r="CR6" i="76"/>
  <c r="CS6" i="76" s="1"/>
  <c r="CR14" i="76"/>
  <c r="CS14" i="76" s="1"/>
  <c r="CR22" i="76"/>
  <c r="CS22" i="76" s="1"/>
  <c r="CR21" i="76"/>
  <c r="CS21" i="76" s="1"/>
  <c r="CR12" i="76"/>
  <c r="CS12" i="76" s="1"/>
  <c r="CR20" i="76"/>
  <c r="CS20" i="76" s="1"/>
  <c r="CR13" i="76"/>
  <c r="CS13" i="76" s="1"/>
  <c r="CR11" i="76"/>
  <c r="CS11" i="76" s="1"/>
  <c r="CR19" i="76"/>
  <c r="CS19" i="76" s="1"/>
  <c r="CR10" i="76"/>
  <c r="CS10" i="76" s="1"/>
  <c r="CR18" i="76"/>
  <c r="CS18" i="76" s="1"/>
  <c r="CR5" i="76"/>
  <c r="CS5" i="76" s="1"/>
  <c r="E35" i="77"/>
  <c r="BP13" i="76" l="1"/>
  <c r="CT13" i="76"/>
  <c r="BP19" i="76"/>
  <c r="CT19" i="76"/>
  <c r="BP21" i="76"/>
  <c r="CT21" i="76"/>
  <c r="BP22" i="76"/>
  <c r="CT22" i="76"/>
  <c r="BP24" i="76"/>
  <c r="CT24" i="76"/>
  <c r="BP23" i="76"/>
  <c r="CT23" i="76"/>
  <c r="BP20" i="76"/>
  <c r="CT20" i="76"/>
  <c r="BP18" i="76"/>
  <c r="CT18" i="76"/>
  <c r="BP17" i="76"/>
  <c r="CT17" i="76"/>
  <c r="BP16" i="76"/>
  <c r="CT16" i="76"/>
  <c r="BP15" i="76"/>
  <c r="CT15" i="76"/>
  <c r="BP14" i="76"/>
  <c r="CT14" i="76"/>
  <c r="BP12" i="76"/>
  <c r="CT12" i="76"/>
  <c r="BP11" i="76"/>
  <c r="CT11" i="76"/>
  <c r="BP10" i="76"/>
  <c r="CT10" i="76"/>
  <c r="BP9" i="76"/>
  <c r="CT9" i="76"/>
  <c r="BP8" i="76"/>
  <c r="CT8" i="76"/>
  <c r="BP7" i="76"/>
  <c r="CT7" i="76"/>
  <c r="BP6" i="76"/>
  <c r="CT6" i="76"/>
  <c r="BP5" i="76"/>
  <c r="CT5" i="76"/>
  <c r="F34" i="76" l="1"/>
  <c r="CT26" i="7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tc={5CB1B404-5C6B-4330-8DF7-F3E00B4C7266}</author>
    <author>tc={C7605D48-7480-420D-B007-18BAC219FD91}</author>
    <author>tc={B221E7DB-C2CB-4B6D-BC3F-EC66C383504E}</author>
    <author>tc={35C0D85A-1C8E-4D7B-8EEE-F5F4C2CEDE4C}</author>
    <author>tc={35F490FF-E233-49C2-9DF5-751C63EAD635}</author>
    <author>tc={6C5F722E-DE7D-49BE-A6F6-D438D130525C}</author>
    <author>tc={48CF2CF3-A0F5-4D30-B8B5-30E8B9D606E8}</author>
    <author>tc={0864293B-A2DD-4189-A2ED-2E09F3F42DBA}</author>
    <author>tc={216DC365-2960-4998-BF11-4DF18547253F}</author>
    <author>tc={9C2D1DB6-4AC3-4EA7-8768-693523136C62}</author>
    <author>tc={6738F57F-4F0D-4A2C-817B-8A09C309E451}</author>
    <author>tc={68D98C03-0634-4933-9DBF-694DB2C78A11}</author>
    <author>tc={74FB2D79-B6FA-43BE-87D8-337C2A974945}</author>
    <author>tc={30C7404B-06C0-43BE-85D1-CCF83682CEA0}</author>
    <author>tc={EC1CEE8F-34BA-4852-9642-B037A57E70FE}</author>
    <author>tc={67EA459D-F7F5-4083-9D3F-8B49CF9C3099}</author>
    <author>tc={C809815B-0E44-4A9C-9690-8ACA6A74C221}</author>
    <author>tc={31548BEB-A797-49B0-9DD6-698D10AA527E}</author>
    <author>tc={85862650-53AA-45F1-9FE2-47033CD9DDC4}</author>
    <author>tc={AD86FF56-EBE3-4421-A548-FB037AFB3D14}</author>
    <author>tc={EE37E8E1-AB5F-4123-A2DD-17E90476F212}</author>
    <author>tc={83E932E8-77F4-4A3F-B57C-B33FBC76D4F8}</author>
    <author>tc={93ACF1EB-7E2C-4ABE-95EB-2D427EB03ADC}</author>
    <author>tc={64E114F5-8225-40D8-946B-29133EEA6250}</author>
    <author>tc={B3D6556A-4F86-4C67-A802-23B6415BC6DE}</author>
    <author>tc={DDAE6197-8695-40D1-BC28-C2B383A141B6}</author>
    <author>tc={9EC361DF-73EA-48A9-8E41-F566AF54DC57}</author>
    <author>tc={05F6AA82-4F9B-40D2-8BFA-55BAF2CFB707}</author>
    <author>tc={4E5E92E3-F7C3-4E47-9B52-043A8620846B}</author>
    <author>tc={BEA6A6EF-BB5D-41A3-B694-08CD3CEC3C7A}</author>
    <author>tc={FCD67CF3-CEE9-4639-A7F6-D998FF33D373}</author>
    <author>tc={F9F34AB0-EB61-410B-8FAC-A01738BE20B7}</author>
    <author>tc={B690FCBC-D8DA-4B6D-84F2-CEB0988CEF08}</author>
    <author>tc={11243F0F-0CEB-4502-BF0B-9A320D379A30}</author>
    <author>tc={15CA6D0D-F28D-4F11-ACD0-19F2B217DEC3}</author>
    <author>tc={FE798968-6D0A-46AE-BB72-1F6B0FA2F70D}</author>
    <author>tc={9BB18BE6-60AA-479F-AB33-FDC94E9D3CE9}</author>
    <author>tc={AF0AA1A9-84CA-40FC-948B-50D9F359E075}</author>
    <author>tc={DBC85F59-7FAF-4971-BDA6-008F12D8AE6F}</author>
    <author>tc={71F247F0-2594-4620-81D1-747D795E145B}</author>
    <author>tc={6D30F02D-1142-4D5D-A00A-BF6F75B653AB}</author>
    <author>tc={7DAA6360-9F7C-45C1-8A28-BF6FE7DE9CC1}</author>
    <author>tc={034AA9E4-C758-4622-8454-8322E831AA79}</author>
    <author>tc={63ACE566-B84F-4C5C-B1CB-1343916E9856}</author>
    <author>tc={CBA3CD58-94F0-40C4-85D8-37A434793389}</author>
    <author>tc={6498E1FB-E9F6-456C-BC9A-6012AB1D5F6A}</author>
    <author>tc={3697CC33-73DD-4174-8236-3AA01D7F4F2E}</author>
    <author>tc={C7B55F4B-D6AB-47C3-97ED-F84518E7F206}</author>
    <author>tc={2E5FD4B7-C182-49A3-A543-A229B54652B4}</author>
    <author>tc={702751F9-ADE1-43E1-B401-45217CBE5C69}</author>
    <author>tc={4B0FD07A-67C1-42BF-80D7-A95B68D8544C}</author>
    <author>tc={CEB930F2-EE48-4AF7-B840-9BA2A0BB0EDD}</author>
    <author>tc={87358D25-6415-4815-8FD2-EC2DEC4D581D}</author>
    <author>tc={70D13E84-DA9C-4620-B6F1-66AE5ED68641}</author>
    <author>tc={7D7BCA18-0DCA-4675-A1EC-810DEA8E6D79}</author>
    <author>tc={E5018DCA-666E-4C43-8C05-310BC9B6D684}</author>
    <author>tc={1ED3ECBE-82C1-4C73-BD85-F8E873C9E166}</author>
    <author>tc={D6530A34-6E0D-46E3-A71D-4204063330A3}</author>
    <author>tc={E2E1868F-C6EA-46D8-9E4E-D810C24E8E77}</author>
    <author>tc={3B977673-CF14-4408-B80C-A69CA672DDDD}</author>
    <author>tc={F40992FD-F4CE-4E1E-97F5-B90E54CC6993}</author>
    <author>tc={877A7F68-392E-4535-964C-C503B71ACF28}</author>
    <author>tc={CC8C9E78-9501-4F93-9502-4F4ADD496DFA}</author>
    <author>tc={FBA90F68-D44B-47BA-B947-69FCA5A21D28}</author>
    <author>tc={B0AE1815-850D-45C6-A28A-6C289B4A9578}</author>
    <author>tc={53DC547E-79DB-486A-84C7-93325FCA3F0A}</author>
    <author>tc={11C5DD11-93D1-4EFE-AABD-48FBE3D14310}</author>
    <author>tc={6DD6BCCB-6A04-4A38-B050-68B2BD2BC444}</author>
    <author>tc={9708E35D-9FA7-4E20-99BC-3D832AFCB19D}</author>
    <author>tc={C2E41280-5F1D-414D-99F1-29D7A76FFE31}</author>
    <author>tc={7BB7ADA7-4D12-4EFD-A23B-39FA5F1FF4B3}</author>
    <author>tc={012A2209-39C3-4042-AC58-2F3339C933D1}</author>
    <author>tc={118D15C8-0F75-4510-AF89-CF8B0E9CDC2E}</author>
    <author>tc={66CAD53C-5F98-42A8-863A-C7955AE93A91}</author>
    <author>tc={860F55E9-DDE5-42C8-A9D2-21C9BDAE9802}</author>
    <author>tc={E61DCCA9-EFDF-488F-AF4B-3778BAE0032E}</author>
    <author>tc={31538703-23CC-4998-990B-8710CA0A638B}</author>
    <author>tc={74DA8A15-15B8-4445-961B-99AC858480B2}</author>
    <author>tc={59D70075-39D6-4DA3-9E50-025594403ABB}</author>
    <author>tc={513C228A-7C91-4135-8C6B-FF69185084DE}</author>
    <author>tc={9C73971F-C4D2-400A-9ED2-AFE614E7C9FC}</author>
    <author>tc={DFFE9383-1209-4D04-9DBD-DA09B318335C}</author>
    <author>tc={A362727D-11E1-46DD-A7B7-739C184C37B6}</author>
    <author>tc={4AEA0730-1E57-49F4-A8AB-ED6746F4A4C4}</author>
    <author>tc={BA17D5B3-6991-4154-ADC0-917B3E3C9412}</author>
    <author>tc={A1B61DB6-EB87-483D-BFB9-53C13C75F322}</author>
    <author>tc={6721E9FD-4C0F-4FDA-A9A1-1DCBE9D3C65E}</author>
    <author>tc={90E3DA9C-05EF-4769-8A34-07DE976A128C}</author>
    <author>tc={94B32233-464E-4963-AF71-464EC0B18892}</author>
    <author>tc={2AC11AF5-13C6-45D0-B6A2-487F00E94319}</author>
    <author>tc={27416136-A33E-484C-B48D-39D3568A2F00}</author>
    <author>tc={80AFC065-B8D2-42BC-A9D7-3A99F27B30BC}</author>
  </authors>
  <commentList>
    <comment ref="L3" authorId="0" shapeId="0" xr:uid="{5CB1B404-5C6B-4330-8DF7-F3E00B4C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ปตท Basic first aid 3</t>
      </text>
    </comment>
    <comment ref="T3" authorId="1" shapeId="0" xr:uid="{C7605D48-7480-420D-B007-18BAC219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BLS INSTRUCTOR K'สมใจ</t>
      </text>
    </comment>
    <comment ref="V3" authorId="2" shapeId="0" xr:uid="{B221E7DB-C2CB-4B6D-BC3F-EC66C383504E}">
      <text>
        <t>[Threaded comment]
Your version of Excel allows you to read this threaded comment; however, any edits to it will get removed if the file is opened in a newer version of Excel. Learn more: https://go.microsoft.com/fwlink/?linkid=870924
Comment:
    BLS INSTRUCTOR K'สมใจ</t>
      </text>
    </comment>
    <comment ref="X3" authorId="3" shapeId="0" xr:uid="{35C0D85A-1C8E-4D7B-8EEE-F5F4C2CEDE4C}">
      <text>
        <t>[Threaded comment]
Your version of Excel allows you to read this threaded comment; however, any edits to it will get removed if the file is opened in a newer version of Excel. Learn more: https://go.microsoft.com/fwlink/?linkid=870924
Comment:
    BLS INSTRUCTOR K'สมใจ</t>
      </text>
    </comment>
    <comment ref="AB3" authorId="4" shapeId="0" xr:uid="{35F490FF-E233-49C2-9DF5-751C63EAD635}">
      <text>
        <t>[Threaded comment]
Your version of Excel allows you to read this threaded comment; however, any edits to it will get removed if the file is opened in a newer version of Excel. Learn more: https://go.microsoft.com/fwlink/?linkid=870924
Comment:
    CPR BDMS บริษัท Benz 1</t>
      </text>
    </comment>
    <comment ref="AF3" authorId="5" shapeId="0" xr:uid="{6C5F722E-DE7D-49BE-A6F6-D438D130525C}">
      <text>
        <t>[Threaded comment]
Your version of Excel allows you to read this threaded comment; however, any edits to it will get removed if the file is opened in a newer version of Excel. Learn more: https://go.microsoft.com/fwlink/?linkid=870924
Comment:
    Big cleaning</t>
      </text>
    </comment>
    <comment ref="AL3" authorId="6" shapeId="0" xr:uid="{48CF2CF3-A0F5-4D30-B8B5-30E8B9D606E8}">
      <text>
        <t>[Threaded comment]
Your version of Excel allows you to read this threaded comment; however, any edits to it will get removed if the file is opened in a newer version of Excel. Learn more: https://go.microsoft.com/fwlink/?linkid=870924
Comment:
    ATLS 1</t>
      </text>
    </comment>
    <comment ref="AN3" authorId="7" shapeId="0" xr:uid="{0864293B-A2DD-4189-A2ED-2E09F3F42DBA}">
      <text>
        <t>[Threaded comment]
Your version of Excel allows you to read this threaded comment; however, any edits to it will get removed if the file is opened in a newer version of Excel. Learn more: https://go.microsoft.com/fwlink/?linkid=870924
Comment:
    ATLS 2</t>
      </text>
    </comment>
    <comment ref="AP3" authorId="8" shapeId="0" xr:uid="{216DC365-2960-4998-BF11-4DF18547253F}">
      <text>
        <t>[Threaded comment]
Your version of Excel allows you to read this threaded comment; however, any edits to it will get removed if the file is opened in a newer version of Excel. Learn more: https://go.microsoft.com/fwlink/?linkid=870924
Comment:
    ATLS 4</t>
      </text>
    </comment>
    <comment ref="BB3" authorId="9" shapeId="0" xr:uid="{9C2D1DB6-4AC3-4EA7-8768-693523136C62}">
      <text>
        <t>[Threaded comment]
Your version of Excel allows you to read this threaded comment; however, any edits to it will get removed if the file is opened in a newer version of Excel. Learn more: https://go.microsoft.com/fwlink/?linkid=870924
Comment:
    BLS Non-HCP 1
ปตท.Basic first aid 3</t>
      </text>
    </comment>
    <comment ref="BD3" authorId="10" shapeId="0" xr:uid="{6738F57F-4F0D-4A2C-817B-8A09C309E451}">
      <text>
        <t>[Threaded comment]
Your version of Excel allows you to read this threaded comment; however, any edits to it will get removed if the file is opened in a newer version of Excel. Learn more: https://go.microsoft.com/fwlink/?linkid=870924
Comment:
    MAO 2
CPR BDMS สำนักงานเขตห้วยขวาง 1</t>
      </text>
    </comment>
    <comment ref="E5" authorId="11" shapeId="0" xr:uid="{68D98C03-0634-4933-9DBF-694DB2C78A11}">
      <text>
        <t>[Threaded comment]
Your version of Excel allows you to read this threaded comment; however, any edits to it will get removed if the file is opened in a newer version of Excel. Learn more: https://go.microsoft.com/fwlink/?linkid=870924
Comment:
    1</t>
      </text>
    </comment>
    <comment ref="Q5" authorId="12" shapeId="0" xr:uid="{74FB2D79-B6FA-43BE-87D8-337C2A97494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4 1/6/24 00.13</t>
      </text>
    </comment>
    <comment ref="S5" authorId="13" shapeId="0" xr:uid="{30C7404B-06C0-43BE-85D1-CCF83682CEA0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4 1/6/24 00.13</t>
      </text>
    </comment>
    <comment ref="AU5" authorId="14" shapeId="0" xr:uid="{EC1CEE8F-34BA-4852-9642-B037A57E70FE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1 1/6/24 00.14</t>
      </text>
    </comment>
    <comment ref="BG5" authorId="15" shapeId="0" xr:uid="{67EA459D-F7F5-4083-9D3F-8B49CF9C3099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3 1/6/24 00.14</t>
      </text>
    </comment>
    <comment ref="BI5" authorId="16" shapeId="0" xr:uid="{C809815B-0E44-4A9C-9690-8ACA6A74C221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6 1/6/24 00.14</t>
      </text>
    </comment>
    <comment ref="E6" authorId="17" shapeId="0" xr:uid="{31548BEB-A797-49B0-9DD6-698D10AA527E}">
      <text>
        <t>[Threaded comment]
Your version of Excel allows you to read this threaded comment; however, any edits to it will get removed if the file is opened in a newer version of Excel. Learn more: https://go.microsoft.com/fwlink/?linkid=870924
Comment:
    5</t>
      </text>
    </comment>
    <comment ref="E7" authorId="18" shapeId="0" xr:uid="{85862650-53AA-45F1-9FE2-47033CD9DDC4}">
      <text>
        <t>[Threaded comment]
Your version of Excel allows you to read this threaded comment; however, any edits to it will get removed if the file is opened in a newer version of Excel. Learn more: https://go.microsoft.com/fwlink/?linkid=870924
Comment:
    1</t>
      </text>
    </comment>
    <comment ref="S8" authorId="19" shapeId="0" xr:uid="{AD86FF56-EBE3-4421-A548-FB037AFB3D14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1/6/24 00.00</t>
      </text>
    </comment>
    <comment ref="AS8" authorId="20" shapeId="0" xr:uid="{EE37E8E1-AB5F-4123-A2DD-17E90476F212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4 1/6/24 00.01</t>
      </text>
    </comment>
    <comment ref="AU8" authorId="21" shapeId="0" xr:uid="{83E932E8-77F4-4A3F-B57C-B33FBC76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3 1/6/24 00.01</t>
      </text>
    </comment>
    <comment ref="BI8" authorId="22" shapeId="0" xr:uid="{93ACF1EB-7E2C-4ABE-95EB-2D427EB03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คิว 4 1/6/24 00.02 </t>
      </text>
    </comment>
    <comment ref="BK8" authorId="23" shapeId="0" xr:uid="{64E114F5-8225-40D8-946B-29133EEA62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คิว 4 1/6/24 00.02 </t>
      </text>
    </comment>
    <comment ref="E9" authorId="24" shapeId="0" xr:uid="{B3D6556A-4F86-4C67-A802-23B6415BC6DE}">
      <text>
        <t>[Threaded comment]
Your version of Excel allows you to read this threaded comment; however, any edits to it will get removed if the file is opened in a newer version of Excel. Learn more: https://go.microsoft.com/fwlink/?linkid=870924
Comment:
    4</t>
      </text>
    </comment>
    <comment ref="E10" authorId="25" shapeId="0" xr:uid="{DDAE6197-8695-40D1-BC28-C2B383A141B6}">
      <text>
        <t>[Threaded comment]
Your version of Excel allows you to read this threaded comment; however, any edits to it will get removed if the file is opened in a newer version of Excel. Learn more: https://go.microsoft.com/fwlink/?linkid=870924
Comment:
    9</t>
      </text>
    </comment>
    <comment ref="E11" authorId="26" shapeId="0" xr:uid="{9EC361DF-73EA-48A9-8E41-F566AF54DC57}">
      <text>
        <t>[Threaded comment]
Your version of Excel allows you to read this threaded comment; however, any edits to it will get removed if the file is opened in a newer version of Excel. Learn more: https://go.microsoft.com/fwlink/?linkid=870924
Comment:
    9</t>
      </text>
    </comment>
    <comment ref="E12" authorId="27" shapeId="0" xr:uid="{05F6AA82-4F9B-40D2-8BFA-55BAF2CFB707}">
      <text>
        <t>[Threaded comment]
Your version of Excel allows you to read this threaded comment; however, any edits to it will get removed if the file is opened in a newer version of Excel. Learn more: https://go.microsoft.com/fwlink/?linkid=870924
Comment:
    4</t>
      </text>
    </comment>
    <comment ref="I12" authorId="28" shapeId="0" xr:uid="{4E5E92E3-F7C3-4E47-9B52-043A8620846B}">
      <text>
        <t>[Threaded comment]
Your version of Excel allows you to read this threaded comment; however, any edits to it will get removed if the file is opened in a newer version of Excel. Learn more: https://go.microsoft.com/fwlink/?linkid=870924
Comment:
    พอขึ้นเวรได้</t>
      </text>
    </comment>
    <comment ref="BG12" authorId="29" shapeId="0" xr:uid="{BEA6A6EF-BB5D-41A3-B694-08CD3CEC3C7A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4 1/6/24 07.55</t>
      </text>
    </comment>
    <comment ref="E13" authorId="30" shapeId="0" xr:uid="{FCD67CF3-CEE9-4639-A7F6-D998FF33D373}">
      <text>
        <t>[Threaded comment]
Your version of Excel allows you to read this threaded comment; however, any edits to it will get removed if the file is opened in a newer version of Excel. Learn more: https://go.microsoft.com/fwlink/?linkid=870924
Comment:
    4</t>
      </text>
    </comment>
    <comment ref="Q13" authorId="31" shapeId="0" xr:uid="{F9F34AB0-EB61-410B-8FAC-A01738BE20B7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5 1/6/24 5.59</t>
      </text>
    </comment>
    <comment ref="S13" authorId="32" shapeId="0" xr:uid="{B690FCBC-D8DA-4B6D-84F2-CEB0988CEF08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5 1/6/24 5.59</t>
      </text>
    </comment>
    <comment ref="G14" authorId="33" shapeId="0" xr:uid="{11243F0F-0CEB-4502-BF0B-9A320D379A30}">
      <text>
        <t>[Threaded comment]
Your version of Excel allows you to read this threaded comment; however, any edits to it will get removed if the file is opened in a newer version of Excel. Learn more: https://go.microsoft.com/fwlink/?linkid=870924
Comment:
    ป่วย</t>
      </text>
    </comment>
    <comment ref="Q14" authorId="34" shapeId="0" xr:uid="{15CA6D0D-F28D-4F11-ACD0-19F2B217DEC3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1 1/6/24 00.01</t>
      </text>
    </comment>
    <comment ref="S14" authorId="35" shapeId="0" xr:uid="{FE798968-6D0A-46AE-BB72-1F6B0FA2F70D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1 1/6/24 00.00</t>
      </text>
    </comment>
    <comment ref="AS14" authorId="36" shapeId="0" xr:uid="{9BB18BE6-60AA-479F-AB33-FDC94E9D3CE9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1/6/24 00.00</t>
      </text>
    </comment>
    <comment ref="AU14" authorId="37" shapeId="0" xr:uid="{AF0AA1A9-84CA-40FC-948B-50D9F359E07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1 1/6/24 00.00</t>
      </text>
    </comment>
    <comment ref="BI14" authorId="38" shapeId="0" xr:uid="{DBC85F59-7FAF-4971-BDA6-008F12D8AE6F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1 1/6/24 00.00</t>
      </text>
    </comment>
    <comment ref="BK14" authorId="39" shapeId="0" xr:uid="{71F247F0-2594-4620-81D1-747D795E14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คิว 1 1/6/24 00.00 </t>
      </text>
    </comment>
    <comment ref="E15" authorId="40" shapeId="0" xr:uid="{6D30F02D-1142-4D5D-A00A-BF6F75B653AB}">
      <text>
        <t>[Threaded comment]
Your version of Excel allows you to read this threaded comment; however, any edits to it will get removed if the file is opened in a newer version of Excel. Learn more: https://go.microsoft.com/fwlink/?linkid=870924
Comment:
    2</t>
      </text>
    </comment>
    <comment ref="G16" authorId="41" shapeId="0" xr:uid="{7DAA6360-9F7C-45C1-8A28-BF6FE7DE9CC1}">
      <text>
        <t>[Threaded comment]
Your version of Excel allows you to read this threaded comment; however, any edits to it will get removed if the file is opened in a newer version of Excel. Learn more: https://go.microsoft.com/fwlink/?linkid=870924
Comment:
    ด หรือ N</t>
      </text>
    </comment>
    <comment ref="O16" authorId="42" shapeId="0" xr:uid="{034AA9E4-C758-4622-8454-8322E831AA79}">
      <text>
        <t>[Threaded comment]
Your version of Excel allows you to read this threaded comment; however, any edits to it will get removed if the file is opened in a newer version of Excel. Learn more: https://go.microsoft.com/fwlink/?linkid=870924
Comment:
    หรือ ดึก</t>
      </text>
    </comment>
    <comment ref="AA16" authorId="43" shapeId="0" xr:uid="{63ACE566-B84F-4C5C-B1CB-1343916E9856}">
      <text>
        <t>[Threaded comment]
Your version of Excel allows you to read this threaded comment; however, any edits to it will get removed if the file is opened in a newer version of Excel. Learn more: https://go.microsoft.com/fwlink/?linkid=870924
Comment:
    หรือ ดึก หรือ N</t>
      </text>
    </comment>
    <comment ref="AI16" authorId="44" shapeId="0" xr:uid="{CBA3CD58-94F0-40C4-85D8-37A434793389}">
      <text>
        <t>[Threaded comment]
Your version of Excel allows you to read this threaded comment; however, any edits to it will get removed if the file is opened in a newer version of Excel. Learn more: https://go.microsoft.com/fwlink/?linkid=870924
Comment:
    หรือ ด หรือ N</t>
      </text>
    </comment>
    <comment ref="AS16" authorId="45" shapeId="0" xr:uid="{6498E1FB-E9F6-456C-BC9A-6012AB1D5F6A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3 1/6/24 00.00</t>
      </text>
    </comment>
    <comment ref="AU16" authorId="46" shapeId="0" xr:uid="{3697CC33-73DD-4174-8236-3AA01D7F4F2E}">
      <text>
        <t>[Threaded comment]
Your version of Excel allows you to read this threaded comment; however, any edits to it will get removed if the file is opened in a newer version of Excel. Learn more: https://go.microsoft.com/fwlink/?linkid=870924
Comment:
    ด หรือ N</t>
      </text>
    </comment>
    <comment ref="BG16" authorId="47" shapeId="0" xr:uid="{C7B55F4B-D6AB-47C3-97ED-F84518E7F206}">
      <text>
        <t>[Threaded comment]
Your version of Excel allows you to read this threaded comment; however, any edits to it will get removed if the file is opened in a newer version of Excel. Learn more: https://go.microsoft.com/fwlink/?linkid=870924
Comment:
    ด หรือ N</t>
      </text>
    </comment>
    <comment ref="Q17" authorId="48" shapeId="0" xr:uid="{2E5FD4B7-C182-49A3-A543-A229B54652B4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6 1/6/24 20.43</t>
      </text>
    </comment>
    <comment ref="S17" authorId="49" shapeId="0" xr:uid="{702751F9-ADE1-43E1-B401-45217CBE5C69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6 1/6/24 20.43</t>
      </text>
    </comment>
    <comment ref="AS17" authorId="50" shapeId="0" xr:uid="{4B0FD07A-67C1-42BF-80D7-A95B68D8544C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6 1/6/24 08.26</t>
      </text>
    </comment>
    <comment ref="AU17" authorId="51" shapeId="0" xr:uid="{CEB930F2-EE48-4AF7-B840-9BA2A0BB0EDD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6 1/6/24 00.01</t>
      </text>
    </comment>
    <comment ref="BG17" authorId="52" shapeId="0" xr:uid="{87358D25-6415-4815-8FD2-EC2DEC4D581D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5 1/6/24 08.24</t>
      </text>
    </comment>
    <comment ref="BK17" authorId="53" shapeId="0" xr:uid="{70D13E84-DA9C-4620-B6F1-66AE5ED686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คิว 6 1/6/24 08.30 </t>
      </text>
    </comment>
    <comment ref="E18" authorId="54" shapeId="0" xr:uid="{7D7BCA18-0DCA-4675-A1EC-810DEA8E6D79}">
      <text>
        <t>[Threaded comment]
Your version of Excel allows you to read this threaded comment; however, any edits to it will get removed if the file is opened in a newer version of Excel. Learn more: https://go.microsoft.com/fwlink/?linkid=870924
Comment:
    6</t>
      </text>
    </comment>
    <comment ref="AS18" authorId="55" shapeId="0" xr:uid="{E5018DCA-666E-4C43-8C05-310BC9B6D684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1 1/6/24 00.00</t>
      </text>
    </comment>
    <comment ref="AU18" authorId="56" shapeId="0" xr:uid="{1ED3ECBE-82C1-4C73-BD85-F8E873C9E166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1/6/24 00.00</t>
      </text>
    </comment>
    <comment ref="BI18" authorId="57" shapeId="0" xr:uid="{D6530A34-6E0D-46E3-A71D-4204063330A3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1/6/24 00.01</t>
      </text>
    </comment>
    <comment ref="BK18" authorId="58" shapeId="0" xr:uid="{E2E1868F-C6EA-46D8-9E4E-D810C24E8E77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1/6/24 00.01</t>
      </text>
    </comment>
    <comment ref="E19" authorId="59" shapeId="0" xr:uid="{3B977673-CF14-4408-B80C-A69CA672DDDD}">
      <text>
        <t>[Threaded comment]
Your version of Excel allows you to read this threaded comment; however, any edits to it will get removed if the file is opened in a newer version of Excel. Learn more: https://go.microsoft.com/fwlink/?linkid=870924
Comment:
    4</t>
      </text>
    </comment>
    <comment ref="E20" authorId="60" shapeId="0" xr:uid="{F40992FD-F4CE-4E1E-97F5-B90E54CC6993}">
      <text>
        <t>[Threaded comment]
Your version of Excel allows you to read this threaded comment; however, any edits to it will get removed if the file is opened in a newer version of Excel. Learn more: https://go.microsoft.com/fwlink/?linkid=870924
Comment:
    2</t>
      </text>
    </comment>
    <comment ref="H20" authorId="61" shapeId="0" xr:uid="{877A7F68-392E-4535-964C-C503B71ACF28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check up</t>
      </text>
    </comment>
    <comment ref="S20" authorId="62" shapeId="0" xr:uid="{CC8C9E78-9501-4F93-9502-4F4ADD496DFA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7 17/6/24 14.42 หรือบ่าย</t>
      </text>
    </comment>
    <comment ref="BG20" authorId="63" shapeId="0" xr:uid="{FBA90F68-D44B-47BA-B947-69FCA5A21D28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6 13/6/24 19.21</t>
      </text>
    </comment>
    <comment ref="BI20" authorId="64" shapeId="0" xr:uid="{B0AE1815-850D-45C6-A28A-6C289B4A9578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7 13/6/24  19.21</t>
      </text>
    </comment>
    <comment ref="BK20" authorId="65" shapeId="0" xr:uid="{53DC547E-79DB-486A-84C7-93325FCA3F0A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7 1/6/24 09.51</t>
      </text>
    </comment>
    <comment ref="BG21" authorId="66" shapeId="0" xr:uid="{11C5DD11-93D1-4EFE-AABD-48FBE3D14310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1 1/6/24 00.01</t>
      </text>
    </comment>
    <comment ref="BI21" authorId="67" shapeId="0" xr:uid="{6DD6BCCB-6A04-4A38-B050-68B2BD2BC444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3 1/6/24 00.01</t>
      </text>
    </comment>
    <comment ref="BK21" authorId="68" shapeId="0" xr:uid="{9708E35D-9FA7-4E20-99BC-3D832AFCB1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คิว 3 1/6/24 00.01 </t>
      </text>
    </comment>
    <comment ref="E22" authorId="69" shapeId="0" xr:uid="{C2E41280-5F1D-414D-99F1-29D7A76FFE31}">
      <text>
        <t>[Threaded comment]
Your version of Excel allows you to read this threaded comment; however, any edits to it will get removed if the file is opened in a newer version of Excel. Learn more: https://go.microsoft.com/fwlink/?linkid=870924
Comment:
    4</t>
      </text>
    </comment>
    <comment ref="G22" authorId="70" shapeId="0" xr:uid="{7BB7ADA7-4D12-4EFD-A23B-39FA5F1FF4B3}">
      <text>
        <t>[Threaded comment]
Your version of Excel allows you to read this threaded comment; however, any edits to it will get removed if the file is opened in a newer version of Excel. Learn more: https://go.microsoft.com/fwlink/?linkid=870924
Comment:
    ป่วย</t>
      </text>
    </comment>
    <comment ref="I22" authorId="71" shapeId="0" xr:uid="{012A2209-39C3-4042-AC58-2F3339C933D1}">
      <text>
        <t>[Threaded comment]
Your version of Excel allows you to read this threaded comment; however, any edits to it will get removed if the file is opened in a newer version of Excel. Learn more: https://go.microsoft.com/fwlink/?linkid=870924
Comment:
    ป่วย</t>
      </text>
    </comment>
    <comment ref="K22" authorId="72" shapeId="0" xr:uid="{118D15C8-0F75-4510-AF89-CF8B0E9CDC2E}">
      <text>
        <t>[Threaded comment]
Your version of Excel allows you to read this threaded comment; however, any edits to it will get removed if the file is opened in a newer version of Excel. Learn more: https://go.microsoft.com/fwlink/?linkid=870924
Comment:
    ป่วย</t>
      </text>
    </comment>
    <comment ref="O22" authorId="73" shapeId="0" xr:uid="{66CAD53C-5F98-42A8-863A-C7955AE93A91}">
      <text>
        <t>[Threaded comment]
Your version of Excel allows you to read this threaded comment; however, any edits to it will get removed if the file is opened in a newer version of Excel. Learn more: https://go.microsoft.com/fwlink/?linkid=870924
Comment:
    หรือ 19-7</t>
      </text>
    </comment>
    <comment ref="P22" authorId="74" shapeId="0" xr:uid="{860F55E9-DDE5-42C8-A9D2-21C9BDAE9802}">
      <text>
        <t>[Threaded comment]
Your version of Excel allows you to read this threaded comment; however, any edits to it will get removed if the file is opened in a newer version of Excel. Learn more: https://go.microsoft.com/fwlink/?linkid=870924
Comment:
    Or Night</t>
      </text>
    </comment>
    <comment ref="S22" authorId="75" shapeId="0" xr:uid="{E61DCCA9-EFDF-488F-AF4B-3778BAE0032E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AC22" authorId="76" shapeId="0" xr:uid="{31538703-23CC-4998-990B-8710CA0A638B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AE22" authorId="77" shapeId="0" xr:uid="{74DA8A15-15B8-4445-961B-99AC858480B2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AG22" authorId="78" shapeId="0" xr:uid="{59D70075-39D6-4DA3-9E50-025594403ABB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AS22" authorId="79" shapeId="0" xr:uid="{513C228A-7C91-4135-8C6B-FF69185084DE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AU22" authorId="80" shapeId="0" xr:uid="{9C73971F-C4D2-400A-9ED2-AFE614E7C9FC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BI22" authorId="81" shapeId="0" xr:uid="{DFFE9383-1209-4D04-9DBD-DA09B318335C}">
      <text>
        <t>[Threaded comment]
Your version of Excel allows you to read this threaded comment; however, any edits to it will get removed if the file is opened in a newer version of Excel. Learn more: https://go.microsoft.com/fwlink/?linkid=870924
Comment:
    19-7</t>
      </text>
    </comment>
    <comment ref="Q23" authorId="82" shapeId="0" xr:uid="{A362727D-11E1-46DD-A7B7-739C184C37B6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3 1/6/24 00.05</t>
      </text>
    </comment>
    <comment ref="AS23" authorId="83" shapeId="0" xr:uid="{4AEA0730-1E57-49F4-A8AB-ED6746F4A4C4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5 1/6/24 00.05</t>
      </text>
    </comment>
    <comment ref="AU23" authorId="84" shapeId="0" xr:uid="{BA17D5B3-6991-4154-ADC0-917B3E3C9412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4 1/6/24 00.05</t>
      </text>
    </comment>
    <comment ref="BG23" authorId="85" shapeId="0" xr:uid="{A1B61DB6-EB87-483D-BFB9-53C13C75F322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1/6/24 00.05</t>
      </text>
    </comment>
    <comment ref="BI23" authorId="86" shapeId="0" xr:uid="{6721E9FD-4C0F-4FDA-A9A1-1DCBE9D3C65E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5 1/6/24 00.08</t>
      </text>
    </comment>
    <comment ref="BK23" authorId="87" shapeId="0" xr:uid="{90E3DA9C-05EF-4769-8A34-07DE976A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5 1/6/24 00.08</t>
      </text>
    </comment>
    <comment ref="E24" authorId="88" shapeId="0" xr:uid="{94B32233-464E-4963-AF71-464EC0B18892}">
      <text>
        <t>[Threaded comment]
Your version of Excel allows you to read this threaded comment; however, any edits to it will get removed if the file is opened in a newer version of Excel. Learn more: https://go.microsoft.com/fwlink/?linkid=870924
Comment:
    6</t>
      </text>
    </comment>
    <comment ref="Q24" authorId="89" shapeId="0" xr:uid="{2AC11AF5-13C6-45D0-B6A2-487F00E94319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2 1/6/24 00.03</t>
      </text>
    </comment>
    <comment ref="S24" authorId="90" shapeId="0" xr:uid="{27416136-A33E-484C-B48D-39D3568A2F00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คิว 3 1/6/24 00.03</t>
      </text>
    </comment>
    <comment ref="BM24" authorId="91" shapeId="0" xr:uid="{80AFC065-B8D2-42BC-A9D7-3A99F27B30BC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up</t>
      </text>
    </comment>
  </commentList>
</comments>
</file>

<file path=xl/sharedStrings.xml><?xml version="1.0" encoding="utf-8"?>
<sst xmlns="http://schemas.openxmlformats.org/spreadsheetml/2006/main" count="1077" uniqueCount="162">
  <si>
    <t>ตารางจัดพนักงาน EMT-B ปฏิบัติงาน Emergency Department</t>
  </si>
  <si>
    <t>เดือน   สิงหาคม   2022</t>
  </si>
  <si>
    <t>No.</t>
  </si>
  <si>
    <t>Position</t>
  </si>
  <si>
    <t>ID</t>
  </si>
  <si>
    <t>NAME</t>
  </si>
  <si>
    <t>ศ</t>
  </si>
  <si>
    <t>ส</t>
  </si>
  <si>
    <t>อา</t>
  </si>
  <si>
    <t>จ</t>
  </si>
  <si>
    <t>อ</t>
  </si>
  <si>
    <t>พ</t>
  </si>
  <si>
    <t>พฤ</t>
  </si>
  <si>
    <t>รวม</t>
  </si>
  <si>
    <t>ต้องทำงาน      วัน</t>
  </si>
  <si>
    <t>7:00-15:00</t>
  </si>
  <si>
    <t>15:00-23:00</t>
  </si>
  <si>
    <t>23:00-7:00</t>
  </si>
  <si>
    <t>5:00-9:00</t>
  </si>
  <si>
    <t>6:00-14:00</t>
  </si>
  <si>
    <t>11:00-19:00</t>
  </si>
  <si>
    <t>Vacation</t>
  </si>
  <si>
    <t>Off</t>
  </si>
  <si>
    <t>TOTAL</t>
  </si>
  <si>
    <t>EMT 2</t>
  </si>
  <si>
    <t>ID 011850</t>
  </si>
  <si>
    <t>ธีรพล   แสงสว่าง</t>
  </si>
  <si>
    <t>ID 013456</t>
  </si>
  <si>
    <t>ปลอด  เข็มทอง</t>
  </si>
  <si>
    <t>ID 013802</t>
  </si>
  <si>
    <t>สันติ  พลสมัคร</t>
  </si>
  <si>
    <t>ID 500359</t>
  </si>
  <si>
    <t>ชุติไชย  เพ่งฉุย</t>
  </si>
  <si>
    <t>ID 500367</t>
  </si>
  <si>
    <t>นุกูล  อยู่ยง</t>
  </si>
  <si>
    <t>ID 501381</t>
  </si>
  <si>
    <t>ไชยา  นวนมะเริง</t>
  </si>
  <si>
    <t>ID 501936</t>
  </si>
  <si>
    <t>จิรวัฒน์  ร้อยเที่ยง</t>
  </si>
  <si>
    <t>ID 516505</t>
  </si>
  <si>
    <t>ไชยาสิทธิ์  ศรีวรนันท์</t>
  </si>
  <si>
    <t>ID 517290</t>
  </si>
  <si>
    <t>ดุสิต  แก้วคูณ</t>
  </si>
  <si>
    <t>ID 517291</t>
  </si>
  <si>
    <t>สมใจ   พวงทอง</t>
  </si>
  <si>
    <t>ID 518603</t>
  </si>
  <si>
    <t>นัทธวินต์  จันทร์โอภาส</t>
  </si>
  <si>
    <t>ID 521571</t>
  </si>
  <si>
    <t>ชาญชัย  นันทวัฒนกุลชัย</t>
  </si>
  <si>
    <t>ID 532970</t>
  </si>
  <si>
    <t xml:space="preserve">พรศักดิ์  ผมรี </t>
  </si>
  <si>
    <t>ID 013199</t>
  </si>
  <si>
    <t>นัฐชานันท์  กันย์ชวนันท์</t>
  </si>
  <si>
    <t>ID 013009</t>
  </si>
  <si>
    <t>วิทยา  สกุณี</t>
  </si>
  <si>
    <t>ID 523980</t>
  </si>
  <si>
    <t xml:space="preserve">สยาม  ชุ่มอารมณ์ </t>
  </si>
  <si>
    <t>ID 538783</t>
  </si>
  <si>
    <t>แสนเพชร  หอยทอง</t>
  </si>
  <si>
    <t>ID 547592</t>
  </si>
  <si>
    <t>วุฒิศักดิ์ พิมพ์ดา</t>
  </si>
  <si>
    <t>ID 551768</t>
  </si>
  <si>
    <t>ศักขจร สังข์สุววรรณ</t>
  </si>
  <si>
    <t>ID 519129</t>
  </si>
  <si>
    <t>สรวิชญ์  นาคะเกศ</t>
  </si>
  <si>
    <t>ID 555171</t>
  </si>
  <si>
    <t>ประดิษฐ์ชัย  พันธุ์ภักดี</t>
  </si>
  <si>
    <t>7:00 - 15:00</t>
  </si>
  <si>
    <t>15:00 - 23:00</t>
  </si>
  <si>
    <t>23:00 - 7:00</t>
  </si>
  <si>
    <t>5:00 - 9:00</t>
  </si>
  <si>
    <t>6:00 - 14:00</t>
  </si>
  <si>
    <t>11:00 - 23:00</t>
  </si>
  <si>
    <t>Total Working hours</t>
  </si>
  <si>
    <t>hr.</t>
  </si>
  <si>
    <t>*** กฏการเปลี่ยนเวร</t>
  </si>
  <si>
    <t>ตัวย่อและสัญลักษณ์กิจกรรม</t>
  </si>
  <si>
    <t>1. ห้ามแก้ไขเวรเองในตารางเวร</t>
  </si>
  <si>
    <t>Incharge Shift</t>
  </si>
  <si>
    <t>2. กำหนดเวลาแลกเวรได้ไม่เกินวันที่ 7 ของทุกเดือน</t>
  </si>
  <si>
    <t xml:space="preserve">3. แลกเวรกรุณาเขียนลงสมุดแลกเวร </t>
  </si>
  <si>
    <r>
      <rPr>
        <b/>
        <sz val="14"/>
        <color rgb="FF000000"/>
        <rFont val="Angsana New"/>
      </rPr>
      <t xml:space="preserve">เดือน กรกฎาคม  2567   </t>
    </r>
    <r>
      <rPr>
        <b/>
        <sz val="14"/>
        <color rgb="FFFF0000"/>
        <rFont val="Angsana New"/>
      </rPr>
      <t>(วันหยุดนักขัตฤกษ์ 1 วัน 29 กรกฎาคม )</t>
    </r>
  </si>
  <si>
    <t>เวรเดิม</t>
  </si>
  <si>
    <t>22 เวร</t>
  </si>
  <si>
    <t>7:00-19:00</t>
  </si>
  <si>
    <t>STB  M</t>
  </si>
  <si>
    <t>ปตท</t>
  </si>
  <si>
    <t>STB N</t>
  </si>
  <si>
    <t>สุขาวดี</t>
  </si>
  <si>
    <t>STB</t>
  </si>
  <si>
    <t>11:00-23:00</t>
  </si>
  <si>
    <t>6-19</t>
  </si>
  <si>
    <t>BES</t>
  </si>
  <si>
    <t>TR</t>
  </si>
  <si>
    <t>T</t>
  </si>
  <si>
    <t>ATLS</t>
  </si>
  <si>
    <t>A</t>
  </si>
  <si>
    <t>MAO</t>
  </si>
  <si>
    <t>BLS</t>
  </si>
  <si>
    <t>BLS I</t>
  </si>
  <si>
    <t>ปตท.</t>
  </si>
  <si>
    <t>19-7</t>
  </si>
  <si>
    <t>EST. OT</t>
  </si>
  <si>
    <t>EST. OT/Hr.</t>
  </si>
  <si>
    <t>บ</t>
  </si>
  <si>
    <t>ช</t>
  </si>
  <si>
    <t>X</t>
  </si>
  <si>
    <t>7-19</t>
  </si>
  <si>
    <t>ชS</t>
  </si>
  <si>
    <t>11</t>
  </si>
  <si>
    <t>ด</t>
  </si>
  <si>
    <t>สุ</t>
  </si>
  <si>
    <t>EMT 3</t>
  </si>
  <si>
    <t>N</t>
  </si>
  <si>
    <t>M</t>
  </si>
  <si>
    <t>6</t>
  </si>
  <si>
    <t>11-23</t>
  </si>
  <si>
    <t>ชบ</t>
  </si>
  <si>
    <t>ป่วย</t>
  </si>
  <si>
    <t>B</t>
  </si>
  <si>
    <t>Trainee</t>
  </si>
  <si>
    <t>ID 609196</t>
  </si>
  <si>
    <t>ณัฐดนัย ผันทอง</t>
  </si>
  <si>
    <t>**ไม่รวมงานสอน งาน Non-productive</t>
  </si>
  <si>
    <t>11.00 - 19.00</t>
  </si>
  <si>
    <t>STB สุขาวดี</t>
  </si>
  <si>
    <t>STB OUT กะเช้า</t>
  </si>
  <si>
    <t>STB OUT กะดึก</t>
  </si>
  <si>
    <t>Stand by VIP BDMS Wellness Clinic ทุกวันศุกร์  (ใช้คนในเวร)</t>
  </si>
  <si>
    <t xml:space="preserve">STB บ้านสุขาวดี </t>
  </si>
  <si>
    <t>STB OUT Day</t>
  </si>
  <si>
    <t>STB OUT Night</t>
  </si>
  <si>
    <t>เรียน BLS Instructor 8-10 July 24 8-16 คุณประดิษฐ์ชัย คุณแสนเพชร</t>
  </si>
  <si>
    <t>สอน BLS Instructor 8-10 July 24 8-16 คุณสมใจ</t>
  </si>
  <si>
    <t>สอน CPR BDMS สำนักงานเขตห้วยขวาง 26 July 24 8-16 คุณธีรพล</t>
  </si>
  <si>
    <t>สอน CPR BDMS Benz 12 July 24 8-16 คุณธีรพล</t>
  </si>
  <si>
    <t>สอน BLS MAO 26 July 24 8-16 คุณสมใจ คุณประดิษฐ์ชัย</t>
  </si>
  <si>
    <t>สอน BLS for Non HCP HR 25 July 24 คุณนัทธวินต์</t>
  </si>
  <si>
    <t>ATLS 17 July 24 คุณธีรพล</t>
  </si>
  <si>
    <t>ATLS 18 July 24 คุณชาญชัย คุณสยาม</t>
  </si>
  <si>
    <t>ATLS 19 July 24 คุณสยาม คุณศักขจร คุณณัฐดนัย</t>
  </si>
  <si>
    <t>ATLS 19 July 24 คุณนัทธวินต์</t>
  </si>
  <si>
    <t>สอน First Aid ปตท.  4 July 24 คุณพรศักดิ์ คุณศักขจร คุณสรวิชญ์</t>
  </si>
  <si>
    <t>สอน First Aid ปตท.  25 July 24 คุณสมใจ คุณดุสิต คุณธีรพล</t>
  </si>
  <si>
    <t>จัดคนได้ครบ</t>
  </si>
  <si>
    <t>มีการจัดเวรคร่อมเพื่อให้คนครบ</t>
  </si>
  <si>
    <t>อัตรากำลังขาด</t>
  </si>
  <si>
    <t>นัฐชานันท์</t>
  </si>
  <si>
    <t>พรศักดิ์</t>
  </si>
  <si>
    <t>สยาม</t>
  </si>
  <si>
    <t>ประดิษฐ์ชัย</t>
  </si>
  <si>
    <t>ไชยา</t>
  </si>
  <si>
    <t>สรวิชญ์</t>
  </si>
  <si>
    <t>ธีรพล</t>
  </si>
  <si>
    <t>นัทธวินต์</t>
  </si>
  <si>
    <t>นุกูล</t>
  </si>
  <si>
    <t>11-19</t>
  </si>
  <si>
    <t>ปลอด</t>
  </si>
  <si>
    <t>สันติ</t>
  </si>
  <si>
    <t>ไชยาสิทธิ์</t>
  </si>
  <si>
    <t>ดุสิต</t>
  </si>
  <si>
    <t>ศักขจร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</si>
</sst>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B1&quot;mmm\-yy"/>
    <numFmt numFmtId="165" formatCode="dd/mm/yy"/>
    <numFmt numFmtId="166" formatCode="[$-41E]General"/>
  </numFmts>
  <fonts count="64">
    <font>
      <sz val="10"/>
      <name val="Arial"/>
      <family val="2"/>
      <charset val="22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8"/>
      <color indexed="62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AngsanaUPC"/>
      <family val="1"/>
      <charset val="1"/>
    </font>
    <font>
      <b/>
      <sz val="14"/>
      <name val="Angsana New"/>
      <family val="1"/>
      <charset val="222"/>
    </font>
    <font>
      <b/>
      <sz val="14"/>
      <name val="Angsana New"/>
      <family val="1"/>
    </font>
    <font>
      <sz val="14"/>
      <name val="Angsana New"/>
      <family val="1"/>
      <charset val="1"/>
    </font>
    <font>
      <sz val="14"/>
      <name val="Angsana New"/>
      <family val="1"/>
    </font>
    <font>
      <sz val="10"/>
      <name val="Arial"/>
      <family val="2"/>
      <charset val="222"/>
    </font>
    <font>
      <sz val="10"/>
      <color rgb="FF000000"/>
      <name val="Arial"/>
      <family val="2"/>
    </font>
    <font>
      <sz val="10"/>
      <name val="Arial Unicode MS"/>
      <family val="2"/>
    </font>
    <font>
      <sz val="14"/>
      <name val="Arial"/>
      <family val="2"/>
      <charset val="222"/>
    </font>
    <font>
      <b/>
      <sz val="14"/>
      <name val="Arial"/>
      <family val="2"/>
      <charset val="222"/>
    </font>
    <font>
      <b/>
      <sz val="11"/>
      <name val="Angsana New"/>
      <family val="1"/>
    </font>
    <font>
      <b/>
      <sz val="14"/>
      <name val="Angsana New"/>
      <family val="1"/>
      <charset val="1"/>
    </font>
    <font>
      <sz val="14"/>
      <color rgb="FFC00000"/>
      <name val="Angsana New"/>
      <family val="1"/>
    </font>
    <font>
      <b/>
      <sz val="14"/>
      <color rgb="FF0000FF"/>
      <name val="Angsana New"/>
      <family val="1"/>
    </font>
    <font>
      <sz val="11"/>
      <color rgb="FF000000"/>
      <name val="Tahoma"/>
      <family val="2"/>
    </font>
    <font>
      <sz val="10"/>
      <color rgb="FF000000"/>
      <name val="Microsoft YaHei"/>
      <family val="2"/>
    </font>
    <font>
      <b/>
      <sz val="14"/>
      <color rgb="FFFF0000"/>
      <name val="Angsana New"/>
      <family val="1"/>
    </font>
    <font>
      <sz val="12"/>
      <name val="Angsana New"/>
      <family val="1"/>
    </font>
    <font>
      <b/>
      <sz val="10"/>
      <name val="Angsana New"/>
      <family val="1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name val="Tahoma"/>
      <family val="2"/>
      <charset val="222"/>
    </font>
    <font>
      <b/>
      <sz val="9"/>
      <color rgb="FF00B0F0"/>
      <name val="Angsana New"/>
      <family val="1"/>
    </font>
    <font>
      <b/>
      <sz val="14"/>
      <color indexed="20"/>
      <name val="Angsana New"/>
      <family val="1"/>
    </font>
    <font>
      <b/>
      <sz val="12"/>
      <name val="Angsana New"/>
      <family val="1"/>
    </font>
    <font>
      <b/>
      <sz val="18"/>
      <color rgb="FFFF0000"/>
      <name val="Angsana New"/>
      <family val="1"/>
    </font>
    <font>
      <b/>
      <sz val="12"/>
      <color rgb="FFFF0000"/>
      <name val="Angsana New"/>
      <family val="1"/>
    </font>
    <font>
      <sz val="11"/>
      <color rgb="FF0070C0"/>
      <name val="Arial"/>
      <family val="2"/>
      <charset val="222"/>
    </font>
    <font>
      <b/>
      <sz val="14"/>
      <color theme="1"/>
      <name val="Angsana New"/>
      <family val="1"/>
    </font>
    <font>
      <b/>
      <sz val="14"/>
      <color theme="3" tint="0.39997558519241921"/>
      <name val="Angsana New"/>
      <family val="1"/>
      <charset val="1"/>
    </font>
    <font>
      <b/>
      <sz val="12"/>
      <color theme="1"/>
      <name val="Angsana New"/>
      <family val="1"/>
    </font>
    <font>
      <b/>
      <sz val="14"/>
      <color rgb="FF000000"/>
      <name val="Angsana New"/>
    </font>
    <font>
      <b/>
      <sz val="14"/>
      <color rgb="FFFF0000"/>
      <name val="Angsana New"/>
    </font>
    <font>
      <b/>
      <sz val="14"/>
      <name val="Angsana New"/>
    </font>
    <font>
      <b/>
      <sz val="14"/>
      <color rgb="FF000000"/>
      <name val="Angsana New"/>
      <family val="1"/>
    </font>
    <font>
      <b/>
      <sz val="10"/>
      <color rgb="FF000000"/>
      <name val="Angsana New"/>
      <family val="1"/>
    </font>
    <font>
      <b/>
      <sz val="14"/>
      <color rgb="FFF94C07"/>
      <name val="Angsana New"/>
      <family val="1"/>
    </font>
    <font>
      <b/>
      <sz val="10"/>
      <name val="Arial"/>
      <family val="2"/>
      <charset val="222"/>
    </font>
    <font>
      <b/>
      <sz val="10"/>
      <color rgb="FFFF0000"/>
      <name val="Arial"/>
      <family val="2"/>
      <charset val="222"/>
    </font>
    <font>
      <sz val="16"/>
      <name val="Arial"/>
      <family val="2"/>
      <charset val="222"/>
    </font>
    <font>
      <b/>
      <sz val="14"/>
      <color rgb="FF00B050"/>
      <name val="Angsana New"/>
      <family val="1"/>
    </font>
    <font>
      <b/>
      <sz val="11"/>
      <color rgb="FF000000"/>
      <name val="Angsana New"/>
      <family val="1"/>
    </font>
    <font>
      <b/>
      <sz val="12"/>
      <color rgb="FF000000"/>
      <name val="Angsana New"/>
    </font>
    <font>
      <b/>
      <sz val="14"/>
      <color theme="4" tint="-0.249977111117893"/>
      <name val="Angsana New"/>
      <family val="1"/>
    </font>
    <font>
      <b/>
      <sz val="12"/>
      <color rgb="FF000000"/>
      <name val="Angsana New"/>
      <family val="1"/>
    </font>
    <font>
      <sz val="14"/>
      <color rgb="FF000000"/>
      <name val="Angsana New"/>
      <family val="1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53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10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9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3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6" fontId="24" fillId="0" borderId="0" applyBorder="0" applyProtection="0"/>
    <xf numFmtId="0" fontId="23" fillId="0" borderId="0"/>
    <xf numFmtId="0" fontId="32" fillId="0" borderId="0"/>
    <xf numFmtId="0" fontId="33" fillId="0" borderId="0"/>
  </cellStyleXfs>
  <cellXfs count="824">
    <xf numFmtId="0" fontId="0" fillId="0" borderId="0" xfId="0"/>
    <xf numFmtId="0" fontId="23" fillId="0" borderId="0" xfId="43"/>
    <xf numFmtId="0" fontId="18" fillId="0" borderId="0" xfId="43" applyFont="1" applyAlignment="1">
      <alignment horizontal="center" vertical="center"/>
    </xf>
    <xf numFmtId="0" fontId="23" fillId="0" borderId="0" xfId="43" applyAlignment="1">
      <alignment horizontal="center" vertical="center"/>
    </xf>
    <xf numFmtId="0" fontId="20" fillId="20" borderId="28" xfId="43" applyFont="1" applyFill="1" applyBorder="1" applyAlignment="1">
      <alignment horizontal="center" vertical="center"/>
    </xf>
    <xf numFmtId="0" fontId="22" fillId="21" borderId="28" xfId="43" applyFont="1" applyFill="1" applyBorder="1" applyAlignment="1">
      <alignment horizontal="center" vertical="center"/>
    </xf>
    <xf numFmtId="0" fontId="30" fillId="21" borderId="28" xfId="43" applyFont="1" applyFill="1" applyBorder="1" applyAlignment="1">
      <alignment horizontal="center" vertical="center"/>
    </xf>
    <xf numFmtId="0" fontId="31" fillId="21" borderId="28" xfId="43" applyFont="1" applyFill="1" applyBorder="1" applyAlignment="1">
      <alignment horizontal="center" vertical="center"/>
    </xf>
    <xf numFmtId="0" fontId="19" fillId="0" borderId="0" xfId="43" applyFont="1" applyAlignment="1">
      <alignment horizontal="center" vertical="center"/>
    </xf>
    <xf numFmtId="0" fontId="21" fillId="0" borderId="0" xfId="43" applyFont="1" applyAlignment="1">
      <alignment horizontal="center" vertical="center"/>
    </xf>
    <xf numFmtId="1" fontId="20" fillId="0" borderId="0" xfId="43" applyNumberFormat="1" applyFont="1" applyAlignment="1">
      <alignment horizontal="center" vertical="center"/>
    </xf>
    <xf numFmtId="165" fontId="22" fillId="0" borderId="0" xfId="43" applyNumberFormat="1" applyFont="1" applyAlignment="1">
      <alignment horizontal="center" vertical="center"/>
    </xf>
    <xf numFmtId="0" fontId="20" fillId="0" borderId="0" xfId="43" applyFont="1" applyAlignment="1">
      <alignment vertical="center"/>
    </xf>
    <xf numFmtId="49" fontId="25" fillId="0" borderId="0" xfId="43" applyNumberFormat="1" applyFont="1"/>
    <xf numFmtId="0" fontId="26" fillId="0" borderId="0" xfId="43" applyFont="1"/>
    <xf numFmtId="0" fontId="20" fillId="0" borderId="0" xfId="43" applyFont="1" applyAlignment="1">
      <alignment horizontal="center" vertical="center"/>
    </xf>
    <xf numFmtId="1" fontId="27" fillId="0" borderId="0" xfId="43" applyNumberFormat="1" applyFont="1" applyAlignment="1">
      <alignment horizontal="center"/>
    </xf>
    <xf numFmtId="0" fontId="26" fillId="18" borderId="0" xfId="43" applyFont="1" applyFill="1"/>
    <xf numFmtId="0" fontId="23" fillId="18" borderId="0" xfId="43" applyFill="1"/>
    <xf numFmtId="1" fontId="27" fillId="18" borderId="0" xfId="43" applyNumberFormat="1" applyFont="1" applyFill="1" applyAlignment="1">
      <alignment horizontal="center"/>
    </xf>
    <xf numFmtId="0" fontId="20" fillId="24" borderId="31" xfId="43" applyFont="1" applyFill="1" applyBorder="1" applyAlignment="1">
      <alignment horizontal="center" vertical="center"/>
    </xf>
    <xf numFmtId="166" fontId="34" fillId="18" borderId="15" xfId="42" applyFont="1" applyFill="1" applyBorder="1" applyAlignment="1" applyProtection="1">
      <alignment vertical="center"/>
    </xf>
    <xf numFmtId="166" fontId="34" fillId="18" borderId="13" xfId="42" applyFont="1" applyFill="1" applyBorder="1" applyAlignment="1" applyProtection="1">
      <alignment vertical="center"/>
    </xf>
    <xf numFmtId="166" fontId="34" fillId="18" borderId="14" xfId="42" applyFont="1" applyFill="1" applyBorder="1" applyAlignment="1" applyProtection="1">
      <alignment vertical="center"/>
    </xf>
    <xf numFmtId="166" fontId="34" fillId="18" borderId="15" xfId="42" applyFont="1" applyFill="1" applyBorder="1" applyAlignment="1" applyProtection="1">
      <alignment vertical="center"/>
      <protection locked="0"/>
    </xf>
    <xf numFmtId="166" fontId="34" fillId="18" borderId="14" xfId="42" applyFont="1" applyFill="1" applyBorder="1" applyAlignment="1" applyProtection="1">
      <alignment vertical="center"/>
      <protection locked="0"/>
    </xf>
    <xf numFmtId="166" fontId="34" fillId="18" borderId="27" xfId="42" applyFont="1" applyFill="1" applyBorder="1" applyAlignment="1" applyProtection="1">
      <alignment vertical="center"/>
    </xf>
    <xf numFmtId="166" fontId="34" fillId="18" borderId="29" xfId="42" applyFont="1" applyFill="1" applyBorder="1" applyAlignment="1" applyProtection="1">
      <alignment vertical="center"/>
    </xf>
    <xf numFmtId="166" fontId="34" fillId="18" borderId="13" xfId="42" applyFont="1" applyFill="1" applyBorder="1" applyAlignment="1" applyProtection="1">
      <alignment vertical="center"/>
      <protection locked="0"/>
    </xf>
    <xf numFmtId="166" fontId="34" fillId="18" borderId="11" xfId="42" applyFont="1" applyFill="1" applyBorder="1" applyAlignment="1" applyProtection="1">
      <alignment vertical="center"/>
    </xf>
    <xf numFmtId="0" fontId="20" fillId="0" borderId="41" xfId="43" applyFont="1" applyBorder="1" applyAlignment="1">
      <alignment horizontal="center" vertical="center"/>
    </xf>
    <xf numFmtId="0" fontId="20" fillId="0" borderId="42" xfId="43" applyFont="1" applyBorder="1" applyAlignment="1">
      <alignment horizontal="center" vertical="center"/>
    </xf>
    <xf numFmtId="0" fontId="22" fillId="21" borderId="33" xfId="43" applyFont="1" applyFill="1" applyBorder="1" applyAlignment="1">
      <alignment horizontal="center" vertical="center"/>
    </xf>
    <xf numFmtId="0" fontId="29" fillId="18" borderId="36" xfId="43" applyFont="1" applyFill="1" applyBorder="1" applyAlignment="1">
      <alignment horizontal="center" vertical="center"/>
    </xf>
    <xf numFmtId="0" fontId="20" fillId="0" borderId="47" xfId="43" applyFont="1" applyBorder="1" applyAlignment="1">
      <alignment horizontal="center" vertical="center"/>
    </xf>
    <xf numFmtId="0" fontId="29" fillId="23" borderId="36" xfId="43" applyFont="1" applyFill="1" applyBorder="1" applyAlignment="1">
      <alignment horizontal="center" vertical="center"/>
    </xf>
    <xf numFmtId="0" fontId="23" fillId="18" borderId="10" xfId="43" applyFill="1" applyBorder="1" applyAlignment="1">
      <alignment horizontal="center" vertical="center"/>
    </xf>
    <xf numFmtId="0" fontId="0" fillId="18" borderId="10" xfId="43" applyFont="1" applyFill="1" applyBorder="1" applyAlignment="1">
      <alignment horizontal="center" vertical="center"/>
    </xf>
    <xf numFmtId="0" fontId="20" fillId="0" borderId="44" xfId="43" applyFont="1" applyBorder="1" applyAlignment="1">
      <alignment horizontal="center" vertical="center"/>
    </xf>
    <xf numFmtId="0" fontId="29" fillId="18" borderId="53" xfId="43" applyFont="1" applyFill="1" applyBorder="1" applyAlignment="1">
      <alignment horizontal="left" vertical="center"/>
    </xf>
    <xf numFmtId="166" fontId="20" fillId="18" borderId="63" xfId="42" applyFont="1" applyFill="1" applyBorder="1" applyAlignment="1" applyProtection="1">
      <alignment horizontal="center" vertical="center"/>
    </xf>
    <xf numFmtId="166" fontId="20" fillId="18" borderId="64" xfId="42" applyFont="1" applyFill="1" applyBorder="1" applyAlignment="1" applyProtection="1">
      <alignment horizontal="center" vertical="center"/>
    </xf>
    <xf numFmtId="166" fontId="20" fillId="18" borderId="65" xfId="42" applyFont="1" applyFill="1" applyBorder="1" applyAlignment="1" applyProtection="1">
      <alignment horizontal="center" vertical="center"/>
    </xf>
    <xf numFmtId="166" fontId="20" fillId="18" borderId="40" xfId="42" applyFont="1" applyFill="1" applyBorder="1" applyAlignment="1" applyProtection="1">
      <alignment horizontal="center" vertical="center"/>
    </xf>
    <xf numFmtId="166" fontId="34" fillId="18" borderId="68" xfId="42" applyFont="1" applyFill="1" applyBorder="1" applyAlignment="1" applyProtection="1">
      <alignment vertical="center"/>
    </xf>
    <xf numFmtId="166" fontId="34" fillId="18" borderId="39" xfId="42" applyFont="1" applyFill="1" applyBorder="1" applyAlignment="1" applyProtection="1">
      <alignment vertical="center"/>
    </xf>
    <xf numFmtId="0" fontId="20" fillId="20" borderId="33" xfId="43" applyFont="1" applyFill="1" applyBorder="1" applyAlignment="1">
      <alignment horizontal="center" vertical="center"/>
    </xf>
    <xf numFmtId="0" fontId="37" fillId="18" borderId="10" xfId="43" applyFont="1" applyFill="1" applyBorder="1" applyAlignment="1">
      <alignment horizontal="center" vertical="center"/>
    </xf>
    <xf numFmtId="166" fontId="34" fillId="25" borderId="15" xfId="42" applyFont="1" applyFill="1" applyBorder="1" applyAlignment="1" applyProtection="1">
      <alignment vertical="center"/>
    </xf>
    <xf numFmtId="166" fontId="34" fillId="18" borderId="69" xfId="42" applyFont="1" applyFill="1" applyBorder="1" applyAlignment="1" applyProtection="1">
      <alignment vertical="center"/>
    </xf>
    <xf numFmtId="166" fontId="34" fillId="18" borderId="30" xfId="42" applyFont="1" applyFill="1" applyBorder="1" applyAlignment="1" applyProtection="1">
      <alignment vertical="center"/>
    </xf>
    <xf numFmtId="0" fontId="20" fillId="23" borderId="72" xfId="43" applyFont="1" applyFill="1" applyBorder="1" applyAlignment="1">
      <alignment horizontal="center" vertical="center"/>
    </xf>
    <xf numFmtId="0" fontId="20" fillId="23" borderId="52" xfId="43" applyFont="1" applyFill="1" applyBorder="1" applyAlignment="1">
      <alignment horizontal="center" vertical="center"/>
    </xf>
    <xf numFmtId="0" fontId="20" fillId="23" borderId="48" xfId="43" applyFont="1" applyFill="1" applyBorder="1" applyAlignment="1">
      <alignment horizontal="center" vertical="center"/>
    </xf>
    <xf numFmtId="0" fontId="29" fillId="23" borderId="49" xfId="43" applyFont="1" applyFill="1" applyBorder="1" applyAlignment="1">
      <alignment horizontal="center" vertical="center"/>
    </xf>
    <xf numFmtId="0" fontId="29" fillId="23" borderId="50" xfId="43" applyFont="1" applyFill="1" applyBorder="1" applyAlignment="1">
      <alignment horizontal="left" vertical="center"/>
    </xf>
    <xf numFmtId="166" fontId="34" fillId="18" borderId="0" xfId="42" applyFont="1" applyFill="1" applyBorder="1" applyAlignment="1" applyProtection="1">
      <alignment vertical="center"/>
    </xf>
    <xf numFmtId="166" fontId="34" fillId="18" borderId="73" xfId="42" applyFont="1" applyFill="1" applyBorder="1" applyAlignment="1" applyProtection="1">
      <alignment vertical="center"/>
    </xf>
    <xf numFmtId="166" fontId="34" fillId="18" borderId="74" xfId="42" applyFont="1" applyFill="1" applyBorder="1" applyAlignment="1" applyProtection="1">
      <alignment vertical="center"/>
    </xf>
    <xf numFmtId="166" fontId="20" fillId="18" borderId="45" xfId="42" applyFont="1" applyFill="1" applyBorder="1" applyAlignment="1" applyProtection="1">
      <alignment horizontal="center" vertical="center"/>
    </xf>
    <xf numFmtId="166" fontId="20" fillId="18" borderId="61" xfId="42" applyFont="1" applyFill="1" applyBorder="1" applyAlignment="1" applyProtection="1">
      <alignment horizontal="center" vertical="center"/>
    </xf>
    <xf numFmtId="166" fontId="20" fillId="23" borderId="40" xfId="42" applyFont="1" applyFill="1" applyBorder="1" applyAlignment="1" applyProtection="1">
      <alignment horizontal="center" vertical="center"/>
    </xf>
    <xf numFmtId="166" fontId="34" fillId="23" borderId="27" xfId="42" applyFont="1" applyFill="1" applyBorder="1" applyAlignment="1" applyProtection="1">
      <alignment vertical="center"/>
    </xf>
    <xf numFmtId="166" fontId="34" fillId="23" borderId="29" xfId="42" applyFont="1" applyFill="1" applyBorder="1" applyAlignment="1" applyProtection="1">
      <alignment vertical="center"/>
    </xf>
    <xf numFmtId="166" fontId="34" fillId="23" borderId="30" xfId="42" applyFont="1" applyFill="1" applyBorder="1" applyAlignment="1" applyProtection="1">
      <alignment vertical="center"/>
    </xf>
    <xf numFmtId="166" fontId="34" fillId="23" borderId="27" xfId="42" applyFont="1" applyFill="1" applyBorder="1" applyAlignment="1" applyProtection="1">
      <alignment vertical="center"/>
      <protection locked="0"/>
    </xf>
    <xf numFmtId="166" fontId="34" fillId="23" borderId="29" xfId="42" applyFont="1" applyFill="1" applyBorder="1" applyAlignment="1" applyProtection="1">
      <alignment vertical="center"/>
      <protection locked="0"/>
    </xf>
    <xf numFmtId="166" fontId="34" fillId="23" borderId="30" xfId="42" applyFont="1" applyFill="1" applyBorder="1" applyAlignment="1" applyProtection="1">
      <alignment vertical="center"/>
      <protection locked="0"/>
    </xf>
    <xf numFmtId="0" fontId="20" fillId="0" borderId="71" xfId="43" applyFont="1" applyBorder="1" applyAlignment="1">
      <alignment horizontal="center" vertical="center"/>
    </xf>
    <xf numFmtId="166" fontId="34" fillId="18" borderId="76" xfId="42" applyFont="1" applyFill="1" applyBorder="1" applyAlignment="1" applyProtection="1">
      <alignment vertical="center"/>
    </xf>
    <xf numFmtId="166" fontId="34" fillId="18" borderId="75" xfId="42" applyFont="1" applyFill="1" applyBorder="1" applyAlignment="1" applyProtection="1">
      <alignment vertical="center"/>
    </xf>
    <xf numFmtId="166" fontId="34" fillId="25" borderId="14" xfId="42" applyFont="1" applyFill="1" applyBorder="1" applyAlignment="1" applyProtection="1">
      <alignment vertical="center"/>
    </xf>
    <xf numFmtId="0" fontId="29" fillId="18" borderId="61" xfId="43" applyFont="1" applyFill="1" applyBorder="1" applyAlignment="1">
      <alignment horizontal="center" vertical="center"/>
    </xf>
    <xf numFmtId="0" fontId="29" fillId="18" borderId="65" xfId="43" applyFont="1" applyFill="1" applyBorder="1" applyAlignment="1">
      <alignment horizontal="center" vertical="center"/>
    </xf>
    <xf numFmtId="0" fontId="29" fillId="18" borderId="40" xfId="43" applyFont="1" applyFill="1" applyBorder="1" applyAlignment="1">
      <alignment horizontal="center" vertical="center"/>
    </xf>
    <xf numFmtId="0" fontId="29" fillId="18" borderId="63" xfId="43" applyFont="1" applyFill="1" applyBorder="1" applyAlignment="1">
      <alignment horizontal="center" vertical="center"/>
    </xf>
    <xf numFmtId="0" fontId="20" fillId="18" borderId="65" xfId="43" applyFont="1" applyFill="1" applyBorder="1" applyAlignment="1">
      <alignment horizontal="center" vertical="center"/>
    </xf>
    <xf numFmtId="0" fontId="20" fillId="18" borderId="62" xfId="43" applyFont="1" applyFill="1" applyBorder="1" applyAlignment="1">
      <alignment horizontal="center" vertical="center"/>
    </xf>
    <xf numFmtId="0" fontId="29" fillId="18" borderId="70" xfId="43" applyFont="1" applyFill="1" applyBorder="1" applyAlignment="1">
      <alignment horizontal="left" vertical="center"/>
    </xf>
    <xf numFmtId="0" fontId="29" fillId="18" borderId="54" xfId="43" applyFont="1" applyFill="1" applyBorder="1" applyAlignment="1">
      <alignment horizontal="left" vertical="center"/>
    </xf>
    <xf numFmtId="0" fontId="29" fillId="18" borderId="55" xfId="43" applyFont="1" applyFill="1" applyBorder="1" applyAlignment="1">
      <alignment horizontal="left" vertical="center"/>
    </xf>
    <xf numFmtId="0" fontId="29" fillId="18" borderId="51" xfId="43" applyFont="1" applyFill="1" applyBorder="1" applyAlignment="1">
      <alignment horizontal="left" vertical="center"/>
    </xf>
    <xf numFmtId="0" fontId="20" fillId="18" borderId="54" xfId="43" applyFont="1" applyFill="1" applyBorder="1" applyAlignment="1">
      <alignment horizontal="left" vertical="center"/>
    </xf>
    <xf numFmtId="0" fontId="29" fillId="18" borderId="77" xfId="43" applyFont="1" applyFill="1" applyBorder="1" applyAlignment="1">
      <alignment horizontal="left" vertical="center"/>
    </xf>
    <xf numFmtId="0" fontId="20" fillId="0" borderId="65" xfId="43" applyFont="1" applyBorder="1" applyAlignment="1">
      <alignment horizontal="center" vertical="center"/>
    </xf>
    <xf numFmtId="0" fontId="29" fillId="18" borderId="62" xfId="43" applyFont="1" applyFill="1" applyBorder="1" applyAlignment="1">
      <alignment horizontal="center" vertical="center"/>
    </xf>
    <xf numFmtId="166" fontId="34" fillId="25" borderId="68" xfId="42" applyFont="1" applyFill="1" applyBorder="1" applyAlignment="1" applyProtection="1">
      <alignment vertical="center"/>
    </xf>
    <xf numFmtId="166" fontId="34" fillId="25" borderId="69" xfId="42" applyFont="1" applyFill="1" applyBorder="1" applyAlignment="1" applyProtection="1">
      <alignment vertical="center"/>
    </xf>
    <xf numFmtId="166" fontId="34" fillId="25" borderId="0" xfId="42" applyFont="1" applyFill="1" applyBorder="1" applyAlignment="1" applyProtection="1">
      <alignment vertical="center"/>
    </xf>
    <xf numFmtId="166" fontId="34" fillId="25" borderId="74" xfId="42" applyFont="1" applyFill="1" applyBorder="1" applyAlignment="1" applyProtection="1">
      <alignment vertical="center"/>
    </xf>
    <xf numFmtId="166" fontId="34" fillId="25" borderId="27" xfId="42" applyFont="1" applyFill="1" applyBorder="1" applyAlignment="1" applyProtection="1">
      <alignment vertical="center"/>
    </xf>
    <xf numFmtId="166" fontId="34" fillId="25" borderId="11" xfId="42" applyFont="1" applyFill="1" applyBorder="1" applyAlignment="1" applyProtection="1">
      <alignment vertical="center"/>
    </xf>
    <xf numFmtId="166" fontId="34" fillId="25" borderId="10" xfId="42" applyFont="1" applyFill="1" applyBorder="1" applyAlignment="1" applyProtection="1">
      <alignment vertical="center"/>
    </xf>
    <xf numFmtId="166" fontId="34" fillId="25" borderId="76" xfId="42" applyFont="1" applyFill="1" applyBorder="1" applyAlignment="1" applyProtection="1">
      <alignment vertical="center"/>
    </xf>
    <xf numFmtId="166" fontId="34" fillId="25" borderId="75" xfId="42" applyFont="1" applyFill="1" applyBorder="1" applyAlignment="1" applyProtection="1">
      <alignment vertical="center"/>
    </xf>
    <xf numFmtId="0" fontId="0" fillId="0" borderId="0" xfId="43" applyFont="1" applyAlignment="1">
      <alignment horizontal="center" vertical="center"/>
    </xf>
    <xf numFmtId="166" fontId="34" fillId="25" borderId="39" xfId="42" applyFont="1" applyFill="1" applyBorder="1" applyAlignment="1" applyProtection="1">
      <alignment vertical="center"/>
    </xf>
    <xf numFmtId="166" fontId="34" fillId="25" borderId="30" xfId="42" applyFont="1" applyFill="1" applyBorder="1" applyAlignment="1" applyProtection="1">
      <alignment vertical="center"/>
    </xf>
    <xf numFmtId="0" fontId="23" fillId="18" borderId="0" xfId="43" applyFill="1" applyAlignment="1">
      <alignment horizontal="center" vertical="center"/>
    </xf>
    <xf numFmtId="0" fontId="20" fillId="18" borderId="11" xfId="43" applyFont="1" applyFill="1" applyBorder="1" applyAlignment="1">
      <alignment horizontal="center" vertical="center"/>
    </xf>
    <xf numFmtId="0" fontId="20" fillId="18" borderId="10" xfId="43" applyFont="1" applyFill="1" applyBorder="1" applyAlignment="1">
      <alignment horizontal="center" vertical="center"/>
    </xf>
    <xf numFmtId="0" fontId="28" fillId="0" borderId="0" xfId="43" applyFont="1" applyAlignment="1">
      <alignment horizontal="left"/>
    </xf>
    <xf numFmtId="0" fontId="22" fillId="0" borderId="0" xfId="43" applyFont="1" applyAlignment="1">
      <alignment horizontal="center" vertical="center"/>
    </xf>
    <xf numFmtId="1" fontId="20" fillId="18" borderId="61" xfId="43" applyNumberFormat="1" applyFont="1" applyFill="1" applyBorder="1" applyAlignment="1">
      <alignment horizontal="center" vertical="center"/>
    </xf>
    <xf numFmtId="166" fontId="34" fillId="0" borderId="14" xfId="42" applyFont="1" applyBorder="1" applyAlignment="1" applyProtection="1">
      <alignment vertical="center"/>
    </xf>
    <xf numFmtId="166" fontId="34" fillId="0" borderId="10" xfId="42" applyFont="1" applyBorder="1" applyAlignment="1" applyProtection="1">
      <alignment vertical="center"/>
    </xf>
    <xf numFmtId="166" fontId="3" fillId="0" borderId="41" xfId="25" applyNumberFormat="1" applyFill="1" applyBorder="1" applyAlignment="1" applyProtection="1">
      <alignment vertical="center"/>
    </xf>
    <xf numFmtId="166" fontId="3" fillId="0" borderId="15" xfId="25" applyNumberFormat="1" applyFill="1" applyBorder="1" applyAlignment="1" applyProtection="1">
      <alignment vertical="center"/>
    </xf>
    <xf numFmtId="166" fontId="39" fillId="0" borderId="15" xfId="25" applyNumberFormat="1" applyFont="1" applyFill="1" applyBorder="1" applyAlignment="1" applyProtection="1">
      <alignment vertical="center"/>
    </xf>
    <xf numFmtId="166" fontId="39" fillId="0" borderId="14" xfId="25" applyNumberFormat="1" applyFont="1" applyFill="1" applyBorder="1" applyAlignment="1" applyProtection="1">
      <alignment vertical="center"/>
    </xf>
    <xf numFmtId="166" fontId="39" fillId="0" borderId="13" xfId="25" applyNumberFormat="1" applyFont="1" applyFill="1" applyBorder="1" applyAlignment="1" applyProtection="1">
      <alignment vertical="center"/>
    </xf>
    <xf numFmtId="166" fontId="20" fillId="0" borderId="14" xfId="25" applyNumberFormat="1" applyFont="1" applyFill="1" applyBorder="1" applyAlignment="1" applyProtection="1">
      <alignment vertical="center"/>
    </xf>
    <xf numFmtId="166" fontId="41" fillId="0" borderId="15" xfId="25" applyNumberFormat="1" applyFont="1" applyFill="1" applyBorder="1" applyAlignment="1" applyProtection="1">
      <alignment vertical="center"/>
    </xf>
    <xf numFmtId="166" fontId="20" fillId="25" borderId="15" xfId="25" applyNumberFormat="1" applyFont="1" applyFill="1" applyBorder="1" applyAlignment="1" applyProtection="1">
      <alignment vertical="center"/>
    </xf>
    <xf numFmtId="166" fontId="20" fillId="25" borderId="14" xfId="25" applyNumberFormat="1" applyFont="1" applyFill="1" applyBorder="1" applyAlignment="1" applyProtection="1">
      <alignment vertical="center"/>
    </xf>
    <xf numFmtId="166" fontId="34" fillId="25" borderId="13" xfId="42" applyFont="1" applyFill="1" applyBorder="1" applyAlignment="1" applyProtection="1">
      <alignment vertical="center"/>
    </xf>
    <xf numFmtId="166" fontId="3" fillId="25" borderId="13" xfId="25" applyNumberFormat="1" applyFill="1" applyBorder="1" applyAlignment="1" applyProtection="1">
      <alignment vertical="center"/>
    </xf>
    <xf numFmtId="166" fontId="3" fillId="25" borderId="15" xfId="25" applyNumberFormat="1" applyFill="1" applyBorder="1" applyAlignment="1" applyProtection="1">
      <alignment vertical="center"/>
    </xf>
    <xf numFmtId="166" fontId="34" fillId="25" borderId="29" xfId="42" applyFont="1" applyFill="1" applyBorder="1" applyAlignment="1" applyProtection="1">
      <alignment vertical="center"/>
    </xf>
    <xf numFmtId="166" fontId="34" fillId="25" borderId="39" xfId="42" applyFont="1" applyFill="1" applyBorder="1" applyAlignment="1" applyProtection="1">
      <alignment vertical="center"/>
      <protection locked="0"/>
    </xf>
    <xf numFmtId="166" fontId="34" fillId="25" borderId="13" xfId="42" applyFont="1" applyFill="1" applyBorder="1" applyAlignment="1" applyProtection="1">
      <alignment vertical="center"/>
      <protection locked="0"/>
    </xf>
    <xf numFmtId="166" fontId="34" fillId="25" borderId="14" xfId="42" applyFont="1" applyFill="1" applyBorder="1" applyAlignment="1" applyProtection="1">
      <alignment vertical="center"/>
      <protection locked="0"/>
    </xf>
    <xf numFmtId="166" fontId="20" fillId="25" borderId="13" xfId="25" applyNumberFormat="1" applyFont="1" applyFill="1" applyBorder="1" applyAlignment="1" applyProtection="1">
      <alignment vertical="center"/>
      <protection locked="0"/>
    </xf>
    <xf numFmtId="166" fontId="34" fillId="25" borderId="29" xfId="42" applyFont="1" applyFill="1" applyBorder="1" applyAlignment="1" applyProtection="1">
      <alignment vertical="center"/>
      <protection locked="0"/>
    </xf>
    <xf numFmtId="166" fontId="34" fillId="25" borderId="30" xfId="42" applyFont="1" applyFill="1" applyBorder="1" applyAlignment="1" applyProtection="1">
      <alignment vertical="center"/>
      <protection locked="0"/>
    </xf>
    <xf numFmtId="166" fontId="34" fillId="25" borderId="51" xfId="42" applyFont="1" applyFill="1" applyBorder="1" applyAlignment="1" applyProtection="1">
      <alignment vertical="center"/>
    </xf>
    <xf numFmtId="166" fontId="34" fillId="18" borderId="10" xfId="42" applyFont="1" applyFill="1" applyBorder="1" applyAlignment="1" applyProtection="1">
      <alignment vertical="center"/>
    </xf>
    <xf numFmtId="166" fontId="43" fillId="18" borderId="14" xfId="42" applyFont="1" applyFill="1" applyBorder="1" applyAlignment="1" applyProtection="1">
      <alignment vertical="center"/>
    </xf>
    <xf numFmtId="166" fontId="34" fillId="0" borderId="14" xfId="25" applyNumberFormat="1" applyFont="1" applyFill="1" applyBorder="1" applyAlignment="1" applyProtection="1">
      <alignment vertical="center"/>
    </xf>
    <xf numFmtId="166" fontId="34" fillId="0" borderId="15" xfId="25" applyNumberFormat="1" applyFont="1" applyFill="1" applyBorder="1" applyAlignment="1" applyProtection="1">
      <alignment vertical="center"/>
    </xf>
    <xf numFmtId="166" fontId="34" fillId="0" borderId="10" xfId="25" applyNumberFormat="1" applyFont="1" applyFill="1" applyBorder="1" applyAlignment="1" applyProtection="1">
      <alignment vertical="center"/>
    </xf>
    <xf numFmtId="166" fontId="34" fillId="25" borderId="14" xfId="25" applyNumberFormat="1" applyFont="1" applyFill="1" applyBorder="1" applyAlignment="1" applyProtection="1">
      <alignment vertical="center"/>
    </xf>
    <xf numFmtId="166" fontId="40" fillId="0" borderId="11" xfId="42" applyFont="1" applyBorder="1" applyAlignment="1" applyProtection="1">
      <alignment vertical="center"/>
    </xf>
    <xf numFmtId="166" fontId="34" fillId="25" borderId="14" xfId="25" applyNumberFormat="1" applyFont="1" applyFill="1" applyBorder="1" applyAlignment="1" applyProtection="1">
      <alignment vertical="center"/>
      <protection locked="0"/>
    </xf>
    <xf numFmtId="166" fontId="34" fillId="25" borderId="13" xfId="25" applyNumberFormat="1" applyFont="1" applyFill="1" applyBorder="1" applyAlignment="1" applyProtection="1">
      <alignment vertical="center"/>
      <protection locked="0"/>
    </xf>
    <xf numFmtId="166" fontId="34" fillId="25" borderId="69" xfId="42" applyFont="1" applyFill="1" applyBorder="1" applyAlignment="1" applyProtection="1">
      <alignment vertical="center"/>
      <protection locked="0"/>
    </xf>
    <xf numFmtId="166" fontId="3" fillId="26" borderId="13" xfId="25" applyNumberFormat="1" applyFill="1" applyBorder="1" applyAlignment="1" applyProtection="1">
      <alignment vertical="center"/>
      <protection locked="0"/>
    </xf>
    <xf numFmtId="0" fontId="45" fillId="18" borderId="10" xfId="43" applyFont="1" applyFill="1" applyBorder="1" applyAlignment="1">
      <alignment horizontal="center" vertical="center"/>
    </xf>
    <xf numFmtId="166" fontId="34" fillId="25" borderId="73" xfId="42" applyFont="1" applyFill="1" applyBorder="1" applyAlignment="1" applyProtection="1">
      <alignment vertical="center"/>
    </xf>
    <xf numFmtId="166" fontId="34" fillId="25" borderId="73" xfId="42" applyFont="1" applyFill="1" applyBorder="1" applyAlignment="1" applyProtection="1">
      <alignment vertical="center"/>
      <protection locked="0"/>
    </xf>
    <xf numFmtId="166" fontId="34" fillId="25" borderId="74" xfId="42" applyFont="1" applyFill="1" applyBorder="1" applyAlignment="1" applyProtection="1">
      <alignment vertical="center"/>
      <protection locked="0"/>
    </xf>
    <xf numFmtId="166" fontId="34" fillId="18" borderId="44" xfId="42" applyFont="1" applyFill="1" applyBorder="1" applyAlignment="1" applyProtection="1">
      <alignment vertical="center"/>
    </xf>
    <xf numFmtId="166" fontId="34" fillId="25" borderId="70" xfId="42" applyFont="1" applyFill="1" applyBorder="1" applyAlignment="1" applyProtection="1">
      <alignment vertical="center"/>
    </xf>
    <xf numFmtId="166" fontId="34" fillId="18" borderId="41" xfId="42" applyFont="1" applyFill="1" applyBorder="1" applyAlignment="1" applyProtection="1">
      <alignment vertical="center"/>
    </xf>
    <xf numFmtId="166" fontId="34" fillId="18" borderId="47" xfId="42" applyFont="1" applyFill="1" applyBorder="1" applyAlignment="1" applyProtection="1">
      <alignment vertical="center"/>
    </xf>
    <xf numFmtId="166" fontId="34" fillId="25" borderId="55" xfId="42" applyFont="1" applyFill="1" applyBorder="1" applyAlignment="1" applyProtection="1">
      <alignment vertical="center"/>
    </xf>
    <xf numFmtId="0" fontId="23" fillId="25" borderId="11" xfId="43" applyFill="1" applyBorder="1" applyAlignment="1">
      <alignment horizontal="center" vertical="center"/>
    </xf>
    <xf numFmtId="0" fontId="47" fillId="18" borderId="68" xfId="43" applyFont="1" applyFill="1" applyBorder="1" applyAlignment="1">
      <alignment horizontal="center" vertical="center"/>
    </xf>
    <xf numFmtId="0" fontId="47" fillId="18" borderId="15" xfId="43" applyFont="1" applyFill="1" applyBorder="1" applyAlignment="1">
      <alignment horizontal="center" vertical="center"/>
    </xf>
    <xf numFmtId="0" fontId="47" fillId="18" borderId="27" xfId="43" applyFont="1" applyFill="1" applyBorder="1" applyAlignment="1">
      <alignment horizontal="center" vertical="center"/>
    </xf>
    <xf numFmtId="0" fontId="47" fillId="18" borderId="65" xfId="43" applyFont="1" applyFill="1" applyBorder="1" applyAlignment="1">
      <alignment horizontal="center" vertical="center"/>
    </xf>
    <xf numFmtId="0" fontId="47" fillId="18" borderId="63" xfId="43" applyFont="1" applyFill="1" applyBorder="1" applyAlignment="1">
      <alignment horizontal="center" vertical="center"/>
    </xf>
    <xf numFmtId="166" fontId="44" fillId="0" borderId="15" xfId="42" applyFont="1" applyBorder="1" applyAlignment="1" applyProtection="1">
      <alignment vertical="center"/>
    </xf>
    <xf numFmtId="166" fontId="34" fillId="0" borderId="11" xfId="25" applyNumberFormat="1" applyFont="1" applyFill="1" applyBorder="1" applyAlignment="1" applyProtection="1">
      <alignment vertical="center"/>
    </xf>
    <xf numFmtId="166" fontId="34" fillId="25" borderId="12" xfId="42" applyFont="1" applyFill="1" applyBorder="1" applyAlignment="1" applyProtection="1">
      <alignment vertical="center"/>
    </xf>
    <xf numFmtId="0" fontId="23" fillId="25" borderId="12" xfId="43" applyFill="1" applyBorder="1" applyAlignment="1">
      <alignment horizontal="center" vertical="center"/>
    </xf>
    <xf numFmtId="0" fontId="28" fillId="0" borderId="0" xfId="43" applyFont="1" applyAlignment="1">
      <alignment horizontal="left" vertical="center"/>
    </xf>
    <xf numFmtId="0" fontId="20" fillId="24" borderId="32" xfId="43" applyFont="1" applyFill="1" applyBorder="1" applyAlignment="1">
      <alignment horizontal="center" vertical="center"/>
    </xf>
    <xf numFmtId="0" fontId="23" fillId="0" borderId="107" xfId="43" applyBorder="1" applyAlignment="1">
      <alignment horizontal="center" vertical="center"/>
    </xf>
    <xf numFmtId="0" fontId="20" fillId="20" borderId="31" xfId="43" applyFont="1" applyFill="1" applyBorder="1" applyAlignment="1">
      <alignment horizontal="center" vertical="center"/>
    </xf>
    <xf numFmtId="0" fontId="31" fillId="21" borderId="31" xfId="43" applyFont="1" applyFill="1" applyBorder="1" applyAlignment="1">
      <alignment horizontal="center" vertical="center"/>
    </xf>
    <xf numFmtId="0" fontId="23" fillId="0" borderId="102" xfId="43" applyBorder="1" applyAlignment="1">
      <alignment horizontal="center" vertical="center"/>
    </xf>
    <xf numFmtId="0" fontId="23" fillId="0" borderId="116" xfId="43" applyBorder="1" applyAlignment="1">
      <alignment horizontal="center" vertical="center"/>
    </xf>
    <xf numFmtId="0" fontId="55" fillId="20" borderId="107" xfId="43" applyFont="1" applyFill="1" applyBorder="1" applyAlignment="1">
      <alignment horizontal="center" vertical="center"/>
    </xf>
    <xf numFmtId="0" fontId="55" fillId="25" borderId="102" xfId="43" applyFont="1" applyFill="1" applyBorder="1" applyAlignment="1">
      <alignment horizontal="center" vertical="center"/>
    </xf>
    <xf numFmtId="0" fontId="23" fillId="0" borderId="117" xfId="43" applyBorder="1" applyAlignment="1">
      <alignment horizontal="center" vertical="center"/>
    </xf>
    <xf numFmtId="0" fontId="55" fillId="0" borderId="102" xfId="43" applyFont="1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107" xfId="0" applyBorder="1"/>
    <xf numFmtId="0" fontId="0" fillId="0" borderId="107" xfId="0" applyBorder="1" applyAlignment="1">
      <alignment horizontal="center"/>
    </xf>
    <xf numFmtId="0" fontId="57" fillId="0" borderId="102" xfId="0" applyFont="1" applyBorder="1" applyAlignment="1">
      <alignment horizontal="center" vertical="center"/>
    </xf>
    <xf numFmtId="49" fontId="57" fillId="0" borderId="102" xfId="0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/>
    </xf>
    <xf numFmtId="0" fontId="0" fillId="0" borderId="116" xfId="0" applyBorder="1" applyAlignment="1">
      <alignment horizontal="center" vertical="center"/>
    </xf>
    <xf numFmtId="49" fontId="46" fillId="18" borderId="15" xfId="42" applyNumberFormat="1" applyFont="1" applyFill="1" applyBorder="1" applyAlignment="1" applyProtection="1">
      <alignment vertical="center"/>
    </xf>
    <xf numFmtId="49" fontId="20" fillId="20" borderId="28" xfId="43" applyNumberFormat="1" applyFont="1" applyFill="1" applyBorder="1" applyAlignment="1">
      <alignment horizontal="center" vertical="center"/>
    </xf>
    <xf numFmtId="0" fontId="20" fillId="0" borderId="0" xfId="43" applyFont="1" applyAlignment="1">
      <alignment horizontal="left" vertical="center"/>
    </xf>
    <xf numFmtId="49" fontId="52" fillId="18" borderId="69" xfId="42" applyNumberFormat="1" applyFont="1" applyFill="1" applyBorder="1" applyAlignment="1" applyProtection="1">
      <alignment vertical="center"/>
    </xf>
    <xf numFmtId="49" fontId="52" fillId="18" borderId="68" xfId="42" applyNumberFormat="1" applyFont="1" applyFill="1" applyBorder="1" applyAlignment="1" applyProtection="1">
      <alignment vertical="center"/>
    </xf>
    <xf numFmtId="49" fontId="52" fillId="18" borderId="10" xfId="42" applyNumberFormat="1" applyFont="1" applyFill="1" applyBorder="1" applyAlignment="1" applyProtection="1">
      <alignment vertical="center"/>
    </xf>
    <xf numFmtId="49" fontId="52" fillId="18" borderId="74" xfId="42" applyNumberFormat="1" applyFont="1" applyFill="1" applyBorder="1" applyAlignment="1" applyProtection="1">
      <alignment vertical="center"/>
    </xf>
    <xf numFmtId="49" fontId="52" fillId="18" borderId="14" xfId="42" applyNumberFormat="1" applyFont="1" applyFill="1" applyBorder="1" applyAlignment="1" applyProtection="1">
      <alignment vertical="center"/>
    </xf>
    <xf numFmtId="49" fontId="20" fillId="18" borderId="27" xfId="42" applyNumberFormat="1" applyFont="1" applyFill="1" applyBorder="1" applyAlignment="1" applyProtection="1">
      <alignment vertical="center"/>
    </xf>
    <xf numFmtId="49" fontId="52" fillId="18" borderId="14" xfId="42" applyNumberFormat="1" applyFont="1" applyFill="1" applyBorder="1" applyAlignment="1" applyProtection="1">
      <alignment horizontal="center" vertical="center"/>
    </xf>
    <xf numFmtId="0" fontId="35" fillId="18" borderId="0" xfId="43" applyFont="1" applyFill="1" applyAlignment="1">
      <alignment vertical="center"/>
    </xf>
    <xf numFmtId="49" fontId="20" fillId="18" borderId="39" xfId="42" applyNumberFormat="1" applyFont="1" applyFill="1" applyBorder="1" applyAlignment="1" applyProtection="1">
      <alignment vertical="center"/>
    </xf>
    <xf numFmtId="49" fontId="34" fillId="18" borderId="69" xfId="42" applyNumberFormat="1" applyFont="1" applyFill="1" applyBorder="1" applyAlignment="1" applyProtection="1">
      <alignment vertical="center"/>
    </xf>
    <xf numFmtId="49" fontId="20" fillId="18" borderId="68" xfId="42" applyNumberFormat="1" applyFont="1" applyFill="1" applyBorder="1" applyAlignment="1" applyProtection="1">
      <alignment vertical="center"/>
    </xf>
    <xf numFmtId="49" fontId="52" fillId="18" borderId="68" xfId="42" applyNumberFormat="1" applyFont="1" applyFill="1" applyBorder="1" applyAlignment="1" applyProtection="1">
      <alignment horizontal="center" vertical="center"/>
    </xf>
    <xf numFmtId="49" fontId="34" fillId="18" borderId="68" xfId="42" applyNumberFormat="1" applyFont="1" applyFill="1" applyBorder="1" applyAlignment="1" applyProtection="1">
      <alignment vertical="center"/>
    </xf>
    <xf numFmtId="49" fontId="34" fillId="18" borderId="15" xfId="42" applyNumberFormat="1" applyFont="1" applyFill="1" applyBorder="1" applyAlignment="1" applyProtection="1">
      <alignment vertical="center"/>
    </xf>
    <xf numFmtId="49" fontId="20" fillId="18" borderId="86" xfId="42" applyNumberFormat="1" applyFont="1" applyFill="1" applyBorder="1" applyAlignment="1" applyProtection="1">
      <alignment horizontal="center" vertical="center"/>
    </xf>
    <xf numFmtId="49" fontId="52" fillId="18" borderId="87" xfId="42" applyNumberFormat="1" applyFont="1" applyFill="1" applyBorder="1" applyAlignment="1" applyProtection="1">
      <alignment vertical="center"/>
    </xf>
    <xf numFmtId="49" fontId="20" fillId="18" borderId="15" xfId="42" applyNumberFormat="1" applyFont="1" applyFill="1" applyBorder="1" applyAlignment="1" applyProtection="1">
      <alignment vertical="center"/>
    </xf>
    <xf numFmtId="49" fontId="52" fillId="18" borderId="39" xfId="42" applyNumberFormat="1" applyFont="1" applyFill="1" applyBorder="1" applyAlignment="1" applyProtection="1">
      <alignment vertical="center"/>
      <protection locked="0"/>
    </xf>
    <xf numFmtId="49" fontId="34" fillId="18" borderId="69" xfId="42" applyNumberFormat="1" applyFont="1" applyFill="1" applyBorder="1" applyAlignment="1" applyProtection="1">
      <alignment horizontal="center" vertical="center"/>
    </xf>
    <xf numFmtId="49" fontId="20" fillId="18" borderId="11" xfId="42" applyNumberFormat="1" applyFont="1" applyFill="1" applyBorder="1" applyAlignment="1" applyProtection="1">
      <alignment vertical="center"/>
    </xf>
    <xf numFmtId="49" fontId="46" fillId="18" borderId="68" xfId="42" applyNumberFormat="1" applyFont="1" applyFill="1" applyBorder="1" applyAlignment="1" applyProtection="1">
      <alignment vertical="center"/>
    </xf>
    <xf numFmtId="49" fontId="34" fillId="18" borderId="14" xfId="42" applyNumberFormat="1" applyFont="1" applyFill="1" applyBorder="1" applyAlignment="1" applyProtection="1">
      <alignment vertical="center"/>
    </xf>
    <xf numFmtId="49" fontId="20" fillId="18" borderId="10" xfId="42" applyNumberFormat="1" applyFont="1" applyFill="1" applyBorder="1" applyAlignment="1" applyProtection="1">
      <alignment vertical="center"/>
    </xf>
    <xf numFmtId="49" fontId="52" fillId="18" borderId="15" xfId="42" applyNumberFormat="1" applyFont="1" applyFill="1" applyBorder="1" applyAlignment="1" applyProtection="1">
      <alignment vertical="center"/>
    </xf>
    <xf numFmtId="49" fontId="52" fillId="18" borderId="13" xfId="42" applyNumberFormat="1" applyFont="1" applyFill="1" applyBorder="1" applyAlignment="1" applyProtection="1">
      <alignment vertical="center"/>
    </xf>
    <xf numFmtId="49" fontId="20" fillId="18" borderId="14" xfId="42" applyNumberFormat="1" applyFont="1" applyFill="1" applyBorder="1" applyAlignment="1" applyProtection="1">
      <alignment horizontal="center" vertical="center"/>
    </xf>
    <xf numFmtId="49" fontId="20" fillId="18" borderId="14" xfId="42" applyNumberFormat="1" applyFont="1" applyFill="1" applyBorder="1" applyAlignment="1" applyProtection="1">
      <alignment vertical="center"/>
    </xf>
    <xf numFmtId="49" fontId="52" fillId="18" borderId="13" xfId="42" applyNumberFormat="1" applyFont="1" applyFill="1" applyBorder="1" applyAlignment="1" applyProtection="1">
      <alignment vertical="center"/>
      <protection locked="0"/>
    </xf>
    <xf numFmtId="49" fontId="34" fillId="18" borderId="14" xfId="42" applyNumberFormat="1" applyFont="1" applyFill="1" applyBorder="1" applyAlignment="1" applyProtection="1">
      <alignment vertical="center"/>
      <protection locked="0"/>
    </xf>
    <xf numFmtId="49" fontId="20" fillId="18" borderId="13" xfId="42" applyNumberFormat="1" applyFont="1" applyFill="1" applyBorder="1" applyAlignment="1" applyProtection="1">
      <alignment vertical="center"/>
    </xf>
    <xf numFmtId="49" fontId="46" fillId="18" borderId="14" xfId="42" applyNumberFormat="1" applyFont="1" applyFill="1" applyBorder="1" applyAlignment="1" applyProtection="1">
      <alignment vertical="center"/>
    </xf>
    <xf numFmtId="49" fontId="20" fillId="18" borderId="0" xfId="42" applyNumberFormat="1" applyFont="1" applyFill="1" applyBorder="1" applyAlignment="1" applyProtection="1">
      <alignment vertical="center"/>
    </xf>
    <xf numFmtId="49" fontId="52" fillId="18" borderId="74" xfId="42" applyNumberFormat="1" applyFont="1" applyFill="1" applyBorder="1" applyAlignment="1" applyProtection="1">
      <alignment horizontal="center" vertical="center"/>
    </xf>
    <xf numFmtId="49" fontId="20" fillId="18" borderId="13" xfId="42" applyNumberFormat="1" applyFont="1" applyFill="1" applyBorder="1" applyAlignment="1" applyProtection="1">
      <alignment vertical="center"/>
      <protection locked="0"/>
    </xf>
    <xf numFmtId="49" fontId="20" fillId="18" borderId="14" xfId="42" applyNumberFormat="1" applyFont="1" applyFill="1" applyBorder="1" applyAlignment="1" applyProtection="1">
      <alignment horizontal="center" vertical="center"/>
      <protection locked="0"/>
    </xf>
    <xf numFmtId="49" fontId="20" fillId="18" borderId="102" xfId="42" applyNumberFormat="1" applyFont="1" applyFill="1" applyBorder="1" applyAlignment="1" applyProtection="1">
      <alignment vertical="center"/>
    </xf>
    <xf numFmtId="49" fontId="46" fillId="18" borderId="13" xfId="42" applyNumberFormat="1" applyFont="1" applyFill="1" applyBorder="1" applyAlignment="1" applyProtection="1">
      <alignment vertical="center"/>
      <protection locked="0"/>
    </xf>
    <xf numFmtId="49" fontId="52" fillId="18" borderId="11" xfId="42" applyNumberFormat="1" applyFont="1" applyFill="1" applyBorder="1" applyAlignment="1" applyProtection="1">
      <alignment vertical="center"/>
    </xf>
    <xf numFmtId="49" fontId="52" fillId="18" borderId="10" xfId="42" applyNumberFormat="1" applyFont="1" applyFill="1" applyBorder="1" applyAlignment="1" applyProtection="1">
      <alignment horizontal="center" vertical="center"/>
    </xf>
    <xf numFmtId="49" fontId="34" fillId="18" borderId="14" xfId="42" applyNumberFormat="1" applyFont="1" applyFill="1" applyBorder="1" applyAlignment="1" applyProtection="1">
      <alignment horizontal="center" vertical="center"/>
    </xf>
    <xf numFmtId="49" fontId="52" fillId="18" borderId="14" xfId="42" applyNumberFormat="1" applyFont="1" applyFill="1" applyBorder="1" applyAlignment="1" applyProtection="1">
      <alignment vertical="center"/>
      <protection locked="0"/>
    </xf>
    <xf numFmtId="49" fontId="34" fillId="18" borderId="10" xfId="42" applyNumberFormat="1" applyFont="1" applyFill="1" applyBorder="1" applyAlignment="1" applyProtection="1">
      <alignment vertical="center"/>
    </xf>
    <xf numFmtId="49" fontId="42" fillId="18" borderId="11" xfId="42" applyNumberFormat="1" applyFont="1" applyFill="1" applyBorder="1" applyAlignment="1" applyProtection="1">
      <alignment vertical="center"/>
    </xf>
    <xf numFmtId="49" fontId="20" fillId="18" borderId="10" xfId="42" applyNumberFormat="1" applyFont="1" applyFill="1" applyBorder="1" applyAlignment="1" applyProtection="1">
      <alignment horizontal="center" vertical="center"/>
    </xf>
    <xf numFmtId="49" fontId="52" fillId="18" borderId="15" xfId="25" applyNumberFormat="1" applyFont="1" applyFill="1" applyBorder="1" applyAlignment="1" applyProtection="1">
      <alignment vertical="center"/>
    </xf>
    <xf numFmtId="49" fontId="34" fillId="18" borderId="15" xfId="42" applyNumberFormat="1" applyFont="1" applyFill="1" applyBorder="1" applyAlignment="1" applyProtection="1">
      <alignment horizontal="center" vertical="center"/>
    </xf>
    <xf numFmtId="49" fontId="52" fillId="18" borderId="15" xfId="42" applyNumberFormat="1" applyFont="1" applyFill="1" applyBorder="1" applyAlignment="1" applyProtection="1">
      <alignment horizontal="center" vertical="center"/>
    </xf>
    <xf numFmtId="49" fontId="34" fillId="18" borderId="0" xfId="42" applyNumberFormat="1" applyFont="1" applyFill="1" applyBorder="1" applyAlignment="1" applyProtection="1">
      <alignment vertical="center"/>
    </xf>
    <xf numFmtId="49" fontId="52" fillId="18" borderId="0" xfId="42" applyNumberFormat="1" applyFont="1" applyFill="1" applyBorder="1" applyAlignment="1" applyProtection="1">
      <alignment vertical="center"/>
    </xf>
    <xf numFmtId="49" fontId="20" fillId="18" borderId="29" xfId="42" applyNumberFormat="1" applyFont="1" applyFill="1" applyBorder="1" applyAlignment="1" applyProtection="1">
      <alignment vertical="center"/>
    </xf>
    <xf numFmtId="49" fontId="52" fillId="18" borderId="30" xfId="42" applyNumberFormat="1" applyFont="1" applyFill="1" applyBorder="1" applyAlignment="1" applyProtection="1">
      <alignment horizontal="center" vertical="center"/>
    </xf>
    <xf numFmtId="49" fontId="52" fillId="18" borderId="27" xfId="42" applyNumberFormat="1" applyFont="1" applyFill="1" applyBorder="1" applyAlignment="1" applyProtection="1">
      <alignment horizontal="center" vertical="center"/>
    </xf>
    <xf numFmtId="49" fontId="52" fillId="18" borderId="30" xfId="42" applyNumberFormat="1" applyFont="1" applyFill="1" applyBorder="1" applyAlignment="1" applyProtection="1">
      <alignment vertical="center"/>
    </xf>
    <xf numFmtId="49" fontId="20" fillId="18" borderId="29" xfId="42" applyNumberFormat="1" applyFont="1" applyFill="1" applyBorder="1" applyAlignment="1" applyProtection="1">
      <alignment vertical="center"/>
      <protection locked="0"/>
    </xf>
    <xf numFmtId="49" fontId="20" fillId="18" borderId="94" xfId="42" applyNumberFormat="1" applyFont="1" applyFill="1" applyBorder="1" applyAlignment="1" applyProtection="1">
      <alignment vertical="center"/>
    </xf>
    <xf numFmtId="49" fontId="20" fillId="18" borderId="115" xfId="42" applyNumberFormat="1" applyFont="1" applyFill="1" applyBorder="1" applyAlignment="1" applyProtection="1">
      <alignment vertical="center"/>
    </xf>
    <xf numFmtId="1" fontId="20" fillId="18" borderId="63" xfId="43" applyNumberFormat="1" applyFont="1" applyFill="1" applyBorder="1" applyAlignment="1">
      <alignment horizontal="center" vertical="center"/>
    </xf>
    <xf numFmtId="49" fontId="20" fillId="25" borderId="68" xfId="42" applyNumberFormat="1" applyFont="1" applyFill="1" applyBorder="1" applyAlignment="1" applyProtection="1">
      <alignment vertical="center"/>
    </xf>
    <xf numFmtId="49" fontId="52" fillId="25" borderId="69" xfId="42" applyNumberFormat="1" applyFont="1" applyFill="1" applyBorder="1" applyAlignment="1" applyProtection="1">
      <alignment vertical="center"/>
    </xf>
    <xf numFmtId="49" fontId="34" fillId="25" borderId="15" xfId="42" applyNumberFormat="1" applyFont="1" applyFill="1" applyBorder="1" applyAlignment="1" applyProtection="1">
      <alignment vertical="center"/>
    </xf>
    <xf numFmtId="49" fontId="20" fillId="25" borderId="15" xfId="42" applyNumberFormat="1" applyFont="1" applyFill="1" applyBorder="1" applyAlignment="1" applyProtection="1">
      <alignment vertical="center"/>
    </xf>
    <xf numFmtId="49" fontId="52" fillId="25" borderId="14" xfId="42" applyNumberFormat="1" applyFont="1" applyFill="1" applyBorder="1" applyAlignment="1" applyProtection="1">
      <alignment vertical="center"/>
    </xf>
    <xf numFmtId="49" fontId="52" fillId="25" borderId="15" xfId="42" applyNumberFormat="1" applyFont="1" applyFill="1" applyBorder="1" applyAlignment="1" applyProtection="1">
      <alignment vertical="center"/>
    </xf>
    <xf numFmtId="49" fontId="20" fillId="25" borderId="14" xfId="42" applyNumberFormat="1" applyFont="1" applyFill="1" applyBorder="1" applyAlignment="1" applyProtection="1">
      <alignment horizontal="center" vertical="center"/>
    </xf>
    <xf numFmtId="49" fontId="34" fillId="25" borderId="14" xfId="42" applyNumberFormat="1" applyFont="1" applyFill="1" applyBorder="1" applyAlignment="1" applyProtection="1">
      <alignment vertical="center"/>
    </xf>
    <xf numFmtId="49" fontId="20" fillId="25" borderId="14" xfId="42" applyNumberFormat="1" applyFont="1" applyFill="1" applyBorder="1" applyAlignment="1" applyProtection="1">
      <alignment vertical="center"/>
    </xf>
    <xf numFmtId="49" fontId="52" fillId="25" borderId="14" xfId="42" applyNumberFormat="1" applyFont="1" applyFill="1" applyBorder="1" applyAlignment="1" applyProtection="1">
      <alignment horizontal="center" vertical="center"/>
    </xf>
    <xf numFmtId="49" fontId="34" fillId="25" borderId="14" xfId="42" applyNumberFormat="1" applyFont="1" applyFill="1" applyBorder="1" applyAlignment="1" applyProtection="1">
      <alignment horizontal="center" vertical="center"/>
    </xf>
    <xf numFmtId="49" fontId="20" fillId="25" borderId="27" xfId="42" applyNumberFormat="1" applyFont="1" applyFill="1" applyBorder="1" applyAlignment="1" applyProtection="1">
      <alignment vertical="center"/>
    </xf>
    <xf numFmtId="49" fontId="34" fillId="25" borderId="69" xfId="42" applyNumberFormat="1" applyFont="1" applyFill="1" applyBorder="1" applyAlignment="1" applyProtection="1">
      <alignment vertical="center"/>
    </xf>
    <xf numFmtId="49" fontId="52" fillId="25" borderId="69" xfId="42" applyNumberFormat="1" applyFont="1" applyFill="1" applyBorder="1" applyAlignment="1" applyProtection="1">
      <alignment horizontal="center" vertical="center"/>
    </xf>
    <xf numFmtId="49" fontId="20" fillId="25" borderId="39" xfId="42" applyNumberFormat="1" applyFont="1" applyFill="1" applyBorder="1" applyAlignment="1" applyProtection="1">
      <alignment vertical="center"/>
    </xf>
    <xf numFmtId="49" fontId="34" fillId="25" borderId="74" xfId="42" applyNumberFormat="1" applyFont="1" applyFill="1" applyBorder="1" applyAlignment="1" applyProtection="1">
      <alignment vertical="center"/>
    </xf>
    <xf numFmtId="49" fontId="52" fillId="25" borderId="11" xfId="42" applyNumberFormat="1" applyFont="1" applyFill="1" applyBorder="1" applyAlignment="1" applyProtection="1">
      <alignment vertical="center"/>
    </xf>
    <xf numFmtId="49" fontId="52" fillId="25" borderId="10" xfId="42" applyNumberFormat="1" applyFont="1" applyFill="1" applyBorder="1" applyAlignment="1" applyProtection="1">
      <alignment vertical="center"/>
    </xf>
    <xf numFmtId="49" fontId="34" fillId="25" borderId="11" xfId="42" applyNumberFormat="1" applyFont="1" applyFill="1" applyBorder="1" applyAlignment="1" applyProtection="1">
      <alignment vertical="center"/>
    </xf>
    <xf numFmtId="49" fontId="34" fillId="25" borderId="10" xfId="42" applyNumberFormat="1" applyFont="1" applyFill="1" applyBorder="1" applyAlignment="1" applyProtection="1">
      <alignment vertical="center"/>
    </xf>
    <xf numFmtId="49" fontId="34" fillId="25" borderId="10" xfId="42" applyNumberFormat="1" applyFont="1" applyFill="1" applyBorder="1" applyAlignment="1" applyProtection="1">
      <alignment horizontal="center" vertical="center"/>
    </xf>
    <xf numFmtId="49" fontId="20" fillId="25" borderId="11" xfId="42" applyNumberFormat="1" applyFont="1" applyFill="1" applyBorder="1" applyAlignment="1" applyProtection="1">
      <alignment vertical="center"/>
    </xf>
    <xf numFmtId="49" fontId="34" fillId="25" borderId="0" xfId="42" applyNumberFormat="1" applyFont="1" applyFill="1" applyBorder="1" applyAlignment="1" applyProtection="1">
      <alignment vertical="center"/>
    </xf>
    <xf numFmtId="49" fontId="46" fillId="25" borderId="68" xfId="42" applyNumberFormat="1" applyFont="1" applyFill="1" applyBorder="1" applyAlignment="1" applyProtection="1">
      <alignment vertical="center"/>
    </xf>
    <xf numFmtId="49" fontId="52" fillId="25" borderId="0" xfId="42" applyNumberFormat="1" applyFont="1" applyFill="1" applyBorder="1" applyAlignment="1" applyProtection="1">
      <alignment vertical="center"/>
    </xf>
    <xf numFmtId="49" fontId="52" fillId="25" borderId="68" xfId="42" applyNumberFormat="1" applyFont="1" applyFill="1" applyBorder="1" applyAlignment="1" applyProtection="1">
      <alignment vertical="center"/>
    </xf>
    <xf numFmtId="166" fontId="20" fillId="18" borderId="88" xfId="42" applyFont="1" applyFill="1" applyBorder="1" applyAlignment="1" applyProtection="1">
      <alignment horizontal="center" vertical="center"/>
    </xf>
    <xf numFmtId="49" fontId="61" fillId="25" borderId="14" xfId="42" applyNumberFormat="1" applyFont="1" applyFill="1" applyBorder="1" applyAlignment="1" applyProtection="1">
      <alignment vertical="center"/>
    </xf>
    <xf numFmtId="49" fontId="34" fillId="25" borderId="10" xfId="25" applyNumberFormat="1" applyFont="1" applyFill="1" applyBorder="1" applyAlignment="1" applyProtection="1">
      <alignment vertical="center"/>
    </xf>
    <xf numFmtId="49" fontId="34" fillId="25" borderId="69" xfId="42" applyNumberFormat="1" applyFont="1" applyFill="1" applyBorder="1" applyAlignment="1" applyProtection="1">
      <alignment horizontal="center" vertical="center"/>
    </xf>
    <xf numFmtId="0" fontId="19" fillId="27" borderId="0" xfId="43" applyFont="1" applyFill="1" applyAlignment="1">
      <alignment horizontal="center" vertical="center"/>
    </xf>
    <xf numFmtId="0" fontId="22" fillId="27" borderId="0" xfId="43" applyFont="1" applyFill="1" applyAlignment="1">
      <alignment horizontal="center" vertical="center"/>
    </xf>
    <xf numFmtId="49" fontId="52" fillId="25" borderId="74" xfId="42" applyNumberFormat="1" applyFont="1" applyFill="1" applyBorder="1" applyAlignment="1" applyProtection="1">
      <alignment vertical="center"/>
    </xf>
    <xf numFmtId="49" fontId="52" fillId="18" borderId="73" xfId="42" applyNumberFormat="1" applyFont="1" applyFill="1" applyBorder="1" applyAlignment="1" applyProtection="1">
      <alignment vertical="center"/>
    </xf>
    <xf numFmtId="49" fontId="34" fillId="18" borderId="74" xfId="42" applyNumberFormat="1" applyFont="1" applyFill="1" applyBorder="1" applyAlignment="1" applyProtection="1">
      <alignment vertical="center"/>
    </xf>
    <xf numFmtId="49" fontId="34" fillId="25" borderId="73" xfId="42" applyNumberFormat="1" applyFont="1" applyFill="1" applyBorder="1" applyAlignment="1" applyProtection="1">
      <alignment vertical="center"/>
    </xf>
    <xf numFmtId="49" fontId="46" fillId="18" borderId="73" xfId="42" applyNumberFormat="1" applyFont="1" applyFill="1" applyBorder="1" applyAlignment="1" applyProtection="1">
      <alignment vertical="center"/>
      <protection locked="0"/>
    </xf>
    <xf numFmtId="49" fontId="52" fillId="18" borderId="74" xfId="42" applyNumberFormat="1" applyFont="1" applyFill="1" applyBorder="1" applyAlignment="1" applyProtection="1">
      <alignment vertical="center"/>
      <protection locked="0"/>
    </xf>
    <xf numFmtId="49" fontId="34" fillId="18" borderId="74" xfId="42" applyNumberFormat="1" applyFont="1" applyFill="1" applyBorder="1" applyAlignment="1" applyProtection="1">
      <alignment horizontal="center" vertical="center"/>
    </xf>
    <xf numFmtId="49" fontId="20" fillId="25" borderId="11" xfId="25" applyNumberFormat="1" applyFont="1" applyFill="1" applyBorder="1" applyAlignment="1" applyProtection="1">
      <alignment vertical="center"/>
    </xf>
    <xf numFmtId="49" fontId="34" fillId="18" borderId="73" xfId="42" applyNumberFormat="1" applyFont="1" applyFill="1" applyBorder="1" applyAlignment="1" applyProtection="1">
      <alignment vertical="center"/>
    </xf>
    <xf numFmtId="49" fontId="52" fillId="25" borderId="113" xfId="42" applyNumberFormat="1" applyFont="1" applyFill="1" applyBorder="1" applyAlignment="1" applyProtection="1">
      <alignment vertical="center"/>
    </xf>
    <xf numFmtId="49" fontId="20" fillId="18" borderId="113" xfId="42" applyNumberFormat="1" applyFont="1" applyFill="1" applyBorder="1" applyAlignment="1" applyProtection="1">
      <alignment vertical="center"/>
    </xf>
    <xf numFmtId="49" fontId="52" fillId="18" borderId="113" xfId="42" applyNumberFormat="1" applyFont="1" applyFill="1" applyBorder="1" applyAlignment="1" applyProtection="1">
      <alignment vertical="center"/>
    </xf>
    <xf numFmtId="49" fontId="52" fillId="18" borderId="132" xfId="42" applyNumberFormat="1" applyFont="1" applyFill="1" applyBorder="1" applyAlignment="1" applyProtection="1">
      <alignment vertical="center"/>
    </xf>
    <xf numFmtId="49" fontId="52" fillId="25" borderId="132" xfId="42" applyNumberFormat="1" applyFont="1" applyFill="1" applyBorder="1" applyAlignment="1" applyProtection="1">
      <alignment vertical="center"/>
    </xf>
    <xf numFmtId="49" fontId="52" fillId="18" borderId="113" xfId="42" applyNumberFormat="1" applyFont="1" applyFill="1" applyBorder="1" applyAlignment="1" applyProtection="1">
      <alignment horizontal="center" vertical="center"/>
    </xf>
    <xf numFmtId="49" fontId="20" fillId="25" borderId="113" xfId="42" applyNumberFormat="1" applyFont="1" applyFill="1" applyBorder="1" applyAlignment="1" applyProtection="1">
      <alignment vertical="center"/>
    </xf>
    <xf numFmtId="49" fontId="20" fillId="18" borderId="132" xfId="42" applyNumberFormat="1" applyFont="1" applyFill="1" applyBorder="1" applyAlignment="1" applyProtection="1">
      <alignment vertical="center"/>
      <protection locked="0"/>
    </xf>
    <xf numFmtId="49" fontId="34" fillId="18" borderId="113" xfId="42" applyNumberFormat="1" applyFont="1" applyFill="1" applyBorder="1" applyAlignment="1" applyProtection="1">
      <alignment vertical="center"/>
    </xf>
    <xf numFmtId="49" fontId="46" fillId="18" borderId="132" xfId="42" applyNumberFormat="1" applyFont="1" applyFill="1" applyBorder="1" applyAlignment="1" applyProtection="1">
      <alignment vertical="center"/>
    </xf>
    <xf numFmtId="0" fontId="20" fillId="0" borderId="133" xfId="43" applyFont="1" applyBorder="1" applyAlignment="1">
      <alignment horizontal="center" vertical="center"/>
    </xf>
    <xf numFmtId="0" fontId="47" fillId="18" borderId="55" xfId="43" applyFont="1" applyFill="1" applyBorder="1" applyAlignment="1">
      <alignment horizontal="center" vertical="center"/>
    </xf>
    <xf numFmtId="0" fontId="29" fillId="18" borderId="133" xfId="43" applyFont="1" applyFill="1" applyBorder="1" applyAlignment="1">
      <alignment horizontal="left" vertical="center"/>
    </xf>
    <xf numFmtId="0" fontId="29" fillId="18" borderId="134" xfId="43" applyFont="1" applyFill="1" applyBorder="1" applyAlignment="1">
      <alignment horizontal="center" vertical="center"/>
    </xf>
    <xf numFmtId="49" fontId="20" fillId="18" borderId="11" xfId="42" applyNumberFormat="1" applyFont="1" applyFill="1" applyBorder="1" applyAlignment="1" applyProtection="1">
      <alignment vertical="center"/>
      <protection locked="0"/>
    </xf>
    <xf numFmtId="49" fontId="34" fillId="18" borderId="10" xfId="42" applyNumberFormat="1" applyFont="1" applyFill="1" applyBorder="1" applyAlignment="1" applyProtection="1">
      <alignment vertical="center"/>
      <protection locked="0"/>
    </xf>
    <xf numFmtId="0" fontId="20" fillId="25" borderId="133" xfId="43" applyFont="1" applyFill="1" applyBorder="1" applyAlignment="1">
      <alignment horizontal="center" vertical="center"/>
    </xf>
    <xf numFmtId="0" fontId="20" fillId="25" borderId="65" xfId="43" applyFont="1" applyFill="1" applyBorder="1" applyAlignment="1">
      <alignment horizontal="center" vertical="center"/>
    </xf>
    <xf numFmtId="49" fontId="34" fillId="18" borderId="13" xfId="42" applyNumberFormat="1" applyFont="1" applyFill="1" applyBorder="1" applyAlignment="1" applyProtection="1">
      <alignment vertical="center"/>
    </xf>
    <xf numFmtId="49" fontId="34" fillId="18" borderId="11" xfId="42" applyNumberFormat="1" applyFont="1" applyFill="1" applyBorder="1" applyAlignment="1" applyProtection="1">
      <alignment vertical="center"/>
    </xf>
    <xf numFmtId="49" fontId="52" fillId="25" borderId="10" xfId="25" applyNumberFormat="1" applyFont="1" applyFill="1" applyBorder="1" applyAlignment="1" applyProtection="1">
      <alignment vertical="center"/>
    </xf>
    <xf numFmtId="49" fontId="20" fillId="25" borderId="11" xfId="42" applyNumberFormat="1" applyFont="1" applyFill="1" applyBorder="1" applyAlignment="1" applyProtection="1">
      <alignment vertical="center"/>
      <protection locked="0"/>
    </xf>
    <xf numFmtId="49" fontId="20" fillId="25" borderId="10" xfId="42" applyNumberFormat="1" applyFont="1" applyFill="1" applyBorder="1" applyAlignment="1" applyProtection="1">
      <alignment vertical="center"/>
    </xf>
    <xf numFmtId="49" fontId="42" fillId="25" borderId="11" xfId="42" applyNumberFormat="1" applyFont="1" applyFill="1" applyBorder="1" applyAlignment="1" applyProtection="1">
      <alignment vertical="center"/>
    </xf>
    <xf numFmtId="49" fontId="20" fillId="25" borderId="76" xfId="42" applyNumberFormat="1" applyFont="1" applyFill="1" applyBorder="1" applyAlignment="1" applyProtection="1">
      <alignment vertical="center"/>
    </xf>
    <xf numFmtId="49" fontId="34" fillId="18" borderId="98" xfId="42" applyNumberFormat="1" applyFont="1" applyFill="1" applyBorder="1" applyAlignment="1" applyProtection="1">
      <alignment vertical="center"/>
    </xf>
    <xf numFmtId="49" fontId="34" fillId="18" borderId="112" xfId="25" applyNumberFormat="1" applyFont="1" applyFill="1" applyBorder="1" applyAlignment="1" applyProtection="1">
      <alignment vertical="center"/>
    </xf>
    <xf numFmtId="0" fontId="20" fillId="18" borderId="58" xfId="43" applyFont="1" applyFill="1" applyBorder="1" applyAlignment="1">
      <alignment horizontal="center" vertical="center"/>
    </xf>
    <xf numFmtId="49" fontId="20" fillId="18" borderId="74" xfId="42" applyNumberFormat="1" applyFont="1" applyFill="1" applyBorder="1" applyAlignment="1" applyProtection="1">
      <alignment vertical="center"/>
    </xf>
    <xf numFmtId="49" fontId="48" fillId="18" borderId="10" xfId="42" applyNumberFormat="1" applyFont="1" applyFill="1" applyBorder="1" applyAlignment="1" applyProtection="1">
      <alignment vertical="center"/>
    </xf>
    <xf numFmtId="0" fontId="20" fillId="18" borderId="64" xfId="43" applyFont="1" applyFill="1" applyBorder="1" applyAlignment="1">
      <alignment horizontal="center" vertical="center"/>
    </xf>
    <xf numFmtId="0" fontId="29" fillId="18" borderId="64" xfId="43" applyFont="1" applyFill="1" applyBorder="1" applyAlignment="1">
      <alignment horizontal="center" vertical="center"/>
    </xf>
    <xf numFmtId="0" fontId="29" fillId="18" borderId="129" xfId="43" applyFont="1" applyFill="1" applyBorder="1" applyAlignment="1">
      <alignment horizontal="left" vertical="center"/>
    </xf>
    <xf numFmtId="49" fontId="20" fillId="18" borderId="30" xfId="42" applyNumberFormat="1" applyFont="1" applyFill="1" applyBorder="1" applyAlignment="1" applyProtection="1">
      <alignment vertical="center"/>
    </xf>
    <xf numFmtId="49" fontId="46" fillId="18" borderId="11" xfId="42" applyNumberFormat="1" applyFont="1" applyFill="1" applyBorder="1" applyAlignment="1" applyProtection="1">
      <alignment vertical="center"/>
    </xf>
    <xf numFmtId="49" fontId="46" fillId="18" borderId="10" xfId="42" applyNumberFormat="1" applyFont="1" applyFill="1" applyBorder="1" applyAlignment="1" applyProtection="1">
      <alignment vertical="center"/>
    </xf>
    <xf numFmtId="49" fontId="20" fillId="18" borderId="30" xfId="42" applyNumberFormat="1" applyFont="1" applyFill="1" applyBorder="1" applyAlignment="1" applyProtection="1">
      <alignment vertical="center"/>
      <protection locked="0"/>
    </xf>
    <xf numFmtId="49" fontId="20" fillId="18" borderId="69" xfId="42" applyNumberFormat="1" applyFont="1" applyFill="1" applyBorder="1" applyAlignment="1" applyProtection="1">
      <alignment vertical="center"/>
    </xf>
    <xf numFmtId="49" fontId="20" fillId="25" borderId="10" xfId="42" applyNumberFormat="1" applyFont="1" applyFill="1" applyBorder="1" applyAlignment="1" applyProtection="1">
      <alignment vertical="center"/>
      <protection locked="0"/>
    </xf>
    <xf numFmtId="49" fontId="20" fillId="18" borderId="10" xfId="42" applyNumberFormat="1" applyFont="1" applyFill="1" applyBorder="1" applyAlignment="1" applyProtection="1">
      <alignment vertical="center"/>
      <protection locked="0"/>
    </xf>
    <xf numFmtId="166" fontId="20" fillId="18" borderId="42" xfId="42" applyFont="1" applyFill="1" applyBorder="1" applyAlignment="1" applyProtection="1">
      <alignment horizontal="center" vertical="center"/>
    </xf>
    <xf numFmtId="0" fontId="37" fillId="18" borderId="36" xfId="43" applyFont="1" applyFill="1" applyBorder="1" applyAlignment="1">
      <alignment horizontal="center" vertical="center"/>
    </xf>
    <xf numFmtId="49" fontId="34" fillId="25" borderId="11" xfId="42" applyNumberFormat="1" applyFont="1" applyFill="1" applyBorder="1" applyAlignment="1" applyProtection="1">
      <alignment horizontal="center" vertical="center"/>
    </xf>
    <xf numFmtId="49" fontId="20" fillId="25" borderId="11" xfId="42" applyNumberFormat="1" applyFont="1" applyFill="1" applyBorder="1" applyAlignment="1" applyProtection="1">
      <alignment horizontal="center" vertical="center"/>
    </xf>
    <xf numFmtId="49" fontId="20" fillId="25" borderId="10" xfId="42" applyNumberFormat="1" applyFont="1" applyFill="1" applyBorder="1" applyAlignment="1" applyProtection="1">
      <alignment horizontal="center" vertical="center"/>
    </xf>
    <xf numFmtId="49" fontId="34" fillId="25" borderId="13" xfId="42" applyNumberFormat="1" applyFont="1" applyFill="1" applyBorder="1" applyAlignment="1" applyProtection="1">
      <alignment vertical="center"/>
    </xf>
    <xf numFmtId="49" fontId="52" fillId="25" borderId="73" xfId="42" applyNumberFormat="1" applyFont="1" applyFill="1" applyBorder="1" applyAlignment="1" applyProtection="1">
      <alignment vertical="center"/>
    </xf>
    <xf numFmtId="49" fontId="20" fillId="18" borderId="15" xfId="42" applyNumberFormat="1" applyFont="1" applyFill="1" applyBorder="1" applyAlignment="1" applyProtection="1">
      <alignment horizontal="center" vertical="center"/>
    </xf>
    <xf numFmtId="49" fontId="34" fillId="18" borderId="39" xfId="42" applyNumberFormat="1" applyFont="1" applyFill="1" applyBorder="1" applyAlignment="1" applyProtection="1">
      <alignment vertical="center"/>
    </xf>
    <xf numFmtId="49" fontId="20" fillId="18" borderId="41" xfId="42" applyNumberFormat="1" applyFont="1" applyFill="1" applyBorder="1" applyAlignment="1" applyProtection="1">
      <alignment vertical="center"/>
    </xf>
    <xf numFmtId="49" fontId="52" fillId="18" borderId="14" xfId="42" applyNumberFormat="1" applyFont="1" applyFill="1" applyBorder="1" applyAlignment="1" applyProtection="1">
      <alignment horizontal="left" vertical="center"/>
      <protection locked="0"/>
    </xf>
    <xf numFmtId="49" fontId="58" fillId="18" borderId="15" xfId="42" applyNumberFormat="1" applyFont="1" applyFill="1" applyBorder="1" applyAlignment="1" applyProtection="1">
      <alignment vertical="center"/>
    </xf>
    <xf numFmtId="49" fontId="52" fillId="18" borderId="106" xfId="42" applyNumberFormat="1" applyFont="1" applyFill="1" applyBorder="1" applyAlignment="1" applyProtection="1">
      <alignment vertical="center"/>
    </xf>
    <xf numFmtId="49" fontId="52" fillId="18" borderId="10" xfId="25" applyNumberFormat="1" applyFont="1" applyFill="1" applyBorder="1" applyAlignment="1" applyProtection="1">
      <alignment vertical="center"/>
    </xf>
    <xf numFmtId="49" fontId="52" fillId="18" borderId="105" xfId="25" applyNumberFormat="1" applyFont="1" applyFill="1" applyBorder="1" applyAlignment="1" applyProtection="1">
      <alignment vertical="center"/>
    </xf>
    <xf numFmtId="49" fontId="52" fillId="18" borderId="131" xfId="25" applyNumberFormat="1" applyFont="1" applyFill="1" applyBorder="1" applyAlignment="1" applyProtection="1">
      <alignment vertical="center"/>
    </xf>
    <xf numFmtId="49" fontId="52" fillId="18" borderId="13" xfId="25" applyNumberFormat="1" applyFont="1" applyFill="1" applyBorder="1" applyAlignment="1" applyProtection="1">
      <alignment vertical="center"/>
    </xf>
    <xf numFmtId="49" fontId="52" fillId="18" borderId="41" xfId="42" applyNumberFormat="1" applyFont="1" applyFill="1" applyBorder="1" applyAlignment="1" applyProtection="1">
      <alignment vertical="center"/>
    </xf>
    <xf numFmtId="49" fontId="34" fillId="18" borderId="13" xfId="42" applyNumberFormat="1" applyFont="1" applyFill="1" applyBorder="1" applyAlignment="1" applyProtection="1">
      <alignment vertical="center"/>
      <protection locked="0"/>
    </xf>
    <xf numFmtId="49" fontId="20" fillId="18" borderId="14" xfId="42" applyNumberFormat="1" applyFont="1" applyFill="1" applyBorder="1" applyAlignment="1" applyProtection="1">
      <alignment vertical="center"/>
      <protection locked="0"/>
    </xf>
    <xf numFmtId="49" fontId="34" fillId="18" borderId="13" xfId="42" applyNumberFormat="1" applyFont="1" applyFill="1" applyBorder="1" applyAlignment="1" applyProtection="1">
      <alignment horizontal="center" vertical="center"/>
    </xf>
    <xf numFmtId="49" fontId="34" fillId="18" borderId="41" xfId="42" applyNumberFormat="1" applyFont="1" applyFill="1" applyBorder="1" applyAlignment="1" applyProtection="1">
      <alignment vertical="center"/>
    </xf>
    <xf numFmtId="49" fontId="52" fillId="18" borderId="27" xfId="42" applyNumberFormat="1" applyFont="1" applyFill="1" applyBorder="1" applyAlignment="1" applyProtection="1">
      <alignment vertical="center"/>
    </xf>
    <xf numFmtId="49" fontId="20" fillId="18" borderId="29" xfId="42" applyNumberFormat="1" applyFont="1" applyFill="1" applyBorder="1" applyAlignment="1" applyProtection="1">
      <alignment horizontal="center" vertical="center"/>
    </xf>
    <xf numFmtId="49" fontId="20" fillId="18" borderId="30" xfId="42" applyNumberFormat="1" applyFont="1" applyFill="1" applyBorder="1" applyAlignment="1" applyProtection="1">
      <alignment horizontal="center" vertical="center"/>
    </xf>
    <xf numFmtId="49" fontId="52" fillId="18" borderId="44" xfId="42" applyNumberFormat="1" applyFont="1" applyFill="1" applyBorder="1" applyAlignment="1" applyProtection="1">
      <alignment vertical="center"/>
    </xf>
    <xf numFmtId="49" fontId="52" fillId="18" borderId="69" xfId="42" applyNumberFormat="1" applyFont="1" applyFill="1" applyBorder="1" applyAlignment="1" applyProtection="1">
      <alignment vertical="center"/>
      <protection locked="0"/>
    </xf>
    <xf numFmtId="49" fontId="52" fillId="18" borderId="39" xfId="42" applyNumberFormat="1" applyFont="1" applyFill="1" applyBorder="1" applyAlignment="1" applyProtection="1">
      <alignment vertical="center"/>
    </xf>
    <xf numFmtId="49" fontId="52" fillId="18" borderId="58" xfId="42" applyNumberFormat="1" applyFont="1" applyFill="1" applyBorder="1" applyAlignment="1" applyProtection="1">
      <alignment vertical="center"/>
    </xf>
    <xf numFmtId="49" fontId="34" fillId="18" borderId="114" xfId="25" applyNumberFormat="1" applyFont="1" applyFill="1" applyBorder="1" applyAlignment="1" applyProtection="1">
      <alignment vertical="center"/>
    </xf>
    <xf numFmtId="49" fontId="52" fillId="18" borderId="0" xfId="42" applyNumberFormat="1" applyFont="1" applyFill="1" applyBorder="1" applyAlignment="1" applyProtection="1">
      <alignment horizontal="center" vertical="center"/>
    </xf>
    <xf numFmtId="49" fontId="20" fillId="18" borderId="12" xfId="42" applyNumberFormat="1" applyFont="1" applyFill="1" applyBorder="1" applyAlignment="1" applyProtection="1">
      <alignment vertical="center"/>
      <protection locked="0"/>
    </xf>
    <xf numFmtId="49" fontId="20" fillId="25" borderId="102" xfId="42" applyNumberFormat="1" applyFont="1" applyFill="1" applyBorder="1" applyAlignment="1" applyProtection="1">
      <alignment horizontal="center" vertical="center"/>
    </xf>
    <xf numFmtId="49" fontId="20" fillId="25" borderId="108" xfId="42" applyNumberFormat="1" applyFont="1" applyFill="1" applyBorder="1" applyAlignment="1" applyProtection="1">
      <alignment vertical="center"/>
    </xf>
    <xf numFmtId="49" fontId="20" fillId="25" borderId="0" xfId="42" applyNumberFormat="1" applyFont="1" applyFill="1" applyBorder="1" applyAlignment="1" applyProtection="1">
      <alignment vertical="center"/>
    </xf>
    <xf numFmtId="49" fontId="20" fillId="25" borderId="94" xfId="42" applyNumberFormat="1" applyFont="1" applyFill="1" applyBorder="1" applyAlignment="1" applyProtection="1">
      <alignment vertical="center"/>
    </xf>
    <xf numFmtId="49" fontId="34" fillId="25" borderId="95" xfId="42" applyNumberFormat="1" applyFont="1" applyFill="1" applyBorder="1" applyAlignment="1" applyProtection="1">
      <alignment vertical="center"/>
    </xf>
    <xf numFmtId="49" fontId="52" fillId="25" borderId="68" xfId="42" applyNumberFormat="1" applyFont="1" applyFill="1" applyBorder="1" applyAlignment="1" applyProtection="1">
      <alignment horizontal="center" vertical="center"/>
    </xf>
    <xf numFmtId="49" fontId="52" fillId="25" borderId="86" xfId="42" applyNumberFormat="1" applyFont="1" applyFill="1" applyBorder="1" applyAlignment="1" applyProtection="1">
      <alignment horizontal="center" vertical="center"/>
    </xf>
    <xf numFmtId="49" fontId="34" fillId="25" borderId="87" xfId="42" applyNumberFormat="1" applyFont="1" applyFill="1" applyBorder="1" applyAlignment="1" applyProtection="1">
      <alignment vertical="center"/>
    </xf>
    <xf numFmtId="49" fontId="34" fillId="25" borderId="131" xfId="42" applyNumberFormat="1" applyFont="1" applyFill="1" applyBorder="1" applyAlignment="1" applyProtection="1">
      <alignment vertical="center"/>
    </xf>
    <xf numFmtId="49" fontId="52" fillId="25" borderId="112" xfId="42" applyNumberFormat="1" applyFont="1" applyFill="1" applyBorder="1" applyAlignment="1" applyProtection="1">
      <alignment vertical="center"/>
    </xf>
    <xf numFmtId="49" fontId="52" fillId="25" borderId="12" xfId="42" applyNumberFormat="1" applyFont="1" applyFill="1" applyBorder="1" applyAlignment="1" applyProtection="1">
      <alignment vertical="center"/>
    </xf>
    <xf numFmtId="49" fontId="20" fillId="25" borderId="68" xfId="42" applyNumberFormat="1" applyFont="1" applyFill="1" applyBorder="1" applyAlignment="1" applyProtection="1">
      <alignment horizontal="center" vertical="center"/>
    </xf>
    <xf numFmtId="49" fontId="20" fillId="25" borderId="106" xfId="42" applyNumberFormat="1" applyFont="1" applyFill="1" applyBorder="1" applyAlignment="1" applyProtection="1">
      <alignment horizontal="center" vertical="center"/>
    </xf>
    <xf numFmtId="49" fontId="20" fillId="25" borderId="105" xfId="42" applyNumberFormat="1" applyFont="1" applyFill="1" applyBorder="1" applyAlignment="1" applyProtection="1">
      <alignment horizontal="center" vertical="center"/>
    </xf>
    <xf numFmtId="49" fontId="52" fillId="25" borderId="74" xfId="42" applyNumberFormat="1" applyFont="1" applyFill="1" applyBorder="1" applyAlignment="1" applyProtection="1">
      <alignment horizontal="center" vertical="center"/>
    </xf>
    <xf numFmtId="49" fontId="52" fillId="25" borderId="114" xfId="42" applyNumberFormat="1" applyFont="1" applyFill="1" applyBorder="1" applyAlignment="1" applyProtection="1">
      <alignment vertical="center"/>
    </xf>
    <xf numFmtId="49" fontId="20" fillId="25" borderId="112" xfId="42" applyNumberFormat="1" applyFont="1" applyFill="1" applyBorder="1" applyAlignment="1" applyProtection="1">
      <alignment vertical="center"/>
    </xf>
    <xf numFmtId="49" fontId="52" fillId="25" borderId="131" xfId="25" applyNumberFormat="1" applyFont="1" applyFill="1" applyBorder="1" applyAlignment="1" applyProtection="1">
      <alignment vertical="center"/>
    </xf>
    <xf numFmtId="49" fontId="20" fillId="25" borderId="101" xfId="42" applyNumberFormat="1" applyFont="1" applyFill="1" applyBorder="1" applyAlignment="1" applyProtection="1">
      <alignment vertical="center"/>
    </xf>
    <xf numFmtId="49" fontId="34" fillId="25" borderId="30" xfId="42" applyNumberFormat="1" applyFont="1" applyFill="1" applyBorder="1" applyAlignment="1" applyProtection="1">
      <alignment horizontal="center" vertical="center"/>
    </xf>
    <xf numFmtId="49" fontId="34" fillId="25" borderId="112" xfId="25" applyNumberFormat="1" applyFont="1" applyFill="1" applyBorder="1" applyAlignment="1" applyProtection="1">
      <alignment vertical="center"/>
    </xf>
    <xf numFmtId="49" fontId="34" fillId="25" borderId="114" xfId="25" applyNumberFormat="1" applyFont="1" applyFill="1" applyBorder="1" applyAlignment="1" applyProtection="1">
      <alignment vertical="center"/>
    </xf>
    <xf numFmtId="49" fontId="46" fillId="25" borderId="113" xfId="42" applyNumberFormat="1" applyFont="1" applyFill="1" applyBorder="1" applyAlignment="1" applyProtection="1">
      <alignment vertical="center"/>
    </xf>
    <xf numFmtId="49" fontId="34" fillId="25" borderId="10" xfId="42" applyNumberFormat="1" applyFont="1" applyFill="1" applyBorder="1" applyAlignment="1" applyProtection="1">
      <alignment vertical="center"/>
      <protection locked="0"/>
    </xf>
    <xf numFmtId="49" fontId="20" fillId="25" borderId="11" xfId="42" applyNumberFormat="1" applyFont="1" applyFill="1" applyBorder="1" applyAlignment="1" applyProtection="1">
      <alignment vertical="center" textRotation="255"/>
    </xf>
    <xf numFmtId="49" fontId="53" fillId="25" borderId="15" xfId="42" applyNumberFormat="1" applyFont="1" applyFill="1" applyBorder="1" applyAlignment="1" applyProtection="1">
      <alignment vertical="center"/>
    </xf>
    <xf numFmtId="49" fontId="20" fillId="25" borderId="75" xfId="42" applyNumberFormat="1" applyFont="1" applyFill="1" applyBorder="1" applyAlignment="1" applyProtection="1">
      <alignment horizontal="center" vertical="center"/>
    </xf>
    <xf numFmtId="49" fontId="34" fillId="18" borderId="42" xfId="42" applyNumberFormat="1" applyFont="1" applyFill="1" applyBorder="1" applyAlignment="1" applyProtection="1">
      <alignment vertical="center"/>
    </xf>
    <xf numFmtId="49" fontId="34" fillId="18" borderId="105" xfId="42" applyNumberFormat="1" applyFont="1" applyFill="1" applyBorder="1" applyAlignment="1" applyProtection="1">
      <alignment vertical="center"/>
    </xf>
    <xf numFmtId="49" fontId="34" fillId="18" borderId="131" xfId="25" applyNumberFormat="1" applyFont="1" applyFill="1" applyBorder="1" applyAlignment="1" applyProtection="1">
      <alignment vertical="center"/>
    </xf>
    <xf numFmtId="49" fontId="34" fillId="25" borderId="102" xfId="42" applyNumberFormat="1" applyFont="1" applyFill="1" applyBorder="1" applyAlignment="1" applyProtection="1">
      <alignment horizontal="center" vertical="center"/>
    </xf>
    <xf numFmtId="0" fontId="34" fillId="18" borderId="15" xfId="42" applyNumberFormat="1" applyFont="1" applyFill="1" applyBorder="1" applyAlignment="1" applyProtection="1">
      <alignment horizontal="left" vertical="center"/>
    </xf>
    <xf numFmtId="49" fontId="20" fillId="25" borderId="136" xfId="42" applyNumberFormat="1" applyFont="1" applyFill="1" applyBorder="1" applyAlignment="1" applyProtection="1">
      <alignment vertical="center"/>
    </xf>
    <xf numFmtId="49" fontId="34" fillId="25" borderId="137" xfId="42" applyNumberFormat="1" applyFont="1" applyFill="1" applyBorder="1" applyAlignment="1" applyProtection="1">
      <alignment vertical="center"/>
    </xf>
    <xf numFmtId="49" fontId="42" fillId="25" borderId="85" xfId="42" applyNumberFormat="1" applyFont="1" applyFill="1" applyBorder="1" applyAlignment="1" applyProtection="1">
      <alignment vertical="center"/>
    </xf>
    <xf numFmtId="49" fontId="34" fillId="25" borderId="85" xfId="42" applyNumberFormat="1" applyFont="1" applyFill="1" applyBorder="1" applyAlignment="1" applyProtection="1">
      <alignment vertical="center"/>
    </xf>
    <xf numFmtId="0" fontId="34" fillId="18" borderId="14" xfId="42" applyNumberFormat="1" applyFont="1" applyFill="1" applyBorder="1" applyAlignment="1" applyProtection="1">
      <alignment horizontal="center" vertical="center"/>
    </xf>
    <xf numFmtId="49" fontId="47" fillId="18" borderId="15" xfId="43" applyNumberFormat="1" applyFont="1" applyFill="1" applyBorder="1" applyAlignment="1">
      <alignment horizontal="center" vertical="center"/>
    </xf>
    <xf numFmtId="49" fontId="20" fillId="18" borderId="11" xfId="42" applyNumberFormat="1" applyFont="1" applyFill="1" applyBorder="1" applyAlignment="1" applyProtection="1">
      <alignment horizontal="center" vertical="center"/>
    </xf>
    <xf numFmtId="49" fontId="52" fillId="18" borderId="11" xfId="42" applyNumberFormat="1" applyFont="1" applyFill="1" applyBorder="1" applyAlignment="1" applyProtection="1">
      <alignment horizontal="center" vertical="center"/>
    </xf>
    <xf numFmtId="49" fontId="20" fillId="25" borderId="74" xfId="42" applyNumberFormat="1" applyFont="1" applyFill="1" applyBorder="1" applyAlignment="1" applyProtection="1">
      <alignment horizontal="center" vertical="center"/>
    </xf>
    <xf numFmtId="49" fontId="20" fillId="18" borderId="136" xfId="42" applyNumberFormat="1" applyFont="1" applyFill="1" applyBorder="1" applyAlignment="1" applyProtection="1">
      <alignment vertical="center"/>
    </xf>
    <xf numFmtId="49" fontId="20" fillId="18" borderId="106" xfId="42" applyNumberFormat="1" applyFont="1" applyFill="1" applyBorder="1" applyAlignment="1" applyProtection="1">
      <alignment vertical="center"/>
    </xf>
    <xf numFmtId="49" fontId="20" fillId="18" borderId="105" xfId="42" applyNumberFormat="1" applyFont="1" applyFill="1" applyBorder="1" applyAlignment="1" applyProtection="1">
      <alignment vertical="center"/>
    </xf>
    <xf numFmtId="49" fontId="52" fillId="37" borderId="85" xfId="25" applyNumberFormat="1" applyFont="1" applyFill="1" applyBorder="1" applyAlignment="1" applyProtection="1">
      <alignment vertical="center"/>
    </xf>
    <xf numFmtId="49" fontId="52" fillId="37" borderId="135" xfId="25" applyNumberFormat="1" applyFont="1" applyFill="1" applyBorder="1" applyAlignment="1" applyProtection="1">
      <alignment vertical="center"/>
    </xf>
    <xf numFmtId="49" fontId="52" fillId="37" borderId="10" xfId="25" applyNumberFormat="1" applyFont="1" applyFill="1" applyBorder="1" applyAlignment="1" applyProtection="1">
      <alignment vertical="center"/>
    </xf>
    <xf numFmtId="49" fontId="20" fillId="37" borderId="14" xfId="42" applyNumberFormat="1" applyFont="1" applyFill="1" applyBorder="1" applyAlignment="1" applyProtection="1">
      <alignment horizontal="center" vertical="center"/>
    </xf>
    <xf numFmtId="49" fontId="52" fillId="37" borderId="131" xfId="25" applyNumberFormat="1" applyFont="1" applyFill="1" applyBorder="1" applyAlignment="1" applyProtection="1">
      <alignment vertical="center"/>
    </xf>
    <xf numFmtId="49" fontId="52" fillId="37" borderId="10" xfId="42" applyNumberFormat="1" applyFont="1" applyFill="1" applyBorder="1" applyAlignment="1" applyProtection="1">
      <alignment vertical="center"/>
    </xf>
    <xf numFmtId="49" fontId="46" fillId="37" borderId="14" xfId="42" applyNumberFormat="1" applyFont="1" applyFill="1" applyBorder="1" applyAlignment="1" applyProtection="1">
      <alignment horizontal="center" vertical="center"/>
    </xf>
    <xf numFmtId="49" fontId="52" fillId="37" borderId="14" xfId="42" applyNumberFormat="1" applyFont="1" applyFill="1" applyBorder="1" applyAlignment="1" applyProtection="1">
      <alignment horizontal="center" vertical="center"/>
    </xf>
    <xf numFmtId="49" fontId="20" fillId="37" borderId="14" xfId="42" applyNumberFormat="1" applyFont="1" applyFill="1" applyBorder="1" applyAlignment="1" applyProtection="1">
      <alignment vertical="center"/>
    </xf>
    <xf numFmtId="49" fontId="20" fillId="37" borderId="10" xfId="42" applyNumberFormat="1" applyFont="1" applyFill="1" applyBorder="1" applyAlignment="1" applyProtection="1">
      <alignment vertical="center"/>
    </xf>
    <xf numFmtId="49" fontId="52" fillId="37" borderId="14" xfId="25" applyNumberFormat="1" applyFont="1" applyFill="1" applyBorder="1" applyAlignment="1" applyProtection="1">
      <alignment vertical="center"/>
    </xf>
    <xf numFmtId="49" fontId="20" fillId="37" borderId="0" xfId="42" applyNumberFormat="1" applyFont="1" applyFill="1" applyBorder="1" applyAlignment="1" applyProtection="1">
      <alignment horizontal="center" vertical="center"/>
    </xf>
    <xf numFmtId="49" fontId="20" fillId="37" borderId="137" xfId="42" applyNumberFormat="1" applyFont="1" applyFill="1" applyBorder="1" applyAlignment="1" applyProtection="1">
      <alignment vertical="center"/>
    </xf>
    <xf numFmtId="49" fontId="52" fillId="37" borderId="74" xfId="42" applyNumberFormat="1" applyFont="1" applyFill="1" applyBorder="1" applyAlignment="1" applyProtection="1">
      <alignment vertical="center"/>
    </xf>
    <xf numFmtId="49" fontId="20" fillId="37" borderId="131" xfId="42" applyNumberFormat="1" applyFont="1" applyFill="1" applyBorder="1" applyAlignment="1" applyProtection="1">
      <alignment vertical="center"/>
    </xf>
    <xf numFmtId="49" fontId="52" fillId="37" borderId="74" xfId="42" applyNumberFormat="1" applyFont="1" applyFill="1" applyBorder="1" applyAlignment="1" applyProtection="1">
      <alignment vertical="center"/>
      <protection locked="0"/>
    </xf>
    <xf numFmtId="49" fontId="20" fillId="37" borderId="113" xfId="42" applyNumberFormat="1" applyFont="1" applyFill="1" applyBorder="1" applyAlignment="1" applyProtection="1">
      <alignment horizontal="center" vertical="center"/>
    </xf>
    <xf numFmtId="49" fontId="20" fillId="37" borderId="74" xfId="42" applyNumberFormat="1" applyFont="1" applyFill="1" applyBorder="1" applyAlignment="1" applyProtection="1">
      <alignment vertical="center"/>
    </xf>
    <xf numFmtId="49" fontId="52" fillId="30" borderId="12" xfId="42" applyNumberFormat="1" applyFont="1" applyFill="1" applyBorder="1" applyAlignment="1" applyProtection="1">
      <alignment vertical="center"/>
    </xf>
    <xf numFmtId="49" fontId="52" fillId="30" borderId="11" xfId="25" applyNumberFormat="1" applyFont="1" applyFill="1" applyBorder="1" applyAlignment="1" applyProtection="1">
      <alignment vertical="center"/>
    </xf>
    <xf numFmtId="49" fontId="20" fillId="30" borderId="11" xfId="42" applyNumberFormat="1" applyFont="1" applyFill="1" applyBorder="1" applyAlignment="1" applyProtection="1">
      <alignment vertical="center"/>
    </xf>
    <xf numFmtId="49" fontId="52" fillId="30" borderId="13" xfId="25" applyNumberFormat="1" applyFont="1" applyFill="1" applyBorder="1" applyAlignment="1" applyProtection="1">
      <alignment horizontal="left" vertical="center"/>
    </xf>
    <xf numFmtId="49" fontId="20" fillId="20" borderId="10" xfId="42" applyNumberFormat="1" applyFont="1" applyFill="1" applyBorder="1" applyAlignment="1" applyProtection="1">
      <alignment horizontal="center" vertical="center"/>
    </xf>
    <xf numFmtId="49" fontId="20" fillId="20" borderId="14" xfId="42" applyNumberFormat="1" applyFont="1" applyFill="1" applyBorder="1" applyAlignment="1" applyProtection="1">
      <alignment vertical="center"/>
    </xf>
    <xf numFmtId="49" fontId="52" fillId="30" borderId="15" xfId="25" applyNumberFormat="1" applyFont="1" applyFill="1" applyBorder="1" applyAlignment="1" applyProtection="1">
      <alignment vertical="center"/>
    </xf>
    <xf numFmtId="49" fontId="52" fillId="20" borderId="14" xfId="42" applyNumberFormat="1" applyFont="1" applyFill="1" applyBorder="1" applyAlignment="1" applyProtection="1">
      <alignment vertical="center"/>
    </xf>
    <xf numFmtId="49" fontId="20" fillId="20" borderId="10" xfId="42" applyNumberFormat="1" applyFont="1" applyFill="1" applyBorder="1" applyAlignment="1" applyProtection="1">
      <alignment vertical="center"/>
    </xf>
    <xf numFmtId="49" fontId="52" fillId="30" borderId="15" xfId="42" applyNumberFormat="1" applyFont="1" applyFill="1" applyBorder="1" applyAlignment="1" applyProtection="1">
      <alignment vertical="center"/>
    </xf>
    <xf numFmtId="49" fontId="20" fillId="20" borderId="14" xfId="42" applyNumberFormat="1" applyFont="1" applyFill="1" applyBorder="1" applyAlignment="1" applyProtection="1">
      <alignment horizontal="center" vertical="center"/>
    </xf>
    <xf numFmtId="49" fontId="34" fillId="20" borderId="127" xfId="42" applyNumberFormat="1" applyFont="1" applyFill="1" applyBorder="1" applyAlignment="1" applyProtection="1">
      <alignment horizontal="center" vertical="center"/>
    </xf>
    <xf numFmtId="49" fontId="34" fillId="20" borderId="105" xfId="42" applyNumberFormat="1" applyFont="1" applyFill="1" applyBorder="1" applyAlignment="1" applyProtection="1">
      <alignment horizontal="center" vertical="center"/>
    </xf>
    <xf numFmtId="49" fontId="34" fillId="20" borderId="74" xfId="42" applyNumberFormat="1" applyFont="1" applyFill="1" applyBorder="1" applyAlignment="1" applyProtection="1">
      <alignment vertical="center"/>
    </xf>
    <xf numFmtId="49" fontId="52" fillId="30" borderId="131" xfId="25" applyNumberFormat="1" applyFont="1" applyFill="1" applyBorder="1" applyAlignment="1" applyProtection="1">
      <alignment vertical="center"/>
    </xf>
    <xf numFmtId="49" fontId="52" fillId="36" borderId="14" xfId="42" applyNumberFormat="1" applyFont="1" applyFill="1" applyBorder="1" applyAlignment="1" applyProtection="1">
      <alignment horizontal="center" vertical="center"/>
    </xf>
    <xf numFmtId="49" fontId="34" fillId="20" borderId="10" xfId="42" applyNumberFormat="1" applyFont="1" applyFill="1" applyBorder="1" applyAlignment="1" applyProtection="1">
      <alignment horizontal="center" vertical="center"/>
    </xf>
    <xf numFmtId="49" fontId="34" fillId="20" borderId="14" xfId="42" applyNumberFormat="1" applyFont="1" applyFill="1" applyBorder="1" applyAlignment="1" applyProtection="1">
      <alignment horizontal="center" vertical="center"/>
    </xf>
    <xf numFmtId="49" fontId="52" fillId="30" borderId="11" xfId="42" applyNumberFormat="1" applyFont="1" applyFill="1" applyBorder="1" applyAlignment="1" applyProtection="1">
      <alignment vertical="center"/>
    </xf>
    <xf numFmtId="49" fontId="52" fillId="30" borderId="13" xfId="25" applyNumberFormat="1" applyFont="1" applyFill="1" applyBorder="1" applyAlignment="1" applyProtection="1">
      <alignment vertical="center"/>
      <protection locked="0"/>
    </xf>
    <xf numFmtId="49" fontId="46" fillId="30" borderId="13" xfId="42" applyNumberFormat="1" applyFont="1" applyFill="1" applyBorder="1" applyAlignment="1" applyProtection="1">
      <alignment vertical="center"/>
      <protection locked="0"/>
    </xf>
    <xf numFmtId="49" fontId="20" fillId="20" borderId="14" xfId="42" applyNumberFormat="1" applyFont="1" applyFill="1" applyBorder="1" applyAlignment="1" applyProtection="1">
      <alignment vertical="center"/>
      <protection locked="0"/>
    </xf>
    <xf numFmtId="49" fontId="20" fillId="20" borderId="10" xfId="42" applyNumberFormat="1" applyFont="1" applyFill="1" applyBorder="1" applyAlignment="1" applyProtection="1">
      <alignment vertical="center"/>
      <protection locked="0"/>
    </xf>
    <xf numFmtId="49" fontId="20" fillId="30" borderId="11" xfId="25" applyNumberFormat="1" applyFont="1" applyFill="1" applyBorder="1" applyAlignment="1" applyProtection="1">
      <alignment vertical="center"/>
    </xf>
    <xf numFmtId="49" fontId="34" fillId="20" borderId="14" xfId="42" applyNumberFormat="1" applyFont="1" applyFill="1" applyBorder="1" applyAlignment="1" applyProtection="1">
      <alignment vertical="center"/>
    </xf>
    <xf numFmtId="49" fontId="20" fillId="30" borderId="0" xfId="25" applyNumberFormat="1" applyFont="1" applyFill="1" applyBorder="1" applyAlignment="1" applyProtection="1">
      <alignment vertical="center"/>
    </xf>
    <xf numFmtId="49" fontId="52" fillId="30" borderId="13" xfId="42" applyNumberFormat="1" applyFont="1" applyFill="1" applyBorder="1" applyAlignment="1" applyProtection="1">
      <alignment vertical="center"/>
    </xf>
    <xf numFmtId="49" fontId="46" fillId="30" borderId="15" xfId="42" applyNumberFormat="1" applyFont="1" applyFill="1" applyBorder="1" applyAlignment="1" applyProtection="1">
      <alignment vertical="center"/>
    </xf>
    <xf numFmtId="0" fontId="20" fillId="30" borderId="11" xfId="43" applyFont="1" applyFill="1" applyBorder="1" applyAlignment="1">
      <alignment vertical="center"/>
    </xf>
    <xf numFmtId="0" fontId="20" fillId="35" borderId="39" xfId="43" applyFont="1" applyFill="1" applyBorder="1" applyAlignment="1">
      <alignment horizontal="center" vertical="center"/>
    </xf>
    <xf numFmtId="49" fontId="34" fillId="18" borderId="67" xfId="42" applyNumberFormat="1" applyFont="1" applyFill="1" applyBorder="1" applyAlignment="1" applyProtection="1">
      <alignment vertical="center"/>
    </xf>
    <xf numFmtId="49" fontId="34" fillId="18" borderId="38" xfId="42" applyNumberFormat="1" applyFont="1" applyFill="1" applyBorder="1" applyAlignment="1" applyProtection="1">
      <alignment vertical="center"/>
    </xf>
    <xf numFmtId="49" fontId="34" fillId="20" borderId="10" xfId="42" applyNumberFormat="1" applyFont="1" applyFill="1" applyBorder="1" applyAlignment="1" applyProtection="1">
      <alignment vertical="center"/>
    </xf>
    <xf numFmtId="49" fontId="20" fillId="30" borderId="15" xfId="42" applyNumberFormat="1" applyFont="1" applyFill="1" applyBorder="1" applyAlignment="1" applyProtection="1">
      <alignment vertical="center"/>
    </xf>
    <xf numFmtId="49" fontId="20" fillId="30" borderId="13" xfId="42" applyNumberFormat="1" applyFont="1" applyFill="1" applyBorder="1" applyAlignment="1" applyProtection="1">
      <alignment vertical="center"/>
    </xf>
    <xf numFmtId="49" fontId="34" fillId="20" borderId="12" xfId="42" applyNumberFormat="1" applyFont="1" applyFill="1" applyBorder="1" applyAlignment="1" applyProtection="1">
      <alignment vertical="center"/>
    </xf>
    <xf numFmtId="49" fontId="20" fillId="30" borderId="12" xfId="25" applyNumberFormat="1" applyFont="1" applyFill="1" applyBorder="1" applyAlignment="1" applyProtection="1">
      <alignment vertical="center"/>
    </xf>
    <xf numFmtId="0" fontId="20" fillId="18" borderId="44" xfId="43" applyFont="1" applyFill="1" applyBorder="1" applyAlignment="1">
      <alignment horizontal="center" vertical="center"/>
    </xf>
    <xf numFmtId="49" fontId="52" fillId="18" borderId="42" xfId="42" applyNumberFormat="1" applyFont="1" applyFill="1" applyBorder="1" applyAlignment="1" applyProtection="1">
      <alignment horizontal="center" vertical="center"/>
    </xf>
    <xf numFmtId="49" fontId="34" fillId="18" borderId="10" xfId="42" applyNumberFormat="1" applyFont="1" applyFill="1" applyBorder="1" applyAlignment="1" applyProtection="1">
      <alignment horizontal="center" vertical="center"/>
    </xf>
    <xf numFmtId="49" fontId="34" fillId="18" borderId="11" xfId="42" applyNumberFormat="1" applyFont="1" applyFill="1" applyBorder="1" applyAlignment="1" applyProtection="1">
      <alignment horizontal="center" vertical="center"/>
    </xf>
    <xf numFmtId="49" fontId="62" fillId="18" borderId="11" xfId="25" applyNumberFormat="1" applyFont="1" applyFill="1" applyBorder="1" applyAlignment="1" applyProtection="1">
      <alignment vertical="center"/>
    </xf>
    <xf numFmtId="49" fontId="20" fillId="18" borderId="12" xfId="42" applyNumberFormat="1" applyFont="1" applyFill="1" applyBorder="1" applyAlignment="1" applyProtection="1">
      <alignment vertical="center"/>
    </xf>
    <xf numFmtId="49" fontId="28" fillId="18" borderId="11" xfId="42" applyNumberFormat="1" applyFont="1" applyFill="1" applyBorder="1" applyAlignment="1" applyProtection="1">
      <alignment vertical="center"/>
    </xf>
    <xf numFmtId="49" fontId="42" fillId="18" borderId="12" xfId="42" applyNumberFormat="1" applyFont="1" applyFill="1" applyBorder="1" applyAlignment="1" applyProtection="1">
      <alignment vertical="center"/>
    </xf>
    <xf numFmtId="49" fontId="34" fillId="18" borderId="12" xfId="42" applyNumberFormat="1" applyFont="1" applyFill="1" applyBorder="1" applyAlignment="1" applyProtection="1">
      <alignment vertical="center"/>
    </xf>
    <xf numFmtId="0" fontId="20" fillId="18" borderId="41" xfId="43" applyFont="1" applyFill="1" applyBorder="1" applyAlignment="1">
      <alignment horizontal="center" vertical="center"/>
    </xf>
    <xf numFmtId="0" fontId="47" fillId="18" borderId="0" xfId="43" applyFont="1" applyFill="1" applyAlignment="1">
      <alignment horizontal="center" vertical="center"/>
    </xf>
    <xf numFmtId="49" fontId="52" fillId="18" borderId="0" xfId="25" applyNumberFormat="1" applyFont="1" applyFill="1" applyBorder="1" applyAlignment="1" applyProtection="1">
      <alignment vertical="center"/>
    </xf>
    <xf numFmtId="49" fontId="52" fillId="18" borderId="11" xfId="25" applyNumberFormat="1" applyFont="1" applyFill="1" applyBorder="1" applyAlignment="1" applyProtection="1">
      <alignment vertical="center"/>
    </xf>
    <xf numFmtId="49" fontId="34" fillId="18" borderId="10" xfId="25" applyNumberFormat="1" applyFont="1" applyFill="1" applyBorder="1" applyAlignment="1" applyProtection="1">
      <alignment vertical="center"/>
    </xf>
    <xf numFmtId="49" fontId="34" fillId="18" borderId="10" xfId="25" applyNumberFormat="1" applyFont="1" applyFill="1" applyBorder="1" applyAlignment="1" applyProtection="1">
      <alignment horizontal="center" vertical="center"/>
    </xf>
    <xf numFmtId="49" fontId="34" fillId="18" borderId="74" xfId="25" applyNumberFormat="1" applyFont="1" applyFill="1" applyBorder="1" applyAlignment="1" applyProtection="1">
      <alignment vertical="center"/>
    </xf>
    <xf numFmtId="49" fontId="34" fillId="18" borderId="15" xfId="25" applyNumberFormat="1" applyFont="1" applyFill="1" applyBorder="1" applyAlignment="1" applyProtection="1">
      <alignment vertical="center"/>
    </xf>
    <xf numFmtId="49" fontId="62" fillId="18" borderId="10" xfId="25" applyNumberFormat="1" applyFont="1" applyFill="1" applyBorder="1" applyAlignment="1" applyProtection="1">
      <alignment vertical="center"/>
    </xf>
    <xf numFmtId="49" fontId="20" fillId="18" borderId="14" xfId="25" applyNumberFormat="1" applyFont="1" applyFill="1" applyBorder="1" applyAlignment="1" applyProtection="1">
      <alignment vertical="center"/>
      <protection locked="0"/>
    </xf>
    <xf numFmtId="49" fontId="20" fillId="18" borderId="11" xfId="25" applyNumberFormat="1" applyFont="1" applyFill="1" applyBorder="1" applyAlignment="1" applyProtection="1">
      <alignment vertical="center"/>
    </xf>
    <xf numFmtId="49" fontId="34" fillId="18" borderId="14" xfId="25" applyNumberFormat="1" applyFont="1" applyFill="1" applyBorder="1" applyAlignment="1" applyProtection="1">
      <alignment vertical="center"/>
    </xf>
    <xf numFmtId="49" fontId="20" fillId="18" borderId="12" xfId="25" applyNumberFormat="1" applyFont="1" applyFill="1" applyBorder="1" applyAlignment="1" applyProtection="1">
      <alignment vertical="center"/>
    </xf>
    <xf numFmtId="0" fontId="29" fillId="18" borderId="12" xfId="43" applyFont="1" applyFill="1" applyBorder="1" applyAlignment="1">
      <alignment horizontal="left" vertical="center"/>
    </xf>
    <xf numFmtId="0" fontId="47" fillId="18" borderId="133" xfId="43" applyFont="1" applyFill="1" applyBorder="1" applyAlignment="1">
      <alignment horizontal="center" vertical="center"/>
    </xf>
    <xf numFmtId="49" fontId="52" fillId="18" borderId="12" xfId="25" applyNumberFormat="1" applyFont="1" applyFill="1" applyBorder="1" applyAlignment="1" applyProtection="1">
      <alignment horizontal="center" vertical="center"/>
    </xf>
    <xf numFmtId="49" fontId="34" fillId="18" borderId="11" xfId="25" applyNumberFormat="1" applyFont="1" applyFill="1" applyBorder="1" applyAlignment="1" applyProtection="1">
      <alignment vertical="center"/>
    </xf>
    <xf numFmtId="49" fontId="52" fillId="18" borderId="98" xfId="42" applyNumberFormat="1" applyFont="1" applyFill="1" applyBorder="1" applyAlignment="1" applyProtection="1">
      <alignment horizontal="center" vertical="center"/>
    </xf>
    <xf numFmtId="49" fontId="20" fillId="18" borderId="11" xfId="43" applyNumberFormat="1" applyFont="1" applyFill="1" applyBorder="1" applyAlignment="1">
      <alignment horizontal="center" vertical="center"/>
    </xf>
    <xf numFmtId="49" fontId="42" fillId="18" borderId="11" xfId="25" applyNumberFormat="1" applyFont="1" applyFill="1" applyBorder="1" applyAlignment="1" applyProtection="1">
      <alignment vertical="center"/>
    </xf>
    <xf numFmtId="49" fontId="20" fillId="18" borderId="10" xfId="25" applyNumberFormat="1" applyFont="1" applyFill="1" applyBorder="1" applyAlignment="1" applyProtection="1">
      <alignment vertical="center"/>
    </xf>
    <xf numFmtId="49" fontId="34" fillId="18" borderId="41" xfId="25" applyNumberFormat="1" applyFont="1" applyFill="1" applyBorder="1" applyAlignment="1" applyProtection="1">
      <alignment vertical="center"/>
    </xf>
    <xf numFmtId="0" fontId="34" fillId="18" borderId="93" xfId="43" applyFont="1" applyFill="1" applyBorder="1" applyAlignment="1">
      <alignment horizontal="center" vertical="center"/>
    </xf>
    <xf numFmtId="49" fontId="52" fillId="18" borderId="12" xfId="42" applyNumberFormat="1" applyFont="1" applyFill="1" applyBorder="1" applyAlignment="1" applyProtection="1">
      <alignment horizontal="center" vertical="center"/>
    </xf>
    <xf numFmtId="49" fontId="34" fillId="18" borderId="14" xfId="42" applyNumberFormat="1" applyFont="1" applyFill="1" applyBorder="1" applyAlignment="1" applyProtection="1">
      <alignment horizontal="center" vertical="center"/>
      <protection locked="0"/>
    </xf>
    <xf numFmtId="49" fontId="59" fillId="18" borderId="10" xfId="25" applyNumberFormat="1" applyFont="1" applyFill="1" applyBorder="1" applyAlignment="1" applyProtection="1">
      <alignment vertical="center"/>
    </xf>
    <xf numFmtId="49" fontId="34" fillId="18" borderId="11" xfId="42" applyNumberFormat="1" applyFont="1" applyFill="1" applyBorder="1" applyAlignment="1" applyProtection="1">
      <alignment vertical="center"/>
      <protection locked="0"/>
    </xf>
    <xf numFmtId="49" fontId="20" fillId="18" borderId="67" xfId="42" applyNumberFormat="1" applyFont="1" applyFill="1" applyBorder="1" applyAlignment="1" applyProtection="1">
      <alignment horizontal="center" vertical="center"/>
    </xf>
    <xf numFmtId="0" fontId="23" fillId="18" borderId="10" xfId="43" applyFill="1" applyBorder="1" applyAlignment="1">
      <alignment vertical="center"/>
    </xf>
    <xf numFmtId="49" fontId="34" fillId="18" borderId="54" xfId="42" applyNumberFormat="1" applyFont="1" applyFill="1" applyBorder="1" applyAlignment="1" applyProtection="1">
      <alignment vertical="center"/>
    </xf>
    <xf numFmtId="49" fontId="52" fillId="30" borderId="58" xfId="25" applyNumberFormat="1" applyFont="1" applyFill="1" applyBorder="1" applyAlignment="1" applyProtection="1">
      <alignment vertical="center"/>
    </xf>
    <xf numFmtId="49" fontId="34" fillId="30" borderId="11" xfId="25" applyNumberFormat="1" applyFont="1" applyFill="1" applyBorder="1" applyAlignment="1" applyProtection="1">
      <alignment vertical="center"/>
    </xf>
    <xf numFmtId="49" fontId="34" fillId="25" borderId="15" xfId="42" applyNumberFormat="1" applyFont="1" applyFill="1" applyBorder="1" applyAlignment="1" applyProtection="1">
      <alignment horizontal="center" vertical="center"/>
    </xf>
    <xf numFmtId="49" fontId="34" fillId="25" borderId="11" xfId="25" applyNumberFormat="1" applyFont="1" applyFill="1" applyBorder="1" applyAlignment="1" applyProtection="1">
      <alignment vertical="center"/>
    </xf>
    <xf numFmtId="49" fontId="34" fillId="25" borderId="14" xfId="25" applyNumberFormat="1" applyFont="1" applyFill="1" applyBorder="1" applyAlignment="1" applyProtection="1">
      <alignment vertical="center"/>
    </xf>
    <xf numFmtId="49" fontId="20" fillId="25" borderId="13" xfId="42" applyNumberFormat="1" applyFont="1" applyFill="1" applyBorder="1" applyAlignment="1" applyProtection="1">
      <alignment vertical="center"/>
    </xf>
    <xf numFmtId="49" fontId="52" fillId="25" borderId="11" xfId="25" applyNumberFormat="1" applyFont="1" applyFill="1" applyBorder="1" applyAlignment="1" applyProtection="1">
      <alignment vertical="center"/>
    </xf>
    <xf numFmtId="49" fontId="34" fillId="25" borderId="14" xfId="25" applyNumberFormat="1" applyFont="1" applyFill="1" applyBorder="1" applyAlignment="1" applyProtection="1">
      <alignment horizontal="center" vertical="center"/>
    </xf>
    <xf numFmtId="49" fontId="62" fillId="25" borderId="11" xfId="25" applyNumberFormat="1" applyFont="1" applyFill="1" applyBorder="1" applyAlignment="1" applyProtection="1">
      <alignment vertical="center"/>
    </xf>
    <xf numFmtId="49" fontId="34" fillId="25" borderId="100" xfId="42" applyNumberFormat="1" applyFont="1" applyFill="1" applyBorder="1" applyAlignment="1" applyProtection="1">
      <alignment horizontal="center" vertical="center"/>
    </xf>
    <xf numFmtId="49" fontId="20" fillId="25" borderId="104" xfId="42" applyNumberFormat="1" applyFont="1" applyFill="1" applyBorder="1" applyAlignment="1" applyProtection="1">
      <alignment horizontal="center" vertical="center"/>
    </xf>
    <xf numFmtId="49" fontId="62" fillId="25" borderId="10" xfId="25" applyNumberFormat="1" applyFont="1" applyFill="1" applyBorder="1" applyAlignment="1" applyProtection="1">
      <alignment vertical="center"/>
    </xf>
    <xf numFmtId="49" fontId="59" fillId="25" borderId="103" xfId="25" applyNumberFormat="1" applyFont="1" applyFill="1" applyBorder="1" applyAlignment="1" applyProtection="1">
      <alignment vertical="center"/>
    </xf>
    <xf numFmtId="49" fontId="52" fillId="25" borderId="98" xfId="25" applyNumberFormat="1" applyFont="1" applyFill="1" applyBorder="1" applyAlignment="1" applyProtection="1">
      <alignment vertical="center"/>
    </xf>
    <xf numFmtId="49" fontId="34" fillId="25" borderId="74" xfId="25" applyNumberFormat="1" applyFont="1" applyFill="1" applyBorder="1" applyAlignment="1" applyProtection="1">
      <alignment vertical="center"/>
    </xf>
    <xf numFmtId="49" fontId="20" fillId="25" borderId="10" xfId="25" applyNumberFormat="1" applyFont="1" applyFill="1" applyBorder="1" applyAlignment="1" applyProtection="1">
      <alignment vertical="center"/>
    </xf>
    <xf numFmtId="49" fontId="42" fillId="25" borderId="11" xfId="25" applyNumberFormat="1" applyFont="1" applyFill="1" applyBorder="1" applyAlignment="1" applyProtection="1">
      <alignment vertical="center"/>
    </xf>
    <xf numFmtId="49" fontId="42" fillId="25" borderId="67" xfId="42" applyNumberFormat="1" applyFont="1" applyFill="1" applyBorder="1" applyAlignment="1" applyProtection="1">
      <alignment horizontal="center" vertical="center"/>
    </xf>
    <xf numFmtId="49" fontId="20" fillId="35" borderId="14" xfId="42" applyNumberFormat="1" applyFont="1" applyFill="1" applyBorder="1" applyAlignment="1" applyProtection="1">
      <alignment vertical="center"/>
    </xf>
    <xf numFmtId="49" fontId="20" fillId="35" borderId="15" xfId="42" applyNumberFormat="1" applyFont="1" applyFill="1" applyBorder="1" applyAlignment="1" applyProtection="1">
      <alignment horizontal="center" vertical="center"/>
    </xf>
    <xf numFmtId="49" fontId="52" fillId="35" borderId="10" xfId="25" applyNumberFormat="1" applyFont="1" applyFill="1" applyBorder="1" applyAlignment="1" applyProtection="1">
      <alignment vertical="center"/>
    </xf>
    <xf numFmtId="49" fontId="20" fillId="31" borderId="69" xfId="42" applyNumberFormat="1" applyFont="1" applyFill="1" applyBorder="1" applyAlignment="1" applyProtection="1">
      <alignment vertical="center"/>
    </xf>
    <xf numFmtId="49" fontId="52" fillId="31" borderId="69" xfId="42" applyNumberFormat="1" applyFont="1" applyFill="1" applyBorder="1" applyAlignment="1" applyProtection="1">
      <alignment horizontal="center" vertical="center"/>
    </xf>
    <xf numFmtId="49" fontId="52" fillId="31" borderId="69" xfId="42" applyNumberFormat="1" applyFont="1" applyFill="1" applyBorder="1" applyAlignment="1" applyProtection="1">
      <alignment vertical="center"/>
    </xf>
    <xf numFmtId="49" fontId="52" fillId="31" borderId="131" xfId="25" applyNumberFormat="1" applyFont="1" applyFill="1" applyBorder="1" applyAlignment="1" applyProtection="1">
      <alignment vertical="center"/>
    </xf>
    <xf numFmtId="49" fontId="20" fillId="42" borderId="68" xfId="42" applyNumberFormat="1" applyFont="1" applyFill="1" applyBorder="1" applyAlignment="1" applyProtection="1">
      <alignment vertical="center"/>
    </xf>
    <xf numFmtId="49" fontId="52" fillId="42" borderId="112" xfId="42" applyNumberFormat="1" applyFont="1" applyFill="1" applyBorder="1" applyAlignment="1" applyProtection="1">
      <alignment vertical="center"/>
    </xf>
    <xf numFmtId="49" fontId="20" fillId="18" borderId="130" xfId="25" applyNumberFormat="1" applyFont="1" applyFill="1" applyBorder="1" applyAlignment="1" applyProtection="1">
      <alignment vertical="center"/>
    </xf>
    <xf numFmtId="49" fontId="20" fillId="18" borderId="44" xfId="42" applyNumberFormat="1" applyFont="1" applyFill="1" applyBorder="1" applyAlignment="1" applyProtection="1">
      <alignment vertical="center"/>
    </xf>
    <xf numFmtId="0" fontId="20" fillId="18" borderId="42" xfId="25" applyNumberFormat="1" applyFont="1" applyFill="1" applyBorder="1" applyAlignment="1" applyProtection="1">
      <alignment vertical="center"/>
    </xf>
    <xf numFmtId="49" fontId="34" fillId="38" borderId="15" xfId="25" applyNumberFormat="1" applyFont="1" applyFill="1" applyBorder="1" applyAlignment="1" applyProtection="1">
      <alignment vertical="center"/>
    </xf>
    <xf numFmtId="0" fontId="52" fillId="18" borderId="15" xfId="42" applyNumberFormat="1" applyFont="1" applyFill="1" applyBorder="1" applyAlignment="1" applyProtection="1">
      <alignment vertical="center"/>
    </xf>
    <xf numFmtId="49" fontId="52" fillId="30" borderId="74" xfId="42" applyNumberFormat="1" applyFont="1" applyFill="1" applyBorder="1" applyAlignment="1" applyProtection="1">
      <alignment vertical="center"/>
    </xf>
    <xf numFmtId="0" fontId="20" fillId="18" borderId="69" xfId="42" applyNumberFormat="1" applyFont="1" applyFill="1" applyBorder="1" applyAlignment="1" applyProtection="1">
      <alignment horizontal="center" vertical="center"/>
    </xf>
    <xf numFmtId="0" fontId="20" fillId="18" borderId="11" xfId="42" applyNumberFormat="1" applyFont="1" applyFill="1" applyBorder="1" applyAlignment="1" applyProtection="1">
      <alignment vertical="center"/>
    </xf>
    <xf numFmtId="0" fontId="20" fillId="18" borderId="15" xfId="42" applyNumberFormat="1" applyFont="1" applyFill="1" applyBorder="1" applyAlignment="1" applyProtection="1">
      <alignment vertical="center"/>
    </xf>
    <xf numFmtId="0" fontId="52" fillId="18" borderId="69" xfId="42" applyNumberFormat="1" applyFont="1" applyFill="1" applyBorder="1" applyAlignment="1" applyProtection="1">
      <alignment horizontal="center" vertical="center"/>
    </xf>
    <xf numFmtId="49" fontId="20" fillId="40" borderId="39" xfId="42" applyNumberFormat="1" applyFont="1" applyFill="1" applyBorder="1" applyAlignment="1" applyProtection="1">
      <alignment vertical="center"/>
      <protection locked="0"/>
    </xf>
    <xf numFmtId="49" fontId="20" fillId="18" borderId="69" xfId="42" applyNumberFormat="1" applyFont="1" applyFill="1" applyBorder="1" applyAlignment="1" applyProtection="1">
      <alignment vertical="center"/>
      <protection locked="0"/>
    </xf>
    <xf numFmtId="0" fontId="34" fillId="18" borderId="0" xfId="42" applyNumberFormat="1" applyFont="1" applyFill="1" applyBorder="1" applyAlignment="1" applyProtection="1">
      <alignment vertical="center"/>
    </xf>
    <xf numFmtId="0" fontId="52" fillId="18" borderId="95" xfId="42" applyNumberFormat="1" applyFont="1" applyFill="1" applyBorder="1" applyAlignment="1" applyProtection="1">
      <alignment horizontal="center" vertical="center"/>
    </xf>
    <xf numFmtId="49" fontId="20" fillId="18" borderId="95" xfId="42" applyNumberFormat="1" applyFont="1" applyFill="1" applyBorder="1" applyAlignment="1" applyProtection="1">
      <alignment vertical="center"/>
    </xf>
    <xf numFmtId="0" fontId="34" fillId="18" borderId="11" xfId="25" applyNumberFormat="1" applyFont="1" applyFill="1" applyBorder="1" applyAlignment="1" applyProtection="1">
      <alignment vertical="center"/>
    </xf>
    <xf numFmtId="0" fontId="20" fillId="0" borderId="69" xfId="43" applyFont="1" applyBorder="1" applyAlignment="1">
      <alignment horizontal="center" vertical="center"/>
    </xf>
    <xf numFmtId="0" fontId="52" fillId="25" borderId="13" xfId="42" applyNumberFormat="1" applyFont="1" applyFill="1" applyBorder="1" applyAlignment="1" applyProtection="1">
      <alignment vertical="center"/>
    </xf>
    <xf numFmtId="0" fontId="20" fillId="18" borderId="14" xfId="42" applyNumberFormat="1" applyFont="1" applyFill="1" applyBorder="1" applyAlignment="1" applyProtection="1">
      <alignment horizontal="center" vertical="center"/>
    </xf>
    <xf numFmtId="49" fontId="20" fillId="25" borderId="69" xfId="42" applyNumberFormat="1" applyFont="1" applyFill="1" applyBorder="1" applyAlignment="1" applyProtection="1">
      <alignment vertical="center"/>
    </xf>
    <xf numFmtId="49" fontId="20" fillId="25" borderId="74" xfId="42" applyNumberFormat="1" applyFont="1" applyFill="1" applyBorder="1" applyAlignment="1" applyProtection="1">
      <alignment vertical="center"/>
    </xf>
    <xf numFmtId="49" fontId="52" fillId="25" borderId="10" xfId="42" applyNumberFormat="1" applyFont="1" applyFill="1" applyBorder="1" applyAlignment="1" applyProtection="1">
      <alignment horizontal="center" vertical="center"/>
    </xf>
    <xf numFmtId="49" fontId="34" fillId="38" borderId="15" xfId="42" applyNumberFormat="1" applyFont="1" applyFill="1" applyBorder="1" applyAlignment="1" applyProtection="1">
      <alignment vertical="center"/>
    </xf>
    <xf numFmtId="0" fontId="34" fillId="18" borderId="15" xfId="42" applyNumberFormat="1" applyFont="1" applyFill="1" applyBorder="1" applyAlignment="1" applyProtection="1">
      <alignment vertical="center"/>
    </xf>
    <xf numFmtId="49" fontId="52" fillId="25" borderId="13" xfId="42" applyNumberFormat="1" applyFont="1" applyFill="1" applyBorder="1" applyAlignment="1" applyProtection="1">
      <alignment vertical="center"/>
    </xf>
    <xf numFmtId="49" fontId="54" fillId="25" borderId="11" xfId="42" applyNumberFormat="1" applyFont="1" applyFill="1" applyBorder="1" applyAlignment="1" applyProtection="1">
      <alignment vertical="center"/>
    </xf>
    <xf numFmtId="49" fontId="54" fillId="20" borderId="10" xfId="42" applyNumberFormat="1" applyFont="1" applyFill="1" applyBorder="1" applyAlignment="1" applyProtection="1">
      <alignment vertical="center"/>
    </xf>
    <xf numFmtId="49" fontId="20" fillId="18" borderId="76" xfId="42" applyNumberFormat="1" applyFont="1" applyFill="1" applyBorder="1" applyAlignment="1" applyProtection="1">
      <alignment vertical="center"/>
    </xf>
    <xf numFmtId="49" fontId="20" fillId="18" borderId="75" xfId="42" applyNumberFormat="1" applyFont="1" applyFill="1" applyBorder="1" applyAlignment="1" applyProtection="1">
      <alignment vertical="center"/>
    </xf>
    <xf numFmtId="49" fontId="20" fillId="18" borderId="14" xfId="42" applyNumberFormat="1" applyFont="1" applyFill="1" applyBorder="1" applyAlignment="1" applyProtection="1">
      <alignment horizontal="left" vertical="center"/>
      <protection locked="0"/>
    </xf>
    <xf numFmtId="49" fontId="20" fillId="18" borderId="39" xfId="42" applyNumberFormat="1" applyFont="1" applyFill="1" applyBorder="1" applyAlignment="1" applyProtection="1">
      <alignment vertical="center"/>
      <protection locked="0"/>
    </xf>
    <xf numFmtId="49" fontId="20" fillId="18" borderId="69" xfId="42" applyNumberFormat="1" applyFont="1" applyFill="1" applyBorder="1" applyAlignment="1" applyProtection="1">
      <alignment horizontal="center" vertical="center"/>
    </xf>
    <xf numFmtId="49" fontId="34" fillId="20" borderId="74" xfId="42" applyNumberFormat="1" applyFont="1" applyFill="1" applyBorder="1" applyAlignment="1" applyProtection="1">
      <alignment horizontal="center" vertical="center"/>
    </xf>
    <xf numFmtId="49" fontId="20" fillId="18" borderId="131" xfId="42" applyNumberFormat="1" applyFont="1" applyFill="1" applyBorder="1" applyAlignment="1" applyProtection="1">
      <alignment horizontal="center" vertical="center"/>
    </xf>
    <xf numFmtId="49" fontId="20" fillId="25" borderId="30" xfId="42" applyNumberFormat="1" applyFont="1" applyFill="1" applyBorder="1" applyAlignment="1" applyProtection="1">
      <alignment vertical="center"/>
    </xf>
    <xf numFmtId="49" fontId="42" fillId="25" borderId="76" xfId="42" applyNumberFormat="1" applyFont="1" applyFill="1" applyBorder="1" applyAlignment="1" applyProtection="1">
      <alignment vertical="center"/>
    </xf>
    <xf numFmtId="49" fontId="20" fillId="18" borderId="54" xfId="25" applyNumberFormat="1" applyFont="1" applyFill="1" applyBorder="1" applyAlignment="1" applyProtection="1">
      <alignment vertical="center"/>
    </xf>
    <xf numFmtId="49" fontId="52" fillId="27" borderId="13" xfId="42" applyNumberFormat="1" applyFont="1" applyFill="1" applyBorder="1" applyAlignment="1" applyProtection="1">
      <alignment vertical="center"/>
    </xf>
    <xf numFmtId="49" fontId="52" fillId="27" borderId="11" xfId="42" applyNumberFormat="1" applyFont="1" applyFill="1" applyBorder="1" applyAlignment="1" applyProtection="1">
      <alignment vertical="center"/>
    </xf>
    <xf numFmtId="49" fontId="20" fillId="27" borderId="15" xfId="42" applyNumberFormat="1" applyFont="1" applyFill="1" applyBorder="1" applyAlignment="1" applyProtection="1">
      <alignment vertical="center"/>
    </xf>
    <xf numFmtId="49" fontId="52" fillId="27" borderId="15" xfId="42" applyNumberFormat="1" applyFont="1" applyFill="1" applyBorder="1" applyAlignment="1" applyProtection="1">
      <alignment vertical="center"/>
    </xf>
    <xf numFmtId="49" fontId="34" fillId="27" borderId="15" xfId="42" applyNumberFormat="1" applyFont="1" applyFill="1" applyBorder="1" applyAlignment="1" applyProtection="1">
      <alignment vertical="center"/>
    </xf>
    <xf numFmtId="49" fontId="46" fillId="27" borderId="13" xfId="42" applyNumberFormat="1" applyFont="1" applyFill="1" applyBorder="1" applyAlignment="1" applyProtection="1">
      <alignment vertical="center"/>
      <protection locked="0"/>
    </xf>
    <xf numFmtId="49" fontId="46" fillId="27" borderId="15" xfId="42" applyNumberFormat="1" applyFont="1" applyFill="1" applyBorder="1" applyAlignment="1" applyProtection="1">
      <alignment vertical="center"/>
    </xf>
    <xf numFmtId="49" fontId="34" fillId="27" borderId="11" xfId="42" applyNumberFormat="1" applyFont="1" applyFill="1" applyBorder="1" applyAlignment="1" applyProtection="1">
      <alignment vertical="center"/>
    </xf>
    <xf numFmtId="49" fontId="20" fillId="27" borderId="14" xfId="42" applyNumberFormat="1" applyFont="1" applyFill="1" applyBorder="1" applyAlignment="1" applyProtection="1">
      <alignment vertical="center"/>
    </xf>
    <xf numFmtId="49" fontId="20" fillId="27" borderId="10" xfId="42" applyNumberFormat="1" applyFont="1" applyFill="1" applyBorder="1" applyAlignment="1" applyProtection="1">
      <alignment vertical="center"/>
    </xf>
    <xf numFmtId="49" fontId="52" fillId="27" borderId="10" xfId="42" applyNumberFormat="1" applyFont="1" applyFill="1" applyBorder="1" applyAlignment="1" applyProtection="1">
      <alignment vertical="center"/>
    </xf>
    <xf numFmtId="49" fontId="20" fillId="27" borderId="74" xfId="42" applyNumberFormat="1" applyFont="1" applyFill="1" applyBorder="1" applyAlignment="1" applyProtection="1">
      <alignment vertical="center"/>
    </xf>
    <xf numFmtId="49" fontId="20" fillId="27" borderId="14" xfId="42" applyNumberFormat="1" applyFont="1" applyFill="1" applyBorder="1" applyAlignment="1" applyProtection="1">
      <alignment horizontal="center" vertical="center"/>
    </xf>
    <xf numFmtId="49" fontId="52" fillId="27" borderId="14" xfId="42" applyNumberFormat="1" applyFont="1" applyFill="1" applyBorder="1" applyAlignment="1" applyProtection="1">
      <alignment horizontal="center" vertical="center"/>
    </xf>
    <xf numFmtId="49" fontId="20" fillId="27" borderId="14" xfId="42" applyNumberFormat="1" applyFont="1" applyFill="1" applyBorder="1" applyAlignment="1" applyProtection="1">
      <alignment vertical="center"/>
      <protection locked="0"/>
    </xf>
    <xf numFmtId="49" fontId="52" fillId="27" borderId="14" xfId="42" applyNumberFormat="1" applyFont="1" applyFill="1" applyBorder="1" applyAlignment="1" applyProtection="1">
      <alignment vertical="center"/>
    </xf>
    <xf numFmtId="49" fontId="52" fillId="27" borderId="74" xfId="42" applyNumberFormat="1" applyFont="1" applyFill="1" applyBorder="1" applyAlignment="1" applyProtection="1">
      <alignment vertical="center"/>
    </xf>
    <xf numFmtId="49" fontId="34" fillId="27" borderId="14" xfId="42" applyNumberFormat="1" applyFont="1" applyFill="1" applyBorder="1" applyAlignment="1" applyProtection="1">
      <alignment vertical="center"/>
    </xf>
    <xf numFmtId="49" fontId="34" fillId="27" borderId="74" xfId="42" applyNumberFormat="1" applyFont="1" applyFill="1" applyBorder="1" applyAlignment="1" applyProtection="1">
      <alignment vertical="center"/>
    </xf>
    <xf numFmtId="49" fontId="20" fillId="27" borderId="13" xfId="42" applyNumberFormat="1" applyFont="1" applyFill="1" applyBorder="1" applyAlignment="1" applyProtection="1">
      <alignment vertical="center"/>
    </xf>
    <xf numFmtId="49" fontId="20" fillId="27" borderId="0" xfId="42" applyNumberFormat="1" applyFont="1" applyFill="1" applyBorder="1" applyAlignment="1" applyProtection="1">
      <alignment horizontal="center" vertical="center"/>
    </xf>
    <xf numFmtId="49" fontId="34" fillId="27" borderId="103" xfId="42" applyNumberFormat="1" applyFont="1" applyFill="1" applyBorder="1" applyAlignment="1" applyProtection="1">
      <alignment vertical="center"/>
    </xf>
    <xf numFmtId="49" fontId="34" fillId="27" borderId="10" xfId="25" applyNumberFormat="1" applyFont="1" applyFill="1" applyBorder="1" applyAlignment="1" applyProtection="1">
      <alignment vertical="center"/>
    </xf>
    <xf numFmtId="49" fontId="34" fillId="27" borderId="14" xfId="42" applyNumberFormat="1" applyFont="1" applyFill="1" applyBorder="1" applyAlignment="1" applyProtection="1">
      <alignment vertical="center"/>
      <protection locked="0"/>
    </xf>
    <xf numFmtId="49" fontId="52" fillId="27" borderId="69" xfId="42" applyNumberFormat="1" applyFont="1" applyFill="1" applyBorder="1" applyAlignment="1" applyProtection="1">
      <alignment vertical="center"/>
    </xf>
    <xf numFmtId="49" fontId="20" fillId="27" borderId="69" xfId="42" applyNumberFormat="1" applyFont="1" applyFill="1" applyBorder="1" applyAlignment="1" applyProtection="1">
      <alignment vertical="center"/>
    </xf>
    <xf numFmtId="49" fontId="52" fillId="27" borderId="132" xfId="42" applyNumberFormat="1" applyFont="1" applyFill="1" applyBorder="1" applyAlignment="1" applyProtection="1">
      <alignment vertical="center"/>
    </xf>
    <xf numFmtId="49" fontId="34" fillId="27" borderId="30" xfId="42" applyNumberFormat="1" applyFont="1" applyFill="1" applyBorder="1" applyAlignment="1" applyProtection="1">
      <alignment vertical="center"/>
    </xf>
    <xf numFmtId="49" fontId="52" fillId="27" borderId="0" xfId="42" applyNumberFormat="1" applyFont="1" applyFill="1" applyBorder="1" applyAlignment="1" applyProtection="1">
      <alignment vertical="center"/>
    </xf>
    <xf numFmtId="49" fontId="20" fillId="27" borderId="75" xfId="42" applyNumberFormat="1" applyFont="1" applyFill="1" applyBorder="1" applyAlignment="1" applyProtection="1">
      <alignment vertical="center"/>
    </xf>
    <xf numFmtId="49" fontId="20" fillId="27" borderId="11" xfId="25" applyNumberFormat="1" applyFont="1" applyFill="1" applyBorder="1" applyAlignment="1" applyProtection="1">
      <alignment vertical="center"/>
    </xf>
    <xf numFmtId="49" fontId="52" fillId="28" borderId="15" xfId="42" applyNumberFormat="1" applyFont="1" applyFill="1" applyBorder="1" applyAlignment="1" applyProtection="1">
      <alignment vertical="center"/>
    </xf>
    <xf numFmtId="49" fontId="20" fillId="28" borderId="15" xfId="42" applyNumberFormat="1" applyFont="1" applyFill="1" applyBorder="1" applyAlignment="1" applyProtection="1">
      <alignment vertical="center"/>
    </xf>
    <xf numFmtId="0" fontId="36" fillId="18" borderId="11" xfId="43" applyFont="1" applyFill="1" applyBorder="1" applyAlignment="1">
      <alignment horizontal="center" vertical="center"/>
    </xf>
    <xf numFmtId="0" fontId="36" fillId="18" borderId="10" xfId="43" applyFont="1" applyFill="1" applyBorder="1" applyAlignment="1">
      <alignment horizontal="center" vertical="center"/>
    </xf>
    <xf numFmtId="0" fontId="20" fillId="18" borderId="11" xfId="43" applyFont="1" applyFill="1" applyBorder="1" applyAlignment="1">
      <alignment horizontal="left" vertical="center"/>
    </xf>
    <xf numFmtId="0" fontId="20" fillId="18" borderId="12" xfId="43" applyFont="1" applyFill="1" applyBorder="1" applyAlignment="1">
      <alignment horizontal="left" vertical="center"/>
    </xf>
    <xf numFmtId="0" fontId="20" fillId="18" borderId="10" xfId="43" applyFont="1" applyFill="1" applyBorder="1" applyAlignment="1">
      <alignment horizontal="left" vertical="center"/>
    </xf>
    <xf numFmtId="0" fontId="26" fillId="18" borderId="36" xfId="43" applyFont="1" applyFill="1" applyBorder="1" applyAlignment="1">
      <alignment horizontal="center"/>
    </xf>
    <xf numFmtId="0" fontId="26" fillId="18" borderId="36" xfId="43" applyFont="1" applyFill="1" applyBorder="1" applyAlignment="1">
      <alignment horizontal="left"/>
    </xf>
    <xf numFmtId="166" fontId="42" fillId="0" borderId="11" xfId="42" applyFont="1" applyBorder="1" applyAlignment="1" applyProtection="1">
      <alignment horizontal="center" vertical="center"/>
    </xf>
    <xf numFmtId="166" fontId="42" fillId="0" borderId="10" xfId="42" applyFont="1" applyBorder="1" applyAlignment="1" applyProtection="1">
      <alignment horizontal="center" vertical="center"/>
    </xf>
    <xf numFmtId="166" fontId="40" fillId="0" borderId="11" xfId="42" applyFont="1" applyBorder="1" applyAlignment="1" applyProtection="1">
      <alignment horizontal="center" vertical="center"/>
    </xf>
    <xf numFmtId="166" fontId="40" fillId="0" borderId="10" xfId="42" applyFont="1" applyBorder="1" applyAlignment="1" applyProtection="1">
      <alignment horizontal="center" vertical="center"/>
    </xf>
    <xf numFmtId="0" fontId="36" fillId="18" borderId="67" xfId="43" applyFont="1" applyFill="1" applyBorder="1" applyAlignment="1">
      <alignment horizontal="center" vertical="center"/>
    </xf>
    <xf numFmtId="0" fontId="36" fillId="18" borderId="38" xfId="43" applyFont="1" applyFill="1" applyBorder="1" applyAlignment="1">
      <alignment horizontal="center" vertical="center"/>
    </xf>
    <xf numFmtId="0" fontId="20" fillId="18" borderId="67" xfId="43" applyFont="1" applyFill="1" applyBorder="1" applyAlignment="1">
      <alignment horizontal="left" vertical="center"/>
    </xf>
    <xf numFmtId="0" fontId="20" fillId="18" borderId="37" xfId="43" applyFont="1" applyFill="1" applyBorder="1" applyAlignment="1">
      <alignment horizontal="left" vertical="center"/>
    </xf>
    <xf numFmtId="0" fontId="20" fillId="18" borderId="38" xfId="43" applyFont="1" applyFill="1" applyBorder="1" applyAlignment="1">
      <alignment horizontal="left" vertical="center"/>
    </xf>
    <xf numFmtId="0" fontId="35" fillId="18" borderId="11" xfId="43" applyFont="1" applyFill="1" applyBorder="1" applyAlignment="1">
      <alignment horizontal="left" vertical="center"/>
    </xf>
    <xf numFmtId="0" fontId="35" fillId="18" borderId="12" xfId="43" applyFont="1" applyFill="1" applyBorder="1" applyAlignment="1">
      <alignment horizontal="left" vertical="center"/>
    </xf>
    <xf numFmtId="0" fontId="35" fillId="18" borderId="10" xfId="43" applyFont="1" applyFill="1" applyBorder="1" applyAlignment="1">
      <alignment horizontal="left" vertical="center"/>
    </xf>
    <xf numFmtId="0" fontId="20" fillId="18" borderId="11" xfId="43" applyFont="1" applyFill="1" applyBorder="1" applyAlignment="1">
      <alignment horizontal="center" vertical="center"/>
    </xf>
    <xf numFmtId="0" fontId="20" fillId="18" borderId="10" xfId="43" applyFont="1" applyFill="1" applyBorder="1" applyAlignment="1">
      <alignment horizontal="center" vertical="center"/>
    </xf>
    <xf numFmtId="166" fontId="36" fillId="18" borderId="11" xfId="42" applyFont="1" applyFill="1" applyBorder="1" applyAlignment="1" applyProtection="1">
      <alignment horizontal="center" vertical="center"/>
      <protection locked="0"/>
    </xf>
    <xf numFmtId="166" fontId="36" fillId="18" borderId="10" xfId="42" applyFont="1" applyFill="1" applyBorder="1" applyAlignment="1" applyProtection="1">
      <alignment horizontal="center" vertical="center"/>
      <protection locked="0"/>
    </xf>
    <xf numFmtId="0" fontId="28" fillId="0" borderId="23" xfId="43" applyFont="1" applyBorder="1" applyAlignment="1">
      <alignment horizontal="left"/>
    </xf>
    <xf numFmtId="0" fontId="28" fillId="0" borderId="0" xfId="43" applyFont="1" applyAlignment="1">
      <alignment horizontal="left"/>
    </xf>
    <xf numFmtId="0" fontId="28" fillId="0" borderId="22" xfId="43" applyFont="1" applyBorder="1" applyAlignment="1">
      <alignment horizontal="left"/>
    </xf>
    <xf numFmtId="0" fontId="28" fillId="0" borderId="19" xfId="43" applyFont="1" applyBorder="1" applyAlignment="1">
      <alignment horizontal="left"/>
    </xf>
    <xf numFmtId="0" fontId="28" fillId="0" borderId="16" xfId="43" applyFont="1" applyBorder="1" applyAlignment="1">
      <alignment horizontal="left"/>
    </xf>
    <xf numFmtId="0" fontId="28" fillId="0" borderId="18" xfId="43" applyFont="1" applyBorder="1" applyAlignment="1">
      <alignment horizontal="left"/>
    </xf>
    <xf numFmtId="0" fontId="28" fillId="0" borderId="20" xfId="43" applyFont="1" applyBorder="1" applyAlignment="1">
      <alignment horizontal="left" vertical="center"/>
    </xf>
    <xf numFmtId="0" fontId="28" fillId="0" borderId="17" xfId="43" applyFont="1" applyBorder="1" applyAlignment="1">
      <alignment horizontal="left" vertical="center"/>
    </xf>
    <xf numFmtId="0" fontId="28" fillId="0" borderId="21" xfId="43" applyFont="1" applyBorder="1" applyAlignment="1">
      <alignment horizontal="left" vertical="center"/>
    </xf>
    <xf numFmtId="0" fontId="20" fillId="19" borderId="11" xfId="43" applyFont="1" applyFill="1" applyBorder="1" applyAlignment="1">
      <alignment horizontal="center" vertical="center"/>
    </xf>
    <xf numFmtId="0" fontId="20" fillId="19" borderId="10" xfId="43" applyFont="1" applyFill="1" applyBorder="1" applyAlignment="1">
      <alignment horizontal="center" vertical="center"/>
    </xf>
    <xf numFmtId="0" fontId="20" fillId="0" borderId="36" xfId="43" applyFont="1" applyBorder="1" applyAlignment="1">
      <alignment horizontal="center" vertical="center"/>
    </xf>
    <xf numFmtId="0" fontId="28" fillId="0" borderId="23" xfId="43" applyFont="1" applyBorder="1" applyAlignment="1">
      <alignment horizontal="left" vertical="center"/>
    </xf>
    <xf numFmtId="0" fontId="28" fillId="0" borderId="0" xfId="43" applyFont="1" applyAlignment="1">
      <alignment horizontal="left" vertical="center"/>
    </xf>
    <xf numFmtId="0" fontId="28" fillId="0" borderId="22" xfId="43" applyFont="1" applyBorder="1" applyAlignment="1">
      <alignment horizontal="left" vertical="center"/>
    </xf>
    <xf numFmtId="0" fontId="22" fillId="0" borderId="0" xfId="43" applyFont="1" applyAlignment="1">
      <alignment horizontal="center" vertical="center"/>
    </xf>
    <xf numFmtId="0" fontId="20" fillId="0" borderId="24" xfId="43" applyFont="1" applyBorder="1" applyAlignment="1">
      <alignment horizontal="center" vertical="center"/>
    </xf>
    <xf numFmtId="0" fontId="20" fillId="0" borderId="25" xfId="43" applyFont="1" applyBorder="1" applyAlignment="1">
      <alignment horizontal="center" vertical="center"/>
    </xf>
    <xf numFmtId="0" fontId="20" fillId="0" borderId="26" xfId="43" applyFont="1" applyBorder="1" applyAlignment="1">
      <alignment horizontal="center" vertical="center"/>
    </xf>
    <xf numFmtId="0" fontId="20" fillId="22" borderId="11" xfId="43" applyFont="1" applyFill="1" applyBorder="1" applyAlignment="1">
      <alignment horizontal="center" vertical="center"/>
    </xf>
    <xf numFmtId="0" fontId="20" fillId="22" borderId="12" xfId="43" applyFont="1" applyFill="1" applyBorder="1" applyAlignment="1">
      <alignment horizontal="center" vertical="center"/>
    </xf>
    <xf numFmtId="0" fontId="20" fillId="22" borderId="37" xfId="43" applyFont="1" applyFill="1" applyBorder="1" applyAlignment="1">
      <alignment horizontal="center" vertical="center"/>
    </xf>
    <xf numFmtId="0" fontId="20" fillId="22" borderId="38" xfId="43" applyFont="1" applyFill="1" applyBorder="1" applyAlignment="1">
      <alignment horizontal="center" vertical="center"/>
    </xf>
    <xf numFmtId="3" fontId="20" fillId="24" borderId="32" xfId="43" applyNumberFormat="1" applyFont="1" applyFill="1" applyBorder="1" applyAlignment="1">
      <alignment horizontal="center" vertical="center"/>
    </xf>
    <xf numFmtId="0" fontId="20" fillId="24" borderId="32" xfId="43" applyFont="1" applyFill="1" applyBorder="1" applyAlignment="1">
      <alignment horizontal="center" vertical="center"/>
    </xf>
    <xf numFmtId="0" fontId="20" fillId="24" borderId="33" xfId="43" applyFont="1" applyFill="1" applyBorder="1" applyAlignment="1">
      <alignment horizontal="center" vertical="center"/>
    </xf>
    <xf numFmtId="0" fontId="20" fillId="25" borderId="60" xfId="43" applyFont="1" applyFill="1" applyBorder="1" applyAlignment="1">
      <alignment horizontal="center" vertical="center"/>
    </xf>
    <xf numFmtId="0" fontId="20" fillId="25" borderId="66" xfId="43" applyFont="1" applyFill="1" applyBorder="1" applyAlignment="1">
      <alignment horizontal="center" vertical="center"/>
    </xf>
    <xf numFmtId="0" fontId="20" fillId="18" borderId="60" xfId="43" applyFont="1" applyFill="1" applyBorder="1" applyAlignment="1">
      <alignment horizontal="center" vertical="center"/>
    </xf>
    <xf numFmtId="0" fontId="38" fillId="18" borderId="38" xfId="43" applyFont="1" applyFill="1" applyBorder="1" applyAlignment="1">
      <alignment horizontal="center" vertical="center"/>
    </xf>
    <xf numFmtId="0" fontId="38" fillId="18" borderId="14" xfId="43" applyFont="1" applyFill="1" applyBorder="1" applyAlignment="1">
      <alignment horizontal="center" vertical="center"/>
    </xf>
    <xf numFmtId="0" fontId="20" fillId="18" borderId="59" xfId="43" applyFont="1" applyFill="1" applyBorder="1" applyAlignment="1">
      <alignment horizontal="center" vertical="center"/>
    </xf>
    <xf numFmtId="0" fontId="20" fillId="25" borderId="57" xfId="43" applyFont="1" applyFill="1" applyBorder="1" applyAlignment="1">
      <alignment horizontal="center" vertical="center"/>
    </xf>
    <xf numFmtId="0" fontId="20" fillId="25" borderId="56" xfId="43" applyFont="1" applyFill="1" applyBorder="1" applyAlignment="1">
      <alignment horizontal="center" vertical="center"/>
    </xf>
    <xf numFmtId="0" fontId="20" fillId="18" borderId="57" xfId="43" applyFont="1" applyFill="1" applyBorder="1" applyAlignment="1">
      <alignment horizontal="center" vertical="center"/>
    </xf>
    <xf numFmtId="0" fontId="20" fillId="18" borderId="56" xfId="43" applyFont="1" applyFill="1" applyBorder="1" applyAlignment="1">
      <alignment horizontal="center" vertical="center"/>
    </xf>
    <xf numFmtId="0" fontId="20" fillId="0" borderId="0" xfId="43" applyFont="1" applyAlignment="1">
      <alignment horizontal="center"/>
    </xf>
    <xf numFmtId="164" fontId="20" fillId="0" borderId="0" xfId="43" applyNumberFormat="1" applyFont="1" applyAlignment="1">
      <alignment horizontal="center"/>
    </xf>
    <xf numFmtId="0" fontId="20" fillId="0" borderId="43" xfId="43" applyFont="1" applyBorder="1" applyAlignment="1">
      <alignment horizontal="center" vertical="center"/>
    </xf>
    <xf numFmtId="0" fontId="20" fillId="0" borderId="45" xfId="43" applyFont="1" applyBorder="1" applyAlignment="1">
      <alignment horizontal="center" vertical="center"/>
    </xf>
    <xf numFmtId="0" fontId="28" fillId="0" borderId="43" xfId="43" applyFont="1" applyBorder="1" applyAlignment="1">
      <alignment horizontal="center" vertical="center"/>
    </xf>
    <xf numFmtId="0" fontId="28" fillId="0" borderId="45" xfId="43" applyFont="1" applyBorder="1" applyAlignment="1">
      <alignment horizontal="center" vertical="center"/>
    </xf>
    <xf numFmtId="0" fontId="20" fillId="18" borderId="46" xfId="43" applyFont="1" applyFill="1" applyBorder="1" applyAlignment="1">
      <alignment horizontal="center" vertical="center"/>
    </xf>
    <xf numFmtId="0" fontId="20" fillId="18" borderId="58" xfId="43" applyFont="1" applyFill="1" applyBorder="1" applyAlignment="1">
      <alignment horizontal="center" vertical="center"/>
    </xf>
    <xf numFmtId="0" fontId="20" fillId="18" borderId="34" xfId="43" applyFont="1" applyFill="1" applyBorder="1" applyAlignment="1">
      <alignment horizontal="center" vertical="center"/>
    </xf>
    <xf numFmtId="0" fontId="20" fillId="25" borderId="35" xfId="43" applyFont="1" applyFill="1" applyBorder="1" applyAlignment="1">
      <alignment horizontal="center" vertical="center"/>
    </xf>
    <xf numFmtId="1" fontId="20" fillId="18" borderId="61" xfId="43" applyNumberFormat="1" applyFont="1" applyFill="1" applyBorder="1" applyAlignment="1">
      <alignment horizontal="center" vertical="center"/>
    </xf>
    <xf numFmtId="1" fontId="20" fillId="18" borderId="62" xfId="43" applyNumberFormat="1" applyFont="1" applyFill="1" applyBorder="1" applyAlignment="1">
      <alignment horizontal="center" vertical="center"/>
    </xf>
    <xf numFmtId="49" fontId="20" fillId="25" borderId="11" xfId="42" applyNumberFormat="1" applyFont="1" applyFill="1" applyBorder="1" applyAlignment="1" applyProtection="1">
      <alignment horizontal="center" vertical="center"/>
    </xf>
    <xf numFmtId="49" fontId="20" fillId="25" borderId="10" xfId="42" applyNumberFormat="1" applyFont="1" applyFill="1" applyBorder="1" applyAlignment="1" applyProtection="1">
      <alignment horizontal="center" vertical="center"/>
    </xf>
    <xf numFmtId="49" fontId="20" fillId="18" borderId="11" xfId="42" applyNumberFormat="1" applyFont="1" applyFill="1" applyBorder="1" applyAlignment="1" applyProtection="1">
      <alignment horizontal="center" vertical="center"/>
    </xf>
    <xf numFmtId="49" fontId="20" fillId="18" borderId="10" xfId="42" applyNumberFormat="1" applyFont="1" applyFill="1" applyBorder="1" applyAlignment="1" applyProtection="1">
      <alignment horizontal="center" vertical="center"/>
    </xf>
    <xf numFmtId="49" fontId="46" fillId="27" borderId="11" xfId="42" applyNumberFormat="1" applyFont="1" applyFill="1" applyBorder="1" applyAlignment="1" applyProtection="1">
      <alignment horizontal="center" vertical="center"/>
    </xf>
    <xf numFmtId="49" fontId="46" fillId="27" borderId="10" xfId="42" applyNumberFormat="1" applyFont="1" applyFill="1" applyBorder="1" applyAlignment="1" applyProtection="1">
      <alignment horizontal="center" vertical="center"/>
    </xf>
    <xf numFmtId="49" fontId="52" fillId="27" borderId="136" xfId="42" applyNumberFormat="1" applyFont="1" applyFill="1" applyBorder="1" applyAlignment="1" applyProtection="1">
      <alignment horizontal="center" vertical="center"/>
    </xf>
    <xf numFmtId="49" fontId="52" fillId="27" borderId="137" xfId="42" applyNumberFormat="1" applyFont="1" applyFill="1" applyBorder="1" applyAlignment="1" applyProtection="1">
      <alignment horizontal="center" vertical="center"/>
    </xf>
    <xf numFmtId="49" fontId="52" fillId="18" borderId="11" xfId="42" applyNumberFormat="1" applyFont="1" applyFill="1" applyBorder="1" applyAlignment="1" applyProtection="1">
      <alignment horizontal="center" vertical="center"/>
    </xf>
    <xf numFmtId="49" fontId="52" fillId="18" borderId="10" xfId="42" applyNumberFormat="1" applyFont="1" applyFill="1" applyBorder="1" applyAlignment="1" applyProtection="1">
      <alignment horizontal="center" vertical="center"/>
    </xf>
    <xf numFmtId="49" fontId="52" fillId="27" borderId="11" xfId="42" applyNumberFormat="1" applyFont="1" applyFill="1" applyBorder="1" applyAlignment="1" applyProtection="1">
      <alignment horizontal="center" vertical="center"/>
    </xf>
    <xf numFmtId="49" fontId="52" fillId="27" borderId="10" xfId="42" applyNumberFormat="1" applyFont="1" applyFill="1" applyBorder="1" applyAlignment="1" applyProtection="1">
      <alignment horizontal="center" vertical="center"/>
    </xf>
    <xf numFmtId="49" fontId="46" fillId="25" borderId="11" xfId="42" applyNumberFormat="1" applyFont="1" applyFill="1" applyBorder="1" applyAlignment="1" applyProtection="1">
      <alignment horizontal="center" vertical="center"/>
    </xf>
    <xf numFmtId="49" fontId="46" fillId="25" borderId="10" xfId="42" applyNumberFormat="1" applyFont="1" applyFill="1" applyBorder="1" applyAlignment="1" applyProtection="1">
      <alignment horizontal="center" vertical="center"/>
    </xf>
    <xf numFmtId="0" fontId="22" fillId="27" borderId="0" xfId="43" applyFont="1" applyFill="1" applyAlignment="1">
      <alignment horizontal="center" vertical="center"/>
    </xf>
    <xf numFmtId="0" fontId="22" fillId="32" borderId="0" xfId="43" applyFont="1" applyFill="1" applyAlignment="1">
      <alignment horizontal="center" vertical="center"/>
    </xf>
    <xf numFmtId="49" fontId="42" fillId="29" borderId="136" xfId="42" applyNumberFormat="1" applyFont="1" applyFill="1" applyBorder="1" applyAlignment="1" applyProtection="1">
      <alignment horizontal="center" vertical="center"/>
    </xf>
    <xf numFmtId="49" fontId="42" fillId="29" borderId="137" xfId="42" applyNumberFormat="1" applyFont="1" applyFill="1" applyBorder="1" applyAlignment="1" applyProtection="1">
      <alignment horizontal="center" vertical="center"/>
    </xf>
    <xf numFmtId="49" fontId="42" fillId="40" borderId="39" xfId="42" applyNumberFormat="1" applyFont="1" applyFill="1" applyBorder="1" applyAlignment="1" applyProtection="1">
      <alignment horizontal="center" vertical="center"/>
      <protection locked="0"/>
    </xf>
    <xf numFmtId="49" fontId="42" fillId="40" borderId="69" xfId="42" applyNumberFormat="1" applyFont="1" applyFill="1" applyBorder="1" applyAlignment="1" applyProtection="1">
      <alignment horizontal="center" vertical="center"/>
      <protection locked="0"/>
    </xf>
    <xf numFmtId="49" fontId="62" fillId="41" borderId="11" xfId="42" applyNumberFormat="1" applyFont="1" applyFill="1" applyBorder="1" applyAlignment="1" applyProtection="1">
      <alignment horizontal="center" vertical="center"/>
    </xf>
    <xf numFmtId="49" fontId="62" fillId="41" borderId="85" xfId="42" applyNumberFormat="1" applyFont="1" applyFill="1" applyBorder="1" applyAlignment="1" applyProtection="1">
      <alignment horizontal="center" vertical="center"/>
    </xf>
    <xf numFmtId="0" fontId="22" fillId="28" borderId="0" xfId="43" applyFont="1" applyFill="1" applyAlignment="1">
      <alignment horizontal="center" vertical="center"/>
    </xf>
    <xf numFmtId="0" fontId="63" fillId="32" borderId="0" xfId="43" applyFont="1" applyFill="1" applyAlignment="1">
      <alignment horizontal="center" vertical="center"/>
    </xf>
    <xf numFmtId="49" fontId="62" fillId="30" borderId="36" xfId="42" applyNumberFormat="1" applyFont="1" applyFill="1" applyBorder="1" applyAlignment="1" applyProtection="1">
      <alignment horizontal="center" vertical="center"/>
    </xf>
    <xf numFmtId="49" fontId="62" fillId="21" borderId="39" xfId="42" applyNumberFormat="1" applyFont="1" applyFill="1" applyBorder="1" applyAlignment="1" applyProtection="1">
      <alignment horizontal="center" vertical="center"/>
    </xf>
    <xf numFmtId="49" fontId="62" fillId="21" borderId="69" xfId="42" applyNumberFormat="1" applyFont="1" applyFill="1" applyBorder="1" applyAlignment="1" applyProtection="1">
      <alignment horizontal="center" vertical="center"/>
    </xf>
    <xf numFmtId="49" fontId="52" fillId="27" borderId="106" xfId="42" applyNumberFormat="1" applyFont="1" applyFill="1" applyBorder="1" applyAlignment="1" applyProtection="1">
      <alignment horizontal="center" vertical="center"/>
    </xf>
    <xf numFmtId="49" fontId="52" fillId="27" borderId="105" xfId="42" applyNumberFormat="1" applyFont="1" applyFill="1" applyBorder="1" applyAlignment="1" applyProtection="1">
      <alignment horizontal="center" vertical="center"/>
    </xf>
    <xf numFmtId="0" fontId="20" fillId="0" borderId="118" xfId="43" applyFont="1" applyBorder="1" applyAlignment="1">
      <alignment horizontal="center"/>
    </xf>
    <xf numFmtId="0" fontId="20" fillId="0" borderId="122" xfId="43" applyFont="1" applyBorder="1" applyAlignment="1">
      <alignment horizontal="center"/>
    </xf>
    <xf numFmtId="0" fontId="20" fillId="0" borderId="119" xfId="43" applyFont="1" applyBorder="1" applyAlignment="1">
      <alignment horizontal="center"/>
    </xf>
    <xf numFmtId="49" fontId="20" fillId="31" borderId="11" xfId="42" applyNumberFormat="1" applyFont="1" applyFill="1" applyBorder="1" applyAlignment="1" applyProtection="1">
      <alignment horizontal="center" vertical="center"/>
    </xf>
    <xf numFmtId="49" fontId="20" fillId="31" borderId="10" xfId="42" applyNumberFormat="1" applyFont="1" applyFill="1" applyBorder="1" applyAlignment="1" applyProtection="1">
      <alignment horizontal="center" vertical="center"/>
    </xf>
    <xf numFmtId="0" fontId="42" fillId="18" borderId="107" xfId="43" applyFont="1" applyFill="1" applyBorder="1" applyAlignment="1">
      <alignment horizontal="left" vertical="center"/>
    </xf>
    <xf numFmtId="0" fontId="35" fillId="18" borderId="107" xfId="43" applyFont="1" applyFill="1" applyBorder="1" applyAlignment="1">
      <alignment horizontal="left" vertical="center"/>
    </xf>
    <xf numFmtId="0" fontId="20" fillId="28" borderId="60" xfId="43" applyFont="1" applyFill="1" applyBorder="1" applyAlignment="1">
      <alignment horizontal="center" vertical="center"/>
    </xf>
    <xf numFmtId="49" fontId="20" fillId="25" borderId="120" xfId="43" applyNumberFormat="1" applyFont="1" applyFill="1" applyBorder="1" applyAlignment="1">
      <alignment horizontal="center" vertical="center"/>
    </xf>
    <xf numFmtId="49" fontId="20" fillId="25" borderId="121" xfId="43" applyNumberFormat="1" applyFont="1" applyFill="1" applyBorder="1" applyAlignment="1">
      <alignment horizontal="center" vertical="center"/>
    </xf>
    <xf numFmtId="0" fontId="20" fillId="25" borderId="30" xfId="43" applyFont="1" applyFill="1" applyBorder="1" applyAlignment="1">
      <alignment horizontal="center" vertical="center"/>
    </xf>
    <xf numFmtId="0" fontId="20" fillId="25" borderId="29" xfId="43" applyFont="1" applyFill="1" applyBorder="1" applyAlignment="1">
      <alignment horizontal="center" vertical="center"/>
    </xf>
    <xf numFmtId="0" fontId="22" fillId="39" borderId="0" xfId="43" applyFont="1" applyFill="1" applyAlignment="1">
      <alignment horizontal="center" vertical="center"/>
    </xf>
    <xf numFmtId="0" fontId="20" fillId="18" borderId="45" xfId="43" applyFont="1" applyFill="1" applyBorder="1" applyAlignment="1">
      <alignment horizontal="center" vertical="center"/>
    </xf>
    <xf numFmtId="0" fontId="20" fillId="18" borderId="40" xfId="43" applyFont="1" applyFill="1" applyBorder="1" applyAlignment="1">
      <alignment horizontal="center" vertical="center"/>
    </xf>
    <xf numFmtId="164" fontId="51" fillId="0" borderId="91" xfId="43" applyNumberFormat="1" applyFont="1" applyBorder="1" applyAlignment="1">
      <alignment horizontal="center"/>
    </xf>
    <xf numFmtId="164" fontId="20" fillId="0" borderId="91" xfId="43" applyNumberFormat="1" applyFont="1" applyBorder="1" applyAlignment="1">
      <alignment horizontal="center"/>
    </xf>
    <xf numFmtId="164" fontId="20" fillId="0" borderId="90" xfId="43" applyNumberFormat="1" applyFont="1" applyBorder="1" applyAlignment="1">
      <alignment horizontal="center"/>
    </xf>
    <xf numFmtId="164" fontId="20" fillId="0" borderId="124" xfId="43" applyNumberFormat="1" applyFont="1" applyBorder="1" applyAlignment="1">
      <alignment horizontal="center"/>
    </xf>
    <xf numFmtId="0" fontId="20" fillId="18" borderId="47" xfId="43" applyFont="1" applyFill="1" applyBorder="1" applyAlignment="1">
      <alignment horizontal="center" vertical="center"/>
    </xf>
    <xf numFmtId="0" fontId="20" fillId="18" borderId="27" xfId="43" applyFont="1" applyFill="1" applyBorder="1" applyAlignment="1">
      <alignment horizontal="center" vertical="center"/>
    </xf>
    <xf numFmtId="0" fontId="20" fillId="18" borderId="29" xfId="43" applyFont="1" applyFill="1" applyBorder="1" applyAlignment="1">
      <alignment horizontal="center" vertical="center"/>
    </xf>
    <xf numFmtId="0" fontId="20" fillId="18" borderId="30" xfId="43" applyFont="1" applyFill="1" applyBorder="1" applyAlignment="1">
      <alignment horizontal="center" vertical="center"/>
    </xf>
    <xf numFmtId="0" fontId="20" fillId="25" borderId="97" xfId="43" applyFont="1" applyFill="1" applyBorder="1" applyAlignment="1">
      <alignment horizontal="center" vertical="center"/>
    </xf>
    <xf numFmtId="0" fontId="20" fillId="25" borderId="92" xfId="43" applyFont="1" applyFill="1" applyBorder="1" applyAlignment="1">
      <alignment horizontal="center" vertical="center"/>
    </xf>
    <xf numFmtId="0" fontId="20" fillId="25" borderId="27" xfId="43" applyFont="1" applyFill="1" applyBorder="1" applyAlignment="1">
      <alignment horizontal="center" vertical="center"/>
    </xf>
    <xf numFmtId="0" fontId="20" fillId="18" borderId="90" xfId="43" applyFont="1" applyFill="1" applyBorder="1" applyAlignment="1">
      <alignment horizontal="center" vertical="center"/>
    </xf>
    <xf numFmtId="0" fontId="20" fillId="18" borderId="138" xfId="43" applyFont="1" applyFill="1" applyBorder="1" applyAlignment="1">
      <alignment horizontal="center" vertical="center"/>
    </xf>
    <xf numFmtId="0" fontId="20" fillId="18" borderId="121" xfId="43" applyFont="1" applyFill="1" applyBorder="1" applyAlignment="1">
      <alignment horizontal="center" vertical="center"/>
    </xf>
    <xf numFmtId="0" fontId="20" fillId="18" borderId="66" xfId="43" applyFont="1" applyFill="1" applyBorder="1" applyAlignment="1">
      <alignment horizontal="center" vertical="center"/>
    </xf>
    <xf numFmtId="0" fontId="20" fillId="0" borderId="0" xfId="43" applyFont="1" applyAlignment="1">
      <alignment horizontal="center" vertical="center"/>
    </xf>
    <xf numFmtId="0" fontId="20" fillId="18" borderId="88" xfId="43" applyFont="1" applyFill="1" applyBorder="1" applyAlignment="1">
      <alignment horizontal="center" vertical="center"/>
    </xf>
    <xf numFmtId="0" fontId="22" fillId="27" borderId="79" xfId="43" applyFont="1" applyFill="1" applyBorder="1" applyAlignment="1">
      <alignment horizontal="center" vertical="center"/>
    </xf>
    <xf numFmtId="0" fontId="22" fillId="28" borderId="81" xfId="43" applyFont="1" applyFill="1" applyBorder="1" applyAlignment="1">
      <alignment horizontal="center" vertical="center"/>
    </xf>
    <xf numFmtId="0" fontId="22" fillId="28" borderId="82" xfId="43" applyFont="1" applyFill="1" applyBorder="1" applyAlignment="1">
      <alignment horizontal="center" vertical="center"/>
    </xf>
    <xf numFmtId="0" fontId="42" fillId="32" borderId="107" xfId="43" applyFont="1" applyFill="1" applyBorder="1" applyAlignment="1">
      <alignment horizontal="center" vertical="center"/>
    </xf>
    <xf numFmtId="0" fontId="42" fillId="32" borderId="102" xfId="43" applyFont="1" applyFill="1" applyBorder="1" applyAlignment="1">
      <alignment horizontal="center" vertical="center"/>
    </xf>
    <xf numFmtId="0" fontId="42" fillId="27" borderId="107" xfId="43" applyFont="1" applyFill="1" applyBorder="1" applyAlignment="1">
      <alignment horizontal="center" vertical="center"/>
    </xf>
    <xf numFmtId="0" fontId="42" fillId="27" borderId="102" xfId="43" applyFont="1" applyFill="1" applyBorder="1" applyAlignment="1">
      <alignment horizontal="center" vertical="center"/>
    </xf>
    <xf numFmtId="0" fontId="42" fillId="18" borderId="116" xfId="43" applyFont="1" applyFill="1" applyBorder="1" applyAlignment="1">
      <alignment horizontal="left" vertical="center"/>
    </xf>
    <xf numFmtId="0" fontId="42" fillId="28" borderId="107" xfId="43" applyFont="1" applyFill="1" applyBorder="1" applyAlignment="1">
      <alignment horizontal="center" vertical="center"/>
    </xf>
    <xf numFmtId="0" fontId="42" fillId="28" borderId="102" xfId="43" applyFont="1" applyFill="1" applyBorder="1" applyAlignment="1">
      <alignment horizontal="center" vertical="center"/>
    </xf>
    <xf numFmtId="0" fontId="20" fillId="18" borderId="38" xfId="43" applyFont="1" applyFill="1" applyBorder="1" applyAlignment="1">
      <alignment horizontal="center" vertical="center" wrapText="1"/>
    </xf>
    <xf numFmtId="0" fontId="20" fillId="18" borderId="14" xfId="43" applyFont="1" applyFill="1" applyBorder="1" applyAlignment="1">
      <alignment horizontal="center" vertical="center" wrapText="1"/>
    </xf>
    <xf numFmtId="0" fontId="20" fillId="25" borderId="91" xfId="43" applyFont="1" applyFill="1" applyBorder="1" applyAlignment="1">
      <alignment horizontal="center" vertical="center"/>
    </xf>
    <xf numFmtId="1" fontId="20" fillId="18" borderId="125" xfId="43" applyNumberFormat="1" applyFont="1" applyFill="1" applyBorder="1" applyAlignment="1">
      <alignment horizontal="center" vertical="center"/>
    </xf>
    <xf numFmtId="1" fontId="20" fillId="18" borderId="126" xfId="43" applyNumberFormat="1" applyFont="1" applyFill="1" applyBorder="1" applyAlignment="1">
      <alignment horizontal="center" vertical="center"/>
    </xf>
    <xf numFmtId="0" fontId="20" fillId="18" borderId="96" xfId="43" applyFont="1" applyFill="1" applyBorder="1" applyAlignment="1">
      <alignment horizontal="center" vertical="center"/>
    </xf>
    <xf numFmtId="0" fontId="20" fillId="18" borderId="122" xfId="43" applyFont="1" applyFill="1" applyBorder="1" applyAlignment="1">
      <alignment horizontal="center" vertical="center"/>
    </xf>
    <xf numFmtId="0" fontId="20" fillId="18" borderId="119" xfId="43" applyFont="1" applyFill="1" applyBorder="1" applyAlignment="1">
      <alignment horizontal="center" vertical="center"/>
    </xf>
    <xf numFmtId="0" fontId="20" fillId="28" borderId="88" xfId="43" applyFont="1" applyFill="1" applyBorder="1" applyAlignment="1">
      <alignment horizontal="center" vertical="center"/>
    </xf>
    <xf numFmtId="49" fontId="52" fillId="27" borderId="42" xfId="25" applyNumberFormat="1" applyFont="1" applyFill="1" applyBorder="1" applyAlignment="1" applyProtection="1">
      <alignment horizontal="center" vertical="center"/>
    </xf>
    <xf numFmtId="49" fontId="52" fillId="27" borderId="10" xfId="25" applyNumberFormat="1" applyFont="1" applyFill="1" applyBorder="1" applyAlignment="1" applyProtection="1">
      <alignment horizontal="center" vertical="center"/>
    </xf>
    <xf numFmtId="49" fontId="52" fillId="25" borderId="11" xfId="25" applyNumberFormat="1" applyFont="1" applyFill="1" applyBorder="1" applyAlignment="1" applyProtection="1">
      <alignment horizontal="center" vertical="center"/>
    </xf>
    <xf numFmtId="49" fontId="52" fillId="25" borderId="10" xfId="25" applyNumberFormat="1" applyFont="1" applyFill="1" applyBorder="1" applyAlignment="1" applyProtection="1">
      <alignment horizontal="center" vertical="center"/>
    </xf>
    <xf numFmtId="49" fontId="20" fillId="18" borderId="139" xfId="42" applyNumberFormat="1" applyFont="1" applyFill="1" applyBorder="1" applyAlignment="1" applyProtection="1">
      <alignment horizontal="center" vertical="center"/>
    </xf>
    <xf numFmtId="49" fontId="20" fillId="18" borderId="140" xfId="42" applyNumberFormat="1" applyFont="1" applyFill="1" applyBorder="1" applyAlignment="1" applyProtection="1">
      <alignment horizontal="center" vertical="center"/>
    </xf>
    <xf numFmtId="49" fontId="20" fillId="27" borderId="76" xfId="42" applyNumberFormat="1" applyFont="1" applyFill="1" applyBorder="1" applyAlignment="1" applyProtection="1">
      <alignment horizontal="center" vertical="center"/>
    </xf>
    <xf numFmtId="49" fontId="20" fillId="27" borderId="75" xfId="42" applyNumberFormat="1" applyFont="1" applyFill="1" applyBorder="1" applyAlignment="1" applyProtection="1">
      <alignment horizontal="center" vertical="center"/>
    </xf>
    <xf numFmtId="49" fontId="52" fillId="18" borderId="11" xfId="25" applyNumberFormat="1" applyFont="1" applyFill="1" applyBorder="1" applyAlignment="1" applyProtection="1">
      <alignment horizontal="center" vertical="center"/>
    </xf>
    <xf numFmtId="49" fontId="52" fillId="18" borderId="10" xfId="25" applyNumberFormat="1" applyFont="1" applyFill="1" applyBorder="1" applyAlignment="1" applyProtection="1">
      <alignment horizontal="center" vertical="center"/>
    </xf>
    <xf numFmtId="49" fontId="20" fillId="27" borderId="11" xfId="42" applyNumberFormat="1" applyFont="1" applyFill="1" applyBorder="1" applyAlignment="1" applyProtection="1">
      <alignment horizontal="center" vertical="center"/>
    </xf>
    <xf numFmtId="49" fontId="20" fillId="27" borderId="10" xfId="42" applyNumberFormat="1" applyFont="1" applyFill="1" applyBorder="1" applyAlignment="1" applyProtection="1">
      <alignment horizontal="center" vertical="center"/>
    </xf>
    <xf numFmtId="49" fontId="20" fillId="25" borderId="30" xfId="43" applyNumberFormat="1" applyFont="1" applyFill="1" applyBorder="1" applyAlignment="1">
      <alignment horizontal="center" vertical="center"/>
    </xf>
    <xf numFmtId="49" fontId="20" fillId="25" borderId="89" xfId="43" applyNumberFormat="1" applyFont="1" applyFill="1" applyBorder="1" applyAlignment="1">
      <alignment horizontal="center" vertical="center"/>
    </xf>
    <xf numFmtId="49" fontId="52" fillId="25" borderId="11" xfId="42" applyNumberFormat="1" applyFont="1" applyFill="1" applyBorder="1" applyAlignment="1" applyProtection="1">
      <alignment horizontal="center" vertical="center"/>
    </xf>
    <xf numFmtId="49" fontId="52" fillId="25" borderId="10" xfId="42" applyNumberFormat="1" applyFont="1" applyFill="1" applyBorder="1" applyAlignment="1" applyProtection="1">
      <alignment horizontal="center" vertical="center"/>
    </xf>
    <xf numFmtId="49" fontId="20" fillId="25" borderId="76" xfId="42" applyNumberFormat="1" applyFont="1" applyFill="1" applyBorder="1" applyAlignment="1" applyProtection="1">
      <alignment horizontal="center" vertical="center"/>
    </xf>
    <xf numFmtId="49" fontId="20" fillId="25" borderId="75" xfId="42" applyNumberFormat="1" applyFont="1" applyFill="1" applyBorder="1" applyAlignment="1" applyProtection="1">
      <alignment horizontal="center" vertical="center"/>
    </xf>
    <xf numFmtId="49" fontId="20" fillId="25" borderId="39" xfId="42" applyNumberFormat="1" applyFont="1" applyFill="1" applyBorder="1" applyAlignment="1" applyProtection="1">
      <alignment horizontal="center" vertical="center"/>
    </xf>
    <xf numFmtId="49" fontId="20" fillId="25" borderId="69" xfId="42" applyNumberFormat="1" applyFont="1" applyFill="1" applyBorder="1" applyAlignment="1" applyProtection="1">
      <alignment horizontal="center" vertical="center"/>
    </xf>
    <xf numFmtId="49" fontId="52" fillId="27" borderId="11" xfId="42" applyNumberFormat="1" applyFont="1" applyFill="1" applyBorder="1" applyAlignment="1" applyProtection="1">
      <alignment horizontal="center" vertical="center"/>
      <protection locked="0"/>
    </xf>
    <xf numFmtId="49" fontId="52" fillId="27" borderId="10" xfId="42" applyNumberFormat="1" applyFont="1" applyFill="1" applyBorder="1" applyAlignment="1" applyProtection="1">
      <alignment horizontal="center" vertical="center"/>
      <protection locked="0"/>
    </xf>
    <xf numFmtId="49" fontId="20" fillId="27" borderId="11" xfId="42" applyNumberFormat="1" applyFont="1" applyFill="1" applyBorder="1" applyAlignment="1" applyProtection="1">
      <alignment horizontal="center" vertical="center"/>
      <protection locked="0"/>
    </xf>
    <xf numFmtId="49" fontId="20" fillId="27" borderId="10" xfId="42" applyNumberFormat="1" applyFont="1" applyFill="1" applyBorder="1" applyAlignment="1" applyProtection="1">
      <alignment horizontal="center" vertical="center"/>
      <protection locked="0"/>
    </xf>
    <xf numFmtId="0" fontId="22" fillId="27" borderId="128" xfId="43" applyFont="1" applyFill="1" applyBorder="1" applyAlignment="1">
      <alignment horizontal="center" vertical="center"/>
    </xf>
    <xf numFmtId="0" fontId="22" fillId="32" borderId="83" xfId="43" applyFont="1" applyFill="1" applyBorder="1" applyAlignment="1">
      <alignment horizontal="center" vertical="center"/>
    </xf>
    <xf numFmtId="0" fontId="22" fillId="32" borderId="84" xfId="43" applyFont="1" applyFill="1" applyBorder="1" applyAlignment="1">
      <alignment horizontal="center" vertical="center"/>
    </xf>
    <xf numFmtId="0" fontId="20" fillId="27" borderId="11" xfId="43" applyFont="1" applyFill="1" applyBorder="1" applyAlignment="1">
      <alignment horizontal="center" vertical="center"/>
    </xf>
    <xf numFmtId="0" fontId="20" fillId="27" borderId="12" xfId="43" applyFont="1" applyFill="1" applyBorder="1" applyAlignment="1">
      <alignment horizontal="center" vertical="center"/>
    </xf>
    <xf numFmtId="0" fontId="42" fillId="0" borderId="109" xfId="43" applyFont="1" applyBorder="1" applyAlignment="1">
      <alignment horizontal="left" vertical="center"/>
    </xf>
    <xf numFmtId="0" fontId="42" fillId="0" borderId="110" xfId="43" applyFont="1" applyBorder="1" applyAlignment="1">
      <alignment horizontal="left" vertical="center"/>
    </xf>
    <xf numFmtId="0" fontId="42" fillId="0" borderId="111" xfId="43" applyFont="1" applyBorder="1" applyAlignment="1">
      <alignment horizontal="left" vertical="center"/>
    </xf>
    <xf numFmtId="0" fontId="42" fillId="0" borderId="112" xfId="43" applyFont="1" applyBorder="1" applyAlignment="1">
      <alignment horizontal="left" vertical="center"/>
    </xf>
    <xf numFmtId="0" fontId="42" fillId="0" borderId="113" xfId="43" applyFont="1" applyBorder="1" applyAlignment="1">
      <alignment horizontal="left" vertical="center"/>
    </xf>
    <xf numFmtId="0" fontId="42" fillId="0" borderId="114" xfId="43" applyFont="1" applyBorder="1" applyAlignment="1">
      <alignment horizontal="left" vertical="center"/>
    </xf>
    <xf numFmtId="166" fontId="20" fillId="28" borderId="123" xfId="25" applyNumberFormat="1" applyFont="1" applyFill="1" applyBorder="1" applyAlignment="1" applyProtection="1">
      <alignment horizontal="center" vertical="center"/>
    </xf>
    <xf numFmtId="166" fontId="20" fillId="28" borderId="37" xfId="25" applyNumberFormat="1" applyFont="1" applyFill="1" applyBorder="1" applyAlignment="1" applyProtection="1">
      <alignment horizontal="center" vertical="center"/>
    </xf>
    <xf numFmtId="0" fontId="22" fillId="32" borderId="81" xfId="43" applyFont="1" applyFill="1" applyBorder="1" applyAlignment="1">
      <alignment horizontal="center" vertical="center"/>
    </xf>
    <xf numFmtId="0" fontId="22" fillId="32" borderId="82" xfId="43" applyFont="1" applyFill="1" applyBorder="1" applyAlignment="1">
      <alignment horizontal="center" vertical="center"/>
    </xf>
    <xf numFmtId="0" fontId="22" fillId="32" borderId="79" xfId="43" applyFont="1" applyFill="1" applyBorder="1" applyAlignment="1">
      <alignment horizontal="center" vertical="center"/>
    </xf>
    <xf numFmtId="0" fontId="22" fillId="0" borderId="15" xfId="43" applyFont="1" applyBorder="1" applyAlignment="1">
      <alignment horizontal="center" vertical="center"/>
    </xf>
    <xf numFmtId="0" fontId="22" fillId="0" borderId="78" xfId="43" applyFont="1" applyBorder="1" applyAlignment="1">
      <alignment horizontal="center" vertical="center"/>
    </xf>
    <xf numFmtId="0" fontId="22" fillId="0" borderId="80" xfId="43" applyFont="1" applyBorder="1" applyAlignment="1">
      <alignment horizontal="center" vertical="center"/>
    </xf>
    <xf numFmtId="166" fontId="48" fillId="29" borderId="11" xfId="42" applyFont="1" applyFill="1" applyBorder="1" applyAlignment="1" applyProtection="1">
      <alignment horizontal="center" vertical="center"/>
    </xf>
    <xf numFmtId="166" fontId="48" fillId="29" borderId="10" xfId="42" applyFont="1" applyFill="1" applyBorder="1" applyAlignment="1" applyProtection="1">
      <alignment horizontal="center" vertical="center"/>
    </xf>
    <xf numFmtId="49" fontId="52" fillId="20" borderId="42" xfId="25" applyNumberFormat="1" applyFont="1" applyFill="1" applyBorder="1" applyAlignment="1" applyProtection="1">
      <alignment horizontal="center" vertical="center"/>
    </xf>
    <xf numFmtId="49" fontId="52" fillId="20" borderId="10" xfId="25" applyNumberFormat="1" applyFont="1" applyFill="1" applyBorder="1" applyAlignment="1" applyProtection="1">
      <alignment horizontal="center" vertical="center"/>
    </xf>
    <xf numFmtId="166" fontId="46" fillId="35" borderId="102" xfId="42" applyFont="1" applyFill="1" applyBorder="1" applyAlignment="1" applyProtection="1">
      <alignment horizontal="center" vertical="center"/>
    </xf>
    <xf numFmtId="166" fontId="46" fillId="35" borderId="98" xfId="42" applyFont="1" applyFill="1" applyBorder="1" applyAlignment="1" applyProtection="1">
      <alignment horizontal="center" vertical="center"/>
    </xf>
    <xf numFmtId="166" fontId="62" fillId="0" borderId="102" xfId="42" applyFont="1" applyBorder="1" applyAlignment="1" applyProtection="1">
      <alignment horizontal="left" vertical="center"/>
    </xf>
    <xf numFmtId="166" fontId="62" fillId="0" borderId="103" xfId="42" applyFont="1" applyBorder="1" applyAlignment="1" applyProtection="1">
      <alignment horizontal="left" vertical="center"/>
    </xf>
    <xf numFmtId="166" fontId="62" fillId="0" borderId="98" xfId="42" applyFont="1" applyBorder="1" applyAlignment="1" applyProtection="1">
      <alignment horizontal="left" vertical="center"/>
    </xf>
    <xf numFmtId="49" fontId="62" fillId="33" borderId="106" xfId="25" applyNumberFormat="1" applyFont="1" applyFill="1" applyBorder="1" applyAlignment="1" applyProtection="1">
      <alignment horizontal="center" vertical="center"/>
    </xf>
    <xf numFmtId="49" fontId="62" fillId="33" borderId="135" xfId="25" applyNumberFormat="1" applyFont="1" applyFill="1" applyBorder="1" applyAlignment="1" applyProtection="1">
      <alignment horizontal="center" vertical="center"/>
    </xf>
    <xf numFmtId="49" fontId="52" fillId="33" borderId="42" xfId="25" applyNumberFormat="1" applyFont="1" applyFill="1" applyBorder="1" applyAlignment="1" applyProtection="1">
      <alignment horizontal="center" vertical="center"/>
    </xf>
    <xf numFmtId="49" fontId="52" fillId="33" borderId="10" xfId="25" applyNumberFormat="1" applyFont="1" applyFill="1" applyBorder="1" applyAlignment="1" applyProtection="1">
      <alignment horizontal="center" vertical="center"/>
    </xf>
    <xf numFmtId="0" fontId="42" fillId="18" borderId="116" xfId="43" applyFont="1" applyFill="1" applyBorder="1" applyAlignment="1">
      <alignment horizontal="left" vertical="center" wrapText="1"/>
    </xf>
    <xf numFmtId="0" fontId="42" fillId="18" borderId="107" xfId="43" applyFont="1" applyFill="1" applyBorder="1" applyAlignment="1">
      <alignment horizontal="left" vertical="center" wrapText="1"/>
    </xf>
    <xf numFmtId="166" fontId="62" fillId="0" borderId="99" xfId="42" applyFont="1" applyBorder="1" applyAlignment="1" applyProtection="1">
      <alignment horizontal="left" vertical="center"/>
    </xf>
    <xf numFmtId="166" fontId="46" fillId="34" borderId="102" xfId="42" applyFont="1" applyFill="1" applyBorder="1" applyAlignment="1" applyProtection="1">
      <alignment horizontal="center" vertical="center"/>
    </xf>
    <xf numFmtId="166" fontId="46" fillId="34" borderId="98" xfId="42" applyFont="1" applyFill="1" applyBorder="1" applyAlignment="1" applyProtection="1">
      <alignment horizontal="center" vertical="center"/>
    </xf>
    <xf numFmtId="0" fontId="20" fillId="29" borderId="11" xfId="43" applyFont="1" applyFill="1" applyBorder="1" applyAlignment="1">
      <alignment horizontal="center" vertical="center"/>
    </xf>
    <xf numFmtId="0" fontId="20" fillId="29" borderId="10" xfId="43" applyFont="1" applyFill="1" applyBorder="1" applyAlignment="1">
      <alignment horizontal="center" vertical="center"/>
    </xf>
    <xf numFmtId="166" fontId="60" fillId="0" borderId="103" xfId="42" applyFont="1" applyBorder="1" applyAlignment="1" applyProtection="1">
      <alignment horizontal="left" vertical="center"/>
    </xf>
    <xf numFmtId="166" fontId="60" fillId="0" borderId="98" xfId="42" applyFont="1" applyBorder="1" applyAlignment="1" applyProtection="1">
      <alignment horizontal="left" vertical="center"/>
    </xf>
    <xf numFmtId="166" fontId="46" fillId="18" borderId="0" xfId="42" applyFont="1" applyFill="1" applyBorder="1" applyAlignment="1" applyProtection="1">
      <alignment horizontal="center" vertical="center"/>
    </xf>
    <xf numFmtId="0" fontId="56" fillId="0" borderId="107" xfId="43" applyFont="1" applyBorder="1" applyAlignment="1">
      <alignment horizontal="center" vertical="center"/>
    </xf>
    <xf numFmtId="0" fontId="63" fillId="27" borderId="0" xfId="43" applyFont="1" applyFill="1" applyAlignment="1">
      <alignment horizontal="center" vertical="center"/>
    </xf>
    <xf numFmtId="49" fontId="52" fillId="27" borderId="71" xfId="42" applyNumberFormat="1" applyFont="1" applyFill="1" applyBorder="1" applyAlignment="1" applyProtection="1">
      <alignment horizontal="center" vertical="center"/>
    </xf>
    <xf numFmtId="49" fontId="52" fillId="27" borderId="75" xfId="42" applyNumberFormat="1" applyFont="1" applyFill="1" applyBorder="1" applyAlignment="1" applyProtection="1">
      <alignment horizontal="center" vertical="center"/>
    </xf>
    <xf numFmtId="49" fontId="34" fillId="25" borderId="11" xfId="42" applyNumberFormat="1" applyFont="1" applyFill="1" applyBorder="1" applyAlignment="1" applyProtection="1">
      <alignment horizontal="center" vertical="center"/>
    </xf>
    <xf numFmtId="49" fontId="34" fillId="25" borderId="10" xfId="42" applyNumberFormat="1" applyFont="1" applyFill="1" applyBorder="1" applyAlignment="1" applyProtection="1">
      <alignment horizontal="center" vertical="center"/>
    </xf>
    <xf numFmtId="49" fontId="46" fillId="25" borderId="106" xfId="42" applyNumberFormat="1" applyFont="1" applyFill="1" applyBorder="1" applyAlignment="1" applyProtection="1">
      <alignment horizontal="center" vertical="center"/>
    </xf>
    <xf numFmtId="49" fontId="46" fillId="25" borderId="105" xfId="42" applyNumberFormat="1" applyFont="1" applyFill="1" applyBorder="1" applyAlignment="1" applyProtection="1">
      <alignment horizontal="center" vertical="center"/>
    </xf>
    <xf numFmtId="0" fontId="42" fillId="18" borderId="99" xfId="43" applyFont="1" applyFill="1" applyBorder="1" applyAlignment="1">
      <alignment horizontal="left" vertical="center"/>
    </xf>
    <xf numFmtId="0" fontId="42" fillId="18" borderId="103" xfId="43" applyFont="1" applyFill="1" applyBorder="1" applyAlignment="1">
      <alignment horizontal="left" vertical="center"/>
    </xf>
    <xf numFmtId="0" fontId="42" fillId="18" borderId="98" xfId="43" applyFont="1" applyFill="1" applyBorder="1" applyAlignment="1">
      <alignment horizontal="left" vertical="center"/>
    </xf>
    <xf numFmtId="0" fontId="20" fillId="18" borderId="35" xfId="43" applyFont="1" applyFill="1" applyBorder="1" applyAlignment="1">
      <alignment horizontal="center" vertical="center"/>
    </xf>
    <xf numFmtId="49" fontId="20" fillId="25" borderId="141" xfId="42" applyNumberFormat="1" applyFont="1" applyFill="1" applyBorder="1" applyAlignment="1" applyProtection="1">
      <alignment horizontal="center" vertical="center"/>
    </xf>
    <xf numFmtId="49" fontId="52" fillId="30" borderId="42" xfId="25" applyNumberFormat="1" applyFont="1" applyFill="1" applyBorder="1" applyAlignment="1" applyProtection="1">
      <alignment horizontal="center" vertical="center"/>
    </xf>
    <xf numFmtId="49" fontId="52" fillId="30" borderId="10" xfId="25" applyNumberFormat="1" applyFont="1" applyFill="1" applyBorder="1" applyAlignment="1" applyProtection="1">
      <alignment horizontal="center" vertical="center"/>
    </xf>
    <xf numFmtId="49" fontId="62" fillId="41" borderId="11" xfId="25" applyNumberFormat="1" applyFont="1" applyFill="1" applyBorder="1" applyAlignment="1" applyProtection="1">
      <alignment horizontal="center" vertical="center"/>
    </xf>
    <xf numFmtId="49" fontId="62" fillId="41" borderId="10" xfId="25" applyNumberFormat="1" applyFont="1" applyFill="1" applyBorder="1" applyAlignment="1" applyProtection="1">
      <alignment horizontal="center" vertical="center"/>
    </xf>
    <xf numFmtId="49" fontId="20" fillId="25" borderId="11" xfId="43" applyNumberFormat="1" applyFont="1" applyFill="1" applyBorder="1" applyAlignment="1">
      <alignment horizontal="center" vertical="center"/>
    </xf>
    <xf numFmtId="49" fontId="20" fillId="25" borderId="10" xfId="43" applyNumberFormat="1" applyFont="1" applyFill="1" applyBorder="1" applyAlignment="1">
      <alignment horizontal="center" vertical="center"/>
    </xf>
    <xf numFmtId="49" fontId="46" fillId="18" borderId="11" xfId="42" applyNumberFormat="1" applyFont="1" applyFill="1" applyBorder="1" applyAlignment="1" applyProtection="1">
      <alignment horizontal="center" vertical="center"/>
    </xf>
    <xf numFmtId="49" fontId="46" fillId="18" borderId="10" xfId="42" applyNumberFormat="1" applyFont="1" applyFill="1" applyBorder="1" applyAlignment="1" applyProtection="1">
      <alignment horizontal="center" vertical="center"/>
    </xf>
    <xf numFmtId="49" fontId="34" fillId="18" borderId="11" xfId="42" applyNumberFormat="1" applyFont="1" applyFill="1" applyBorder="1" applyAlignment="1" applyProtection="1">
      <alignment horizontal="center" vertical="center"/>
    </xf>
    <xf numFmtId="49" fontId="34" fillId="18" borderId="10" xfId="42" applyNumberFormat="1" applyFont="1" applyFill="1" applyBorder="1" applyAlignment="1" applyProtection="1">
      <alignment horizontal="center" vertical="center"/>
    </xf>
    <xf numFmtId="49" fontId="46" fillId="18" borderId="106" xfId="42" applyNumberFormat="1" applyFont="1" applyFill="1" applyBorder="1" applyAlignment="1" applyProtection="1">
      <alignment horizontal="center" vertical="center"/>
    </xf>
    <xf numFmtId="49" fontId="46" fillId="18" borderId="105" xfId="42" applyNumberFormat="1" applyFont="1" applyFill="1" applyBorder="1" applyAlignment="1" applyProtection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2" xr:uid="{00000000-0005-0000-0000-00001B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 xr:uid="{00000000-0005-0000-0000-000026000000}"/>
    <cellStyle name="Note" xfId="37" builtinId="10" customBuiltin="1"/>
    <cellStyle name="Output" xfId="38" builtinId="21" customBuiltin="1"/>
    <cellStyle name="TableStyleLight1" xfId="45" xr:uid="{00000000-0005-0000-0000-000029000000}"/>
    <cellStyle name="Title" xfId="39" builtinId="15" customBuiltin="1"/>
    <cellStyle name="Total" xfId="40" builtinId="25" customBuiltin="1"/>
    <cellStyle name="Warning Text" xfId="41" builtinId="11" customBuiltin="1"/>
    <cellStyle name="ปกติ 2" xfId="43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B8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6B0094"/>
      <rgbColor rgb="00800000"/>
      <rgbColor rgb="00008080"/>
      <rgbColor rgb="000000FF"/>
      <rgbColor rgb="0000D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  <color rgb="FFFFCCFF"/>
      <color rgb="FF00FF00"/>
      <color rgb="FF66FF66"/>
      <color rgb="FF00FFFF"/>
      <color rgb="FFFFCC66"/>
      <color rgb="FF69C578"/>
      <color rgb="FFFFCC00"/>
      <color rgb="FFF94C07"/>
      <color rgb="FFF04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66675</xdr:colOff>
      <xdr:row>42</xdr:row>
      <xdr:rowOff>171450</xdr:rowOff>
    </xdr:to>
    <xdr:sp macro="" textlink="">
      <xdr:nvSpPr>
        <xdr:cNvPr id="2098" name="AutoShape 50">
          <a:extLst>
            <a:ext uri="{FF2B5EF4-FFF2-40B4-BE49-F238E27FC236}">
              <a16:creationId xmlns:a16="http://schemas.microsoft.com/office/drawing/2014/main" id="{09C2D3FC-1AE4-F0DC-BCA3-5C048AE373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30</xdr:col>
      <xdr:colOff>0</xdr:colOff>
      <xdr:row>2</xdr:row>
      <xdr:rowOff>133350</xdr:rowOff>
    </xdr:from>
    <xdr:to>
      <xdr:col>39</xdr:col>
      <xdr:colOff>57150</xdr:colOff>
      <xdr:row>5</xdr:row>
      <xdr:rowOff>190500</xdr:rowOff>
    </xdr:to>
    <xdr:sp macro="" textlink="">
      <xdr:nvSpPr>
        <xdr:cNvPr id="2082" name="Text Box 34" hidden="1">
          <a:extLst>
            <a:ext uri="{FF2B5EF4-FFF2-40B4-BE49-F238E27FC236}">
              <a16:creationId xmlns:a16="http://schemas.microsoft.com/office/drawing/2014/main" id="{5E897255-17C5-A007-C55A-EA657EEFDB5D}"/>
            </a:ext>
          </a:extLst>
        </xdr:cNvPr>
        <xdr:cNvSpPr txBox="1">
          <a:spLocks noChangeArrowheads="1"/>
        </xdr:cNvSpPr>
      </xdr:nvSpPr>
      <xdr:spPr bwMode="auto">
        <a:xfrm>
          <a:off x="6572250" y="6286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nokphan Saratis" id="{9388FF1A-E081-40DF-8E5E-4018077E18AB}" userId="S::Kanokphan.Sa@BDMS.CO.TH::dca07ecf-8fcd-462c-8151-61bc92291e68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" dT="2024-06-27T07:33:16.01" personId="{9388FF1A-E081-40DF-8E5E-4018077E18AB}" id="{5CB1B404-5C6B-4330-8DF7-F3E00B4C7266}">
    <text>ปตท Basic first aid 3</text>
  </threadedComment>
  <threadedComment ref="T3" dT="2024-06-27T07:33:52.34" personId="{9388FF1A-E081-40DF-8E5E-4018077E18AB}" id="{C7605D48-7480-420D-B007-18BAC219FD91}">
    <text>BLS INSTRUCTOR K'สมใจ</text>
  </threadedComment>
  <threadedComment ref="V3" dT="2024-06-27T07:33:58.53" personId="{9388FF1A-E081-40DF-8E5E-4018077E18AB}" id="{B221E7DB-C2CB-4B6D-BC3F-EC66C383504E}">
    <text>BLS INSTRUCTOR K'สมใจ</text>
  </threadedComment>
  <threadedComment ref="X3" dT="2024-06-27T07:34:03.32" personId="{9388FF1A-E081-40DF-8E5E-4018077E18AB}" id="{35C0D85A-1C8E-4D7B-8EEE-F5F4C2CEDE4C}">
    <text>BLS INSTRUCTOR K'สมใจ</text>
  </threadedComment>
  <threadedComment ref="AB3" dT="2024-06-27T07:35:20.73" personId="{9388FF1A-E081-40DF-8E5E-4018077E18AB}" id="{35F490FF-E233-49C2-9DF5-751C63EAD635}">
    <text>CPR BDMS บริษัท Benz 1</text>
  </threadedComment>
  <threadedComment ref="AF3" dT="2024-06-25T15:29:29.14" personId="{9388FF1A-E081-40DF-8E5E-4018077E18AB}" id="{6C5F722E-DE7D-49BE-A6F6-D438D130525C}">
    <text>Big cleaning</text>
  </threadedComment>
  <threadedComment ref="AL3" dT="2024-06-27T07:32:02.39" personId="{9388FF1A-E081-40DF-8E5E-4018077E18AB}" id="{48CF2CF3-A0F5-4D30-B8B5-30E8B9D606E8}">
    <text>ATLS 1</text>
  </threadedComment>
  <threadedComment ref="AN3" dT="2024-06-27T07:32:11.55" personId="{9388FF1A-E081-40DF-8E5E-4018077E18AB}" id="{0864293B-A2DD-4189-A2ED-2E09F3F42DBA}">
    <text>ATLS 2</text>
  </threadedComment>
  <threadedComment ref="AP3" dT="2024-06-27T07:32:19.44" personId="{9388FF1A-E081-40DF-8E5E-4018077E18AB}" id="{216DC365-2960-4998-BF11-4DF18547253F}">
    <text>ATLS 4</text>
  </threadedComment>
  <threadedComment ref="BB3" dT="2024-06-27T07:32:35.46" personId="{9388FF1A-E081-40DF-8E5E-4018077E18AB}" id="{9C2D1DB6-4AC3-4EA7-8768-693523136C62}">
    <text>BLS Non-HCP 1
ปตท.Basic first aid 3</text>
  </threadedComment>
  <threadedComment ref="BD3" dT="2024-06-27T07:32:44.30" personId="{9388FF1A-E081-40DF-8E5E-4018077E18AB}" id="{6738F57F-4F0D-4A2C-817B-8A09C309E451}">
    <text>MAO 2
CPR BDMS สำนักงานเขตห้วยขวาง 1</text>
  </threadedComment>
  <threadedComment ref="E5" dT="2024-06-27T07:11:26.29" personId="{9388FF1A-E081-40DF-8E5E-4018077E18AB}" id="{68D98C03-0634-4933-9DBF-694DB2C78A11}">
    <text>1</text>
  </threadedComment>
  <threadedComment ref="Q5" dT="2024-06-25T14:15:16.56" personId="{9388FF1A-E081-40DF-8E5E-4018077E18AB}" id="{74FB2D79-B6FA-43BE-87D8-337C2A974945}">
    <text>คิว 4 1/6/24 00.13</text>
  </threadedComment>
  <threadedComment ref="S5" dT="2024-06-25T14:24:03.84" personId="{9388FF1A-E081-40DF-8E5E-4018077E18AB}" id="{30C7404B-06C0-43BE-85D1-CCF83682CEA0}">
    <text>คิว 4 1/6/24 00.13</text>
  </threadedComment>
  <threadedComment ref="AU5" dT="2024-06-25T14:58:45.27" personId="{9388FF1A-E081-40DF-8E5E-4018077E18AB}" id="{EC1CEE8F-34BA-4852-9642-B037A57E70FE}">
    <text>คิว 1 1/6/24 00.14</text>
  </threadedComment>
  <threadedComment ref="BG5" dT="2024-06-25T15:28:16.29" personId="{9388FF1A-E081-40DF-8E5E-4018077E18AB}" id="{67EA459D-F7F5-4083-9D3F-8B49CF9C3099}">
    <text>คิว 3 1/6/24 00.14</text>
  </threadedComment>
  <threadedComment ref="BI5" dT="2024-06-25T15:42:23.27" personId="{9388FF1A-E081-40DF-8E5E-4018077E18AB}" id="{C809815B-0E44-4A9C-9690-8ACA6A74C221}">
    <text>คิว 6 1/6/24 00.14</text>
  </threadedComment>
  <threadedComment ref="E6" dT="2024-06-27T07:11:38.03" personId="{9388FF1A-E081-40DF-8E5E-4018077E18AB}" id="{31548BEB-A797-49B0-9DD6-698D10AA527E}">
    <text>5</text>
  </threadedComment>
  <threadedComment ref="E7" dT="2024-06-27T07:11:47.51" personId="{9388FF1A-E081-40DF-8E5E-4018077E18AB}" id="{85862650-53AA-45F1-9FE2-47033CD9DDC4}">
    <text>1</text>
  </threadedComment>
  <threadedComment ref="S8" dT="2024-06-25T14:23:34.32" personId="{9388FF1A-E081-40DF-8E5E-4018077E18AB}" id="{AD86FF56-EBE3-4421-A548-FB037AFB3D14}">
    <text>คิว 2 1/6/24 00.00</text>
  </threadedComment>
  <threadedComment ref="AS8" dT="2024-06-25T14:51:58.29" personId="{9388FF1A-E081-40DF-8E5E-4018077E18AB}" id="{EE37E8E1-AB5F-4123-A2DD-17E90476F212}">
    <text>คิว 4 1/6/24 00.01</text>
  </threadedComment>
  <threadedComment ref="AU8" dT="2024-06-25T14:57:23.77" personId="{9388FF1A-E081-40DF-8E5E-4018077E18AB}" id="{83E932E8-77F4-4A3F-B57C-B33FBC76D4F8}">
    <text>คิว 3 1/6/24 00.01</text>
  </threadedComment>
  <threadedComment ref="BI8" dT="2024-06-25T15:42:06.90" personId="{9388FF1A-E081-40DF-8E5E-4018077E18AB}" id="{93ACF1EB-7E2C-4ABE-95EB-2D427EB03ADC}">
    <text xml:space="preserve">คิว 4 1/6/24 00.02 </text>
  </threadedComment>
  <threadedComment ref="BK8" dT="2024-06-25T15:48:05.39" personId="{9388FF1A-E081-40DF-8E5E-4018077E18AB}" id="{64E114F5-8225-40D8-946B-29133EEA6250}">
    <text xml:space="preserve">คิว 4 1/6/24 00.02 </text>
  </threadedComment>
  <threadedComment ref="E9" dT="2024-06-27T07:11:58.55" personId="{9388FF1A-E081-40DF-8E5E-4018077E18AB}" id="{B3D6556A-4F86-4C67-A802-23B6415BC6DE}">
    <text>4</text>
  </threadedComment>
  <threadedComment ref="E10" dT="2024-06-27T07:12:13.96" personId="{9388FF1A-E081-40DF-8E5E-4018077E18AB}" id="{DDAE6197-8695-40D1-BC28-C2B383A141B6}">
    <text>9</text>
  </threadedComment>
  <threadedComment ref="E11" dT="2024-06-27T07:12:30.76" personId="{9388FF1A-E081-40DF-8E5E-4018077E18AB}" id="{9EC361DF-73EA-48A9-8E41-F566AF54DC57}">
    <text>9</text>
  </threadedComment>
  <threadedComment ref="E12" dT="2024-06-27T07:12:42.83" personId="{9388FF1A-E081-40DF-8E5E-4018077E18AB}" id="{05F6AA82-4F9B-40D2-8BFA-55BAF2CFB707}">
    <text>4</text>
  </threadedComment>
  <threadedComment ref="I12" dT="2024-06-29T14:30:19.62" personId="{9388FF1A-E081-40DF-8E5E-4018077E18AB}" id="{4E5E92E3-F7C3-4E47-9B52-043A8620846B}">
    <text>พอขึ้นเวรได้</text>
  </threadedComment>
  <threadedComment ref="BG12" dT="2024-06-25T15:24:59.23" personId="{9388FF1A-E081-40DF-8E5E-4018077E18AB}" id="{BEA6A6EF-BB5D-41A3-B694-08CD3CEC3C7A}">
    <text>คิว 4 1/6/24 07.55</text>
  </threadedComment>
  <threadedComment ref="E13" dT="2024-06-27T07:13:02.46" personId="{9388FF1A-E081-40DF-8E5E-4018077E18AB}" id="{FCD67CF3-CEE9-4639-A7F6-D998FF33D373}">
    <text>4</text>
  </threadedComment>
  <threadedComment ref="Q13" dT="2024-06-25T14:14:14.95" personId="{9388FF1A-E081-40DF-8E5E-4018077E18AB}" id="{F9F34AB0-EB61-410B-8FAC-A01738BE20B7}">
    <text>คิว 5 1/6/24 5.59</text>
  </threadedComment>
  <threadedComment ref="S13" dT="2024-06-25T14:22:35.65" personId="{9388FF1A-E081-40DF-8E5E-4018077E18AB}" id="{B690FCBC-D8DA-4B6D-84F2-CEB0988CEF08}">
    <text>คิว 5 1/6/24 5.59</text>
  </threadedComment>
  <threadedComment ref="G14" dT="2024-06-27T07:08:29.68" personId="{9388FF1A-E081-40DF-8E5E-4018077E18AB}" id="{11243F0F-0CEB-4502-BF0B-9A320D379A30}">
    <text>ป่วย</text>
  </threadedComment>
  <threadedComment ref="Q14" dT="2024-06-25T14:11:50.26" personId="{9388FF1A-E081-40DF-8E5E-4018077E18AB}" id="{15CA6D0D-F28D-4F11-ACD0-19F2B217DEC3}">
    <text>คิว 1 1/6/24 00.01</text>
  </threadedComment>
  <threadedComment ref="S14" dT="2024-06-25T14:20:06.19" personId="{9388FF1A-E081-40DF-8E5E-4018077E18AB}" id="{FE798968-6D0A-46AE-BB72-1F6B0FA2F70D}">
    <text>คิว 1 1/6/24 00.00</text>
  </threadedComment>
  <threadedComment ref="AS14" dT="2024-06-25T14:50:23.08" personId="{9388FF1A-E081-40DF-8E5E-4018077E18AB}" id="{9BB18BE6-60AA-479F-AB33-FDC94E9D3CE9}">
    <text>คิว 2 1/6/24 00.00</text>
  </threadedComment>
  <threadedComment ref="AU14" dT="2024-06-25T14:54:52.93" personId="{9388FF1A-E081-40DF-8E5E-4018077E18AB}" id="{AF0AA1A9-84CA-40FC-948B-50D9F359E075}">
    <text>คิว 1 1/6/24 00.00</text>
  </threadedComment>
  <threadedComment ref="BI14" dT="2024-06-25T15:33:51.64" personId="{9388FF1A-E081-40DF-8E5E-4018077E18AB}" id="{DBC85F59-7FAF-4971-BDA6-008F12D8AE6F}">
    <text>คิว 1 1/6/24 00.00</text>
  </threadedComment>
  <threadedComment ref="BK14" dT="2024-06-25T15:46:23.69" personId="{9388FF1A-E081-40DF-8E5E-4018077E18AB}" id="{71F247F0-2594-4620-81D1-747D795E145B}">
    <text xml:space="preserve">คิว 1 1/6/24 00.00 </text>
  </threadedComment>
  <threadedComment ref="E15" dT="2024-06-27T07:13:09.96" personId="{9388FF1A-E081-40DF-8E5E-4018077E18AB}" id="{6D30F02D-1142-4D5D-A00A-BF6F75B653AB}">
    <text>2</text>
  </threadedComment>
  <threadedComment ref="G16" dT="2024-06-25T14:02:27.99" personId="{9388FF1A-E081-40DF-8E5E-4018077E18AB}" id="{7DAA6360-9F7C-45C1-8A28-BF6FE7DE9CC1}">
    <text>ด หรือ N</text>
  </threadedComment>
  <threadedComment ref="O16" dT="2024-06-25T14:08:41.74" personId="{9388FF1A-E081-40DF-8E5E-4018077E18AB}" id="{034AA9E4-C758-4622-8454-8322E831AA79}">
    <text>หรือ ดึก</text>
  </threadedComment>
  <threadedComment ref="AA16" dT="2024-06-25T14:29:41.46" personId="{9388FF1A-E081-40DF-8E5E-4018077E18AB}" id="{63ACE566-B84F-4C5C-B1CB-1343916E9856}">
    <text>หรือ ดึก หรือ N</text>
  </threadedComment>
  <threadedComment ref="AI16" dT="2024-06-25T14:42:37.13" personId="{9388FF1A-E081-40DF-8E5E-4018077E18AB}" id="{CBA3CD58-94F0-40C4-85D8-37A434793389}">
    <text>หรือ ด หรือ N</text>
  </threadedComment>
  <threadedComment ref="AS16" dT="2024-06-25T14:53:02.25" personId="{9388FF1A-E081-40DF-8E5E-4018077E18AB}" id="{6498E1FB-E9F6-456C-BC9A-6012AB1D5F6A}">
    <text>คิว 3 1/6/24 00.00</text>
  </threadedComment>
  <threadedComment ref="AU16" dT="2024-06-25T14:56:58.63" personId="{9388FF1A-E081-40DF-8E5E-4018077E18AB}" id="{3697CC33-73DD-4174-8236-3AA01D7F4F2E}">
    <text>ด หรือ N</text>
  </threadedComment>
  <threadedComment ref="BG16" dT="2024-06-25T15:25:50.74" personId="{9388FF1A-E081-40DF-8E5E-4018077E18AB}" id="{C7B55F4B-D6AB-47C3-97ED-F84518E7F206}">
    <text>ด หรือ N</text>
  </threadedComment>
  <threadedComment ref="Q17" dT="2024-06-25T14:14:47.60" personId="{9388FF1A-E081-40DF-8E5E-4018077E18AB}" id="{2E5FD4B7-C182-49A3-A543-A229B54652B4}">
    <text>คิว 6 1/6/24 20.43</text>
  </threadedComment>
  <threadedComment ref="S17" dT="2024-06-25T14:22:06.37" personId="{9388FF1A-E081-40DF-8E5E-4018077E18AB}" id="{702751F9-ADE1-43E1-B401-45217CBE5C69}">
    <text>คิว 6 1/6/24 20.43</text>
  </threadedComment>
  <threadedComment ref="AS17" dT="2024-06-25T14:52:37.40" personId="{9388FF1A-E081-40DF-8E5E-4018077E18AB}" id="{4B0FD07A-67C1-42BF-80D7-A95B68D8544C}">
    <text>คิว 6 1/6/24 08.26</text>
  </threadedComment>
  <threadedComment ref="AU17" dT="2024-06-25T14:57:56.55" personId="{9388FF1A-E081-40DF-8E5E-4018077E18AB}" id="{CEB930F2-EE48-4AF7-B840-9BA2A0BB0EDD}">
    <text>คิว 6 1/6/24 00.01</text>
  </threadedComment>
  <threadedComment ref="BG17" dT="2024-06-25T15:27:41.47" personId="{9388FF1A-E081-40DF-8E5E-4018077E18AB}" id="{87358D25-6415-4815-8FD2-EC2DEC4D581D}">
    <text>คิว 5 1/6/24 08.24</text>
  </threadedComment>
  <threadedComment ref="BK17" dT="2024-06-25T15:48:27.33" personId="{9388FF1A-E081-40DF-8E5E-4018077E18AB}" id="{70D13E84-DA9C-4620-B6F1-66AE5ED68641}">
    <text xml:space="preserve">คิว 6 1/6/24 08.30 </text>
  </threadedComment>
  <threadedComment ref="E18" dT="2024-06-27T07:13:26.19" personId="{9388FF1A-E081-40DF-8E5E-4018077E18AB}" id="{7D7BCA18-0DCA-4675-A1EC-810DEA8E6D79}">
    <text>6</text>
  </threadedComment>
  <threadedComment ref="AS18" dT="2024-06-25T14:49:57.29" personId="{9388FF1A-E081-40DF-8E5E-4018077E18AB}" id="{E5018DCA-666E-4C43-8C05-310BC9B6D684}">
    <text>คิว 1 1/6/24 00.00</text>
  </threadedComment>
  <threadedComment ref="AU18" dT="2024-06-25T14:55:12.57" personId="{9388FF1A-E081-40DF-8E5E-4018077E18AB}" id="{1ED3ECBE-82C1-4C73-BD85-F8E873C9E166}">
    <text>คิว 2 1/6/24 00.00</text>
  </threadedComment>
  <threadedComment ref="BI18" dT="2024-06-25T15:34:30.82" personId="{9388FF1A-E081-40DF-8E5E-4018077E18AB}" id="{D6530A34-6E0D-46E3-A71D-4204063330A3}">
    <text>คิว 2 1/6/24 00.01</text>
  </threadedComment>
  <threadedComment ref="BK18" dT="2024-06-25T15:46:47.29" personId="{9388FF1A-E081-40DF-8E5E-4018077E18AB}" id="{E2E1868F-C6EA-46D8-9E4E-D810C24E8E77}">
    <text>คิว 2 1/6/24 00.01</text>
  </threadedComment>
  <threadedComment ref="E19" dT="2024-06-27T07:30:13.51" personId="{9388FF1A-E081-40DF-8E5E-4018077E18AB}" id="{3B977673-CF14-4408-B80C-A69CA672DDDD}">
    <text>4</text>
  </threadedComment>
  <threadedComment ref="E20" dT="2024-06-27T07:30:23.80" personId="{9388FF1A-E081-40DF-8E5E-4018077E18AB}" id="{F40992FD-F4CE-4E1E-97F5-B90E54CC6993}">
    <text>2</text>
  </threadedComment>
  <threadedComment ref="H20" dT="2024-06-25T14:03:25.42" personId="{9388FF1A-E081-40DF-8E5E-4018077E18AB}" id="{877A7F68-392E-4535-964C-C503B71ACF28}">
    <text>Annual check up</text>
  </threadedComment>
  <threadedComment ref="S20" dT="2024-06-25T14:21:39.43" personId="{9388FF1A-E081-40DF-8E5E-4018077E18AB}" id="{CC8C9E78-9501-4F93-9502-4F4ADD496DFA}">
    <text>คิว 7 17/6/24 14.42 หรือบ่าย</text>
  </threadedComment>
  <threadedComment ref="BG20" dT="2024-06-25T15:26:43.15" personId="{9388FF1A-E081-40DF-8E5E-4018077E18AB}" id="{FBA90F68-D44B-47BA-B947-69FCA5A21D28}">
    <text>คิว 6 13/6/24 19.21</text>
  </threadedComment>
  <threadedComment ref="BI20" dT="2024-06-25T15:40:33.96" personId="{9388FF1A-E081-40DF-8E5E-4018077E18AB}" id="{B0AE1815-850D-45C6-A28A-6C289B4A9578}">
    <text>คิว 7 13/6/24  19.21</text>
  </threadedComment>
  <threadedComment ref="BK20" dT="2024-06-25T15:47:51.20" personId="{9388FF1A-E081-40DF-8E5E-4018077E18AB}" id="{53DC547E-79DB-486A-84C7-93325FCA3F0A}">
    <text>คิว 7 1/6/24 09.51</text>
  </threadedComment>
  <threadedComment ref="BG21" dT="2024-06-25T15:25:21.97" personId="{9388FF1A-E081-40DF-8E5E-4018077E18AB}" id="{11C5DD11-93D1-4EFE-AABD-48FBE3D14310}">
    <text>คิว 1 1/6/24 00.01</text>
  </threadedComment>
  <threadedComment ref="BI21" dT="2024-06-25T15:39:33.84" personId="{9388FF1A-E081-40DF-8E5E-4018077E18AB}" id="{6DD6BCCB-6A04-4A38-B050-68B2BD2BC444}">
    <text>คิว 3 1/6/24 00.01</text>
  </threadedComment>
  <threadedComment ref="BK21" dT="2024-06-25T15:47:32.69" personId="{9388FF1A-E081-40DF-8E5E-4018077E18AB}" id="{9708E35D-9FA7-4E20-99BC-3D832AFCB19D}">
    <text xml:space="preserve">คิว 3 1/6/24 00.01 </text>
  </threadedComment>
  <threadedComment ref="E22" dT="2024-06-27T07:30:58.66" personId="{9388FF1A-E081-40DF-8E5E-4018077E18AB}" id="{C2E41280-5F1D-414D-99F1-29D7A76FFE31}">
    <text>4</text>
  </threadedComment>
  <threadedComment ref="G22" dT="2024-06-25T14:02:02.35" personId="{9388FF1A-E081-40DF-8E5E-4018077E18AB}" id="{7BB7ADA7-4D12-4EFD-A23B-39FA5F1FF4B3}">
    <text>ป่วย</text>
  </threadedComment>
  <threadedComment ref="I22" dT="2024-06-29T12:43:46.53" personId="{9388FF1A-E081-40DF-8E5E-4018077E18AB}" id="{012A2209-39C3-4042-AC58-2F3339C933D1}">
    <text>ป่วย</text>
  </threadedComment>
  <threadedComment ref="K22" dT="2024-06-29T12:43:58.12" personId="{9388FF1A-E081-40DF-8E5E-4018077E18AB}" id="{118D15C8-0F75-4510-AF89-CF8B0E9CDC2E}">
    <text>ป่วย</text>
  </threadedComment>
  <threadedComment ref="O22" dT="2024-06-25T14:07:56.20" personId="{9388FF1A-E081-40DF-8E5E-4018077E18AB}" id="{66CAD53C-5F98-42A8-863A-C7955AE93A91}">
    <text>หรือ 19-7</text>
  </threadedComment>
  <threadedComment ref="P22" dT="2024-06-30T00:20:28.84" personId="{9388FF1A-E081-40DF-8E5E-4018077E18AB}" id="{860F55E9-DDE5-42C8-A9D2-21C9BDAE9802}">
    <text>Or Night</text>
  </threadedComment>
  <threadedComment ref="S22" dT="2024-06-25T14:20:27.47" personId="{9388FF1A-E081-40DF-8E5E-4018077E18AB}" id="{E61DCCA9-EFDF-488F-AF4B-3778BAE0032E}">
    <text>19-7</text>
  </threadedComment>
  <threadedComment ref="AC22" dT="2024-06-25T14:31:51.43" personId="{9388FF1A-E081-40DF-8E5E-4018077E18AB}" id="{31538703-23CC-4998-990B-8710CA0A638B}">
    <text>19-7</text>
  </threadedComment>
  <threadedComment ref="AE22" dT="2024-06-25T14:39:42.06" personId="{9388FF1A-E081-40DF-8E5E-4018077E18AB}" id="{74DA8A15-15B8-4445-961B-99AC858480B2}">
    <text>19-7</text>
  </threadedComment>
  <threadedComment ref="AG22" dT="2024-06-25T14:41:32.39" personId="{9388FF1A-E081-40DF-8E5E-4018077E18AB}" id="{59D70075-39D6-4DA3-9E50-025594403ABB}">
    <text>19-7</text>
  </threadedComment>
  <threadedComment ref="AS22" dT="2024-06-25T14:50:40.21" personId="{9388FF1A-E081-40DF-8E5E-4018077E18AB}" id="{513C228A-7C91-4135-8C6B-FF69185084DE}">
    <text>19-7</text>
  </threadedComment>
  <threadedComment ref="AU22" dT="2024-06-25T14:55:39.51" personId="{9388FF1A-E081-40DF-8E5E-4018077E18AB}" id="{9C73971F-C4D2-400A-9ED2-AFE614E7C9FC}">
    <text>19-7</text>
  </threadedComment>
  <threadedComment ref="BI22" dT="2024-06-25T15:35:30.32" personId="{9388FF1A-E081-40DF-8E5E-4018077E18AB}" id="{DFFE9383-1209-4D04-9DBD-DA09B318335C}">
    <text>19-7</text>
  </threadedComment>
  <threadedComment ref="Q23" dT="2024-06-25T14:13:21.92" personId="{9388FF1A-E081-40DF-8E5E-4018077E18AB}" id="{A362727D-11E1-46DD-A7B7-739C184C37B6}">
    <text>คิว 3 1/6/24 00.05</text>
  </threadedComment>
  <threadedComment ref="AS23" dT="2024-06-25T14:51:22.53" personId="{9388FF1A-E081-40DF-8E5E-4018077E18AB}" id="{4AEA0730-1E57-49F4-A8AB-ED6746F4A4C4}">
    <text>คิว 5 1/6/24 00.05</text>
  </threadedComment>
  <threadedComment ref="AU23" dT="2024-06-25T14:56:22.89" personId="{9388FF1A-E081-40DF-8E5E-4018077E18AB}" id="{BA17D5B3-6991-4154-ADC0-917B3E3C9412}">
    <text>คิว 4 1/6/24 00.05</text>
  </threadedComment>
  <threadedComment ref="BG23" dT="2024-06-25T15:24:34.13" personId="{9388FF1A-E081-40DF-8E5E-4018077E18AB}" id="{A1B61DB6-EB87-483D-BFB9-53C13C75F322}">
    <text>คิว 2 1/6/24 00.05</text>
  </threadedComment>
  <threadedComment ref="BI23" dT="2024-06-25T15:38:24.72" personId="{9388FF1A-E081-40DF-8E5E-4018077E18AB}" id="{6721E9FD-4C0F-4FDA-A9A1-1DCBE9D3C65E}">
    <text>คิว 5 1/6/24 00.08</text>
  </threadedComment>
  <threadedComment ref="BK23" dT="2024-06-25T15:47:05.81" personId="{9388FF1A-E081-40DF-8E5E-4018077E18AB}" id="{90E3DA9C-05EF-4769-8A34-07DE976A128C}">
    <text>คิว 5 1/6/24 00.08</text>
  </threadedComment>
  <threadedComment ref="E24" dT="2024-06-27T07:31:16.73" personId="{9388FF1A-E081-40DF-8E5E-4018077E18AB}" id="{94B32233-464E-4963-AF71-464EC0B18892}">
    <text>6</text>
  </threadedComment>
  <threadedComment ref="Q24" dT="2024-06-25T14:12:55.32" personId="{9388FF1A-E081-40DF-8E5E-4018077E18AB}" id="{2AC11AF5-13C6-45D0-B6A2-487F00E94319}">
    <text>คิว 2 1/6/24 00.03</text>
  </threadedComment>
  <threadedComment ref="S24" dT="2024-06-25T14:20:52.13" personId="{9388FF1A-E081-40DF-8E5E-4018077E18AB}" id="{27416136-A33E-484C-B48D-39D3568A2F00}">
    <text>คิว 3 1/6/24 00.03</text>
  </threadedComment>
  <threadedComment ref="BM24" dT="2024-06-29T13:12:08.94" personId="{9388FF1A-E081-40DF-8E5E-4018077E18AB}" id="{80AFC065-B8D2-42BC-A9D7-3A99F27B30BC}">
    <text>Check up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10"/>
  <sheetViews>
    <sheetView workbookViewId="0"/>
  </sheetViews>
  <sheetFormatPr defaultColWidth="9.140625" defaultRowHeight="17.649999999999999"/>
  <cols>
    <col min="1" max="1" width="3.5703125" style="1" customWidth="1"/>
    <col min="2" max="2" width="7.140625" style="1" customWidth="1"/>
    <col min="3" max="3" width="9.42578125" style="1" customWidth="1"/>
    <col min="4" max="4" width="21.140625" style="1" customWidth="1"/>
    <col min="5" max="5" width="2.140625" style="18" customWidth="1"/>
    <col min="6" max="33" width="2.140625" style="17" customWidth="1"/>
    <col min="34" max="34" width="2.28515625" style="17" customWidth="1"/>
    <col min="35" max="35" width="2.140625" style="17" customWidth="1"/>
    <col min="36" max="36" width="2.42578125" style="17" customWidth="1"/>
    <col min="37" max="66" width="2.140625" style="17" customWidth="1"/>
    <col min="67" max="67" width="4.5703125" style="19" customWidth="1"/>
    <col min="68" max="68" width="22.85546875" style="1" customWidth="1"/>
    <col min="69" max="16384" width="9.140625" style="1"/>
  </cols>
  <sheetData>
    <row r="1" spans="1:77" ht="20.25" customHeight="1">
      <c r="A1" s="641" t="s">
        <v>0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1"/>
      <c r="R1" s="641"/>
      <c r="S1" s="641"/>
      <c r="T1" s="641"/>
      <c r="U1" s="641"/>
      <c r="V1" s="641"/>
      <c r="W1" s="641"/>
      <c r="X1" s="641"/>
      <c r="Y1" s="641"/>
      <c r="Z1" s="641"/>
      <c r="AA1" s="641"/>
      <c r="AB1" s="641"/>
      <c r="AC1" s="641"/>
      <c r="AD1" s="641"/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41"/>
      <c r="AR1" s="641"/>
      <c r="AS1" s="641"/>
      <c r="AT1" s="641"/>
      <c r="AU1" s="641"/>
      <c r="AV1" s="641"/>
      <c r="AW1" s="641"/>
      <c r="AX1" s="641"/>
      <c r="AY1" s="641"/>
      <c r="AZ1" s="641"/>
      <c r="BA1" s="641"/>
      <c r="BB1" s="641"/>
      <c r="BC1" s="641"/>
      <c r="BD1" s="641"/>
      <c r="BE1" s="641"/>
      <c r="BF1" s="641"/>
      <c r="BG1" s="641"/>
      <c r="BH1" s="641"/>
      <c r="BI1" s="641"/>
      <c r="BJ1" s="641"/>
      <c r="BK1" s="641"/>
      <c r="BL1" s="641"/>
      <c r="BM1" s="641"/>
      <c r="BN1" s="641"/>
      <c r="BO1" s="641"/>
    </row>
    <row r="2" spans="1:77" ht="18.75" customHeight="1" thickBot="1">
      <c r="A2" s="642" t="s">
        <v>1</v>
      </c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2"/>
      <c r="AH2" s="642"/>
      <c r="AI2" s="642"/>
      <c r="AJ2" s="642"/>
      <c r="AK2" s="642"/>
      <c r="AL2" s="642"/>
      <c r="AM2" s="642"/>
      <c r="AN2" s="642"/>
      <c r="AO2" s="642"/>
      <c r="AP2" s="642"/>
      <c r="AQ2" s="642"/>
      <c r="AR2" s="642"/>
      <c r="AS2" s="642"/>
      <c r="AT2" s="642"/>
      <c r="AU2" s="642"/>
      <c r="AV2" s="642"/>
      <c r="AW2" s="642"/>
      <c r="AX2" s="642"/>
      <c r="AY2" s="642"/>
      <c r="AZ2" s="642"/>
      <c r="BA2" s="642"/>
      <c r="BB2" s="642"/>
      <c r="BC2" s="642"/>
      <c r="BD2" s="642"/>
      <c r="BE2" s="642"/>
      <c r="BF2" s="642"/>
      <c r="BG2" s="642"/>
      <c r="BH2" s="642"/>
      <c r="BI2" s="642"/>
      <c r="BJ2" s="642"/>
      <c r="BK2" s="642"/>
      <c r="BL2" s="642"/>
      <c r="BM2" s="642"/>
      <c r="BN2" s="642"/>
      <c r="BO2" s="642"/>
    </row>
    <row r="3" spans="1:77" s="3" customFormat="1" ht="18" customHeight="1" thickBot="1">
      <c r="A3" s="643" t="s">
        <v>2</v>
      </c>
      <c r="B3" s="645" t="s">
        <v>3</v>
      </c>
      <c r="C3" s="643" t="s">
        <v>4</v>
      </c>
      <c r="D3" s="647" t="s">
        <v>5</v>
      </c>
      <c r="E3" s="649" t="s">
        <v>6</v>
      </c>
      <c r="F3" s="640"/>
      <c r="G3" s="637" t="s">
        <v>7</v>
      </c>
      <c r="H3" s="638"/>
      <c r="I3" s="637" t="s">
        <v>8</v>
      </c>
      <c r="J3" s="638"/>
      <c r="K3" s="639" t="s">
        <v>9</v>
      </c>
      <c r="L3" s="640"/>
      <c r="M3" s="639" t="s">
        <v>10</v>
      </c>
      <c r="N3" s="640"/>
      <c r="O3" s="639" t="s">
        <v>11</v>
      </c>
      <c r="P3" s="640"/>
      <c r="Q3" s="639" t="s">
        <v>12</v>
      </c>
      <c r="R3" s="640"/>
      <c r="S3" s="639" t="s">
        <v>6</v>
      </c>
      <c r="T3" s="640"/>
      <c r="U3" s="637" t="s">
        <v>7</v>
      </c>
      <c r="V3" s="638"/>
      <c r="W3" s="637" t="s">
        <v>8</v>
      </c>
      <c r="X3" s="638"/>
      <c r="Y3" s="639" t="s">
        <v>9</v>
      </c>
      <c r="Z3" s="640"/>
      <c r="AA3" s="639" t="s">
        <v>10</v>
      </c>
      <c r="AB3" s="640"/>
      <c r="AC3" s="639" t="s">
        <v>11</v>
      </c>
      <c r="AD3" s="640"/>
      <c r="AE3" s="639" t="s">
        <v>12</v>
      </c>
      <c r="AF3" s="640"/>
      <c r="AG3" s="639" t="s">
        <v>6</v>
      </c>
      <c r="AH3" s="640"/>
      <c r="AI3" s="637" t="s">
        <v>7</v>
      </c>
      <c r="AJ3" s="638"/>
      <c r="AK3" s="637" t="s">
        <v>8</v>
      </c>
      <c r="AL3" s="638"/>
      <c r="AM3" s="639" t="s">
        <v>9</v>
      </c>
      <c r="AN3" s="640"/>
      <c r="AO3" s="639" t="s">
        <v>10</v>
      </c>
      <c r="AP3" s="640"/>
      <c r="AQ3" s="639" t="s">
        <v>11</v>
      </c>
      <c r="AR3" s="640"/>
      <c r="AS3" s="639" t="s">
        <v>12</v>
      </c>
      <c r="AT3" s="640"/>
      <c r="AU3" s="639" t="s">
        <v>6</v>
      </c>
      <c r="AV3" s="640"/>
      <c r="AW3" s="637" t="s">
        <v>7</v>
      </c>
      <c r="AX3" s="638"/>
      <c r="AY3" s="637" t="s">
        <v>8</v>
      </c>
      <c r="AZ3" s="638"/>
      <c r="BA3" s="639" t="s">
        <v>9</v>
      </c>
      <c r="BB3" s="640"/>
      <c r="BC3" s="639" t="s">
        <v>10</v>
      </c>
      <c r="BD3" s="640"/>
      <c r="BE3" s="639" t="s">
        <v>11</v>
      </c>
      <c r="BF3" s="640"/>
      <c r="BG3" s="637" t="s">
        <v>12</v>
      </c>
      <c r="BH3" s="638"/>
      <c r="BI3" s="639" t="s">
        <v>6</v>
      </c>
      <c r="BJ3" s="640"/>
      <c r="BK3" s="637" t="s">
        <v>7</v>
      </c>
      <c r="BL3" s="638"/>
      <c r="BM3" s="637" t="s">
        <v>8</v>
      </c>
      <c r="BN3" s="650"/>
      <c r="BO3" s="651" t="s">
        <v>13</v>
      </c>
      <c r="BP3" s="634" t="s">
        <v>14</v>
      </c>
    </row>
    <row r="4" spans="1:77" s="3" customFormat="1" ht="18" customHeight="1" thickBot="1">
      <c r="A4" s="644"/>
      <c r="B4" s="646"/>
      <c r="C4" s="644"/>
      <c r="D4" s="648"/>
      <c r="E4" s="636">
        <v>1</v>
      </c>
      <c r="F4" s="633"/>
      <c r="G4" s="631">
        <v>2</v>
      </c>
      <c r="H4" s="631"/>
      <c r="I4" s="631">
        <v>3</v>
      </c>
      <c r="J4" s="631"/>
      <c r="K4" s="633">
        <v>4</v>
      </c>
      <c r="L4" s="633"/>
      <c r="M4" s="633">
        <v>5</v>
      </c>
      <c r="N4" s="633"/>
      <c r="O4" s="633">
        <v>6</v>
      </c>
      <c r="P4" s="633"/>
      <c r="Q4" s="633">
        <v>7</v>
      </c>
      <c r="R4" s="633"/>
      <c r="S4" s="633">
        <v>8</v>
      </c>
      <c r="T4" s="633"/>
      <c r="U4" s="631">
        <v>9</v>
      </c>
      <c r="V4" s="631"/>
      <c r="W4" s="631">
        <v>10</v>
      </c>
      <c r="X4" s="631"/>
      <c r="Y4" s="633">
        <v>11</v>
      </c>
      <c r="Z4" s="633"/>
      <c r="AA4" s="633">
        <v>12</v>
      </c>
      <c r="AB4" s="633"/>
      <c r="AC4" s="633">
        <v>13</v>
      </c>
      <c r="AD4" s="633"/>
      <c r="AE4" s="633">
        <v>14</v>
      </c>
      <c r="AF4" s="633"/>
      <c r="AG4" s="633">
        <v>15</v>
      </c>
      <c r="AH4" s="633"/>
      <c r="AI4" s="631">
        <v>16</v>
      </c>
      <c r="AJ4" s="631"/>
      <c r="AK4" s="631">
        <v>17</v>
      </c>
      <c r="AL4" s="631"/>
      <c r="AM4" s="633">
        <v>18</v>
      </c>
      <c r="AN4" s="633"/>
      <c r="AO4" s="633">
        <v>19</v>
      </c>
      <c r="AP4" s="633"/>
      <c r="AQ4" s="633">
        <v>20</v>
      </c>
      <c r="AR4" s="633"/>
      <c r="AS4" s="633">
        <v>21</v>
      </c>
      <c r="AT4" s="633"/>
      <c r="AU4" s="633">
        <v>22</v>
      </c>
      <c r="AV4" s="633"/>
      <c r="AW4" s="631">
        <v>23</v>
      </c>
      <c r="AX4" s="631"/>
      <c r="AY4" s="631">
        <v>24</v>
      </c>
      <c r="AZ4" s="631"/>
      <c r="BA4" s="633">
        <v>25</v>
      </c>
      <c r="BB4" s="633"/>
      <c r="BC4" s="633">
        <v>26</v>
      </c>
      <c r="BD4" s="633"/>
      <c r="BE4" s="633">
        <v>27</v>
      </c>
      <c r="BF4" s="633"/>
      <c r="BG4" s="631">
        <v>28</v>
      </c>
      <c r="BH4" s="631"/>
      <c r="BI4" s="633">
        <v>29</v>
      </c>
      <c r="BJ4" s="633"/>
      <c r="BK4" s="631">
        <v>30</v>
      </c>
      <c r="BL4" s="631"/>
      <c r="BM4" s="631">
        <v>31</v>
      </c>
      <c r="BN4" s="632"/>
      <c r="BO4" s="652"/>
      <c r="BP4" s="635"/>
      <c r="BQ4" s="46" t="s">
        <v>15</v>
      </c>
      <c r="BR4" s="4" t="s">
        <v>16</v>
      </c>
      <c r="BS4" s="4" t="s">
        <v>17</v>
      </c>
      <c r="BT4" s="4" t="s">
        <v>18</v>
      </c>
      <c r="BU4" s="4" t="s">
        <v>19</v>
      </c>
      <c r="BV4" s="4" t="s">
        <v>20</v>
      </c>
      <c r="BW4" s="4" t="s">
        <v>21</v>
      </c>
      <c r="BX4" s="4" t="s">
        <v>22</v>
      </c>
      <c r="BY4" s="4" t="s">
        <v>23</v>
      </c>
    </row>
    <row r="5" spans="1:77" s="3" customFormat="1" ht="18.75" customHeight="1">
      <c r="A5" s="38">
        <v>1</v>
      </c>
      <c r="B5" s="72" t="s">
        <v>24</v>
      </c>
      <c r="C5" s="72" t="s">
        <v>25</v>
      </c>
      <c r="D5" s="78" t="s">
        <v>26</v>
      </c>
      <c r="E5" s="44"/>
      <c r="F5" s="44"/>
      <c r="G5" s="96"/>
      <c r="H5" s="87"/>
      <c r="I5" s="86"/>
      <c r="J5" s="87"/>
      <c r="K5" s="44"/>
      <c r="L5" s="49"/>
      <c r="M5" s="44"/>
      <c r="N5" s="44"/>
      <c r="O5" s="45"/>
      <c r="P5" s="49"/>
      <c r="Q5" s="44"/>
      <c r="R5" s="49"/>
      <c r="S5" s="44"/>
      <c r="T5" s="49"/>
      <c r="U5" s="86"/>
      <c r="V5" s="71"/>
      <c r="W5" s="86"/>
      <c r="X5" s="71"/>
      <c r="Y5" s="44"/>
      <c r="Z5" s="49"/>
      <c r="AA5" s="44"/>
      <c r="AB5" s="49"/>
      <c r="AC5" s="44"/>
      <c r="AD5" s="49"/>
      <c r="AE5" s="44"/>
      <c r="AF5" s="49"/>
      <c r="AG5" s="44"/>
      <c r="AH5" s="49"/>
      <c r="AI5" s="119"/>
      <c r="AJ5" s="135"/>
      <c r="AK5" s="119"/>
      <c r="AL5" s="135"/>
      <c r="AM5" s="44"/>
      <c r="AN5" s="49"/>
      <c r="AO5" s="44"/>
      <c r="AP5" s="49"/>
      <c r="AQ5" s="44"/>
      <c r="AR5" s="49"/>
      <c r="AS5" s="44"/>
      <c r="AT5" s="49"/>
      <c r="AU5" s="44"/>
      <c r="AV5" s="49"/>
      <c r="AW5" s="86"/>
      <c r="AX5" s="71"/>
      <c r="AY5" s="86"/>
      <c r="AZ5" s="71"/>
      <c r="BA5" s="44"/>
      <c r="BB5" s="49"/>
      <c r="BC5" s="44"/>
      <c r="BD5" s="49"/>
      <c r="BE5" s="44"/>
      <c r="BF5" s="49"/>
      <c r="BG5" s="86"/>
      <c r="BH5" s="87"/>
      <c r="BI5" s="44"/>
      <c r="BJ5" s="49"/>
      <c r="BK5" s="86"/>
      <c r="BL5" s="87"/>
      <c r="BM5" s="86"/>
      <c r="BN5" s="86"/>
      <c r="BO5" s="103">
        <f t="shared" ref="BO5:BO24" si="0">BY5</f>
        <v>0</v>
      </c>
      <c r="BP5" s="36"/>
      <c r="BQ5" s="32">
        <f t="shared" ref="BQ5:BQ28" si="1">COUNTIF(E5:BN5,"ช")</f>
        <v>0</v>
      </c>
      <c r="BR5" s="5">
        <f t="shared" ref="BR5:BR28" si="2">COUNTIF(E5:BN5,"บ")</f>
        <v>0</v>
      </c>
      <c r="BS5" s="5">
        <f t="shared" ref="BS5:BS28" si="3">COUNTIF(E5:BN5,"ด")</f>
        <v>0</v>
      </c>
      <c r="BT5" s="5">
        <f t="shared" ref="BT5:BT28" si="4">COUNTIF(E5:BN5,"5")</f>
        <v>0</v>
      </c>
      <c r="BU5" s="5">
        <f t="shared" ref="BU5:BU28" si="5">COUNTIF(E5:BN5,"6")</f>
        <v>0</v>
      </c>
      <c r="BV5" s="5">
        <f t="shared" ref="BV5:BV28" si="6">COUNTIF(E5:BN5,"11")</f>
        <v>0</v>
      </c>
      <c r="BW5" s="5">
        <f t="shared" ref="BW5:BW28" si="7">COUNTIF(E5:BN5,"V")</f>
        <v>0</v>
      </c>
      <c r="BX5" s="6">
        <f t="shared" ref="BX5:BX28" si="8">COUNTIF(E5:BN5,"X")</f>
        <v>0</v>
      </c>
      <c r="BY5" s="7">
        <f t="shared" ref="BY5:BY24" si="9">SUM(BQ5:BW5)</f>
        <v>0</v>
      </c>
    </row>
    <row r="6" spans="1:77" s="3" customFormat="1" ht="18.75" customHeight="1">
      <c r="A6" s="30">
        <v>2</v>
      </c>
      <c r="B6" s="73" t="s">
        <v>24</v>
      </c>
      <c r="C6" s="73" t="s">
        <v>27</v>
      </c>
      <c r="D6" s="79" t="s">
        <v>28</v>
      </c>
      <c r="E6" s="21"/>
      <c r="F6" s="21"/>
      <c r="G6" s="115"/>
      <c r="H6" s="71"/>
      <c r="I6" s="48"/>
      <c r="J6" s="71"/>
      <c r="K6" s="21"/>
      <c r="L6" s="23"/>
      <c r="M6" s="21"/>
      <c r="N6" s="21"/>
      <c r="O6" s="22"/>
      <c r="P6" s="23"/>
      <c r="Q6" s="21"/>
      <c r="R6" s="23"/>
      <c r="S6" s="21"/>
      <c r="T6" s="23"/>
      <c r="U6" s="48"/>
      <c r="V6" s="71"/>
      <c r="W6" s="48"/>
      <c r="X6" s="71"/>
      <c r="Y6" s="21"/>
      <c r="Z6" s="23"/>
      <c r="AA6" s="21"/>
      <c r="AB6" s="23"/>
      <c r="AC6" s="21"/>
      <c r="AD6" s="23"/>
      <c r="AE6" s="21"/>
      <c r="AF6" s="23"/>
      <c r="AG6" s="21"/>
      <c r="AH6" s="23"/>
      <c r="AI6" s="120"/>
      <c r="AJ6" s="121"/>
      <c r="AK6" s="120"/>
      <c r="AL6" s="121"/>
      <c r="AM6" s="21"/>
      <c r="AN6" s="23"/>
      <c r="AO6" s="21"/>
      <c r="AP6" s="23"/>
      <c r="AQ6" s="21"/>
      <c r="AR6" s="23"/>
      <c r="AS6" s="21"/>
      <c r="AT6" s="23"/>
      <c r="AU6" s="21"/>
      <c r="AV6" s="23"/>
      <c r="AW6" s="48"/>
      <c r="AX6" s="71"/>
      <c r="AY6" s="48"/>
      <c r="AZ6" s="71"/>
      <c r="BA6" s="21"/>
      <c r="BB6" s="23"/>
      <c r="BC6" s="21"/>
      <c r="BD6" s="23"/>
      <c r="BE6" s="21"/>
      <c r="BF6" s="23"/>
      <c r="BG6" s="48"/>
      <c r="BH6" s="71"/>
      <c r="BI6" s="21"/>
      <c r="BJ6" s="23"/>
      <c r="BK6" s="48"/>
      <c r="BL6" s="71"/>
      <c r="BM6" s="48"/>
      <c r="BN6" s="48"/>
      <c r="BO6" s="40">
        <f t="shared" si="0"/>
        <v>0</v>
      </c>
      <c r="BP6" s="37"/>
      <c r="BQ6" s="32">
        <f t="shared" si="1"/>
        <v>0</v>
      </c>
      <c r="BR6" s="5">
        <f t="shared" si="2"/>
        <v>0</v>
      </c>
      <c r="BS6" s="5">
        <f t="shared" si="3"/>
        <v>0</v>
      </c>
      <c r="BT6" s="5">
        <f t="shared" si="4"/>
        <v>0</v>
      </c>
      <c r="BU6" s="5">
        <f t="shared" si="5"/>
        <v>0</v>
      </c>
      <c r="BV6" s="5">
        <f t="shared" si="6"/>
        <v>0</v>
      </c>
      <c r="BW6" s="5">
        <f t="shared" si="7"/>
        <v>0</v>
      </c>
      <c r="BX6" s="6">
        <f t="shared" si="8"/>
        <v>0</v>
      </c>
      <c r="BY6" s="7">
        <f t="shared" si="9"/>
        <v>0</v>
      </c>
    </row>
    <row r="7" spans="1:77" s="3" customFormat="1" ht="18.75" customHeight="1">
      <c r="A7" s="30">
        <f t="shared" ref="A7:A21" si="10">A6+1</f>
        <v>3</v>
      </c>
      <c r="B7" s="73" t="s">
        <v>24</v>
      </c>
      <c r="C7" s="73" t="s">
        <v>29</v>
      </c>
      <c r="D7" s="79" t="s">
        <v>30</v>
      </c>
      <c r="E7" s="21"/>
      <c r="F7" s="21"/>
      <c r="G7" s="115"/>
      <c r="H7" s="71"/>
      <c r="I7" s="48"/>
      <c r="J7" s="71"/>
      <c r="K7" s="21"/>
      <c r="L7" s="23"/>
      <c r="M7" s="21"/>
      <c r="N7" s="21"/>
      <c r="O7" s="22"/>
      <c r="P7" s="23"/>
      <c r="Q7" s="21"/>
      <c r="R7" s="23"/>
      <c r="S7" s="21"/>
      <c r="T7" s="23"/>
      <c r="U7" s="48"/>
      <c r="V7" s="71"/>
      <c r="W7" s="48"/>
      <c r="X7" s="71"/>
      <c r="Y7" s="21"/>
      <c r="Z7" s="23"/>
      <c r="AA7" s="21"/>
      <c r="AB7" s="23"/>
      <c r="AC7" s="21"/>
      <c r="AD7" s="23"/>
      <c r="AE7" s="21"/>
      <c r="AF7" s="23"/>
      <c r="AG7" s="21"/>
      <c r="AH7" s="23"/>
      <c r="AI7" s="120"/>
      <c r="AJ7" s="121"/>
      <c r="AK7" s="120"/>
      <c r="AL7" s="121"/>
      <c r="AM7" s="21"/>
      <c r="AN7" s="23"/>
      <c r="AO7" s="21"/>
      <c r="AP7" s="23"/>
      <c r="AQ7" s="21"/>
      <c r="AR7" s="23"/>
      <c r="AS7" s="21"/>
      <c r="AT7" s="23"/>
      <c r="AU7" s="21"/>
      <c r="AV7" s="23"/>
      <c r="AW7" s="48"/>
      <c r="AX7" s="71"/>
      <c r="AY7" s="48"/>
      <c r="AZ7" s="71"/>
      <c r="BA7" s="21"/>
      <c r="BB7" s="23"/>
      <c r="BC7" s="21"/>
      <c r="BD7" s="23"/>
      <c r="BE7" s="21"/>
      <c r="BF7" s="23"/>
      <c r="BG7" s="48"/>
      <c r="BH7" s="71"/>
      <c r="BI7" s="21"/>
      <c r="BJ7" s="23"/>
      <c r="BK7" s="48"/>
      <c r="BL7" s="71"/>
      <c r="BM7" s="48"/>
      <c r="BN7" s="48"/>
      <c r="BO7" s="40">
        <f t="shared" si="0"/>
        <v>0</v>
      </c>
      <c r="BP7" s="36"/>
      <c r="BQ7" s="32">
        <f t="shared" si="1"/>
        <v>0</v>
      </c>
      <c r="BR7" s="5">
        <f t="shared" si="2"/>
        <v>0</v>
      </c>
      <c r="BS7" s="5">
        <f t="shared" si="3"/>
        <v>0</v>
      </c>
      <c r="BT7" s="5">
        <f t="shared" si="4"/>
        <v>0</v>
      </c>
      <c r="BU7" s="5">
        <f t="shared" si="5"/>
        <v>0</v>
      </c>
      <c r="BV7" s="5">
        <f t="shared" si="6"/>
        <v>0</v>
      </c>
      <c r="BW7" s="5">
        <f t="shared" si="7"/>
        <v>0</v>
      </c>
      <c r="BX7" s="6">
        <f t="shared" si="8"/>
        <v>0</v>
      </c>
      <c r="BY7" s="7">
        <f t="shared" si="9"/>
        <v>0</v>
      </c>
    </row>
    <row r="8" spans="1:77" s="3" customFormat="1" ht="18.75" customHeight="1">
      <c r="A8" s="30">
        <f t="shared" si="10"/>
        <v>4</v>
      </c>
      <c r="B8" s="73" t="s">
        <v>24</v>
      </c>
      <c r="C8" s="73" t="s">
        <v>31</v>
      </c>
      <c r="D8" s="79" t="s">
        <v>32</v>
      </c>
      <c r="E8" s="21"/>
      <c r="F8" s="21"/>
      <c r="G8" s="115"/>
      <c r="H8" s="71"/>
      <c r="I8" s="48"/>
      <c r="J8" s="71"/>
      <c r="K8" s="21"/>
      <c r="L8" s="23"/>
      <c r="M8" s="21"/>
      <c r="N8" s="21"/>
      <c r="O8" s="22"/>
      <c r="P8" s="23"/>
      <c r="Q8" s="21"/>
      <c r="R8" s="23"/>
      <c r="S8" s="21"/>
      <c r="T8" s="23"/>
      <c r="U8" s="48"/>
      <c r="V8" s="71"/>
      <c r="W8" s="48"/>
      <c r="X8" s="71"/>
      <c r="Y8" s="21"/>
      <c r="Z8" s="23"/>
      <c r="AA8" s="21"/>
      <c r="AB8" s="23"/>
      <c r="AC8" s="21"/>
      <c r="AD8" s="23"/>
      <c r="AE8" s="21"/>
      <c r="AF8" s="23"/>
      <c r="AG8" s="21"/>
      <c r="AH8" s="23"/>
      <c r="AI8" s="120"/>
      <c r="AJ8" s="121"/>
      <c r="AK8" s="120"/>
      <c r="AL8" s="121"/>
      <c r="AM8" s="21"/>
      <c r="AN8" s="23"/>
      <c r="AO8" s="21"/>
      <c r="AP8" s="23"/>
      <c r="AQ8" s="21"/>
      <c r="AR8" s="23"/>
      <c r="AS8" s="21"/>
      <c r="AT8" s="23"/>
      <c r="AU8" s="21"/>
      <c r="AV8" s="23"/>
      <c r="AW8" s="48"/>
      <c r="AX8" s="71"/>
      <c r="AY8" s="48"/>
      <c r="AZ8" s="71"/>
      <c r="BA8" s="21"/>
      <c r="BB8" s="23"/>
      <c r="BC8" s="21"/>
      <c r="BD8" s="23"/>
      <c r="BE8" s="21"/>
      <c r="BF8" s="23"/>
      <c r="BG8" s="48"/>
      <c r="BH8" s="71"/>
      <c r="BI8" s="21"/>
      <c r="BJ8" s="23"/>
      <c r="BK8" s="48"/>
      <c r="BL8" s="71"/>
      <c r="BM8" s="48"/>
      <c r="BN8" s="48"/>
      <c r="BO8" s="40">
        <f t="shared" si="0"/>
        <v>0</v>
      </c>
      <c r="BP8" s="36"/>
      <c r="BQ8" s="32">
        <f t="shared" si="1"/>
        <v>0</v>
      </c>
      <c r="BR8" s="5">
        <f t="shared" si="2"/>
        <v>0</v>
      </c>
      <c r="BS8" s="5">
        <f t="shared" si="3"/>
        <v>0</v>
      </c>
      <c r="BT8" s="5">
        <f t="shared" si="4"/>
        <v>0</v>
      </c>
      <c r="BU8" s="5">
        <f t="shared" si="5"/>
        <v>0</v>
      </c>
      <c r="BV8" s="5">
        <f t="shared" si="6"/>
        <v>0</v>
      </c>
      <c r="BW8" s="5">
        <f t="shared" si="7"/>
        <v>0</v>
      </c>
      <c r="BX8" s="6">
        <f t="shared" si="8"/>
        <v>0</v>
      </c>
      <c r="BY8" s="7">
        <f t="shared" si="9"/>
        <v>0</v>
      </c>
    </row>
    <row r="9" spans="1:77" s="3" customFormat="1" ht="18.75" customHeight="1">
      <c r="A9" s="30">
        <f t="shared" si="10"/>
        <v>5</v>
      </c>
      <c r="B9" s="73" t="s">
        <v>24</v>
      </c>
      <c r="C9" s="73" t="s">
        <v>33</v>
      </c>
      <c r="D9" s="79" t="s">
        <v>34</v>
      </c>
      <c r="E9" s="21"/>
      <c r="F9" s="21"/>
      <c r="G9" s="115"/>
      <c r="H9" s="71"/>
      <c r="I9" s="48"/>
      <c r="J9" s="71"/>
      <c r="K9" s="21"/>
      <c r="L9" s="23"/>
      <c r="M9" s="21"/>
      <c r="N9" s="21"/>
      <c r="O9" s="22"/>
      <c r="P9" s="23"/>
      <c r="Q9" s="21"/>
      <c r="R9" s="23"/>
      <c r="S9" s="21"/>
      <c r="T9" s="23"/>
      <c r="U9" s="48"/>
      <c r="V9" s="71"/>
      <c r="W9" s="48"/>
      <c r="X9" s="71"/>
      <c r="Y9" s="21"/>
      <c r="Z9" s="23"/>
      <c r="AA9" s="21"/>
      <c r="AB9" s="23"/>
      <c r="AC9" s="21"/>
      <c r="AD9" s="23"/>
      <c r="AE9" s="21"/>
      <c r="AF9" s="23"/>
      <c r="AG9" s="21"/>
      <c r="AH9" s="23"/>
      <c r="AI9" s="120"/>
      <c r="AJ9" s="121"/>
      <c r="AK9" s="120"/>
      <c r="AL9" s="121"/>
      <c r="AM9" s="21"/>
      <c r="AN9" s="23"/>
      <c r="AO9" s="21"/>
      <c r="AP9" s="23"/>
      <c r="AQ9" s="21"/>
      <c r="AR9" s="23"/>
      <c r="AS9" s="21"/>
      <c r="AT9" s="23"/>
      <c r="AU9" s="21"/>
      <c r="AV9" s="23"/>
      <c r="AW9" s="48"/>
      <c r="AX9" s="71"/>
      <c r="AY9" s="48"/>
      <c r="AZ9" s="71"/>
      <c r="BA9" s="21"/>
      <c r="BB9" s="23"/>
      <c r="BC9" s="21"/>
      <c r="BD9" s="23"/>
      <c r="BE9" s="21"/>
      <c r="BF9" s="23"/>
      <c r="BG9" s="48"/>
      <c r="BH9" s="71"/>
      <c r="BI9" s="21"/>
      <c r="BJ9" s="23"/>
      <c r="BK9" s="48"/>
      <c r="BL9" s="71"/>
      <c r="BM9" s="48"/>
      <c r="BN9" s="48"/>
      <c r="BO9" s="40">
        <f t="shared" si="0"/>
        <v>0</v>
      </c>
      <c r="BP9" s="37"/>
      <c r="BQ9" s="32">
        <f t="shared" si="1"/>
        <v>0</v>
      </c>
      <c r="BR9" s="5">
        <f t="shared" si="2"/>
        <v>0</v>
      </c>
      <c r="BS9" s="5">
        <f t="shared" si="3"/>
        <v>0</v>
      </c>
      <c r="BT9" s="5">
        <f t="shared" si="4"/>
        <v>0</v>
      </c>
      <c r="BU9" s="5">
        <f t="shared" si="5"/>
        <v>0</v>
      </c>
      <c r="BV9" s="5">
        <f t="shared" si="6"/>
        <v>0</v>
      </c>
      <c r="BW9" s="5">
        <f t="shared" si="7"/>
        <v>0</v>
      </c>
      <c r="BX9" s="6">
        <f t="shared" si="8"/>
        <v>0</v>
      </c>
      <c r="BY9" s="7">
        <f t="shared" si="9"/>
        <v>0</v>
      </c>
    </row>
    <row r="10" spans="1:77" s="3" customFormat="1" ht="18.75" customHeight="1">
      <c r="A10" s="30">
        <f t="shared" si="10"/>
        <v>6</v>
      </c>
      <c r="B10" s="73" t="s">
        <v>24</v>
      </c>
      <c r="C10" s="73" t="s">
        <v>35</v>
      </c>
      <c r="D10" s="79" t="s">
        <v>36</v>
      </c>
      <c r="E10" s="21"/>
      <c r="F10" s="21"/>
      <c r="G10" s="115"/>
      <c r="H10" s="71"/>
      <c r="I10" s="48"/>
      <c r="J10" s="71"/>
      <c r="K10" s="21"/>
      <c r="L10" s="23"/>
      <c r="M10" s="21"/>
      <c r="N10" s="21"/>
      <c r="O10" s="22"/>
      <c r="P10" s="23"/>
      <c r="Q10" s="21"/>
      <c r="R10" s="23"/>
      <c r="S10" s="21"/>
      <c r="T10" s="23"/>
      <c r="U10" s="48"/>
      <c r="V10" s="71"/>
      <c r="W10" s="48"/>
      <c r="X10" s="71"/>
      <c r="Y10" s="21"/>
      <c r="Z10" s="23"/>
      <c r="AA10" s="21"/>
      <c r="AB10" s="23"/>
      <c r="AC10" s="21"/>
      <c r="AD10" s="23"/>
      <c r="AE10" s="21"/>
      <c r="AF10" s="23"/>
      <c r="AG10" s="21"/>
      <c r="AH10" s="23"/>
      <c r="AI10" s="120"/>
      <c r="AJ10" s="121"/>
      <c r="AK10" s="120"/>
      <c r="AL10" s="121"/>
      <c r="AM10" s="21"/>
      <c r="AN10" s="23"/>
      <c r="AO10" s="21"/>
      <c r="AP10" s="23"/>
      <c r="AQ10" s="21"/>
      <c r="AR10" s="23"/>
      <c r="AS10" s="21"/>
      <c r="AT10" s="23"/>
      <c r="AU10" s="21"/>
      <c r="AV10" s="23"/>
      <c r="AW10" s="48"/>
      <c r="AX10" s="71"/>
      <c r="AY10" s="48"/>
      <c r="AZ10" s="71"/>
      <c r="BA10" s="21"/>
      <c r="BB10" s="23"/>
      <c r="BC10" s="21"/>
      <c r="BD10" s="23"/>
      <c r="BE10" s="21"/>
      <c r="BF10" s="23"/>
      <c r="BG10" s="48"/>
      <c r="BH10" s="71"/>
      <c r="BI10" s="21"/>
      <c r="BJ10" s="23"/>
      <c r="BK10" s="48"/>
      <c r="BL10" s="71"/>
      <c r="BM10" s="48"/>
      <c r="BN10" s="48"/>
      <c r="BO10" s="40">
        <f t="shared" si="0"/>
        <v>0</v>
      </c>
      <c r="BP10" s="47"/>
      <c r="BQ10" s="32">
        <f t="shared" si="1"/>
        <v>0</v>
      </c>
      <c r="BR10" s="5">
        <f t="shared" si="2"/>
        <v>0</v>
      </c>
      <c r="BS10" s="5">
        <f t="shared" si="3"/>
        <v>0</v>
      </c>
      <c r="BT10" s="5">
        <f t="shared" si="4"/>
        <v>0</v>
      </c>
      <c r="BU10" s="5">
        <f t="shared" si="5"/>
        <v>0</v>
      </c>
      <c r="BV10" s="5">
        <f t="shared" si="6"/>
        <v>0</v>
      </c>
      <c r="BW10" s="5">
        <f t="shared" si="7"/>
        <v>0</v>
      </c>
      <c r="BX10" s="6">
        <f t="shared" si="8"/>
        <v>0</v>
      </c>
      <c r="BY10" s="7">
        <f t="shared" si="9"/>
        <v>0</v>
      </c>
    </row>
    <row r="11" spans="1:77" s="3" customFormat="1" ht="18.75" customHeight="1">
      <c r="A11" s="30">
        <f t="shared" si="10"/>
        <v>7</v>
      </c>
      <c r="B11" s="73" t="s">
        <v>24</v>
      </c>
      <c r="C11" s="73" t="s">
        <v>37</v>
      </c>
      <c r="D11" s="79" t="s">
        <v>38</v>
      </c>
      <c r="E11" s="21"/>
      <c r="F11" s="21"/>
      <c r="G11" s="115"/>
      <c r="H11" s="71"/>
      <c r="I11" s="48"/>
      <c r="J11" s="71"/>
      <c r="K11" s="21"/>
      <c r="L11" s="23"/>
      <c r="M11" s="21"/>
      <c r="N11" s="23"/>
      <c r="O11" s="22"/>
      <c r="P11" s="127"/>
      <c r="Q11" s="21"/>
      <c r="R11" s="127"/>
      <c r="S11" s="21"/>
      <c r="T11" s="23"/>
      <c r="U11" s="48"/>
      <c r="V11" s="71"/>
      <c r="W11" s="48"/>
      <c r="X11" s="71"/>
      <c r="Y11" s="21"/>
      <c r="Z11" s="23"/>
      <c r="AA11" s="21"/>
      <c r="AB11" s="23"/>
      <c r="AC11" s="21"/>
      <c r="AD11" s="23"/>
      <c r="AE11" s="21"/>
      <c r="AF11" s="23"/>
      <c r="AG11" s="21"/>
      <c r="AH11" s="23"/>
      <c r="AI11" s="120"/>
      <c r="AJ11" s="121"/>
      <c r="AK11" s="120"/>
      <c r="AL11" s="121"/>
      <c r="AM11" s="21"/>
      <c r="AN11" s="23"/>
      <c r="AO11" s="21"/>
      <c r="AP11" s="23"/>
      <c r="AQ11" s="21"/>
      <c r="AR11" s="23"/>
      <c r="AS11" s="21"/>
      <c r="AT11" s="23"/>
      <c r="AU11" s="21"/>
      <c r="AV11" s="23"/>
      <c r="AW11" s="48"/>
      <c r="AX11" s="71"/>
      <c r="AY11" s="48"/>
      <c r="AZ11" s="71"/>
      <c r="BA11" s="21"/>
      <c r="BB11" s="23"/>
      <c r="BC11" s="21"/>
      <c r="BD11" s="23"/>
      <c r="BE11" s="21"/>
      <c r="BF11" s="23"/>
      <c r="BG11" s="48"/>
      <c r="BH11" s="71"/>
      <c r="BI11" s="21"/>
      <c r="BJ11" s="23"/>
      <c r="BK11" s="48"/>
      <c r="BL11" s="71"/>
      <c r="BM11" s="48"/>
      <c r="BN11" s="48"/>
      <c r="BO11" s="40">
        <f t="shared" si="0"/>
        <v>0</v>
      </c>
      <c r="BP11" s="37"/>
      <c r="BQ11" s="32">
        <f t="shared" si="1"/>
        <v>0</v>
      </c>
      <c r="BR11" s="5">
        <f t="shared" si="2"/>
        <v>0</v>
      </c>
      <c r="BS11" s="5">
        <f t="shared" si="3"/>
        <v>0</v>
      </c>
      <c r="BT11" s="5">
        <f t="shared" si="4"/>
        <v>0</v>
      </c>
      <c r="BU11" s="5">
        <f t="shared" si="5"/>
        <v>0</v>
      </c>
      <c r="BV11" s="5">
        <f t="shared" si="6"/>
        <v>0</v>
      </c>
      <c r="BW11" s="5">
        <f t="shared" si="7"/>
        <v>0</v>
      </c>
      <c r="BX11" s="6">
        <f t="shared" si="8"/>
        <v>0</v>
      </c>
      <c r="BY11" s="7">
        <f t="shared" si="9"/>
        <v>0</v>
      </c>
    </row>
    <row r="12" spans="1:77" s="3" customFormat="1" ht="18.75" customHeight="1">
      <c r="A12" s="30">
        <f t="shared" si="10"/>
        <v>8</v>
      </c>
      <c r="B12" s="73" t="s">
        <v>24</v>
      </c>
      <c r="C12" s="73" t="s">
        <v>39</v>
      </c>
      <c r="D12" s="79" t="s">
        <v>40</v>
      </c>
      <c r="E12" s="21"/>
      <c r="F12" s="21"/>
      <c r="G12" s="115"/>
      <c r="H12" s="71"/>
      <c r="I12" s="48"/>
      <c r="J12" s="71"/>
      <c r="K12" s="21"/>
      <c r="L12" s="23"/>
      <c r="M12" s="21"/>
      <c r="N12" s="21"/>
      <c r="O12" s="22"/>
      <c r="P12" s="23"/>
      <c r="Q12" s="21"/>
      <c r="R12" s="23"/>
      <c r="S12" s="21"/>
      <c r="T12" s="23"/>
      <c r="U12" s="48"/>
      <c r="V12" s="71"/>
      <c r="W12" s="48"/>
      <c r="X12" s="71"/>
      <c r="Y12" s="152"/>
      <c r="Z12" s="104"/>
      <c r="AA12" s="21"/>
      <c r="AB12" s="23"/>
      <c r="AC12" s="21"/>
      <c r="AD12" s="23"/>
      <c r="AE12" s="21"/>
      <c r="AF12" s="23"/>
      <c r="AG12" s="21"/>
      <c r="AH12" s="23"/>
      <c r="AI12" s="136"/>
      <c r="AJ12" s="71"/>
      <c r="AK12" s="136"/>
      <c r="AL12" s="71"/>
      <c r="AM12" s="21"/>
      <c r="AN12" s="23"/>
      <c r="AO12" s="21"/>
      <c r="AP12" s="23"/>
      <c r="AQ12" s="21"/>
      <c r="AR12" s="23"/>
      <c r="AS12" s="21"/>
      <c r="AT12" s="23"/>
      <c r="AU12" s="152"/>
      <c r="AV12" s="104"/>
      <c r="AW12" s="48"/>
      <c r="AX12" s="71"/>
      <c r="AY12" s="48"/>
      <c r="AZ12" s="71"/>
      <c r="BA12" s="21"/>
      <c r="BB12" s="23"/>
      <c r="BC12" s="21"/>
      <c r="BD12" s="23"/>
      <c r="BE12" s="21"/>
      <c r="BF12" s="23"/>
      <c r="BG12" s="48"/>
      <c r="BH12" s="71"/>
      <c r="BI12" s="21"/>
      <c r="BJ12" s="23"/>
      <c r="BK12" s="48"/>
      <c r="BL12" s="71"/>
      <c r="BM12" s="48"/>
      <c r="BN12" s="48"/>
      <c r="BO12" s="40">
        <f t="shared" si="0"/>
        <v>0</v>
      </c>
      <c r="BP12" s="37"/>
      <c r="BQ12" s="32">
        <f t="shared" si="1"/>
        <v>0</v>
      </c>
      <c r="BR12" s="5">
        <f t="shared" si="2"/>
        <v>0</v>
      </c>
      <c r="BS12" s="5">
        <f t="shared" si="3"/>
        <v>0</v>
      </c>
      <c r="BT12" s="5">
        <f t="shared" si="4"/>
        <v>0</v>
      </c>
      <c r="BU12" s="5">
        <f t="shared" si="5"/>
        <v>0</v>
      </c>
      <c r="BV12" s="5">
        <f t="shared" si="6"/>
        <v>0</v>
      </c>
      <c r="BW12" s="5">
        <f t="shared" si="7"/>
        <v>0</v>
      </c>
      <c r="BX12" s="6">
        <f t="shared" si="8"/>
        <v>0</v>
      </c>
      <c r="BY12" s="7">
        <f t="shared" si="9"/>
        <v>0</v>
      </c>
    </row>
    <row r="13" spans="1:77" s="3" customFormat="1" ht="18.75" customHeight="1">
      <c r="A13" s="31">
        <f t="shared" si="10"/>
        <v>9</v>
      </c>
      <c r="B13" s="73" t="s">
        <v>24</v>
      </c>
      <c r="C13" s="73" t="s">
        <v>41</v>
      </c>
      <c r="D13" s="79" t="s">
        <v>42</v>
      </c>
      <c r="E13" s="106"/>
      <c r="F13" s="107"/>
      <c r="G13" s="116"/>
      <c r="H13" s="71"/>
      <c r="I13" s="117"/>
      <c r="J13" s="71"/>
      <c r="K13" s="108"/>
      <c r="L13" s="128"/>
      <c r="M13" s="129"/>
      <c r="N13" s="129"/>
      <c r="O13" s="110"/>
      <c r="P13" s="109"/>
      <c r="Q13" s="107"/>
      <c r="R13" s="105"/>
      <c r="S13" s="129"/>
      <c r="T13" s="130"/>
      <c r="U13" s="117"/>
      <c r="V13" s="71"/>
      <c r="W13" s="113"/>
      <c r="X13" s="131"/>
      <c r="Y13" s="589"/>
      <c r="Z13" s="590"/>
      <c r="AA13" s="129"/>
      <c r="AB13" s="130"/>
      <c r="AC13" s="129"/>
      <c r="AD13" s="111"/>
      <c r="AE13" s="129"/>
      <c r="AF13" s="105"/>
      <c r="AG13" s="112"/>
      <c r="AH13" s="104"/>
      <c r="AI13" s="122"/>
      <c r="AJ13" s="133"/>
      <c r="AK13" s="134"/>
      <c r="AL13" s="133"/>
      <c r="AM13" s="129"/>
      <c r="AN13" s="128"/>
      <c r="AO13" s="129"/>
      <c r="AP13" s="104"/>
      <c r="AQ13" s="153"/>
      <c r="AR13" s="130"/>
      <c r="AS13" s="132"/>
      <c r="AT13" s="105"/>
      <c r="AU13" s="589"/>
      <c r="AV13" s="590"/>
      <c r="AW13" s="113"/>
      <c r="AX13" s="131"/>
      <c r="AY13" s="113"/>
      <c r="AZ13" s="131"/>
      <c r="BA13" s="129"/>
      <c r="BB13" s="130"/>
      <c r="BC13" s="112"/>
      <c r="BD13" s="104"/>
      <c r="BE13" s="591"/>
      <c r="BF13" s="592"/>
      <c r="BG13" s="113"/>
      <c r="BH13" s="114"/>
      <c r="BI13" s="129"/>
      <c r="BJ13" s="130"/>
      <c r="BK13" s="48"/>
      <c r="BL13" s="71"/>
      <c r="BM13" s="117"/>
      <c r="BN13" s="125"/>
      <c r="BO13" s="40">
        <f t="shared" si="0"/>
        <v>0</v>
      </c>
      <c r="BP13" s="37"/>
      <c r="BQ13" s="32">
        <f t="shared" si="1"/>
        <v>0</v>
      </c>
      <c r="BR13" s="5">
        <f t="shared" si="2"/>
        <v>0</v>
      </c>
      <c r="BS13" s="5">
        <f t="shared" si="3"/>
        <v>0</v>
      </c>
      <c r="BT13" s="5">
        <f t="shared" si="4"/>
        <v>0</v>
      </c>
      <c r="BU13" s="5">
        <f t="shared" si="5"/>
        <v>0</v>
      </c>
      <c r="BV13" s="5">
        <f t="shared" si="6"/>
        <v>0</v>
      </c>
      <c r="BW13" s="5">
        <f t="shared" si="7"/>
        <v>0</v>
      </c>
      <c r="BX13" s="6">
        <f t="shared" si="8"/>
        <v>0</v>
      </c>
      <c r="BY13" s="7">
        <f t="shared" si="9"/>
        <v>0</v>
      </c>
    </row>
    <row r="14" spans="1:77" s="3" customFormat="1" ht="18.75" customHeight="1">
      <c r="A14" s="31">
        <f t="shared" si="10"/>
        <v>10</v>
      </c>
      <c r="B14" s="73" t="s">
        <v>24</v>
      </c>
      <c r="C14" s="73" t="s">
        <v>43</v>
      </c>
      <c r="D14" s="79" t="s">
        <v>44</v>
      </c>
      <c r="E14" s="21"/>
      <c r="F14" s="21"/>
      <c r="G14" s="115"/>
      <c r="H14" s="71"/>
      <c r="I14" s="48"/>
      <c r="J14" s="71"/>
      <c r="K14" s="21"/>
      <c r="L14" s="23"/>
      <c r="M14" s="21"/>
      <c r="N14" s="21"/>
      <c r="O14" s="22"/>
      <c r="P14" s="23"/>
      <c r="Q14" s="21"/>
      <c r="R14" s="23"/>
      <c r="S14" s="21"/>
      <c r="T14" s="23"/>
      <c r="U14" s="146"/>
      <c r="V14" s="154"/>
      <c r="W14" s="155"/>
      <c r="X14" s="154"/>
      <c r="Y14" s="29"/>
      <c r="Z14" s="126"/>
      <c r="AA14" s="21"/>
      <c r="AB14" s="23"/>
      <c r="AC14" s="21"/>
      <c r="AD14" s="23"/>
      <c r="AE14" s="21"/>
      <c r="AF14" s="23"/>
      <c r="AG14" s="21"/>
      <c r="AH14" s="23"/>
      <c r="AI14" s="120"/>
      <c r="AJ14" s="121"/>
      <c r="AK14" s="120"/>
      <c r="AL14" s="121"/>
      <c r="AM14" s="21"/>
      <c r="AN14" s="23"/>
      <c r="AO14" s="21"/>
      <c r="AP14" s="23"/>
      <c r="AQ14" s="21"/>
      <c r="AR14" s="23"/>
      <c r="AS14" s="21"/>
      <c r="AT14" s="23"/>
      <c r="AU14" s="21"/>
      <c r="AV14" s="23"/>
      <c r="AW14" s="48"/>
      <c r="AX14" s="71"/>
      <c r="AY14" s="48"/>
      <c r="AZ14" s="71"/>
      <c r="BA14" s="21"/>
      <c r="BB14" s="23"/>
      <c r="BC14" s="21"/>
      <c r="BD14" s="23"/>
      <c r="BE14" s="21"/>
      <c r="BF14" s="23"/>
      <c r="BG14" s="48"/>
      <c r="BH14" s="71"/>
      <c r="BI14" s="21"/>
      <c r="BJ14" s="23"/>
      <c r="BK14" s="48"/>
      <c r="BL14" s="71"/>
      <c r="BM14" s="48"/>
      <c r="BN14" s="48"/>
      <c r="BO14" s="40">
        <f t="shared" si="0"/>
        <v>0</v>
      </c>
      <c r="BP14" s="36"/>
      <c r="BQ14" s="32">
        <f t="shared" si="1"/>
        <v>0</v>
      </c>
      <c r="BR14" s="5">
        <f t="shared" si="2"/>
        <v>0</v>
      </c>
      <c r="BS14" s="5">
        <f t="shared" si="3"/>
        <v>0</v>
      </c>
      <c r="BT14" s="5">
        <f t="shared" si="4"/>
        <v>0</v>
      </c>
      <c r="BU14" s="5">
        <f t="shared" si="5"/>
        <v>0</v>
      </c>
      <c r="BV14" s="5">
        <f t="shared" si="6"/>
        <v>0</v>
      </c>
      <c r="BW14" s="5">
        <f t="shared" si="7"/>
        <v>0</v>
      </c>
      <c r="BX14" s="6">
        <f t="shared" si="8"/>
        <v>0</v>
      </c>
      <c r="BY14" s="7">
        <f t="shared" si="9"/>
        <v>0</v>
      </c>
    </row>
    <row r="15" spans="1:77" s="3" customFormat="1" ht="18.75" customHeight="1">
      <c r="A15" s="31">
        <f t="shared" si="10"/>
        <v>11</v>
      </c>
      <c r="B15" s="73" t="s">
        <v>24</v>
      </c>
      <c r="C15" s="73" t="s">
        <v>45</v>
      </c>
      <c r="D15" s="79" t="s">
        <v>46</v>
      </c>
      <c r="E15" s="21"/>
      <c r="F15" s="21"/>
      <c r="G15" s="115"/>
      <c r="H15" s="71"/>
      <c r="I15" s="48"/>
      <c r="J15" s="71"/>
      <c r="K15" s="21"/>
      <c r="L15" s="23"/>
      <c r="M15" s="21"/>
      <c r="N15" s="21"/>
      <c r="O15" s="22"/>
      <c r="P15" s="23"/>
      <c r="Q15" s="21"/>
      <c r="R15" s="23"/>
      <c r="S15" s="21"/>
      <c r="T15" s="23"/>
      <c r="U15" s="48"/>
      <c r="V15" s="71"/>
      <c r="W15" s="48"/>
      <c r="X15" s="71"/>
      <c r="Y15" s="21"/>
      <c r="Z15" s="23"/>
      <c r="AA15" s="21"/>
      <c r="AB15" s="23"/>
      <c r="AC15" s="21"/>
      <c r="AD15" s="23"/>
      <c r="AE15" s="21"/>
      <c r="AF15" s="23"/>
      <c r="AG15" s="21"/>
      <c r="AH15" s="23"/>
      <c r="AI15" s="120"/>
      <c r="AJ15" s="121"/>
      <c r="AK15" s="120"/>
      <c r="AL15" s="121"/>
      <c r="AM15" s="21"/>
      <c r="AN15" s="23"/>
      <c r="AO15" s="21"/>
      <c r="AP15" s="23"/>
      <c r="AQ15" s="21"/>
      <c r="AR15" s="23"/>
      <c r="AS15" s="21"/>
      <c r="AT15" s="23"/>
      <c r="AU15" s="21"/>
      <c r="AV15" s="23"/>
      <c r="AW15" s="48"/>
      <c r="AX15" s="71"/>
      <c r="AY15" s="48"/>
      <c r="AZ15" s="71"/>
      <c r="BA15" s="21"/>
      <c r="BB15" s="23"/>
      <c r="BC15" s="21"/>
      <c r="BD15" s="23"/>
      <c r="BE15" s="21"/>
      <c r="BF15" s="23"/>
      <c r="BG15" s="48"/>
      <c r="BH15" s="71"/>
      <c r="BI15" s="21"/>
      <c r="BJ15" s="23"/>
      <c r="BK15" s="48"/>
      <c r="BL15" s="71"/>
      <c r="BM15" s="48"/>
      <c r="BN15" s="48"/>
      <c r="BO15" s="40">
        <f t="shared" si="0"/>
        <v>0</v>
      </c>
      <c r="BP15" s="37"/>
      <c r="BQ15" s="32">
        <f t="shared" si="1"/>
        <v>0</v>
      </c>
      <c r="BR15" s="5">
        <f t="shared" si="2"/>
        <v>0</v>
      </c>
      <c r="BS15" s="5">
        <f t="shared" si="3"/>
        <v>0</v>
      </c>
      <c r="BT15" s="5">
        <f t="shared" si="4"/>
        <v>0</v>
      </c>
      <c r="BU15" s="5">
        <f t="shared" si="5"/>
        <v>0</v>
      </c>
      <c r="BV15" s="5">
        <f t="shared" si="6"/>
        <v>0</v>
      </c>
      <c r="BW15" s="5">
        <f t="shared" si="7"/>
        <v>0</v>
      </c>
      <c r="BX15" s="6">
        <f t="shared" si="8"/>
        <v>0</v>
      </c>
      <c r="BY15" s="7">
        <f t="shared" si="9"/>
        <v>0</v>
      </c>
    </row>
    <row r="16" spans="1:77" s="3" customFormat="1" ht="18.75" customHeight="1">
      <c r="A16" s="31">
        <f t="shared" si="10"/>
        <v>12</v>
      </c>
      <c r="B16" s="73" t="s">
        <v>24</v>
      </c>
      <c r="C16" s="73" t="s">
        <v>47</v>
      </c>
      <c r="D16" s="79" t="s">
        <v>48</v>
      </c>
      <c r="E16" s="21"/>
      <c r="F16" s="21"/>
      <c r="G16" s="115"/>
      <c r="H16" s="71"/>
      <c r="I16" s="48"/>
      <c r="J16" s="71"/>
      <c r="K16" s="21"/>
      <c r="L16" s="23"/>
      <c r="M16" s="21"/>
      <c r="N16" s="21"/>
      <c r="O16" s="22"/>
      <c r="P16" s="23"/>
      <c r="Q16" s="21"/>
      <c r="R16" s="23"/>
      <c r="S16" s="21"/>
      <c r="T16" s="23"/>
      <c r="U16" s="48"/>
      <c r="V16" s="71"/>
      <c r="W16" s="48"/>
      <c r="X16" s="71"/>
      <c r="Y16" s="21"/>
      <c r="Z16" s="23"/>
      <c r="AA16" s="21"/>
      <c r="AB16" s="23"/>
      <c r="AC16" s="21"/>
      <c r="AD16" s="23"/>
      <c r="AE16" s="21"/>
      <c r="AF16" s="23"/>
      <c r="AG16" s="21"/>
      <c r="AH16" s="23"/>
      <c r="AI16" s="120"/>
      <c r="AJ16" s="121"/>
      <c r="AK16" s="120"/>
      <c r="AL16" s="121"/>
      <c r="AM16" s="21"/>
      <c r="AN16" s="23"/>
      <c r="AO16" s="21"/>
      <c r="AP16" s="23"/>
      <c r="AQ16" s="21"/>
      <c r="AR16" s="23"/>
      <c r="AS16" s="21"/>
      <c r="AT16" s="23"/>
      <c r="AU16" s="21"/>
      <c r="AV16" s="23"/>
      <c r="AW16" s="48"/>
      <c r="AX16" s="71"/>
      <c r="AY16" s="48"/>
      <c r="AZ16" s="71"/>
      <c r="BA16" s="21"/>
      <c r="BB16" s="23"/>
      <c r="BC16" s="21"/>
      <c r="BD16" s="23"/>
      <c r="BE16" s="21"/>
      <c r="BF16" s="23"/>
      <c r="BG16" s="48"/>
      <c r="BH16" s="71"/>
      <c r="BI16" s="21"/>
      <c r="BJ16" s="23"/>
      <c r="BK16" s="48"/>
      <c r="BL16" s="71"/>
      <c r="BM16" s="48"/>
      <c r="BN16" s="48"/>
      <c r="BO16" s="41">
        <f t="shared" si="0"/>
        <v>0</v>
      </c>
      <c r="BP16" s="36"/>
      <c r="BQ16" s="32">
        <f t="shared" si="1"/>
        <v>0</v>
      </c>
      <c r="BR16" s="5">
        <f t="shared" si="2"/>
        <v>0</v>
      </c>
      <c r="BS16" s="5">
        <f t="shared" si="3"/>
        <v>0</v>
      </c>
      <c r="BT16" s="5">
        <f t="shared" si="4"/>
        <v>0</v>
      </c>
      <c r="BU16" s="5">
        <f t="shared" si="5"/>
        <v>0</v>
      </c>
      <c r="BV16" s="5">
        <f t="shared" si="6"/>
        <v>0</v>
      </c>
      <c r="BW16" s="5">
        <f t="shared" si="7"/>
        <v>0</v>
      </c>
      <c r="BX16" s="6">
        <f t="shared" si="8"/>
        <v>0</v>
      </c>
      <c r="BY16" s="7">
        <f t="shared" si="9"/>
        <v>0</v>
      </c>
    </row>
    <row r="17" spans="1:77" s="3" customFormat="1" ht="18.75" customHeight="1">
      <c r="A17" s="31">
        <f t="shared" si="10"/>
        <v>13</v>
      </c>
      <c r="B17" s="73" t="s">
        <v>24</v>
      </c>
      <c r="C17" s="73" t="s">
        <v>49</v>
      </c>
      <c r="D17" s="79" t="s">
        <v>50</v>
      </c>
      <c r="E17" s="21"/>
      <c r="F17" s="21"/>
      <c r="G17" s="115"/>
      <c r="H17" s="71"/>
      <c r="I17" s="48"/>
      <c r="J17" s="71"/>
      <c r="K17" s="21"/>
      <c r="L17" s="23"/>
      <c r="M17" s="21"/>
      <c r="N17" s="21"/>
      <c r="O17" s="22"/>
      <c r="P17" s="23"/>
      <c r="Q17" s="21"/>
      <c r="R17" s="23"/>
      <c r="S17" s="21"/>
      <c r="T17" s="23"/>
      <c r="U17" s="48"/>
      <c r="V17" s="71"/>
      <c r="W17" s="48"/>
      <c r="X17" s="71"/>
      <c r="Y17" s="21"/>
      <c r="Z17" s="23"/>
      <c r="AA17" s="21"/>
      <c r="AB17" s="23"/>
      <c r="AC17" s="21"/>
      <c r="AD17" s="23"/>
      <c r="AE17" s="21"/>
      <c r="AF17" s="23"/>
      <c r="AG17" s="21"/>
      <c r="AH17" s="23"/>
      <c r="AI17" s="120"/>
      <c r="AJ17" s="121"/>
      <c r="AK17" s="120"/>
      <c r="AL17" s="121"/>
      <c r="AM17" s="21"/>
      <c r="AN17" s="23"/>
      <c r="AO17" s="21"/>
      <c r="AP17" s="23"/>
      <c r="AQ17" s="21"/>
      <c r="AR17" s="23"/>
      <c r="AS17" s="21"/>
      <c r="AT17" s="23"/>
      <c r="AU17" s="21"/>
      <c r="AV17" s="23"/>
      <c r="AW17" s="48"/>
      <c r="AX17" s="71"/>
      <c r="AY17" s="48"/>
      <c r="AZ17" s="71"/>
      <c r="BA17" s="21"/>
      <c r="BB17" s="23"/>
      <c r="BC17" s="21"/>
      <c r="BD17" s="23"/>
      <c r="BE17" s="21"/>
      <c r="BF17" s="23"/>
      <c r="BG17" s="48"/>
      <c r="BH17" s="71"/>
      <c r="BI17" s="21"/>
      <c r="BJ17" s="23"/>
      <c r="BK17" s="48"/>
      <c r="BL17" s="71"/>
      <c r="BM17" s="48"/>
      <c r="BN17" s="48"/>
      <c r="BO17" s="42">
        <f t="shared" si="0"/>
        <v>0</v>
      </c>
      <c r="BP17" s="137"/>
      <c r="BQ17" s="32">
        <f t="shared" si="1"/>
        <v>0</v>
      </c>
      <c r="BR17" s="5">
        <f t="shared" si="2"/>
        <v>0</v>
      </c>
      <c r="BS17" s="5">
        <f t="shared" si="3"/>
        <v>0</v>
      </c>
      <c r="BT17" s="5">
        <f t="shared" si="4"/>
        <v>0</v>
      </c>
      <c r="BU17" s="5">
        <f t="shared" si="5"/>
        <v>0</v>
      </c>
      <c r="BV17" s="5">
        <f t="shared" si="6"/>
        <v>0</v>
      </c>
      <c r="BW17" s="5">
        <f t="shared" si="7"/>
        <v>0</v>
      </c>
      <c r="BX17" s="6">
        <f t="shared" si="8"/>
        <v>0</v>
      </c>
      <c r="BY17" s="7">
        <f t="shared" si="9"/>
        <v>0</v>
      </c>
    </row>
    <row r="18" spans="1:77" s="3" customFormat="1" ht="18.75" customHeight="1">
      <c r="A18" s="30">
        <f t="shared" si="10"/>
        <v>14</v>
      </c>
      <c r="B18" s="73" t="s">
        <v>24</v>
      </c>
      <c r="C18" s="73" t="s">
        <v>51</v>
      </c>
      <c r="D18" s="79" t="s">
        <v>52</v>
      </c>
      <c r="E18" s="21"/>
      <c r="F18" s="21"/>
      <c r="G18" s="115"/>
      <c r="H18" s="48"/>
      <c r="I18" s="91"/>
      <c r="J18" s="92"/>
      <c r="K18" s="21"/>
      <c r="L18" s="23"/>
      <c r="M18" s="21"/>
      <c r="N18" s="21"/>
      <c r="O18" s="22"/>
      <c r="P18" s="23"/>
      <c r="Q18" s="21"/>
      <c r="R18" s="23"/>
      <c r="S18" s="21"/>
      <c r="T18" s="23"/>
      <c r="U18" s="48"/>
      <c r="V18" s="71"/>
      <c r="W18" s="48"/>
      <c r="X18" s="71"/>
      <c r="Y18" s="21"/>
      <c r="Z18" s="23"/>
      <c r="AA18" s="21"/>
      <c r="AB18" s="23"/>
      <c r="AC18" s="21"/>
      <c r="AD18" s="23"/>
      <c r="AE18" s="21"/>
      <c r="AF18" s="23"/>
      <c r="AG18" s="21"/>
      <c r="AH18" s="23"/>
      <c r="AI18" s="120"/>
      <c r="AJ18" s="121"/>
      <c r="AK18" s="120"/>
      <c r="AL18" s="121"/>
      <c r="AM18" s="21"/>
      <c r="AN18" s="23"/>
      <c r="AO18" s="21"/>
      <c r="AP18" s="23"/>
      <c r="AQ18" s="21"/>
      <c r="AR18" s="23"/>
      <c r="AS18" s="21"/>
      <c r="AT18" s="23"/>
      <c r="AU18" s="21"/>
      <c r="AV18" s="23"/>
      <c r="AW18" s="48"/>
      <c r="AX18" s="71"/>
      <c r="AY18" s="48"/>
      <c r="AZ18" s="71"/>
      <c r="BA18" s="21"/>
      <c r="BB18" s="23"/>
      <c r="BC18" s="21"/>
      <c r="BD18" s="23"/>
      <c r="BE18" s="21"/>
      <c r="BF18" s="23"/>
      <c r="BG18" s="48"/>
      <c r="BH18" s="71"/>
      <c r="BI18" s="21"/>
      <c r="BJ18" s="23"/>
      <c r="BK18" s="48"/>
      <c r="BL18" s="71"/>
      <c r="BM18" s="48"/>
      <c r="BN18" s="71"/>
      <c r="BO18" s="40">
        <f t="shared" si="0"/>
        <v>0</v>
      </c>
      <c r="BP18" s="37"/>
      <c r="BQ18" s="32">
        <f t="shared" si="1"/>
        <v>0</v>
      </c>
      <c r="BR18" s="5">
        <f t="shared" si="2"/>
        <v>0</v>
      </c>
      <c r="BS18" s="5">
        <f t="shared" si="3"/>
        <v>0</v>
      </c>
      <c r="BT18" s="5">
        <f t="shared" si="4"/>
        <v>0</v>
      </c>
      <c r="BU18" s="5">
        <f t="shared" si="5"/>
        <v>0</v>
      </c>
      <c r="BV18" s="5">
        <f t="shared" si="6"/>
        <v>0</v>
      </c>
      <c r="BW18" s="5">
        <f t="shared" si="7"/>
        <v>0</v>
      </c>
      <c r="BX18" s="6">
        <f t="shared" si="8"/>
        <v>0</v>
      </c>
      <c r="BY18" s="7">
        <f t="shared" si="9"/>
        <v>0</v>
      </c>
    </row>
    <row r="19" spans="1:77" s="3" customFormat="1" ht="18.75" customHeight="1">
      <c r="A19" s="31">
        <f t="shared" si="10"/>
        <v>15</v>
      </c>
      <c r="B19" s="73" t="s">
        <v>24</v>
      </c>
      <c r="C19" s="73" t="s">
        <v>53</v>
      </c>
      <c r="D19" s="79" t="s">
        <v>54</v>
      </c>
      <c r="E19" s="21"/>
      <c r="F19" s="21"/>
      <c r="G19" s="115"/>
      <c r="H19" s="71"/>
      <c r="I19" s="48"/>
      <c r="J19" s="71"/>
      <c r="K19" s="21"/>
      <c r="L19" s="23"/>
      <c r="M19" s="21"/>
      <c r="N19" s="21"/>
      <c r="O19" s="22"/>
      <c r="P19" s="23"/>
      <c r="Q19" s="21"/>
      <c r="R19" s="23"/>
      <c r="S19" s="21"/>
      <c r="T19" s="23"/>
      <c r="U19" s="48"/>
      <c r="V19" s="71"/>
      <c r="W19" s="48"/>
      <c r="X19" s="71"/>
      <c r="Y19" s="21"/>
      <c r="Z19" s="23"/>
      <c r="AA19" s="21"/>
      <c r="AB19" s="23"/>
      <c r="AC19" s="21"/>
      <c r="AD19" s="23"/>
      <c r="AE19" s="21"/>
      <c r="AF19" s="23"/>
      <c r="AG19" s="21"/>
      <c r="AH19" s="23"/>
      <c r="AI19" s="120"/>
      <c r="AJ19" s="121"/>
      <c r="AK19" s="120"/>
      <c r="AL19" s="121"/>
      <c r="AM19" s="21"/>
      <c r="AN19" s="23"/>
      <c r="AO19" s="21"/>
      <c r="AP19" s="23"/>
      <c r="AQ19" s="21"/>
      <c r="AR19" s="23"/>
      <c r="AS19" s="21"/>
      <c r="AT19" s="23"/>
      <c r="AU19" s="21"/>
      <c r="AV19" s="23"/>
      <c r="AW19" s="48"/>
      <c r="AX19" s="71"/>
      <c r="AY19" s="48"/>
      <c r="AZ19" s="71"/>
      <c r="BA19" s="21"/>
      <c r="BB19" s="23"/>
      <c r="BC19" s="21"/>
      <c r="BD19" s="23"/>
      <c r="BE19" s="21"/>
      <c r="BF19" s="23"/>
      <c r="BG19" s="48"/>
      <c r="BH19" s="71"/>
      <c r="BI19" s="21"/>
      <c r="BJ19" s="23"/>
      <c r="BK19" s="48"/>
      <c r="BL19" s="71"/>
      <c r="BM19" s="48"/>
      <c r="BN19" s="48"/>
      <c r="BO19" s="40">
        <f t="shared" si="0"/>
        <v>0</v>
      </c>
      <c r="BP19" s="36"/>
      <c r="BQ19" s="32">
        <f t="shared" si="1"/>
        <v>0</v>
      </c>
      <c r="BR19" s="5">
        <f t="shared" si="2"/>
        <v>0</v>
      </c>
      <c r="BS19" s="5">
        <f t="shared" si="3"/>
        <v>0</v>
      </c>
      <c r="BT19" s="5">
        <f t="shared" si="4"/>
        <v>0</v>
      </c>
      <c r="BU19" s="5">
        <f t="shared" si="5"/>
        <v>0</v>
      </c>
      <c r="BV19" s="5">
        <f t="shared" si="6"/>
        <v>0</v>
      </c>
      <c r="BW19" s="5">
        <f t="shared" si="7"/>
        <v>0</v>
      </c>
      <c r="BX19" s="6">
        <f t="shared" si="8"/>
        <v>0</v>
      </c>
      <c r="BY19" s="7">
        <f t="shared" si="9"/>
        <v>0</v>
      </c>
    </row>
    <row r="20" spans="1:77" s="3" customFormat="1" ht="18.75" customHeight="1" thickBot="1">
      <c r="A20" s="34">
        <f t="shared" si="10"/>
        <v>16</v>
      </c>
      <c r="B20" s="74" t="s">
        <v>24</v>
      </c>
      <c r="C20" s="74" t="s">
        <v>55</v>
      </c>
      <c r="D20" s="80" t="s">
        <v>56</v>
      </c>
      <c r="E20" s="56"/>
      <c r="F20" s="56"/>
      <c r="G20" s="138"/>
      <c r="H20" s="89"/>
      <c r="I20" s="88"/>
      <c r="J20" s="89"/>
      <c r="K20" s="56"/>
      <c r="L20" s="58"/>
      <c r="M20" s="56"/>
      <c r="N20" s="56"/>
      <c r="O20" s="57"/>
      <c r="P20" s="58"/>
      <c r="Q20" s="56"/>
      <c r="R20" s="58"/>
      <c r="S20" s="56"/>
      <c r="T20" s="58"/>
      <c r="U20" s="88"/>
      <c r="V20" s="89"/>
      <c r="W20" s="88"/>
      <c r="X20" s="89"/>
      <c r="Y20" s="56"/>
      <c r="Z20" s="58"/>
      <c r="AA20" s="56"/>
      <c r="AB20" s="58"/>
      <c r="AC20" s="56"/>
      <c r="AD20" s="58"/>
      <c r="AE20" s="56"/>
      <c r="AF20" s="58"/>
      <c r="AG20" s="56"/>
      <c r="AH20" s="58"/>
      <c r="AI20" s="139"/>
      <c r="AJ20" s="140"/>
      <c r="AK20" s="139"/>
      <c r="AL20" s="140"/>
      <c r="AM20" s="56"/>
      <c r="AN20" s="58"/>
      <c r="AO20" s="56"/>
      <c r="AP20" s="58"/>
      <c r="AQ20" s="56"/>
      <c r="AR20" s="58"/>
      <c r="AS20" s="56"/>
      <c r="AT20" s="58"/>
      <c r="AU20" s="56"/>
      <c r="AV20" s="58"/>
      <c r="AW20" s="88"/>
      <c r="AX20" s="89"/>
      <c r="AY20" s="88"/>
      <c r="AZ20" s="89"/>
      <c r="BA20" s="56"/>
      <c r="BB20" s="58"/>
      <c r="BC20" s="56"/>
      <c r="BD20" s="58"/>
      <c r="BE20" s="56"/>
      <c r="BF20" s="58"/>
      <c r="BG20" s="88"/>
      <c r="BH20" s="89"/>
      <c r="BI20" s="56"/>
      <c r="BJ20" s="58"/>
      <c r="BK20" s="88"/>
      <c r="BL20" s="89"/>
      <c r="BM20" s="88"/>
      <c r="BN20" s="88"/>
      <c r="BO20" s="59">
        <f t="shared" si="0"/>
        <v>0</v>
      </c>
      <c r="BP20" s="36"/>
      <c r="BQ20" s="32">
        <f t="shared" si="1"/>
        <v>0</v>
      </c>
      <c r="BR20" s="5">
        <f t="shared" si="2"/>
        <v>0</v>
      </c>
      <c r="BS20" s="5">
        <f t="shared" si="3"/>
        <v>0</v>
      </c>
      <c r="BT20" s="5">
        <f t="shared" si="4"/>
        <v>0</v>
      </c>
      <c r="BU20" s="5">
        <f t="shared" si="5"/>
        <v>0</v>
      </c>
      <c r="BV20" s="5">
        <f t="shared" si="6"/>
        <v>0</v>
      </c>
      <c r="BW20" s="5">
        <f t="shared" si="7"/>
        <v>0</v>
      </c>
      <c r="BX20" s="6">
        <f t="shared" si="8"/>
        <v>0</v>
      </c>
      <c r="BY20" s="7">
        <f t="shared" si="9"/>
        <v>0</v>
      </c>
    </row>
    <row r="21" spans="1:77" s="3" customFormat="1" ht="18.75" customHeight="1">
      <c r="A21" s="30">
        <f t="shared" si="10"/>
        <v>17</v>
      </c>
      <c r="B21" s="75" t="s">
        <v>24</v>
      </c>
      <c r="C21" s="75" t="s">
        <v>57</v>
      </c>
      <c r="D21" s="81" t="s">
        <v>58</v>
      </c>
      <c r="E21" s="141"/>
      <c r="F21" s="44"/>
      <c r="G21" s="96"/>
      <c r="H21" s="87"/>
      <c r="I21" s="86"/>
      <c r="J21" s="87"/>
      <c r="K21" s="44"/>
      <c r="L21" s="49"/>
      <c r="M21" s="44"/>
      <c r="N21" s="44"/>
      <c r="O21" s="45"/>
      <c r="P21" s="49"/>
      <c r="Q21" s="44"/>
      <c r="R21" s="49"/>
      <c r="S21" s="44"/>
      <c r="T21" s="49"/>
      <c r="U21" s="86"/>
      <c r="V21" s="87"/>
      <c r="W21" s="86"/>
      <c r="X21" s="87"/>
      <c r="Y21" s="44"/>
      <c r="Z21" s="49"/>
      <c r="AA21" s="44"/>
      <c r="AB21" s="49"/>
      <c r="AC21" s="44"/>
      <c r="AD21" s="49"/>
      <c r="AE21" s="44"/>
      <c r="AF21" s="49"/>
      <c r="AG21" s="44"/>
      <c r="AH21" s="49"/>
      <c r="AI21" s="119"/>
      <c r="AJ21" s="135"/>
      <c r="AK21" s="119"/>
      <c r="AL21" s="135"/>
      <c r="AM21" s="44"/>
      <c r="AN21" s="49"/>
      <c r="AO21" s="44"/>
      <c r="AP21" s="49"/>
      <c r="AQ21" s="44"/>
      <c r="AR21" s="49"/>
      <c r="AS21" s="44"/>
      <c r="AT21" s="49"/>
      <c r="AU21" s="44"/>
      <c r="AV21" s="49"/>
      <c r="AW21" s="86"/>
      <c r="AX21" s="87"/>
      <c r="AY21" s="86"/>
      <c r="AZ21" s="87"/>
      <c r="BA21" s="44"/>
      <c r="BB21" s="49"/>
      <c r="BC21" s="44"/>
      <c r="BD21" s="49"/>
      <c r="BE21" s="44"/>
      <c r="BF21" s="49"/>
      <c r="BG21" s="86"/>
      <c r="BH21" s="87"/>
      <c r="BI21" s="44"/>
      <c r="BJ21" s="49"/>
      <c r="BK21" s="86"/>
      <c r="BL21" s="87"/>
      <c r="BM21" s="86"/>
      <c r="BN21" s="142"/>
      <c r="BO21" s="60">
        <f t="shared" si="0"/>
        <v>0</v>
      </c>
      <c r="BP21" s="47"/>
      <c r="BQ21" s="32">
        <f t="shared" si="1"/>
        <v>0</v>
      </c>
      <c r="BR21" s="5">
        <f t="shared" si="2"/>
        <v>0</v>
      </c>
      <c r="BS21" s="5">
        <f t="shared" si="3"/>
        <v>0</v>
      </c>
      <c r="BT21" s="5">
        <f t="shared" si="4"/>
        <v>0</v>
      </c>
      <c r="BU21" s="5">
        <f t="shared" si="5"/>
        <v>0</v>
      </c>
      <c r="BV21" s="5">
        <f t="shared" si="6"/>
        <v>0</v>
      </c>
      <c r="BW21" s="5">
        <f t="shared" si="7"/>
        <v>0</v>
      </c>
      <c r="BX21" s="6">
        <f t="shared" si="8"/>
        <v>0</v>
      </c>
      <c r="BY21" s="7">
        <f t="shared" si="9"/>
        <v>0</v>
      </c>
    </row>
    <row r="22" spans="1:77" s="3" customFormat="1" ht="18.75" customHeight="1">
      <c r="A22" s="31">
        <v>18</v>
      </c>
      <c r="B22" s="73" t="s">
        <v>24</v>
      </c>
      <c r="C22" s="73" t="s">
        <v>59</v>
      </c>
      <c r="D22" s="79" t="s">
        <v>60</v>
      </c>
      <c r="E22" s="143"/>
      <c r="F22" s="21"/>
      <c r="G22" s="115"/>
      <c r="H22" s="71"/>
      <c r="I22" s="48"/>
      <c r="J22" s="71"/>
      <c r="K22" s="21"/>
      <c r="L22" s="23"/>
      <c r="M22" s="21"/>
      <c r="N22" s="21"/>
      <c r="O22" s="22"/>
      <c r="P22" s="23"/>
      <c r="Q22" s="21"/>
      <c r="R22" s="23"/>
      <c r="S22" s="21"/>
      <c r="T22" s="23"/>
      <c r="U22" s="48"/>
      <c r="V22" s="71"/>
      <c r="W22" s="48"/>
      <c r="X22" s="71"/>
      <c r="Y22" s="21"/>
      <c r="Z22" s="23"/>
      <c r="AA22" s="21"/>
      <c r="AB22" s="23"/>
      <c r="AC22" s="21"/>
      <c r="AD22" s="23"/>
      <c r="AE22" s="21"/>
      <c r="AF22" s="23"/>
      <c r="AG22" s="21"/>
      <c r="AH22" s="23"/>
      <c r="AI22" s="120"/>
      <c r="AJ22" s="121"/>
      <c r="AK22" s="120"/>
      <c r="AL22" s="121"/>
      <c r="AM22" s="21"/>
      <c r="AN22" s="23"/>
      <c r="AO22" s="21"/>
      <c r="AP22" s="23"/>
      <c r="AQ22" s="21"/>
      <c r="AR22" s="23"/>
      <c r="AS22" s="21"/>
      <c r="AT22" s="23"/>
      <c r="AU22" s="21"/>
      <c r="AV22" s="23"/>
      <c r="AW22" s="48"/>
      <c r="AX22" s="71"/>
      <c r="AY22" s="48"/>
      <c r="AZ22" s="71"/>
      <c r="BA22" s="21"/>
      <c r="BB22" s="23"/>
      <c r="BC22" s="21"/>
      <c r="BD22" s="23"/>
      <c r="BE22" s="21"/>
      <c r="BF22" s="23"/>
      <c r="BG22" s="48"/>
      <c r="BH22" s="71"/>
      <c r="BI22" s="21"/>
      <c r="BJ22" s="23"/>
      <c r="BK22" s="48"/>
      <c r="BL22" s="71"/>
      <c r="BM22" s="48"/>
      <c r="BN22" s="125"/>
      <c r="BO22" s="40">
        <f t="shared" si="0"/>
        <v>0</v>
      </c>
      <c r="BP22" s="47"/>
      <c r="BQ22" s="32">
        <f t="shared" si="1"/>
        <v>0</v>
      </c>
      <c r="BR22" s="5">
        <f t="shared" si="2"/>
        <v>0</v>
      </c>
      <c r="BS22" s="5">
        <f t="shared" si="3"/>
        <v>0</v>
      </c>
      <c r="BT22" s="5">
        <f t="shared" si="4"/>
        <v>0</v>
      </c>
      <c r="BU22" s="5">
        <f t="shared" si="5"/>
        <v>0</v>
      </c>
      <c r="BV22" s="5">
        <f t="shared" si="6"/>
        <v>0</v>
      </c>
      <c r="BW22" s="5">
        <f t="shared" si="7"/>
        <v>0</v>
      </c>
      <c r="BX22" s="6">
        <f t="shared" si="8"/>
        <v>0</v>
      </c>
      <c r="BY22" s="7">
        <f t="shared" si="9"/>
        <v>0</v>
      </c>
    </row>
    <row r="23" spans="1:77" s="3" customFormat="1" ht="18.75" customHeight="1">
      <c r="A23" s="31">
        <v>19</v>
      </c>
      <c r="B23" s="76" t="s">
        <v>24</v>
      </c>
      <c r="C23" s="84" t="s">
        <v>61</v>
      </c>
      <c r="D23" s="82" t="s">
        <v>62</v>
      </c>
      <c r="E23" s="143"/>
      <c r="F23" s="21"/>
      <c r="G23" s="115"/>
      <c r="H23" s="71"/>
      <c r="I23" s="48"/>
      <c r="J23" s="71"/>
      <c r="K23" s="21"/>
      <c r="L23" s="23"/>
      <c r="M23" s="21"/>
      <c r="N23" s="21"/>
      <c r="O23" s="22"/>
      <c r="P23" s="23"/>
      <c r="Q23" s="21"/>
      <c r="R23" s="23"/>
      <c r="S23" s="21"/>
      <c r="T23" s="23"/>
      <c r="U23" s="48"/>
      <c r="V23" s="71"/>
      <c r="W23" s="48"/>
      <c r="X23" s="71"/>
      <c r="Y23" s="21"/>
      <c r="Z23" s="23"/>
      <c r="AA23" s="21"/>
      <c r="AB23" s="23"/>
      <c r="AC23" s="21"/>
      <c r="AD23" s="23"/>
      <c r="AE23" s="21"/>
      <c r="AF23" s="23"/>
      <c r="AG23" s="21"/>
      <c r="AH23" s="23"/>
      <c r="AI23" s="120"/>
      <c r="AJ23" s="121"/>
      <c r="AK23" s="120"/>
      <c r="AL23" s="121"/>
      <c r="AM23" s="21"/>
      <c r="AN23" s="23"/>
      <c r="AO23" s="21"/>
      <c r="AP23" s="23"/>
      <c r="AQ23" s="21"/>
      <c r="AR23" s="23"/>
      <c r="AS23" s="21"/>
      <c r="AT23" s="23"/>
      <c r="AU23" s="21"/>
      <c r="AV23" s="23"/>
      <c r="AW23" s="48"/>
      <c r="AX23" s="71"/>
      <c r="AY23" s="48"/>
      <c r="AZ23" s="71"/>
      <c r="BA23" s="21"/>
      <c r="BB23" s="23"/>
      <c r="BC23" s="21"/>
      <c r="BD23" s="23"/>
      <c r="BE23" s="21"/>
      <c r="BF23" s="23"/>
      <c r="BG23" s="48"/>
      <c r="BH23" s="71"/>
      <c r="BI23" s="21"/>
      <c r="BJ23" s="23"/>
      <c r="BK23" s="48"/>
      <c r="BL23" s="71"/>
      <c r="BM23" s="48"/>
      <c r="BN23" s="125"/>
      <c r="BO23" s="40">
        <f t="shared" si="0"/>
        <v>0</v>
      </c>
      <c r="BP23" s="47"/>
      <c r="BQ23" s="32">
        <f t="shared" si="1"/>
        <v>0</v>
      </c>
      <c r="BR23" s="5">
        <f t="shared" si="2"/>
        <v>0</v>
      </c>
      <c r="BS23" s="5">
        <f t="shared" si="3"/>
        <v>0</v>
      </c>
      <c r="BT23" s="5">
        <f t="shared" si="4"/>
        <v>0</v>
      </c>
      <c r="BU23" s="5">
        <f t="shared" si="5"/>
        <v>0</v>
      </c>
      <c r="BV23" s="5">
        <f t="shared" si="6"/>
        <v>0</v>
      </c>
      <c r="BW23" s="5">
        <f t="shared" si="7"/>
        <v>0</v>
      </c>
      <c r="BX23" s="6">
        <f t="shared" si="8"/>
        <v>0</v>
      </c>
      <c r="BY23" s="7">
        <f t="shared" si="9"/>
        <v>0</v>
      </c>
    </row>
    <row r="24" spans="1:77" s="3" customFormat="1" ht="18.75" customHeight="1">
      <c r="A24" s="31">
        <v>20</v>
      </c>
      <c r="B24" s="76" t="s">
        <v>24</v>
      </c>
      <c r="C24" s="84" t="s">
        <v>63</v>
      </c>
      <c r="D24" s="82" t="s">
        <v>64</v>
      </c>
      <c r="E24" s="143"/>
      <c r="F24" s="21"/>
      <c r="G24" s="115"/>
      <c r="H24" s="71"/>
      <c r="I24" s="48"/>
      <c r="J24" s="71"/>
      <c r="K24" s="21"/>
      <c r="L24" s="23"/>
      <c r="M24" s="21"/>
      <c r="N24" s="21"/>
      <c r="O24" s="22"/>
      <c r="P24" s="23"/>
      <c r="Q24" s="21"/>
      <c r="R24" s="23"/>
      <c r="S24" s="21"/>
      <c r="T24" s="23"/>
      <c r="U24" s="48"/>
      <c r="V24" s="71"/>
      <c r="W24" s="48"/>
      <c r="X24" s="71"/>
      <c r="Y24" s="21"/>
      <c r="Z24" s="23"/>
      <c r="AA24" s="21"/>
      <c r="AB24" s="23"/>
      <c r="AC24" s="21"/>
      <c r="AD24" s="23"/>
      <c r="AE24" s="21"/>
      <c r="AF24" s="23"/>
      <c r="AG24" s="21"/>
      <c r="AH24" s="23"/>
      <c r="AI24" s="120"/>
      <c r="AJ24" s="121"/>
      <c r="AK24" s="120"/>
      <c r="AL24" s="121"/>
      <c r="AM24" s="21"/>
      <c r="AN24" s="23"/>
      <c r="AO24" s="21"/>
      <c r="AP24" s="23"/>
      <c r="AQ24" s="21"/>
      <c r="AR24" s="23"/>
      <c r="AS24" s="21"/>
      <c r="AT24" s="23"/>
      <c r="AU24" s="21"/>
      <c r="AV24" s="23"/>
      <c r="AW24" s="48"/>
      <c r="AX24" s="71"/>
      <c r="AY24" s="48"/>
      <c r="AZ24" s="71"/>
      <c r="BA24" s="21"/>
      <c r="BB24" s="23"/>
      <c r="BC24" s="21"/>
      <c r="BD24" s="23"/>
      <c r="BE24" s="21"/>
      <c r="BF24" s="23"/>
      <c r="BG24" s="48"/>
      <c r="BH24" s="71"/>
      <c r="BI24" s="21"/>
      <c r="BJ24" s="23"/>
      <c r="BK24" s="48"/>
      <c r="BL24" s="71"/>
      <c r="BM24" s="48"/>
      <c r="BN24" s="125"/>
      <c r="BO24" s="40">
        <f t="shared" si="0"/>
        <v>0</v>
      </c>
      <c r="BP24" s="47"/>
      <c r="BQ24" s="32">
        <f t="shared" si="1"/>
        <v>0</v>
      </c>
      <c r="BR24" s="5">
        <f t="shared" si="2"/>
        <v>0</v>
      </c>
      <c r="BS24" s="5">
        <f t="shared" si="3"/>
        <v>0</v>
      </c>
      <c r="BT24" s="5">
        <f t="shared" si="4"/>
        <v>0</v>
      </c>
      <c r="BU24" s="5">
        <f t="shared" si="5"/>
        <v>0</v>
      </c>
      <c r="BV24" s="5">
        <f t="shared" si="6"/>
        <v>0</v>
      </c>
      <c r="BW24" s="5">
        <f t="shared" si="7"/>
        <v>0</v>
      </c>
      <c r="BX24" s="6">
        <f t="shared" si="8"/>
        <v>0</v>
      </c>
      <c r="BY24" s="7">
        <f t="shared" si="9"/>
        <v>0</v>
      </c>
    </row>
    <row r="25" spans="1:77" s="3" customFormat="1" ht="18.75" customHeight="1" thickBot="1">
      <c r="A25" s="68">
        <v>21</v>
      </c>
      <c r="B25" s="77" t="s">
        <v>24</v>
      </c>
      <c r="C25" s="85" t="s">
        <v>65</v>
      </c>
      <c r="D25" s="83" t="s">
        <v>66</v>
      </c>
      <c r="E25" s="144"/>
      <c r="F25" s="26"/>
      <c r="G25" s="118"/>
      <c r="H25" s="90"/>
      <c r="I25" s="93"/>
      <c r="J25" s="94"/>
      <c r="K25" s="26"/>
      <c r="L25" s="50"/>
      <c r="M25" s="26"/>
      <c r="N25" s="26"/>
      <c r="O25" s="27"/>
      <c r="P25" s="50"/>
      <c r="Q25" s="26"/>
      <c r="R25" s="50"/>
      <c r="S25" s="26"/>
      <c r="T25" s="50"/>
      <c r="U25" s="90"/>
      <c r="V25" s="97"/>
      <c r="W25" s="90"/>
      <c r="X25" s="97"/>
      <c r="Y25" s="26"/>
      <c r="Z25" s="50"/>
      <c r="AA25" s="26"/>
      <c r="AB25" s="50"/>
      <c r="AC25" s="26"/>
      <c r="AD25" s="50"/>
      <c r="AE25" s="26"/>
      <c r="AF25" s="50"/>
      <c r="AG25" s="26"/>
      <c r="AH25" s="50"/>
      <c r="AI25" s="123"/>
      <c r="AJ25" s="124"/>
      <c r="AK25" s="123"/>
      <c r="AL25" s="124"/>
      <c r="AM25" s="26"/>
      <c r="AN25" s="50"/>
      <c r="AO25" s="26"/>
      <c r="AP25" s="50"/>
      <c r="AQ25" s="26"/>
      <c r="AR25" s="50"/>
      <c r="AS25" s="26"/>
      <c r="AT25" s="26"/>
      <c r="AU25" s="69"/>
      <c r="AV25" s="70"/>
      <c r="AW25" s="93"/>
      <c r="AX25" s="94"/>
      <c r="AY25" s="90"/>
      <c r="AZ25" s="97"/>
      <c r="BA25" s="26"/>
      <c r="BB25" s="50"/>
      <c r="BC25" s="26"/>
      <c r="BD25" s="50"/>
      <c r="BE25" s="26"/>
      <c r="BF25" s="50"/>
      <c r="BG25" s="90"/>
      <c r="BH25" s="97"/>
      <c r="BI25" s="26"/>
      <c r="BJ25" s="50"/>
      <c r="BK25" s="90"/>
      <c r="BL25" s="97"/>
      <c r="BM25" s="90"/>
      <c r="BN25" s="145"/>
      <c r="BO25" s="43">
        <f>BY25</f>
        <v>0</v>
      </c>
      <c r="BP25" s="47"/>
      <c r="BQ25" s="32">
        <f t="shared" si="1"/>
        <v>0</v>
      </c>
      <c r="BR25" s="5">
        <f t="shared" si="2"/>
        <v>0</v>
      </c>
      <c r="BS25" s="5">
        <f t="shared" si="3"/>
        <v>0</v>
      </c>
      <c r="BT25" s="5">
        <f t="shared" si="4"/>
        <v>0</v>
      </c>
      <c r="BU25" s="5">
        <f t="shared" si="5"/>
        <v>0</v>
      </c>
      <c r="BV25" s="5">
        <f t="shared" si="6"/>
        <v>0</v>
      </c>
      <c r="BW25" s="5">
        <f t="shared" si="7"/>
        <v>0</v>
      </c>
      <c r="BX25" s="6">
        <f t="shared" si="8"/>
        <v>0</v>
      </c>
      <c r="BY25" s="7">
        <f>SUM(BQ25:BW25)</f>
        <v>0</v>
      </c>
    </row>
    <row r="26" spans="1:77" s="3" customFormat="1" ht="18.75" customHeight="1">
      <c r="A26" s="51"/>
      <c r="B26" s="33"/>
      <c r="C26" s="33"/>
      <c r="D26" s="39"/>
      <c r="E26" s="21"/>
      <c r="F26" s="21"/>
      <c r="G26" s="22"/>
      <c r="H26" s="21"/>
      <c r="I26" s="22"/>
      <c r="J26" s="21"/>
      <c r="K26" s="22"/>
      <c r="L26" s="23"/>
      <c r="M26" s="24"/>
      <c r="N26" s="24"/>
      <c r="O26" s="28"/>
      <c r="P26" s="25"/>
      <c r="Q26" s="24"/>
      <c r="R26" s="25"/>
      <c r="S26" s="24"/>
      <c r="T26" s="25"/>
      <c r="U26" s="24"/>
      <c r="V26" s="25"/>
      <c r="W26" s="24"/>
      <c r="X26" s="25"/>
      <c r="Y26" s="24"/>
      <c r="Z26" s="25"/>
      <c r="AA26" s="24"/>
      <c r="AB26" s="25"/>
      <c r="AC26" s="24"/>
      <c r="AD26" s="25"/>
      <c r="AE26" s="24"/>
      <c r="AF26" s="25"/>
      <c r="AG26" s="24"/>
      <c r="AH26" s="25"/>
      <c r="AI26" s="24"/>
      <c r="AJ26" s="25"/>
      <c r="AK26" s="24"/>
      <c r="AL26" s="25"/>
      <c r="AM26" s="24"/>
      <c r="AN26" s="25"/>
      <c r="AO26" s="24"/>
      <c r="AP26" s="25"/>
      <c r="AQ26" s="24"/>
      <c r="AR26" s="25"/>
      <c r="AS26" s="24"/>
      <c r="AT26" s="25"/>
      <c r="AU26" s="24"/>
      <c r="AV26" s="25"/>
      <c r="AW26" s="24"/>
      <c r="AX26" s="25"/>
      <c r="AY26" s="24"/>
      <c r="AZ26" s="25"/>
      <c r="BA26" s="24"/>
      <c r="BB26" s="25"/>
      <c r="BC26" s="24"/>
      <c r="BD26" s="25"/>
      <c r="BE26" s="24"/>
      <c r="BF26" s="25"/>
      <c r="BG26" s="24"/>
      <c r="BH26" s="25"/>
      <c r="BI26" s="24"/>
      <c r="BJ26" s="25"/>
      <c r="BK26" s="24"/>
      <c r="BL26" s="25"/>
      <c r="BM26" s="24"/>
      <c r="BN26" s="24"/>
      <c r="BO26" s="40">
        <f>BY26</f>
        <v>0</v>
      </c>
      <c r="BQ26" s="5">
        <f t="shared" si="1"/>
        <v>0</v>
      </c>
      <c r="BR26" s="5">
        <f t="shared" si="2"/>
        <v>0</v>
      </c>
      <c r="BS26" s="5">
        <f t="shared" si="3"/>
        <v>0</v>
      </c>
      <c r="BT26" s="5">
        <f t="shared" si="4"/>
        <v>0</v>
      </c>
      <c r="BU26" s="5">
        <f t="shared" si="5"/>
        <v>0</v>
      </c>
      <c r="BV26" s="5">
        <f t="shared" si="6"/>
        <v>0</v>
      </c>
      <c r="BW26" s="5">
        <f t="shared" si="7"/>
        <v>0</v>
      </c>
      <c r="BX26" s="6">
        <f t="shared" si="8"/>
        <v>0</v>
      </c>
      <c r="BY26" s="7">
        <f>SUM(BQ26:BW26)</f>
        <v>0</v>
      </c>
    </row>
    <row r="27" spans="1:77" s="3" customFormat="1" ht="18.75" customHeight="1">
      <c r="A27" s="52"/>
      <c r="B27" s="35"/>
      <c r="C27" s="35"/>
      <c r="D27" s="39"/>
      <c r="E27" s="21"/>
      <c r="F27" s="21"/>
      <c r="G27" s="22"/>
      <c r="H27" s="21"/>
      <c r="I27" s="22"/>
      <c r="J27" s="21"/>
      <c r="K27" s="22"/>
      <c r="L27" s="23"/>
      <c r="M27" s="24"/>
      <c r="N27" s="24"/>
      <c r="O27" s="28"/>
      <c r="P27" s="25"/>
      <c r="Q27" s="24"/>
      <c r="R27" s="25"/>
      <c r="S27" s="24"/>
      <c r="T27" s="25"/>
      <c r="U27" s="24"/>
      <c r="V27" s="25"/>
      <c r="W27" s="24"/>
      <c r="X27" s="25"/>
      <c r="Y27" s="24"/>
      <c r="Z27" s="25"/>
      <c r="AA27" s="24"/>
      <c r="AB27" s="25"/>
      <c r="AC27" s="24"/>
      <c r="AD27" s="25"/>
      <c r="AE27" s="24"/>
      <c r="AF27" s="25"/>
      <c r="AG27" s="24"/>
      <c r="AH27" s="25"/>
      <c r="AI27" s="24"/>
      <c r="AJ27" s="25"/>
      <c r="AK27" s="24"/>
      <c r="AL27" s="25"/>
      <c r="AM27" s="24"/>
      <c r="AN27" s="25"/>
      <c r="AO27" s="24"/>
      <c r="AP27" s="25"/>
      <c r="AQ27" s="24"/>
      <c r="AR27" s="25"/>
      <c r="AS27" s="24"/>
      <c r="AT27" s="25"/>
      <c r="AU27" s="24"/>
      <c r="AV27" s="25"/>
      <c r="AW27" s="24"/>
      <c r="AX27" s="25"/>
      <c r="AY27" s="24"/>
      <c r="AZ27" s="25"/>
      <c r="BA27" s="24"/>
      <c r="BB27" s="25"/>
      <c r="BC27" s="24"/>
      <c r="BD27" s="25"/>
      <c r="BE27" s="24"/>
      <c r="BF27" s="25"/>
      <c r="BG27" s="24"/>
      <c r="BH27" s="25"/>
      <c r="BI27" s="24"/>
      <c r="BJ27" s="25"/>
      <c r="BK27" s="24"/>
      <c r="BL27" s="25"/>
      <c r="BM27" s="24"/>
      <c r="BN27" s="24"/>
      <c r="BO27" s="40">
        <f>BY27</f>
        <v>0</v>
      </c>
      <c r="BQ27" s="5">
        <f t="shared" si="1"/>
        <v>0</v>
      </c>
      <c r="BR27" s="5">
        <f t="shared" si="2"/>
        <v>0</v>
      </c>
      <c r="BS27" s="5">
        <f t="shared" si="3"/>
        <v>0</v>
      </c>
      <c r="BT27" s="5">
        <f t="shared" si="4"/>
        <v>0</v>
      </c>
      <c r="BU27" s="5">
        <f t="shared" si="5"/>
        <v>0</v>
      </c>
      <c r="BV27" s="5">
        <f t="shared" si="6"/>
        <v>0</v>
      </c>
      <c r="BW27" s="5">
        <f t="shared" si="7"/>
        <v>0</v>
      </c>
      <c r="BX27" s="6">
        <f t="shared" si="8"/>
        <v>0</v>
      </c>
      <c r="BY27" s="7">
        <f>SUM(BQ27:BW27)</f>
        <v>0</v>
      </c>
    </row>
    <row r="28" spans="1:77" s="3" customFormat="1" ht="18.75" customHeight="1" thickBot="1">
      <c r="A28" s="53"/>
      <c r="B28" s="54"/>
      <c r="C28" s="54"/>
      <c r="D28" s="55"/>
      <c r="E28" s="62"/>
      <c r="F28" s="62"/>
      <c r="G28" s="63"/>
      <c r="H28" s="62"/>
      <c r="I28" s="63"/>
      <c r="J28" s="62"/>
      <c r="K28" s="63"/>
      <c r="L28" s="64"/>
      <c r="M28" s="65"/>
      <c r="N28" s="65"/>
      <c r="O28" s="66"/>
      <c r="P28" s="67"/>
      <c r="Q28" s="65"/>
      <c r="R28" s="67"/>
      <c r="S28" s="65"/>
      <c r="T28" s="67"/>
      <c r="U28" s="65"/>
      <c r="V28" s="67"/>
      <c r="W28" s="65"/>
      <c r="X28" s="67"/>
      <c r="Y28" s="65"/>
      <c r="Z28" s="67"/>
      <c r="AA28" s="65"/>
      <c r="AB28" s="67"/>
      <c r="AC28" s="65"/>
      <c r="AD28" s="67"/>
      <c r="AE28" s="65"/>
      <c r="AF28" s="67"/>
      <c r="AG28" s="65"/>
      <c r="AH28" s="67"/>
      <c r="AI28" s="65"/>
      <c r="AJ28" s="67"/>
      <c r="AK28" s="65"/>
      <c r="AL28" s="67"/>
      <c r="AM28" s="65"/>
      <c r="AN28" s="67"/>
      <c r="AO28" s="65"/>
      <c r="AP28" s="67"/>
      <c r="AQ28" s="65"/>
      <c r="AR28" s="67"/>
      <c r="AS28" s="65"/>
      <c r="AT28" s="67"/>
      <c r="AU28" s="65"/>
      <c r="AV28" s="67"/>
      <c r="AW28" s="65"/>
      <c r="AX28" s="67"/>
      <c r="AY28" s="65"/>
      <c r="AZ28" s="67"/>
      <c r="BA28" s="65"/>
      <c r="BB28" s="67"/>
      <c r="BC28" s="65"/>
      <c r="BD28" s="67"/>
      <c r="BE28" s="65"/>
      <c r="BF28" s="67"/>
      <c r="BG28" s="65"/>
      <c r="BH28" s="67"/>
      <c r="BI28" s="65"/>
      <c r="BJ28" s="67"/>
      <c r="BK28" s="65"/>
      <c r="BL28" s="67"/>
      <c r="BM28" s="65"/>
      <c r="BN28" s="65"/>
      <c r="BO28" s="61">
        <f>BY28</f>
        <v>0</v>
      </c>
      <c r="BQ28" s="5">
        <f t="shared" si="1"/>
        <v>0</v>
      </c>
      <c r="BR28" s="5">
        <f t="shared" si="2"/>
        <v>0</v>
      </c>
      <c r="BS28" s="5">
        <f t="shared" si="3"/>
        <v>0</v>
      </c>
      <c r="BT28" s="5">
        <f t="shared" si="4"/>
        <v>0</v>
      </c>
      <c r="BU28" s="5">
        <f t="shared" si="5"/>
        <v>0</v>
      </c>
      <c r="BV28" s="5">
        <f t="shared" si="6"/>
        <v>0</v>
      </c>
      <c r="BW28" s="5">
        <f t="shared" si="7"/>
        <v>0</v>
      </c>
      <c r="BX28" s="6">
        <f t="shared" si="8"/>
        <v>0</v>
      </c>
      <c r="BY28" s="7">
        <f>SUM(BQ28:BW28)</f>
        <v>0</v>
      </c>
    </row>
    <row r="29" spans="1:77" s="3" customFormat="1" ht="20.100000000000001" customHeight="1">
      <c r="A29" s="8"/>
      <c r="B29" s="9"/>
      <c r="C29" s="8"/>
      <c r="D29" s="102" t="s">
        <v>67</v>
      </c>
      <c r="E29" s="620">
        <f>COUNTIF(E5:F25,"ช")</f>
        <v>0</v>
      </c>
      <c r="F29" s="620"/>
      <c r="G29" s="620">
        <f>COUNTIF(G5:H25,"ช")</f>
        <v>0</v>
      </c>
      <c r="H29" s="620"/>
      <c r="I29" s="620">
        <f>COUNTIF(I5:J25,"ช")</f>
        <v>0</v>
      </c>
      <c r="J29" s="620"/>
      <c r="K29" s="620">
        <f>COUNTIF(K5:L25,"ช")</f>
        <v>0</v>
      </c>
      <c r="L29" s="620"/>
      <c r="M29" s="620">
        <f>COUNTIF(M5:N25,"ช")</f>
        <v>0</v>
      </c>
      <c r="N29" s="620"/>
      <c r="O29" s="620">
        <f>COUNTIF(O5:P25,"ช")</f>
        <v>0</v>
      </c>
      <c r="P29" s="620"/>
      <c r="Q29" s="620">
        <f>COUNTIF(Q5:R25,"ช")</f>
        <v>0</v>
      </c>
      <c r="R29" s="620"/>
      <c r="S29" s="620">
        <f>COUNTIF(S5:T25,"ช")</f>
        <v>0</v>
      </c>
      <c r="T29" s="620"/>
      <c r="U29" s="620">
        <f>COUNTIF(U5:V25,"ช")</f>
        <v>0</v>
      </c>
      <c r="V29" s="620"/>
      <c r="W29" s="620">
        <f>COUNTIF(W5:X25,"ช")</f>
        <v>0</v>
      </c>
      <c r="X29" s="620"/>
      <c r="Y29" s="620">
        <f>COUNTIF(Y5:Z25,"ช")</f>
        <v>0</v>
      </c>
      <c r="Z29" s="620"/>
      <c r="AA29" s="620">
        <f>COUNTIF(AA5:AB25,"ช")</f>
        <v>0</v>
      </c>
      <c r="AB29" s="620"/>
      <c r="AC29" s="620">
        <f>COUNTIF(AC5:AD25,"ช")</f>
        <v>0</v>
      </c>
      <c r="AD29" s="620"/>
      <c r="AE29" s="620">
        <f>COUNTIF(AE5:AF25,"ช")</f>
        <v>0</v>
      </c>
      <c r="AF29" s="620"/>
      <c r="AG29" s="620">
        <f>COUNTIF(AG5:AH25,"ช")</f>
        <v>0</v>
      </c>
      <c r="AH29" s="620"/>
      <c r="AI29" s="620">
        <f>COUNTIF(AI5:AJ25,"ช")</f>
        <v>0</v>
      </c>
      <c r="AJ29" s="620"/>
      <c r="AK29" s="620">
        <f>COUNTIF(AK5:AL25,"ช")</f>
        <v>0</v>
      </c>
      <c r="AL29" s="620"/>
      <c r="AM29" s="620">
        <f>COUNTIF(AM5:AN25,"ช")</f>
        <v>0</v>
      </c>
      <c r="AN29" s="620"/>
      <c r="AO29" s="620">
        <f>COUNTIF(AO5:AP25,"ช")</f>
        <v>0</v>
      </c>
      <c r="AP29" s="620"/>
      <c r="AQ29" s="620">
        <f>COUNTIF(AQ5:AR25,"ช")</f>
        <v>0</v>
      </c>
      <c r="AR29" s="620"/>
      <c r="AS29" s="620">
        <f>COUNTIF(AS5:AT25,"ช")</f>
        <v>0</v>
      </c>
      <c r="AT29" s="620"/>
      <c r="AU29" s="620">
        <f>COUNTIF(AU5:AV25,"ช")</f>
        <v>0</v>
      </c>
      <c r="AV29" s="620"/>
      <c r="AW29" s="620">
        <f>COUNTIF(AW5:AX25,"ช")</f>
        <v>0</v>
      </c>
      <c r="AX29" s="620"/>
      <c r="AY29" s="620">
        <f>COUNTIF(AY5:AZ25,"ช")</f>
        <v>0</v>
      </c>
      <c r="AZ29" s="620"/>
      <c r="BA29" s="620">
        <f>COUNTIF(BA5:BB25,"ช")</f>
        <v>0</v>
      </c>
      <c r="BB29" s="620"/>
      <c r="BC29" s="620">
        <f>COUNTIF(BC5:BD25,"ช")</f>
        <v>0</v>
      </c>
      <c r="BD29" s="620"/>
      <c r="BE29" s="620">
        <f>COUNTIF(BE5:BF25,"ช")</f>
        <v>0</v>
      </c>
      <c r="BF29" s="620"/>
      <c r="BG29" s="620">
        <f>COUNTIF(BG5:BH25,"ช")</f>
        <v>0</v>
      </c>
      <c r="BH29" s="620"/>
      <c r="BI29" s="620">
        <f>COUNTIF(BI5:BJ25,"ช")</f>
        <v>0</v>
      </c>
      <c r="BJ29" s="620"/>
      <c r="BK29" s="620">
        <f>COUNTIF(BK5:BL25,"ช")</f>
        <v>0</v>
      </c>
      <c r="BL29" s="620"/>
      <c r="BM29" s="620">
        <f>COUNTIF(BM5:BN25,"ช")</f>
        <v>0</v>
      </c>
      <c r="BN29" s="620"/>
      <c r="BO29" s="10"/>
    </row>
    <row r="30" spans="1:77" s="3" customFormat="1" ht="20.100000000000001" customHeight="1">
      <c r="A30" s="8"/>
      <c r="B30" s="9"/>
      <c r="C30" s="8"/>
      <c r="D30" s="11" t="s">
        <v>68</v>
      </c>
      <c r="E30" s="620">
        <f>COUNTIF(E5:F25,"บ")</f>
        <v>0</v>
      </c>
      <c r="F30" s="620"/>
      <c r="G30" s="620">
        <f>COUNTIF(G5:H25,"บ")</f>
        <v>0</v>
      </c>
      <c r="H30" s="620"/>
      <c r="I30" s="620">
        <f>COUNTIF(I5:J25,"บ")</f>
        <v>0</v>
      </c>
      <c r="J30" s="620"/>
      <c r="K30" s="620">
        <f>COUNTIF(K5:L25,"บ")</f>
        <v>0</v>
      </c>
      <c r="L30" s="620"/>
      <c r="M30" s="620">
        <f>COUNTIF(M5:N25,"บ")</f>
        <v>0</v>
      </c>
      <c r="N30" s="620"/>
      <c r="O30" s="620">
        <f>COUNTIF(O5:P25,"บ")</f>
        <v>0</v>
      </c>
      <c r="P30" s="620"/>
      <c r="Q30" s="620">
        <f>COUNTIF(Q5:R25,"บ")</f>
        <v>0</v>
      </c>
      <c r="R30" s="620"/>
      <c r="S30" s="620">
        <f>COUNTIF(S5:T25,"บ")</f>
        <v>0</v>
      </c>
      <c r="T30" s="620"/>
      <c r="U30" s="620">
        <f>COUNTIF(U5:V25,"บ")</f>
        <v>0</v>
      </c>
      <c r="V30" s="620"/>
      <c r="W30" s="620">
        <f>COUNTIF(W5:X25,"บ")</f>
        <v>0</v>
      </c>
      <c r="X30" s="620"/>
      <c r="Y30" s="620">
        <f>COUNTIF(Y5:Z25,"บ")</f>
        <v>0</v>
      </c>
      <c r="Z30" s="620"/>
      <c r="AA30" s="620">
        <f>COUNTIF(AA5:AB25,"บ")</f>
        <v>0</v>
      </c>
      <c r="AB30" s="620"/>
      <c r="AC30" s="620">
        <f>COUNTIF(AC5:AD25,"บ")</f>
        <v>0</v>
      </c>
      <c r="AD30" s="620"/>
      <c r="AE30" s="620">
        <f>COUNTIF(AE5:AF25,"บ")</f>
        <v>0</v>
      </c>
      <c r="AF30" s="620"/>
      <c r="AG30" s="620">
        <f>COUNTIF(AG5:AH25,"บ")</f>
        <v>0</v>
      </c>
      <c r="AH30" s="620"/>
      <c r="AI30" s="620">
        <f>COUNTIF(AI5:AJ25,"บ")</f>
        <v>0</v>
      </c>
      <c r="AJ30" s="620"/>
      <c r="AK30" s="620">
        <f>COUNTIF(AK5:AL25,"บ")</f>
        <v>0</v>
      </c>
      <c r="AL30" s="620"/>
      <c r="AM30" s="620">
        <f>COUNTIF(AM5:AN25,"บ")</f>
        <v>0</v>
      </c>
      <c r="AN30" s="620"/>
      <c r="AO30" s="620">
        <f>COUNTIF(AO5:AP25,"บ")</f>
        <v>0</v>
      </c>
      <c r="AP30" s="620"/>
      <c r="AQ30" s="620">
        <f>COUNTIF(AQ5:AR25,"บ")</f>
        <v>0</v>
      </c>
      <c r="AR30" s="620"/>
      <c r="AS30" s="620">
        <f>COUNTIF(AS5:AT25,"บ")</f>
        <v>0</v>
      </c>
      <c r="AT30" s="620"/>
      <c r="AU30" s="620">
        <f>COUNTIF(AU5:AV25,"บ")</f>
        <v>0</v>
      </c>
      <c r="AV30" s="620"/>
      <c r="AW30" s="620">
        <f>COUNTIF(AW5:AX25,"บ")</f>
        <v>0</v>
      </c>
      <c r="AX30" s="620"/>
      <c r="AY30" s="620">
        <f>COUNTIF(AY5:AZ25,"บ")</f>
        <v>0</v>
      </c>
      <c r="AZ30" s="620"/>
      <c r="BA30" s="620">
        <f>COUNTIF(BA5:BB25,"บ")</f>
        <v>0</v>
      </c>
      <c r="BB30" s="620"/>
      <c r="BC30" s="620">
        <f>COUNTIF(BC5:BD25,"บ")</f>
        <v>0</v>
      </c>
      <c r="BD30" s="620"/>
      <c r="BE30" s="620">
        <f>COUNTIF(BE5:BF25,"บ")</f>
        <v>0</v>
      </c>
      <c r="BF30" s="620"/>
      <c r="BG30" s="620">
        <f>COUNTIF(BG5:BH25,"บ")</f>
        <v>0</v>
      </c>
      <c r="BH30" s="620"/>
      <c r="BI30" s="620">
        <f>COUNTIF(BI5:BJ25,"บ")</f>
        <v>0</v>
      </c>
      <c r="BJ30" s="620"/>
      <c r="BK30" s="620">
        <f>COUNTIF(BK5:BL25,"บ")</f>
        <v>0</v>
      </c>
      <c r="BL30" s="620"/>
      <c r="BM30" s="620">
        <f>COUNTIF(BM5:BN25,"บ")</f>
        <v>0</v>
      </c>
      <c r="BN30" s="620"/>
      <c r="BO30" s="10"/>
    </row>
    <row r="31" spans="1:77" s="3" customFormat="1" ht="20.100000000000001" customHeight="1">
      <c r="A31" s="8"/>
      <c r="B31" s="9"/>
      <c r="C31" s="8"/>
      <c r="D31" s="11" t="s">
        <v>69</v>
      </c>
      <c r="E31" s="620">
        <f>COUNTIF(E5:F25,"ด")</f>
        <v>0</v>
      </c>
      <c r="F31" s="620"/>
      <c r="G31" s="620">
        <f>COUNTIF(G5:H25,"ด")</f>
        <v>0</v>
      </c>
      <c r="H31" s="620"/>
      <c r="I31" s="620">
        <f>COUNTIF(I5:J25,"ด")</f>
        <v>0</v>
      </c>
      <c r="J31" s="620"/>
      <c r="K31" s="620">
        <f>COUNTIF(K5:L25,"ด")</f>
        <v>0</v>
      </c>
      <c r="L31" s="620"/>
      <c r="M31" s="620">
        <f>COUNTIF(M5:N25,"ด")</f>
        <v>0</v>
      </c>
      <c r="N31" s="620"/>
      <c r="O31" s="620">
        <f>COUNTIF(O5:P25,"ด")</f>
        <v>0</v>
      </c>
      <c r="P31" s="620"/>
      <c r="Q31" s="620">
        <f>COUNTIF(Q5:R25,"ด")</f>
        <v>0</v>
      </c>
      <c r="R31" s="620"/>
      <c r="S31" s="620">
        <f>COUNTIF(S5:T25,"ด")</f>
        <v>0</v>
      </c>
      <c r="T31" s="620"/>
      <c r="U31" s="620">
        <f>COUNTIF(U5:V25,"ด")</f>
        <v>0</v>
      </c>
      <c r="V31" s="620"/>
      <c r="W31" s="620">
        <f>COUNTIF(W5:X25,"ด")</f>
        <v>0</v>
      </c>
      <c r="X31" s="620"/>
      <c r="Y31" s="620">
        <f>COUNTIF(Y5:Z25,"ด")</f>
        <v>0</v>
      </c>
      <c r="Z31" s="620"/>
      <c r="AA31" s="620">
        <f>COUNTIF(AA5:AB25,"ด")</f>
        <v>0</v>
      </c>
      <c r="AB31" s="620"/>
      <c r="AC31" s="620">
        <f>COUNTIF(AC5:AD25,"ด")</f>
        <v>0</v>
      </c>
      <c r="AD31" s="620"/>
      <c r="AE31" s="620">
        <f>COUNTIF(AE5:AF25,"ด")</f>
        <v>0</v>
      </c>
      <c r="AF31" s="620"/>
      <c r="AG31" s="620">
        <f>COUNTIF(AG5:AH25,"ด")</f>
        <v>0</v>
      </c>
      <c r="AH31" s="620"/>
      <c r="AI31" s="620">
        <f>COUNTIF(AI5:AJ25,"ด")</f>
        <v>0</v>
      </c>
      <c r="AJ31" s="620"/>
      <c r="AK31" s="620">
        <f>COUNTIF(AK5:AL25,"ด")</f>
        <v>0</v>
      </c>
      <c r="AL31" s="620"/>
      <c r="AM31" s="620">
        <f>COUNTIF(AM5:AN25,"ด")</f>
        <v>0</v>
      </c>
      <c r="AN31" s="620"/>
      <c r="AO31" s="620">
        <f>COUNTIF(AO5:AP25,"ด")</f>
        <v>0</v>
      </c>
      <c r="AP31" s="620"/>
      <c r="AQ31" s="620">
        <f>COUNTIF(AQ5:AR25,"ด")</f>
        <v>0</v>
      </c>
      <c r="AR31" s="620"/>
      <c r="AS31" s="620">
        <f>COUNTIF(AS5:AT25,"ด")</f>
        <v>0</v>
      </c>
      <c r="AT31" s="620"/>
      <c r="AU31" s="620">
        <f>COUNTIF(AU5:AV25,"ด")</f>
        <v>0</v>
      </c>
      <c r="AV31" s="620"/>
      <c r="AW31" s="620">
        <f>COUNTIF(AW5:AX25,"ด")</f>
        <v>0</v>
      </c>
      <c r="AX31" s="620"/>
      <c r="AY31" s="620">
        <f>COUNTIF(AY5:AZ25,"ด")</f>
        <v>0</v>
      </c>
      <c r="AZ31" s="620"/>
      <c r="BA31" s="620">
        <f>COUNTIF(BA5:BB25,"ด")</f>
        <v>0</v>
      </c>
      <c r="BB31" s="620"/>
      <c r="BC31" s="620">
        <f>COUNTIF(BC5:BD25,"ด")</f>
        <v>0</v>
      </c>
      <c r="BD31" s="620"/>
      <c r="BE31" s="620">
        <f>COUNTIF(BE5:BF25,"ด")</f>
        <v>0</v>
      </c>
      <c r="BF31" s="620"/>
      <c r="BG31" s="620">
        <f>COUNTIF(BG5:BH25,"ด")</f>
        <v>0</v>
      </c>
      <c r="BH31" s="620"/>
      <c r="BI31" s="620">
        <f>COUNTIF(BI5:BJ25,"ด")</f>
        <v>0</v>
      </c>
      <c r="BJ31" s="620"/>
      <c r="BK31" s="620">
        <f>COUNTIF(BK5:BL25,"ด")</f>
        <v>0</v>
      </c>
      <c r="BL31" s="620"/>
      <c r="BM31" s="620">
        <f>COUNTIF(BM5:BN25,"ด")</f>
        <v>0</v>
      </c>
      <c r="BN31" s="620"/>
      <c r="BO31" s="10"/>
    </row>
    <row r="32" spans="1:77" s="3" customFormat="1" ht="20.100000000000001" customHeight="1">
      <c r="A32" s="8"/>
      <c r="B32" s="9"/>
      <c r="C32" s="8"/>
      <c r="D32" s="102" t="s">
        <v>70</v>
      </c>
      <c r="E32" s="620">
        <f>COUNTIF(E5:F25,"5")</f>
        <v>0</v>
      </c>
      <c r="F32" s="620"/>
      <c r="G32" s="620">
        <f>COUNTIF(G5:H25,"5")</f>
        <v>0</v>
      </c>
      <c r="H32" s="620"/>
      <c r="I32" s="620">
        <f>COUNTIF(I5:J25,"5")</f>
        <v>0</v>
      </c>
      <c r="J32" s="620"/>
      <c r="K32" s="620">
        <f>COUNTIF(K5:L25,"5")</f>
        <v>0</v>
      </c>
      <c r="L32" s="620"/>
      <c r="M32" s="620">
        <f>COUNTIF(M5:N25,"5")</f>
        <v>0</v>
      </c>
      <c r="N32" s="620"/>
      <c r="O32" s="620">
        <f>COUNTIF(O5:P25,"5")</f>
        <v>0</v>
      </c>
      <c r="P32" s="620"/>
      <c r="Q32" s="620">
        <f>COUNTIF(Q5:R25,"5")</f>
        <v>0</v>
      </c>
      <c r="R32" s="620"/>
      <c r="S32" s="620">
        <f>COUNTIF(S5:T25,"5")</f>
        <v>0</v>
      </c>
      <c r="T32" s="620"/>
      <c r="U32" s="620">
        <f>COUNTIF(U5:V25,"5")</f>
        <v>0</v>
      </c>
      <c r="V32" s="620"/>
      <c r="W32" s="620">
        <f>COUNTIF(W5:X25,"5")</f>
        <v>0</v>
      </c>
      <c r="X32" s="620"/>
      <c r="Y32" s="620">
        <f>COUNTIF(Y5:Z25,"5")</f>
        <v>0</v>
      </c>
      <c r="Z32" s="620"/>
      <c r="AA32" s="620">
        <f>COUNTIF(AA5:AB25,"5")</f>
        <v>0</v>
      </c>
      <c r="AB32" s="620"/>
      <c r="AC32" s="620">
        <f>COUNTIF(AC5:AD25,"5")</f>
        <v>0</v>
      </c>
      <c r="AD32" s="620"/>
      <c r="AE32" s="620">
        <f>COUNTIF(AE5:AF25,"5")</f>
        <v>0</v>
      </c>
      <c r="AF32" s="620"/>
      <c r="AG32" s="620">
        <f>COUNTIF(AG5:AH25,"5")</f>
        <v>0</v>
      </c>
      <c r="AH32" s="620"/>
      <c r="AI32" s="620">
        <f>COUNTIF(AI5:AJ25,"5")</f>
        <v>0</v>
      </c>
      <c r="AJ32" s="620"/>
      <c r="AK32" s="620">
        <f>COUNTIF(AK5:AL25,"5")</f>
        <v>0</v>
      </c>
      <c r="AL32" s="620"/>
      <c r="AM32" s="620">
        <f>COUNTIF(AM5:AN25,"5")</f>
        <v>0</v>
      </c>
      <c r="AN32" s="620"/>
      <c r="AO32" s="620">
        <f>COUNTIF(AO5:AP25,"5")</f>
        <v>0</v>
      </c>
      <c r="AP32" s="620"/>
      <c r="AQ32" s="620">
        <f>COUNTIF(AQ5:AR25,"5")</f>
        <v>0</v>
      </c>
      <c r="AR32" s="620"/>
      <c r="AS32" s="620">
        <f>COUNTIF(AS5:AT25,"5")</f>
        <v>0</v>
      </c>
      <c r="AT32" s="620"/>
      <c r="AU32" s="620">
        <f>COUNTIF(AU5:AV25,"5")</f>
        <v>0</v>
      </c>
      <c r="AV32" s="620"/>
      <c r="AW32" s="620">
        <f>COUNTIF(AW5:AX25,"5")</f>
        <v>0</v>
      </c>
      <c r="AX32" s="620"/>
      <c r="AY32" s="620">
        <f>COUNTIF(AY5:AZ25,"5")</f>
        <v>0</v>
      </c>
      <c r="AZ32" s="620"/>
      <c r="BA32" s="620">
        <f>COUNTIF(BA5:BB25,"5")</f>
        <v>0</v>
      </c>
      <c r="BB32" s="620"/>
      <c r="BC32" s="620">
        <f>COUNTIF(BC5:BD25,"5")</f>
        <v>0</v>
      </c>
      <c r="BD32" s="620"/>
      <c r="BE32" s="620">
        <f>COUNTIF(BE5:BF25,"5")</f>
        <v>0</v>
      </c>
      <c r="BF32" s="620"/>
      <c r="BG32" s="620">
        <f>COUNTIF(BG5:BH25,"5")</f>
        <v>0</v>
      </c>
      <c r="BH32" s="620"/>
      <c r="BI32" s="620">
        <f>COUNTIF(BI5:BJ25,"5")</f>
        <v>0</v>
      </c>
      <c r="BJ32" s="620"/>
      <c r="BK32" s="620">
        <f>COUNTIF(BK5:BL25,"5")</f>
        <v>0</v>
      </c>
      <c r="BL32" s="620"/>
      <c r="BM32" s="620">
        <f>COUNTIF(BM5:BN25,"5")</f>
        <v>0</v>
      </c>
      <c r="BN32" s="620"/>
      <c r="BO32" s="10"/>
    </row>
    <row r="33" spans="1:67" s="3" customFormat="1" ht="18" customHeight="1">
      <c r="A33" s="8"/>
      <c r="B33" s="9"/>
      <c r="C33" s="8"/>
      <c r="D33" s="102" t="s">
        <v>71</v>
      </c>
      <c r="E33" s="620">
        <f>COUNTIF(E5:F25,"6")</f>
        <v>0</v>
      </c>
      <c r="F33" s="620"/>
      <c r="G33" s="620">
        <f>COUNTIF(G5:H25,"6")</f>
        <v>0</v>
      </c>
      <c r="H33" s="620"/>
      <c r="I33" s="620">
        <f>COUNTIF(I5:J25,"6")</f>
        <v>0</v>
      </c>
      <c r="J33" s="620"/>
      <c r="K33" s="620">
        <f>COUNTIF(K5:L25,"6")</f>
        <v>0</v>
      </c>
      <c r="L33" s="620"/>
      <c r="M33" s="620">
        <f>COUNTIF(M5:N25,"6")</f>
        <v>0</v>
      </c>
      <c r="N33" s="620"/>
      <c r="O33" s="620">
        <f>COUNTIF(O5:P25,"6")</f>
        <v>0</v>
      </c>
      <c r="P33" s="620"/>
      <c r="Q33" s="620">
        <f>COUNTIF(Q5:R25,"6")</f>
        <v>0</v>
      </c>
      <c r="R33" s="620"/>
      <c r="S33" s="620">
        <f>COUNTIF(S5:T25,"6")</f>
        <v>0</v>
      </c>
      <c r="T33" s="620"/>
      <c r="U33" s="620">
        <f>COUNTIF(U5:V25,"6")</f>
        <v>0</v>
      </c>
      <c r="V33" s="620"/>
      <c r="W33" s="620">
        <f>COUNTIF(W5:X25,"6")</f>
        <v>0</v>
      </c>
      <c r="X33" s="620"/>
      <c r="Y33" s="620">
        <f>COUNTIF(Y5:Z25,"6")</f>
        <v>0</v>
      </c>
      <c r="Z33" s="620"/>
      <c r="AA33" s="620">
        <f>COUNTIF(AA5:AB25,"6")</f>
        <v>0</v>
      </c>
      <c r="AB33" s="620"/>
      <c r="AC33" s="620">
        <f>COUNTIF(AC5:AD25,"6")</f>
        <v>0</v>
      </c>
      <c r="AD33" s="620"/>
      <c r="AE33" s="620">
        <f>COUNTIF(AE5:AF25,"6")</f>
        <v>0</v>
      </c>
      <c r="AF33" s="620"/>
      <c r="AG33" s="620">
        <f>COUNTIF(AG5:AH25,"6")</f>
        <v>0</v>
      </c>
      <c r="AH33" s="620"/>
      <c r="AI33" s="620">
        <f>COUNTIF(AI5:AJ25,"6")</f>
        <v>0</v>
      </c>
      <c r="AJ33" s="620"/>
      <c r="AK33" s="620">
        <f>COUNTIF(AK5:AL25,"6")</f>
        <v>0</v>
      </c>
      <c r="AL33" s="620"/>
      <c r="AM33" s="620">
        <f>COUNTIF(AM5:AN25,"6")</f>
        <v>0</v>
      </c>
      <c r="AN33" s="620"/>
      <c r="AO33" s="620">
        <f>COUNTIF(AO5:AP25,"6")</f>
        <v>0</v>
      </c>
      <c r="AP33" s="620"/>
      <c r="AQ33" s="620">
        <f>COUNTIF(AQ5:AR25,"6")</f>
        <v>0</v>
      </c>
      <c r="AR33" s="620"/>
      <c r="AS33" s="620">
        <f>COUNTIF(AS5:AT25,"6")</f>
        <v>0</v>
      </c>
      <c r="AT33" s="620"/>
      <c r="AU33" s="620">
        <f>COUNTIF(AU5:AV25,"6")</f>
        <v>0</v>
      </c>
      <c r="AV33" s="620"/>
      <c r="AW33" s="620">
        <f>COUNTIF(AW5:AX25,"6")</f>
        <v>0</v>
      </c>
      <c r="AX33" s="620"/>
      <c r="AY33" s="620">
        <f>COUNTIF(AY5:AZ25,"6")</f>
        <v>0</v>
      </c>
      <c r="AZ33" s="620"/>
      <c r="BA33" s="620">
        <f>COUNTIF(BA5:BB25,"6")</f>
        <v>0</v>
      </c>
      <c r="BB33" s="620"/>
      <c r="BC33" s="620">
        <f>COUNTIF(BC5:BD25,"6")</f>
        <v>0</v>
      </c>
      <c r="BD33" s="620"/>
      <c r="BE33" s="620">
        <f>COUNTIF(BE5:BF25,"6")</f>
        <v>0</v>
      </c>
      <c r="BF33" s="620"/>
      <c r="BG33" s="620">
        <f>COUNTIF(BG5:BH25,"6")</f>
        <v>0</v>
      </c>
      <c r="BH33" s="620"/>
      <c r="BI33" s="620">
        <f>COUNTIF(BI5:BJ25,"6")</f>
        <v>0</v>
      </c>
      <c r="BJ33" s="620"/>
      <c r="BK33" s="620">
        <f>COUNTIF(BK5:BL25,"6")</f>
        <v>0</v>
      </c>
      <c r="BL33" s="620"/>
      <c r="BM33" s="620">
        <f>COUNTIF(BM5:BN25,"6")</f>
        <v>0</v>
      </c>
      <c r="BN33" s="620"/>
      <c r="BO33" s="10"/>
    </row>
    <row r="34" spans="1:67" s="3" customFormat="1" ht="18" customHeight="1">
      <c r="A34" s="8"/>
      <c r="B34" s="9"/>
      <c r="C34" s="8"/>
      <c r="D34" s="102" t="s">
        <v>72</v>
      </c>
      <c r="E34" s="620">
        <f>COUNTIF(E5:F25,"11")</f>
        <v>0</v>
      </c>
      <c r="F34" s="620"/>
      <c r="G34" s="620">
        <f>COUNTIF(G5:H25,"11")</f>
        <v>0</v>
      </c>
      <c r="H34" s="620"/>
      <c r="I34" s="620">
        <f>COUNTIF(I5:J25,"11")</f>
        <v>0</v>
      </c>
      <c r="J34" s="620"/>
      <c r="K34" s="620">
        <f>COUNTIF(K5:L25,"11")</f>
        <v>0</v>
      </c>
      <c r="L34" s="620"/>
      <c r="M34" s="620">
        <f>COUNTIF(M5:N25,"11")</f>
        <v>0</v>
      </c>
      <c r="N34" s="620"/>
      <c r="O34" s="620">
        <f>COUNTIF(O5:P25,"11")</f>
        <v>0</v>
      </c>
      <c r="P34" s="620"/>
      <c r="Q34" s="620">
        <f>COUNTIF(Q5:R25,"11")</f>
        <v>0</v>
      </c>
      <c r="R34" s="620"/>
      <c r="S34" s="620">
        <f>COUNTIF(S5:T25,"11")</f>
        <v>0</v>
      </c>
      <c r="T34" s="620"/>
      <c r="U34" s="620">
        <f>COUNTIF(U5:V25,"11")</f>
        <v>0</v>
      </c>
      <c r="V34" s="620"/>
      <c r="W34" s="620">
        <f>COUNTIF(W5:X25,"11")</f>
        <v>0</v>
      </c>
      <c r="X34" s="620"/>
      <c r="Y34" s="620">
        <f>COUNTIF(Y5:Z25,"11")</f>
        <v>0</v>
      </c>
      <c r="Z34" s="620"/>
      <c r="AA34" s="620">
        <f>COUNTIF(AA5:AB25,"11")</f>
        <v>0</v>
      </c>
      <c r="AB34" s="620"/>
      <c r="AC34" s="620">
        <f>COUNTIF(AC5:AD25,"11")</f>
        <v>0</v>
      </c>
      <c r="AD34" s="620"/>
      <c r="AE34" s="620">
        <f>COUNTIF(AE5:AF25,"11")</f>
        <v>0</v>
      </c>
      <c r="AF34" s="620"/>
      <c r="AG34" s="620">
        <f>COUNTIF(AG5:AH25,"11")</f>
        <v>0</v>
      </c>
      <c r="AH34" s="620"/>
      <c r="AI34" s="620">
        <f>COUNTIF(AI5:AJ25,"11")</f>
        <v>0</v>
      </c>
      <c r="AJ34" s="620"/>
      <c r="AK34" s="620">
        <f>COUNTIF(AK5:AL25,"11")</f>
        <v>0</v>
      </c>
      <c r="AL34" s="620"/>
      <c r="AM34" s="620">
        <f>COUNTIF(AM5:AN25,"11")</f>
        <v>0</v>
      </c>
      <c r="AN34" s="620"/>
      <c r="AO34" s="620">
        <f>COUNTIF(AO5:AP25,"11")</f>
        <v>0</v>
      </c>
      <c r="AP34" s="620"/>
      <c r="AQ34" s="620">
        <f>COUNTIF(AQ5:AR25,"11")</f>
        <v>0</v>
      </c>
      <c r="AR34" s="620"/>
      <c r="AS34" s="620">
        <f>COUNTIF(AS5:AT25,"11")</f>
        <v>0</v>
      </c>
      <c r="AT34" s="620"/>
      <c r="AU34" s="620">
        <f>COUNTIF(AU5:AV25,"11")</f>
        <v>0</v>
      </c>
      <c r="AV34" s="620"/>
      <c r="AW34" s="620">
        <f>COUNTIF(AW5:AX25,"11")</f>
        <v>0</v>
      </c>
      <c r="AX34" s="620"/>
      <c r="AY34" s="620">
        <f>COUNTIF(AY5:AZ25,"11")</f>
        <v>0</v>
      </c>
      <c r="AZ34" s="620"/>
      <c r="BA34" s="620">
        <f>COUNTIF(BA5:BB25,"11")</f>
        <v>0</v>
      </c>
      <c r="BB34" s="620"/>
      <c r="BC34" s="620">
        <f>COUNTIF(BC5:BD25,"11")</f>
        <v>0</v>
      </c>
      <c r="BD34" s="620"/>
      <c r="BE34" s="620">
        <f>COUNTIF(BE5:BF25,"11")</f>
        <v>0</v>
      </c>
      <c r="BF34" s="620"/>
      <c r="BG34" s="620">
        <f>COUNTIF(BG5:BH25,"11")</f>
        <v>0</v>
      </c>
      <c r="BH34" s="620"/>
      <c r="BI34" s="620">
        <f>COUNTIF(BI5:BJ25,"11")</f>
        <v>0</v>
      </c>
      <c r="BJ34" s="620"/>
      <c r="BK34" s="620">
        <f>COUNTIF(BK5:BL25,"11")</f>
        <v>0</v>
      </c>
      <c r="BL34" s="620"/>
      <c r="BM34" s="620">
        <f t="shared" ref="BM34" si="11">COUNTIF(BM5:BN25,"11")</f>
        <v>0</v>
      </c>
      <c r="BN34" s="620"/>
      <c r="BO34" s="10"/>
    </row>
    <row r="35" spans="1:67" s="3" customFormat="1" ht="20.25">
      <c r="A35" s="9"/>
      <c r="B35" s="9"/>
      <c r="C35" s="8"/>
      <c r="D35" s="20" t="s">
        <v>73</v>
      </c>
      <c r="E35" s="628">
        <f>(SUM(BO5:BO25)*8)</f>
        <v>0</v>
      </c>
      <c r="F35" s="628"/>
      <c r="G35" s="628"/>
      <c r="H35" s="628"/>
      <c r="I35" s="629" t="s">
        <v>74</v>
      </c>
      <c r="J35" s="63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0"/>
      <c r="AB35" s="620"/>
      <c r="AC35" s="620"/>
      <c r="AD35" s="620"/>
      <c r="AE35" s="620"/>
      <c r="AF35" s="620"/>
      <c r="AG35" s="620"/>
      <c r="AH35" s="620"/>
      <c r="AI35" s="620"/>
      <c r="AJ35" s="620"/>
      <c r="AK35" s="620"/>
      <c r="AL35" s="620"/>
      <c r="AM35" s="620"/>
      <c r="AN35" s="620"/>
      <c r="AO35" s="620"/>
      <c r="AP35" s="620"/>
      <c r="AQ35" s="620"/>
      <c r="AR35" s="620"/>
      <c r="AS35" s="620"/>
      <c r="AT35" s="620"/>
      <c r="AU35" s="620"/>
      <c r="AV35" s="620"/>
      <c r="AW35" s="620"/>
      <c r="AX35" s="620"/>
      <c r="AY35" s="620"/>
      <c r="AZ35" s="620"/>
      <c r="BA35" s="620"/>
      <c r="BB35" s="620"/>
      <c r="BC35" s="620"/>
      <c r="BD35" s="620"/>
      <c r="BE35" s="620"/>
      <c r="BF35" s="620"/>
      <c r="BG35" s="620"/>
      <c r="BH35" s="620"/>
      <c r="BI35" s="620"/>
      <c r="BJ35" s="620"/>
      <c r="BK35" s="620"/>
      <c r="BL35" s="620"/>
      <c r="BM35" s="620"/>
      <c r="BN35" s="620"/>
      <c r="BO35" s="10"/>
    </row>
    <row r="36" spans="1:67" s="3" customFormat="1" ht="20.65" thickBot="1">
      <c r="A36" s="9"/>
      <c r="B36" s="9"/>
      <c r="C36" s="8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"/>
    </row>
    <row r="37" spans="1:67" s="3" customFormat="1" ht="21" thickTop="1" thickBot="1">
      <c r="A37" s="621" t="s">
        <v>75</v>
      </c>
      <c r="B37" s="622"/>
      <c r="C37" s="622"/>
      <c r="D37" s="623"/>
      <c r="E37" s="12"/>
      <c r="F37" s="12"/>
      <c r="G37" s="12"/>
      <c r="H37" s="624" t="s">
        <v>76</v>
      </c>
      <c r="I37" s="625"/>
      <c r="J37" s="626"/>
      <c r="K37" s="626"/>
      <c r="L37" s="626"/>
      <c r="M37" s="626"/>
      <c r="N37" s="626"/>
      <c r="O37" s="626"/>
      <c r="P37" s="626"/>
      <c r="Q37" s="626"/>
      <c r="R37" s="626"/>
      <c r="S37" s="626"/>
      <c r="T37" s="626"/>
      <c r="U37" s="626"/>
      <c r="V37" s="626"/>
      <c r="W37" s="626"/>
      <c r="X37" s="626"/>
      <c r="Y37" s="626"/>
      <c r="Z37" s="626"/>
      <c r="AA37" s="626"/>
      <c r="AB37" s="626"/>
      <c r="AC37" s="626"/>
      <c r="AD37" s="626"/>
      <c r="AE37" s="626"/>
      <c r="AF37" s="626"/>
      <c r="AG37" s="626"/>
      <c r="AH37" s="626"/>
      <c r="AI37" s="626"/>
      <c r="AJ37" s="626"/>
      <c r="AK37" s="626"/>
      <c r="AL37" s="627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0"/>
    </row>
    <row r="38" spans="1:67" s="3" customFormat="1" ht="20.65" thickTop="1">
      <c r="A38" s="611" t="s">
        <v>77</v>
      </c>
      <c r="B38" s="612"/>
      <c r="C38" s="612"/>
      <c r="D38" s="613"/>
      <c r="E38" s="12"/>
      <c r="F38" s="12"/>
      <c r="G38" s="12"/>
      <c r="H38" s="614"/>
      <c r="I38" s="615"/>
      <c r="J38" s="616" t="s">
        <v>78</v>
      </c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616"/>
      <c r="AB38" s="616"/>
      <c r="AC38" s="616"/>
      <c r="AD38" s="616"/>
      <c r="AE38" s="616"/>
      <c r="AF38" s="616"/>
      <c r="AG38" s="616"/>
      <c r="AH38" s="616"/>
      <c r="AI38" s="616"/>
      <c r="AJ38" s="616"/>
      <c r="AK38" s="616"/>
      <c r="AL38" s="616"/>
      <c r="AM38" s="616"/>
      <c r="AN38" s="616"/>
      <c r="AO38" s="616"/>
      <c r="AP38" s="616"/>
      <c r="AQ38" s="616"/>
      <c r="AR38" s="616"/>
      <c r="AS38" s="616"/>
      <c r="AT38" s="616"/>
      <c r="AU38" s="616"/>
      <c r="AV38" s="616"/>
      <c r="AW38" s="616"/>
      <c r="AX38" s="616"/>
      <c r="AY38" s="616"/>
      <c r="AZ38" s="616"/>
      <c r="BA38" s="616"/>
      <c r="BB38" s="616"/>
      <c r="BC38" s="616"/>
      <c r="BD38" s="616"/>
      <c r="BE38" s="616"/>
      <c r="BF38" s="616"/>
      <c r="BG38" s="616"/>
      <c r="BH38" s="616"/>
      <c r="BI38" s="616"/>
      <c r="BJ38" s="616"/>
      <c r="BK38" s="616"/>
      <c r="BL38" s="616"/>
      <c r="BM38" s="616"/>
      <c r="BN38" s="616"/>
      <c r="BO38" s="616"/>
    </row>
    <row r="39" spans="1:67" s="3" customFormat="1" ht="20.25">
      <c r="A39" s="617" t="s">
        <v>79</v>
      </c>
      <c r="B39" s="618"/>
      <c r="C39" s="618"/>
      <c r="D39" s="619"/>
      <c r="E39" s="12"/>
      <c r="F39" s="12"/>
      <c r="G39" s="12"/>
      <c r="H39" s="601"/>
      <c r="I39" s="602"/>
      <c r="J39" s="598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99"/>
      <c r="AB39" s="599"/>
      <c r="AC39" s="599"/>
      <c r="AD39" s="599"/>
      <c r="AE39" s="599"/>
      <c r="AF39" s="599"/>
      <c r="AG39" s="599"/>
      <c r="AH39" s="599"/>
      <c r="AI39" s="599"/>
      <c r="AJ39" s="599"/>
      <c r="AK39" s="599"/>
      <c r="AL39" s="599"/>
      <c r="AM39" s="599"/>
      <c r="AN39" s="599"/>
      <c r="AO39" s="599"/>
      <c r="AP39" s="599"/>
      <c r="AQ39" s="599"/>
      <c r="AR39" s="599"/>
      <c r="AS39" s="599"/>
      <c r="AT39" s="599"/>
      <c r="AU39" s="599"/>
      <c r="AV39" s="599"/>
      <c r="AW39" s="599"/>
      <c r="AX39" s="599"/>
      <c r="AY39" s="599"/>
      <c r="AZ39" s="599"/>
      <c r="BA39" s="599"/>
      <c r="BB39" s="599"/>
      <c r="BC39" s="599"/>
      <c r="BD39" s="599"/>
      <c r="BE39" s="599"/>
      <c r="BF39" s="599"/>
      <c r="BG39" s="599"/>
      <c r="BH39" s="599"/>
      <c r="BI39" s="599"/>
      <c r="BJ39" s="599"/>
      <c r="BK39" s="599"/>
      <c r="BL39" s="599"/>
      <c r="BM39" s="599"/>
      <c r="BN39" s="599"/>
      <c r="BO39" s="600"/>
    </row>
    <row r="40" spans="1:67" s="3" customFormat="1" ht="20.25">
      <c r="A40" s="605" t="s">
        <v>80</v>
      </c>
      <c r="B40" s="606"/>
      <c r="C40" s="606"/>
      <c r="D40" s="607"/>
      <c r="E40" s="12"/>
      <c r="F40" s="12"/>
      <c r="G40" s="12"/>
      <c r="H40" s="601"/>
      <c r="I40" s="602"/>
      <c r="J40" s="598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99"/>
      <c r="AB40" s="599"/>
      <c r="AC40" s="599"/>
      <c r="AD40" s="599"/>
      <c r="AE40" s="599"/>
      <c r="AF40" s="599"/>
      <c r="AG40" s="599"/>
      <c r="AH40" s="599"/>
      <c r="AI40" s="599"/>
      <c r="AJ40" s="599"/>
      <c r="AK40" s="599"/>
      <c r="AL40" s="599"/>
      <c r="AM40" s="599"/>
      <c r="AN40" s="599"/>
      <c r="AO40" s="599"/>
      <c r="AP40" s="599"/>
      <c r="AQ40" s="599"/>
      <c r="AR40" s="599"/>
      <c r="AS40" s="599"/>
      <c r="AT40" s="599"/>
      <c r="AU40" s="599"/>
      <c r="AV40" s="599"/>
      <c r="AW40" s="599"/>
      <c r="AX40" s="599"/>
      <c r="AY40" s="599"/>
      <c r="AZ40" s="599"/>
      <c r="BA40" s="599"/>
      <c r="BB40" s="599"/>
      <c r="BC40" s="599"/>
      <c r="BD40" s="599"/>
      <c r="BE40" s="599"/>
      <c r="BF40" s="599"/>
      <c r="BG40" s="599"/>
      <c r="BH40" s="599"/>
      <c r="BI40" s="599"/>
      <c r="BJ40" s="599"/>
      <c r="BK40" s="599"/>
      <c r="BL40" s="599"/>
      <c r="BM40" s="599"/>
      <c r="BN40" s="599"/>
      <c r="BO40" s="600"/>
    </row>
    <row r="41" spans="1:67" s="3" customFormat="1" ht="20.65" thickBot="1">
      <c r="A41" s="608"/>
      <c r="B41" s="609"/>
      <c r="C41" s="609"/>
      <c r="D41" s="610"/>
      <c r="E41" s="12"/>
      <c r="F41" s="12"/>
      <c r="G41" s="12"/>
      <c r="H41" s="601"/>
      <c r="I41" s="602"/>
      <c r="J41" s="598"/>
      <c r="K41" s="599"/>
      <c r="L41" s="599"/>
      <c r="M41" s="599"/>
      <c r="N41" s="599"/>
      <c r="O41" s="599"/>
      <c r="P41" s="599"/>
      <c r="Q41" s="599"/>
      <c r="R41" s="599"/>
      <c r="S41" s="599"/>
      <c r="T41" s="599"/>
      <c r="U41" s="599"/>
      <c r="V41" s="599"/>
      <c r="W41" s="599"/>
      <c r="X41" s="599"/>
      <c r="Y41" s="599"/>
      <c r="Z41" s="599"/>
      <c r="AA41" s="599"/>
      <c r="AB41" s="599"/>
      <c r="AC41" s="599"/>
      <c r="AD41" s="599"/>
      <c r="AE41" s="599"/>
      <c r="AF41" s="599"/>
      <c r="AG41" s="599"/>
      <c r="AH41" s="599"/>
      <c r="AI41" s="599"/>
      <c r="AJ41" s="599"/>
      <c r="AK41" s="599"/>
      <c r="AL41" s="599"/>
      <c r="AM41" s="599"/>
      <c r="AN41" s="599"/>
      <c r="AO41" s="599"/>
      <c r="AP41" s="599"/>
      <c r="AQ41" s="599"/>
      <c r="AR41" s="599"/>
      <c r="AS41" s="599"/>
      <c r="AT41" s="599"/>
      <c r="AU41" s="599"/>
      <c r="AV41" s="599"/>
      <c r="AW41" s="599"/>
      <c r="AX41" s="599"/>
      <c r="AY41" s="599"/>
      <c r="AZ41" s="599"/>
      <c r="BA41" s="599"/>
      <c r="BB41" s="599"/>
      <c r="BC41" s="599"/>
      <c r="BD41" s="599"/>
      <c r="BE41" s="599"/>
      <c r="BF41" s="599"/>
      <c r="BG41" s="599"/>
      <c r="BH41" s="599"/>
      <c r="BI41" s="599"/>
      <c r="BJ41" s="599"/>
      <c r="BK41" s="599"/>
      <c r="BL41" s="599"/>
      <c r="BM41" s="599"/>
      <c r="BN41" s="599"/>
      <c r="BO41" s="600"/>
    </row>
    <row r="42" spans="1:67" s="3" customFormat="1" ht="20.65" thickTop="1">
      <c r="A42" s="101"/>
      <c r="B42" s="101"/>
      <c r="C42" s="101"/>
      <c r="D42" s="101"/>
      <c r="E42" s="12"/>
      <c r="F42" s="12"/>
      <c r="G42" s="12"/>
      <c r="H42" s="601"/>
      <c r="I42" s="602"/>
      <c r="J42" s="598"/>
      <c r="K42" s="599"/>
      <c r="L42" s="599"/>
      <c r="M42" s="599"/>
      <c r="N42" s="599"/>
      <c r="O42" s="599"/>
      <c r="P42" s="599"/>
      <c r="Q42" s="599"/>
      <c r="R42" s="599"/>
      <c r="S42" s="599"/>
      <c r="T42" s="599"/>
      <c r="U42" s="599"/>
      <c r="V42" s="599"/>
      <c r="W42" s="599"/>
      <c r="X42" s="599"/>
      <c r="Y42" s="599"/>
      <c r="Z42" s="599"/>
      <c r="AA42" s="599"/>
      <c r="AB42" s="599"/>
      <c r="AC42" s="599"/>
      <c r="AD42" s="599"/>
      <c r="AE42" s="599"/>
      <c r="AF42" s="599"/>
      <c r="AG42" s="599"/>
      <c r="AH42" s="599"/>
      <c r="AI42" s="599"/>
      <c r="AJ42" s="599"/>
      <c r="AK42" s="599"/>
      <c r="AL42" s="599"/>
      <c r="AM42" s="599"/>
      <c r="AN42" s="599"/>
      <c r="AO42" s="599"/>
      <c r="AP42" s="599"/>
      <c r="AQ42" s="599"/>
      <c r="AR42" s="599"/>
      <c r="AS42" s="599"/>
      <c r="AT42" s="599"/>
      <c r="AU42" s="599"/>
      <c r="AV42" s="599"/>
      <c r="AW42" s="599"/>
      <c r="AX42" s="599"/>
      <c r="AY42" s="599"/>
      <c r="AZ42" s="599"/>
      <c r="BA42" s="599"/>
      <c r="BB42" s="599"/>
      <c r="BC42" s="599"/>
      <c r="BD42" s="599"/>
      <c r="BE42" s="599"/>
      <c r="BF42" s="599"/>
      <c r="BG42" s="599"/>
      <c r="BH42" s="599"/>
      <c r="BI42" s="599"/>
      <c r="BJ42" s="599"/>
      <c r="BK42" s="599"/>
      <c r="BL42" s="599"/>
      <c r="BM42" s="599"/>
      <c r="BN42" s="599"/>
      <c r="BO42" s="600"/>
    </row>
    <row r="43" spans="1:67" s="3" customFormat="1" ht="20.25">
      <c r="A43" s="101"/>
      <c r="B43" s="101"/>
      <c r="C43" s="101"/>
      <c r="D43" s="101"/>
      <c r="E43" s="12"/>
      <c r="F43" s="12"/>
      <c r="G43" s="12"/>
      <c r="H43" s="601"/>
      <c r="I43" s="602"/>
      <c r="J43" s="598"/>
      <c r="K43" s="599"/>
      <c r="L43" s="599"/>
      <c r="M43" s="599"/>
      <c r="N43" s="599"/>
      <c r="O43" s="599"/>
      <c r="P43" s="599"/>
      <c r="Q43" s="599"/>
      <c r="R43" s="599"/>
      <c r="S43" s="599"/>
      <c r="T43" s="599"/>
      <c r="U43" s="599"/>
      <c r="V43" s="599"/>
      <c r="W43" s="599"/>
      <c r="X43" s="599"/>
      <c r="Y43" s="599"/>
      <c r="Z43" s="599"/>
      <c r="AA43" s="599"/>
      <c r="AB43" s="599"/>
      <c r="AC43" s="599"/>
      <c r="AD43" s="599"/>
      <c r="AE43" s="599"/>
      <c r="AF43" s="599"/>
      <c r="AG43" s="599"/>
      <c r="AH43" s="599"/>
      <c r="AI43" s="599"/>
      <c r="AJ43" s="599"/>
      <c r="AK43" s="599"/>
      <c r="AL43" s="599"/>
      <c r="AM43" s="599"/>
      <c r="AN43" s="599"/>
      <c r="AO43" s="599"/>
      <c r="AP43" s="599"/>
      <c r="AQ43" s="599"/>
      <c r="AR43" s="599"/>
      <c r="AS43" s="599"/>
      <c r="AT43" s="599"/>
      <c r="AU43" s="599"/>
      <c r="AV43" s="599"/>
      <c r="AW43" s="599"/>
      <c r="AX43" s="599"/>
      <c r="AY43" s="599"/>
      <c r="AZ43" s="599"/>
      <c r="BA43" s="599"/>
      <c r="BB43" s="599"/>
      <c r="BC43" s="599"/>
      <c r="BD43" s="599"/>
      <c r="BE43" s="599"/>
      <c r="BF43" s="599"/>
      <c r="BG43" s="599"/>
      <c r="BH43" s="599"/>
      <c r="BI43" s="599"/>
      <c r="BJ43" s="599"/>
      <c r="BK43" s="599"/>
      <c r="BL43" s="599"/>
      <c r="BM43" s="599"/>
      <c r="BN43" s="599"/>
      <c r="BO43" s="600"/>
    </row>
    <row r="44" spans="1:67" s="3" customFormat="1" ht="20.25">
      <c r="A44" s="101"/>
      <c r="B44" s="101"/>
      <c r="C44" s="101"/>
      <c r="D44" s="101"/>
      <c r="E44" s="12"/>
      <c r="F44" s="12"/>
      <c r="G44" s="12"/>
      <c r="H44" s="603"/>
      <c r="I44" s="604"/>
      <c r="J44" s="584"/>
      <c r="K44" s="585"/>
      <c r="L44" s="585"/>
      <c r="M44" s="585"/>
      <c r="N44" s="585"/>
      <c r="O44" s="585"/>
      <c r="P44" s="585"/>
      <c r="Q44" s="585"/>
      <c r="R44" s="585"/>
      <c r="S44" s="585"/>
      <c r="T44" s="585"/>
      <c r="U44" s="585"/>
      <c r="V44" s="585"/>
      <c r="W44" s="585"/>
      <c r="X44" s="585"/>
      <c r="Y44" s="585"/>
      <c r="Z44" s="585"/>
      <c r="AA44" s="585"/>
      <c r="AB44" s="585"/>
      <c r="AC44" s="585"/>
      <c r="AD44" s="585"/>
      <c r="AE44" s="585"/>
      <c r="AF44" s="585"/>
      <c r="AG44" s="585"/>
      <c r="AH44" s="585"/>
      <c r="AI44" s="585"/>
      <c r="AJ44" s="585"/>
      <c r="AK44" s="585"/>
      <c r="AL44" s="585"/>
      <c r="AM44" s="585"/>
      <c r="AN44" s="585"/>
      <c r="AO44" s="585"/>
      <c r="AP44" s="585"/>
      <c r="AQ44" s="585"/>
      <c r="AR44" s="585"/>
      <c r="AS44" s="585"/>
      <c r="AT44" s="585"/>
      <c r="AU44" s="585"/>
      <c r="AV44" s="585"/>
      <c r="AW44" s="585"/>
      <c r="AX44" s="585"/>
      <c r="AY44" s="585"/>
      <c r="AZ44" s="585"/>
      <c r="BA44" s="585"/>
      <c r="BB44" s="585"/>
      <c r="BC44" s="585"/>
      <c r="BD44" s="585"/>
      <c r="BE44" s="585"/>
      <c r="BF44" s="585"/>
      <c r="BG44" s="585"/>
      <c r="BH44" s="585"/>
      <c r="BI44" s="585"/>
      <c r="BJ44" s="585"/>
      <c r="BK44" s="585"/>
      <c r="BL44" s="585"/>
      <c r="BM44" s="585"/>
      <c r="BN44" s="585"/>
      <c r="BO44" s="586"/>
    </row>
    <row r="45" spans="1:67" s="3" customFormat="1" ht="20.25">
      <c r="A45" s="101"/>
      <c r="B45" s="101"/>
      <c r="C45" s="101"/>
      <c r="D45" s="101"/>
      <c r="E45" s="12"/>
      <c r="F45" s="12"/>
      <c r="G45" s="12"/>
      <c r="H45" s="99"/>
      <c r="I45" s="100"/>
      <c r="J45" s="598"/>
      <c r="K45" s="599"/>
      <c r="L45" s="599"/>
      <c r="M45" s="599"/>
      <c r="N45" s="599"/>
      <c r="O45" s="599"/>
      <c r="P45" s="599"/>
      <c r="Q45" s="599"/>
      <c r="R45" s="599"/>
      <c r="S45" s="599"/>
      <c r="T45" s="599"/>
      <c r="U45" s="599"/>
      <c r="V45" s="599"/>
      <c r="W45" s="599"/>
      <c r="X45" s="599"/>
      <c r="Y45" s="599"/>
      <c r="Z45" s="599"/>
      <c r="AA45" s="599"/>
      <c r="AB45" s="599"/>
      <c r="AC45" s="599"/>
      <c r="AD45" s="599"/>
      <c r="AE45" s="599"/>
      <c r="AF45" s="599"/>
      <c r="AG45" s="599"/>
      <c r="AH45" s="599"/>
      <c r="AI45" s="599"/>
      <c r="AJ45" s="599"/>
      <c r="AK45" s="599"/>
      <c r="AL45" s="599"/>
      <c r="AM45" s="599"/>
      <c r="AN45" s="599"/>
      <c r="AO45" s="599"/>
      <c r="AP45" s="599"/>
      <c r="AQ45" s="599"/>
      <c r="AR45" s="599"/>
      <c r="AS45" s="599"/>
      <c r="AT45" s="599"/>
      <c r="AU45" s="599"/>
      <c r="AV45" s="599"/>
      <c r="AW45" s="599"/>
      <c r="AX45" s="599"/>
      <c r="AY45" s="599"/>
      <c r="AZ45" s="599"/>
      <c r="BA45" s="599"/>
      <c r="BB45" s="599"/>
      <c r="BC45" s="599"/>
      <c r="BD45" s="599"/>
      <c r="BE45" s="599"/>
      <c r="BF45" s="599"/>
      <c r="BG45" s="599"/>
      <c r="BH45" s="599"/>
      <c r="BI45" s="599"/>
      <c r="BJ45" s="599"/>
      <c r="BK45" s="599"/>
      <c r="BL45" s="599"/>
      <c r="BM45" s="599"/>
      <c r="BN45" s="599"/>
      <c r="BO45" s="600"/>
    </row>
    <row r="46" spans="1:67" s="3" customFormat="1" ht="20.25">
      <c r="A46" s="101"/>
      <c r="B46" s="101"/>
      <c r="C46" s="101"/>
      <c r="D46" s="101"/>
      <c r="E46" s="12"/>
      <c r="F46" s="12"/>
      <c r="G46" s="12"/>
      <c r="H46" s="99"/>
      <c r="I46" s="100"/>
      <c r="J46" s="598"/>
      <c r="K46" s="599"/>
      <c r="L46" s="599"/>
      <c r="M46" s="599"/>
      <c r="N46" s="599"/>
      <c r="O46" s="599"/>
      <c r="P46" s="599"/>
      <c r="Q46" s="599"/>
      <c r="R46" s="599"/>
      <c r="S46" s="599"/>
      <c r="T46" s="599"/>
      <c r="U46" s="599"/>
      <c r="V46" s="599"/>
      <c r="W46" s="599"/>
      <c r="X46" s="599"/>
      <c r="Y46" s="599"/>
      <c r="Z46" s="599"/>
      <c r="AA46" s="599"/>
      <c r="AB46" s="599"/>
      <c r="AC46" s="599"/>
      <c r="AD46" s="599"/>
      <c r="AE46" s="599"/>
      <c r="AF46" s="599"/>
      <c r="AG46" s="599"/>
      <c r="AH46" s="599"/>
      <c r="AI46" s="599"/>
      <c r="AJ46" s="599"/>
      <c r="AK46" s="599"/>
      <c r="AL46" s="599"/>
      <c r="AM46" s="599"/>
      <c r="AN46" s="599"/>
      <c r="AO46" s="599"/>
      <c r="AP46" s="599"/>
      <c r="AQ46" s="599"/>
      <c r="AR46" s="599"/>
      <c r="AS46" s="599"/>
      <c r="AT46" s="599"/>
      <c r="AU46" s="599"/>
      <c r="AV46" s="599"/>
      <c r="AW46" s="599"/>
      <c r="AX46" s="599"/>
      <c r="AY46" s="599"/>
      <c r="AZ46" s="599"/>
      <c r="BA46" s="599"/>
      <c r="BB46" s="599"/>
      <c r="BC46" s="599"/>
      <c r="BD46" s="599"/>
      <c r="BE46" s="599"/>
      <c r="BF46" s="599"/>
      <c r="BG46" s="599"/>
      <c r="BH46" s="599"/>
      <c r="BI46" s="599"/>
      <c r="BJ46" s="599"/>
      <c r="BK46" s="599"/>
      <c r="BL46" s="599"/>
      <c r="BM46" s="599"/>
      <c r="BN46" s="599"/>
      <c r="BO46" s="600"/>
    </row>
    <row r="47" spans="1:67" s="3" customFormat="1" ht="20.25">
      <c r="A47" s="101"/>
      <c r="B47" s="101"/>
      <c r="C47" s="101"/>
      <c r="D47" s="101"/>
      <c r="E47" s="12"/>
      <c r="F47" s="12"/>
      <c r="G47" s="12"/>
      <c r="H47" s="99"/>
      <c r="I47" s="100"/>
      <c r="J47" s="598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99"/>
      <c r="AB47" s="599"/>
      <c r="AC47" s="599"/>
      <c r="AD47" s="599"/>
      <c r="AE47" s="599"/>
      <c r="AF47" s="599"/>
      <c r="AG47" s="599"/>
      <c r="AH47" s="599"/>
      <c r="AI47" s="599"/>
      <c r="AJ47" s="599"/>
      <c r="AK47" s="599"/>
      <c r="AL47" s="599"/>
      <c r="AM47" s="599"/>
      <c r="AN47" s="599"/>
      <c r="AO47" s="599"/>
      <c r="AP47" s="599"/>
      <c r="AQ47" s="599"/>
      <c r="AR47" s="599"/>
      <c r="AS47" s="599"/>
      <c r="AT47" s="599"/>
      <c r="AU47" s="599"/>
      <c r="AV47" s="599"/>
      <c r="AW47" s="599"/>
      <c r="AX47" s="599"/>
      <c r="AY47" s="599"/>
      <c r="AZ47" s="599"/>
      <c r="BA47" s="599"/>
      <c r="BB47" s="599"/>
      <c r="BC47" s="599"/>
      <c r="BD47" s="599"/>
      <c r="BE47" s="599"/>
      <c r="BF47" s="599"/>
      <c r="BG47" s="599"/>
      <c r="BH47" s="599"/>
      <c r="BI47" s="599"/>
      <c r="BJ47" s="599"/>
      <c r="BK47" s="599"/>
      <c r="BL47" s="599"/>
      <c r="BM47" s="599"/>
      <c r="BN47" s="599"/>
      <c r="BO47" s="600"/>
    </row>
    <row r="48" spans="1:67" s="3" customFormat="1" ht="20.25">
      <c r="A48" s="101"/>
      <c r="B48" s="101"/>
      <c r="C48" s="101"/>
      <c r="D48" s="101"/>
      <c r="E48" s="12"/>
      <c r="F48" s="12"/>
      <c r="G48" s="12"/>
      <c r="H48" s="99"/>
      <c r="I48" s="100"/>
      <c r="J48" s="598"/>
      <c r="K48" s="599"/>
      <c r="L48" s="599"/>
      <c r="M48" s="599"/>
      <c r="N48" s="599"/>
      <c r="O48" s="599"/>
      <c r="P48" s="599"/>
      <c r="Q48" s="599"/>
      <c r="R48" s="599"/>
      <c r="S48" s="599"/>
      <c r="T48" s="599"/>
      <c r="U48" s="599"/>
      <c r="V48" s="599"/>
      <c r="W48" s="599"/>
      <c r="X48" s="599"/>
      <c r="Y48" s="599"/>
      <c r="Z48" s="599"/>
      <c r="AA48" s="599"/>
      <c r="AB48" s="599"/>
      <c r="AC48" s="599"/>
      <c r="AD48" s="599"/>
      <c r="AE48" s="599"/>
      <c r="AF48" s="599"/>
      <c r="AG48" s="599"/>
      <c r="AH48" s="599"/>
      <c r="AI48" s="599"/>
      <c r="AJ48" s="599"/>
      <c r="AK48" s="599"/>
      <c r="AL48" s="599"/>
      <c r="AM48" s="599"/>
      <c r="AN48" s="599"/>
      <c r="AO48" s="599"/>
      <c r="AP48" s="599"/>
      <c r="AQ48" s="599"/>
      <c r="AR48" s="599"/>
      <c r="AS48" s="599"/>
      <c r="AT48" s="599"/>
      <c r="AU48" s="599"/>
      <c r="AV48" s="599"/>
      <c r="AW48" s="599"/>
      <c r="AX48" s="599"/>
      <c r="AY48" s="599"/>
      <c r="AZ48" s="599"/>
      <c r="BA48" s="599"/>
      <c r="BB48" s="599"/>
      <c r="BC48" s="599"/>
      <c r="BD48" s="599"/>
      <c r="BE48" s="599"/>
      <c r="BF48" s="599"/>
      <c r="BG48" s="599"/>
      <c r="BH48" s="599"/>
      <c r="BI48" s="599"/>
      <c r="BJ48" s="599"/>
      <c r="BK48" s="599"/>
      <c r="BL48" s="599"/>
      <c r="BM48" s="599"/>
      <c r="BN48" s="599"/>
      <c r="BO48" s="600"/>
    </row>
    <row r="49" spans="1:67" s="3" customFormat="1" ht="20.25">
      <c r="A49" s="101"/>
      <c r="B49" s="101"/>
      <c r="C49" s="101"/>
      <c r="D49" s="101"/>
      <c r="E49" s="12"/>
      <c r="F49" s="12"/>
      <c r="G49" s="12"/>
      <c r="H49" s="99"/>
      <c r="I49" s="100"/>
      <c r="J49" s="598"/>
      <c r="K49" s="599"/>
      <c r="L49" s="599"/>
      <c r="M49" s="599"/>
      <c r="N49" s="599"/>
      <c r="O49" s="599"/>
      <c r="P49" s="599"/>
      <c r="Q49" s="599"/>
      <c r="R49" s="599"/>
      <c r="S49" s="599"/>
      <c r="T49" s="599"/>
      <c r="U49" s="599"/>
      <c r="V49" s="599"/>
      <c r="W49" s="599"/>
      <c r="X49" s="599"/>
      <c r="Y49" s="599"/>
      <c r="Z49" s="599"/>
      <c r="AA49" s="599"/>
      <c r="AB49" s="599"/>
      <c r="AC49" s="599"/>
      <c r="AD49" s="599"/>
      <c r="AE49" s="599"/>
      <c r="AF49" s="599"/>
      <c r="AG49" s="599"/>
      <c r="AH49" s="599"/>
      <c r="AI49" s="599"/>
      <c r="AJ49" s="599"/>
      <c r="AK49" s="599"/>
      <c r="AL49" s="599"/>
      <c r="AM49" s="599"/>
      <c r="AN49" s="599"/>
      <c r="AO49" s="599"/>
      <c r="AP49" s="599"/>
      <c r="AQ49" s="599"/>
      <c r="AR49" s="599"/>
      <c r="AS49" s="599"/>
      <c r="AT49" s="599"/>
      <c r="AU49" s="599"/>
      <c r="AV49" s="599"/>
      <c r="AW49" s="599"/>
      <c r="AX49" s="599"/>
      <c r="AY49" s="599"/>
      <c r="AZ49" s="599"/>
      <c r="BA49" s="599"/>
      <c r="BB49" s="599"/>
      <c r="BC49" s="599"/>
      <c r="BD49" s="599"/>
      <c r="BE49" s="599"/>
      <c r="BF49" s="599"/>
      <c r="BG49" s="599"/>
      <c r="BH49" s="599"/>
      <c r="BI49" s="599"/>
      <c r="BJ49" s="599"/>
      <c r="BK49" s="599"/>
      <c r="BL49" s="599"/>
      <c r="BM49" s="599"/>
      <c r="BN49" s="599"/>
      <c r="BO49" s="600"/>
    </row>
    <row r="50" spans="1:67" s="3" customFormat="1" ht="20.25">
      <c r="A50" s="101"/>
      <c r="B50" s="101"/>
      <c r="C50" s="101"/>
      <c r="D50" s="101"/>
      <c r="E50" s="12"/>
      <c r="F50" s="12"/>
      <c r="G50" s="12"/>
      <c r="H50" s="601"/>
      <c r="I50" s="602"/>
      <c r="J50" s="598"/>
      <c r="K50" s="599"/>
      <c r="L50" s="599"/>
      <c r="M50" s="599"/>
      <c r="N50" s="599"/>
      <c r="O50" s="599"/>
      <c r="P50" s="599"/>
      <c r="Q50" s="599"/>
      <c r="R50" s="599"/>
      <c r="S50" s="599"/>
      <c r="T50" s="599"/>
      <c r="U50" s="599"/>
      <c r="V50" s="599"/>
      <c r="W50" s="599"/>
      <c r="X50" s="599"/>
      <c r="Y50" s="599"/>
      <c r="Z50" s="599"/>
      <c r="AA50" s="599"/>
      <c r="AB50" s="599"/>
      <c r="AC50" s="599"/>
      <c r="AD50" s="599"/>
      <c r="AE50" s="599"/>
      <c r="AF50" s="599"/>
      <c r="AG50" s="599"/>
      <c r="AH50" s="599"/>
      <c r="AI50" s="599"/>
      <c r="AJ50" s="599"/>
      <c r="AK50" s="599"/>
      <c r="AL50" s="599"/>
      <c r="AM50" s="599"/>
      <c r="AN50" s="599"/>
      <c r="AO50" s="599"/>
      <c r="AP50" s="599"/>
      <c r="AQ50" s="599"/>
      <c r="AR50" s="599"/>
      <c r="AS50" s="599"/>
      <c r="AT50" s="599"/>
      <c r="AU50" s="599"/>
      <c r="AV50" s="599"/>
      <c r="AW50" s="599"/>
      <c r="AX50" s="599"/>
      <c r="AY50" s="599"/>
      <c r="AZ50" s="599"/>
      <c r="BA50" s="599"/>
      <c r="BB50" s="599"/>
      <c r="BC50" s="599"/>
      <c r="BD50" s="599"/>
      <c r="BE50" s="599"/>
      <c r="BF50" s="599"/>
      <c r="BG50" s="599"/>
      <c r="BH50" s="599"/>
      <c r="BI50" s="599"/>
      <c r="BJ50" s="599"/>
      <c r="BK50" s="599"/>
      <c r="BL50" s="599"/>
      <c r="BM50" s="599"/>
      <c r="BN50" s="599"/>
      <c r="BO50" s="600"/>
    </row>
    <row r="51" spans="1:67" s="3" customFormat="1" ht="20.25">
      <c r="A51" s="101"/>
      <c r="B51" s="101"/>
      <c r="C51" s="101"/>
      <c r="D51" s="101"/>
      <c r="E51" s="12"/>
      <c r="F51" s="12"/>
      <c r="G51" s="12"/>
      <c r="H51" s="582"/>
      <c r="I51" s="583"/>
      <c r="J51" s="584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85"/>
      <c r="AB51" s="585"/>
      <c r="AC51" s="585"/>
      <c r="AD51" s="585"/>
      <c r="AE51" s="585"/>
      <c r="AF51" s="585"/>
      <c r="AG51" s="585"/>
      <c r="AH51" s="585"/>
      <c r="AI51" s="585"/>
      <c r="AJ51" s="585"/>
      <c r="AK51" s="585"/>
      <c r="AL51" s="585"/>
      <c r="AM51" s="585"/>
      <c r="AN51" s="585"/>
      <c r="AO51" s="585"/>
      <c r="AP51" s="585"/>
      <c r="AQ51" s="585"/>
      <c r="AR51" s="585"/>
      <c r="AS51" s="585"/>
      <c r="AT51" s="585"/>
      <c r="AU51" s="585"/>
      <c r="AV51" s="585"/>
      <c r="AW51" s="585"/>
      <c r="AX51" s="585"/>
      <c r="AY51" s="585"/>
      <c r="AZ51" s="585"/>
      <c r="BA51" s="585"/>
      <c r="BB51" s="585"/>
      <c r="BC51" s="585"/>
      <c r="BD51" s="585"/>
      <c r="BE51" s="585"/>
      <c r="BF51" s="585"/>
      <c r="BG51" s="585"/>
      <c r="BH51" s="585"/>
      <c r="BI51" s="585"/>
      <c r="BJ51" s="585"/>
      <c r="BK51" s="585"/>
      <c r="BL51" s="585"/>
      <c r="BM51" s="585"/>
      <c r="BN51" s="585"/>
      <c r="BO51" s="586"/>
    </row>
    <row r="52" spans="1:67" s="3" customFormat="1" ht="20.25">
      <c r="A52" s="101"/>
      <c r="B52" s="101"/>
      <c r="C52" s="101"/>
      <c r="D52" s="101"/>
      <c r="E52" s="12"/>
      <c r="F52" s="12"/>
      <c r="G52" s="12"/>
      <c r="H52" s="582"/>
      <c r="I52" s="583"/>
      <c r="J52" s="584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85"/>
      <c r="AB52" s="585"/>
      <c r="AC52" s="585"/>
      <c r="AD52" s="585"/>
      <c r="AE52" s="585"/>
      <c r="AF52" s="585"/>
      <c r="AG52" s="585"/>
      <c r="AH52" s="585"/>
      <c r="AI52" s="585"/>
      <c r="AJ52" s="585"/>
      <c r="AK52" s="585"/>
      <c r="AL52" s="585"/>
      <c r="AM52" s="585"/>
      <c r="AN52" s="585"/>
      <c r="AO52" s="585"/>
      <c r="AP52" s="585"/>
      <c r="AQ52" s="585"/>
      <c r="AR52" s="585"/>
      <c r="AS52" s="585"/>
      <c r="AT52" s="585"/>
      <c r="AU52" s="585"/>
      <c r="AV52" s="585"/>
      <c r="AW52" s="585"/>
      <c r="AX52" s="585"/>
      <c r="AY52" s="585"/>
      <c r="AZ52" s="585"/>
      <c r="BA52" s="585"/>
      <c r="BB52" s="585"/>
      <c r="BC52" s="585"/>
      <c r="BD52" s="585"/>
      <c r="BE52" s="585"/>
      <c r="BF52" s="585"/>
      <c r="BG52" s="585"/>
      <c r="BH52" s="585"/>
      <c r="BI52" s="585"/>
      <c r="BJ52" s="585"/>
      <c r="BK52" s="585"/>
      <c r="BL52" s="585"/>
      <c r="BM52" s="585"/>
      <c r="BN52" s="585"/>
      <c r="BO52" s="586"/>
    </row>
    <row r="53" spans="1:67" s="3" customFormat="1" ht="20.25">
      <c r="A53" s="101"/>
      <c r="B53" s="101"/>
      <c r="C53" s="101"/>
      <c r="D53" s="101"/>
      <c r="E53" s="12"/>
      <c r="F53" s="12"/>
      <c r="G53" s="12"/>
      <c r="H53" s="582"/>
      <c r="I53" s="583"/>
      <c r="J53" s="584"/>
      <c r="K53" s="585"/>
      <c r="L53" s="585"/>
      <c r="M53" s="585"/>
      <c r="N53" s="585"/>
      <c r="O53" s="585"/>
      <c r="P53" s="585"/>
      <c r="Q53" s="585"/>
      <c r="R53" s="585"/>
      <c r="S53" s="585"/>
      <c r="T53" s="585"/>
      <c r="U53" s="585"/>
      <c r="V53" s="585"/>
      <c r="W53" s="585"/>
      <c r="X53" s="585"/>
      <c r="Y53" s="585"/>
      <c r="Z53" s="585"/>
      <c r="AA53" s="585"/>
      <c r="AB53" s="585"/>
      <c r="AC53" s="585"/>
      <c r="AD53" s="585"/>
      <c r="AE53" s="585"/>
      <c r="AF53" s="585"/>
      <c r="AG53" s="585"/>
      <c r="AH53" s="585"/>
      <c r="AI53" s="585"/>
      <c r="AJ53" s="585"/>
      <c r="AK53" s="585"/>
      <c r="AL53" s="585"/>
      <c r="AM53" s="585"/>
      <c r="AN53" s="585"/>
      <c r="AO53" s="585"/>
      <c r="AP53" s="585"/>
      <c r="AQ53" s="585"/>
      <c r="AR53" s="585"/>
      <c r="AS53" s="585"/>
      <c r="AT53" s="585"/>
      <c r="AU53" s="585"/>
      <c r="AV53" s="585"/>
      <c r="AW53" s="585"/>
      <c r="AX53" s="585"/>
      <c r="AY53" s="585"/>
      <c r="AZ53" s="585"/>
      <c r="BA53" s="585"/>
      <c r="BB53" s="585"/>
      <c r="BC53" s="585"/>
      <c r="BD53" s="585"/>
      <c r="BE53" s="585"/>
      <c r="BF53" s="585"/>
      <c r="BG53" s="585"/>
      <c r="BH53" s="585"/>
      <c r="BI53" s="585"/>
      <c r="BJ53" s="585"/>
      <c r="BK53" s="585"/>
      <c r="BL53" s="585"/>
      <c r="BM53" s="585"/>
      <c r="BN53" s="585"/>
      <c r="BO53" s="586"/>
    </row>
    <row r="54" spans="1:67" s="3" customFormat="1" ht="20.25">
      <c r="A54" s="2"/>
      <c r="B54" s="1"/>
      <c r="C54" s="1"/>
      <c r="D54" s="13"/>
      <c r="E54" s="12"/>
      <c r="F54" s="12"/>
      <c r="G54" s="12"/>
      <c r="H54" s="593"/>
      <c r="I54" s="594"/>
      <c r="J54" s="595"/>
      <c r="K54" s="596"/>
      <c r="L54" s="596"/>
      <c r="M54" s="596"/>
      <c r="N54" s="596"/>
      <c r="O54" s="596"/>
      <c r="P54" s="596"/>
      <c r="Q54" s="596"/>
      <c r="R54" s="596"/>
      <c r="S54" s="596"/>
      <c r="T54" s="596"/>
      <c r="U54" s="596"/>
      <c r="V54" s="596"/>
      <c r="W54" s="596"/>
      <c r="X54" s="596"/>
      <c r="Y54" s="596"/>
      <c r="Z54" s="596"/>
      <c r="AA54" s="596"/>
      <c r="AB54" s="596"/>
      <c r="AC54" s="596"/>
      <c r="AD54" s="596"/>
      <c r="AE54" s="596"/>
      <c r="AF54" s="596"/>
      <c r="AG54" s="596"/>
      <c r="AH54" s="596"/>
      <c r="AI54" s="596"/>
      <c r="AJ54" s="596"/>
      <c r="AK54" s="596"/>
      <c r="AL54" s="596"/>
      <c r="AM54" s="596"/>
      <c r="AN54" s="596"/>
      <c r="AO54" s="596"/>
      <c r="AP54" s="596"/>
      <c r="AQ54" s="596"/>
      <c r="AR54" s="596"/>
      <c r="AS54" s="596"/>
      <c r="AT54" s="596"/>
      <c r="AU54" s="596"/>
      <c r="AV54" s="596"/>
      <c r="AW54" s="596"/>
      <c r="AX54" s="596"/>
      <c r="AY54" s="596"/>
      <c r="AZ54" s="596"/>
      <c r="BA54" s="596"/>
      <c r="BB54" s="596"/>
      <c r="BC54" s="596"/>
      <c r="BD54" s="596"/>
      <c r="BE54" s="596"/>
      <c r="BF54" s="596"/>
      <c r="BG54" s="596"/>
      <c r="BH54" s="596"/>
      <c r="BI54" s="596"/>
      <c r="BJ54" s="596"/>
      <c r="BK54" s="596"/>
      <c r="BL54" s="596"/>
      <c r="BM54" s="596"/>
      <c r="BN54" s="596"/>
      <c r="BO54" s="597"/>
    </row>
    <row r="55" spans="1:67" s="3" customFormat="1" ht="20.25">
      <c r="A55" s="2"/>
      <c r="B55" s="1"/>
      <c r="C55" s="1"/>
      <c r="D55" s="13"/>
      <c r="E55" s="12"/>
      <c r="F55" s="12"/>
      <c r="G55" s="12"/>
      <c r="H55" s="582"/>
      <c r="I55" s="583"/>
      <c r="J55" s="584"/>
      <c r="K55" s="585"/>
      <c r="L55" s="585"/>
      <c r="M55" s="585"/>
      <c r="N55" s="585"/>
      <c r="O55" s="585"/>
      <c r="P55" s="585"/>
      <c r="Q55" s="585"/>
      <c r="R55" s="585"/>
      <c r="S55" s="585"/>
      <c r="T55" s="585"/>
      <c r="U55" s="585"/>
      <c r="V55" s="585"/>
      <c r="W55" s="585"/>
      <c r="X55" s="585"/>
      <c r="Y55" s="585"/>
      <c r="Z55" s="585"/>
      <c r="AA55" s="585"/>
      <c r="AB55" s="585"/>
      <c r="AC55" s="585"/>
      <c r="AD55" s="585"/>
      <c r="AE55" s="585"/>
      <c r="AF55" s="585"/>
      <c r="AG55" s="585"/>
      <c r="AH55" s="585"/>
      <c r="AI55" s="585"/>
      <c r="AJ55" s="585"/>
      <c r="AK55" s="585"/>
      <c r="AL55" s="585"/>
      <c r="AM55" s="585"/>
      <c r="AN55" s="585"/>
      <c r="AO55" s="585"/>
      <c r="AP55" s="585"/>
      <c r="AQ55" s="585"/>
      <c r="AR55" s="585"/>
      <c r="AS55" s="585"/>
      <c r="AT55" s="585"/>
      <c r="AU55" s="585"/>
      <c r="AV55" s="585"/>
      <c r="AW55" s="585"/>
      <c r="AX55" s="585"/>
      <c r="AY55" s="585"/>
      <c r="AZ55" s="585"/>
      <c r="BA55" s="585"/>
      <c r="BB55" s="585"/>
      <c r="BC55" s="585"/>
      <c r="BD55" s="585"/>
      <c r="BE55" s="585"/>
      <c r="BF55" s="585"/>
      <c r="BG55" s="585"/>
      <c r="BH55" s="585"/>
      <c r="BI55" s="585"/>
      <c r="BJ55" s="585"/>
      <c r="BK55" s="585"/>
      <c r="BL55" s="585"/>
      <c r="BM55" s="585"/>
      <c r="BN55" s="585"/>
      <c r="BO55" s="586"/>
    </row>
    <row r="56" spans="1:67" s="3" customFormat="1" ht="20.25">
      <c r="A56" s="2"/>
      <c r="B56" s="1"/>
      <c r="C56" s="1"/>
      <c r="D56" s="13"/>
      <c r="E56" s="12"/>
      <c r="F56" s="12"/>
      <c r="G56" s="12"/>
      <c r="H56" s="582"/>
      <c r="I56" s="583"/>
      <c r="J56" s="584"/>
      <c r="K56" s="585"/>
      <c r="L56" s="585"/>
      <c r="M56" s="585"/>
      <c r="N56" s="585"/>
      <c r="O56" s="585"/>
      <c r="P56" s="585"/>
      <c r="Q56" s="585"/>
      <c r="R56" s="585"/>
      <c r="S56" s="585"/>
      <c r="T56" s="585"/>
      <c r="U56" s="585"/>
      <c r="V56" s="585"/>
      <c r="W56" s="585"/>
      <c r="X56" s="585"/>
      <c r="Y56" s="585"/>
      <c r="Z56" s="585"/>
      <c r="AA56" s="585"/>
      <c r="AB56" s="585"/>
      <c r="AC56" s="585"/>
      <c r="AD56" s="585"/>
      <c r="AE56" s="585"/>
      <c r="AF56" s="585"/>
      <c r="AG56" s="585"/>
      <c r="AH56" s="585"/>
      <c r="AI56" s="585"/>
      <c r="AJ56" s="585"/>
      <c r="AK56" s="585"/>
      <c r="AL56" s="585"/>
      <c r="AM56" s="585"/>
      <c r="AN56" s="585"/>
      <c r="AO56" s="585"/>
      <c r="AP56" s="585"/>
      <c r="AQ56" s="585"/>
      <c r="AR56" s="585"/>
      <c r="AS56" s="585"/>
      <c r="AT56" s="585"/>
      <c r="AU56" s="585"/>
      <c r="AV56" s="585"/>
      <c r="AW56" s="585"/>
      <c r="AX56" s="585"/>
      <c r="AY56" s="585"/>
      <c r="AZ56" s="585"/>
      <c r="BA56" s="585"/>
      <c r="BB56" s="585"/>
      <c r="BC56" s="585"/>
      <c r="BD56" s="585"/>
      <c r="BE56" s="585"/>
      <c r="BF56" s="585"/>
      <c r="BG56" s="585"/>
      <c r="BH56" s="585"/>
      <c r="BI56" s="585"/>
      <c r="BJ56" s="585"/>
      <c r="BK56" s="585"/>
      <c r="BL56" s="585"/>
      <c r="BM56" s="585"/>
      <c r="BN56" s="585"/>
      <c r="BO56" s="586"/>
    </row>
    <row r="57" spans="1:67" s="3" customFormat="1" ht="20.25">
      <c r="A57" s="2"/>
      <c r="B57" s="1"/>
      <c r="C57" s="1"/>
      <c r="D57" s="13"/>
      <c r="E57" s="12"/>
      <c r="F57" s="12"/>
      <c r="G57" s="12"/>
      <c r="H57" s="582"/>
      <c r="I57" s="583"/>
      <c r="J57" s="584"/>
      <c r="K57" s="585"/>
      <c r="L57" s="585"/>
      <c r="M57" s="585"/>
      <c r="N57" s="585"/>
      <c r="O57" s="585"/>
      <c r="P57" s="585"/>
      <c r="Q57" s="585"/>
      <c r="R57" s="585"/>
      <c r="S57" s="585"/>
      <c r="T57" s="585"/>
      <c r="U57" s="585"/>
      <c r="V57" s="585"/>
      <c r="W57" s="585"/>
      <c r="X57" s="585"/>
      <c r="Y57" s="585"/>
      <c r="Z57" s="585"/>
      <c r="AA57" s="585"/>
      <c r="AB57" s="585"/>
      <c r="AC57" s="585"/>
      <c r="AD57" s="585"/>
      <c r="AE57" s="585"/>
      <c r="AF57" s="585"/>
      <c r="AG57" s="585"/>
      <c r="AH57" s="585"/>
      <c r="AI57" s="585"/>
      <c r="AJ57" s="585"/>
      <c r="AK57" s="585"/>
      <c r="AL57" s="585"/>
      <c r="AM57" s="585"/>
      <c r="AN57" s="585"/>
      <c r="AO57" s="585"/>
      <c r="AP57" s="585"/>
      <c r="AQ57" s="585"/>
      <c r="AR57" s="585"/>
      <c r="AS57" s="585"/>
      <c r="AT57" s="585"/>
      <c r="AU57" s="585"/>
      <c r="AV57" s="585"/>
      <c r="AW57" s="585"/>
      <c r="AX57" s="585"/>
      <c r="AY57" s="585"/>
      <c r="AZ57" s="585"/>
      <c r="BA57" s="585"/>
      <c r="BB57" s="585"/>
      <c r="BC57" s="585"/>
      <c r="BD57" s="585"/>
      <c r="BE57" s="585"/>
      <c r="BF57" s="585"/>
      <c r="BG57" s="585"/>
      <c r="BH57" s="585"/>
      <c r="BI57" s="585"/>
      <c r="BJ57" s="585"/>
      <c r="BK57" s="585"/>
      <c r="BL57" s="585"/>
      <c r="BM57" s="585"/>
      <c r="BN57" s="585"/>
      <c r="BO57" s="586"/>
    </row>
    <row r="58" spans="1:67" s="3" customFormat="1" ht="20.25">
      <c r="A58" s="1"/>
      <c r="B58" s="1"/>
      <c r="C58" s="1"/>
      <c r="D58" s="1"/>
      <c r="E58" s="12"/>
      <c r="F58" s="12"/>
      <c r="G58" s="12"/>
      <c r="H58" s="587"/>
      <c r="I58" s="587"/>
      <c r="J58" s="588"/>
      <c r="K58" s="588"/>
      <c r="L58" s="588"/>
      <c r="M58" s="588"/>
      <c r="N58" s="588"/>
      <c r="O58" s="588"/>
      <c r="P58" s="588"/>
      <c r="Q58" s="588"/>
      <c r="R58" s="588"/>
      <c r="S58" s="588"/>
      <c r="T58" s="588"/>
      <c r="U58" s="588"/>
      <c r="V58" s="588"/>
      <c r="W58" s="588"/>
      <c r="X58" s="588"/>
      <c r="Y58" s="588"/>
      <c r="Z58" s="588"/>
      <c r="AA58" s="588"/>
      <c r="AB58" s="588"/>
      <c r="AC58" s="588"/>
      <c r="AD58" s="588"/>
      <c r="AE58" s="588"/>
      <c r="AF58" s="588"/>
      <c r="AG58" s="588"/>
      <c r="AH58" s="588"/>
      <c r="AI58" s="588"/>
      <c r="AJ58" s="588"/>
      <c r="AK58" s="588"/>
      <c r="AL58" s="588"/>
      <c r="AM58" s="588"/>
      <c r="AN58" s="588"/>
      <c r="AO58" s="588"/>
      <c r="AP58" s="588"/>
      <c r="AQ58" s="588"/>
      <c r="AR58" s="588"/>
      <c r="AS58" s="588"/>
      <c r="AT58" s="588"/>
      <c r="AU58" s="588"/>
      <c r="AV58" s="588"/>
      <c r="AW58" s="588"/>
      <c r="AX58" s="588"/>
      <c r="AY58" s="588"/>
      <c r="AZ58" s="588"/>
      <c r="BA58" s="588"/>
      <c r="BB58" s="588"/>
      <c r="BC58" s="588"/>
      <c r="BD58" s="588"/>
      <c r="BE58" s="588"/>
      <c r="BF58" s="588"/>
      <c r="BG58" s="588"/>
      <c r="BH58" s="588"/>
      <c r="BI58" s="588"/>
      <c r="BJ58" s="588"/>
      <c r="BK58" s="588"/>
      <c r="BL58" s="588"/>
      <c r="BM58" s="588"/>
      <c r="BN58" s="588"/>
      <c r="BO58" s="588"/>
    </row>
    <row r="59" spans="1:67" s="3" customFormat="1" ht="20.25">
      <c r="A59" s="1"/>
      <c r="B59" s="1"/>
      <c r="C59" s="1"/>
      <c r="D59" s="1"/>
      <c r="E59" s="12"/>
      <c r="F59" s="12"/>
      <c r="G59" s="1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5"/>
    </row>
    <row r="60" spans="1:67" s="3" customFormat="1" ht="20.25">
      <c r="A60" s="1"/>
      <c r="B60" s="1"/>
      <c r="C60" s="1"/>
      <c r="D60" s="1"/>
      <c r="E60" s="12"/>
      <c r="F60" s="12"/>
      <c r="G60" s="1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5"/>
    </row>
    <row r="61" spans="1:67" s="3" customFormat="1" ht="20.25">
      <c r="A61" s="1"/>
      <c r="B61" s="1"/>
      <c r="C61" s="1"/>
      <c r="D61" s="1"/>
      <c r="E61" s="12"/>
      <c r="F61" s="12"/>
      <c r="G61" s="1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5"/>
    </row>
    <row r="62" spans="1:67" s="3" customFormat="1" ht="20.25">
      <c r="A62" s="1"/>
      <c r="B62" s="1"/>
      <c r="C62" s="1"/>
      <c r="D62" s="1"/>
      <c r="E62" s="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5"/>
    </row>
    <row r="63" spans="1:67">
      <c r="E63" s="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6"/>
    </row>
    <row r="64" spans="1:67">
      <c r="E64" s="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6"/>
    </row>
    <row r="65" spans="5:67">
      <c r="E65" s="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6"/>
    </row>
    <row r="66" spans="5:67">
      <c r="E66" s="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6"/>
    </row>
    <row r="67" spans="5:67">
      <c r="E67" s="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6"/>
    </row>
    <row r="68" spans="5:67">
      <c r="E68" s="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6"/>
    </row>
    <row r="69" spans="5:67">
      <c r="E69" s="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6"/>
    </row>
    <row r="70" spans="5:67">
      <c r="E70" s="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6"/>
    </row>
    <row r="71" spans="5:67">
      <c r="E71" s="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6"/>
    </row>
    <row r="72" spans="5:67">
      <c r="E72" s="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6"/>
    </row>
    <row r="73" spans="5:67">
      <c r="E73" s="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6"/>
    </row>
    <row r="74" spans="5:67">
      <c r="E74" s="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6"/>
    </row>
    <row r="75" spans="5:67">
      <c r="E75" s="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6"/>
    </row>
    <row r="76" spans="5:67">
      <c r="E76" s="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6"/>
    </row>
    <row r="77" spans="5:67">
      <c r="E77" s="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6"/>
    </row>
    <row r="78" spans="5:67">
      <c r="E78" s="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6"/>
    </row>
    <row r="79" spans="5:67">
      <c r="E79" s="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6"/>
    </row>
    <row r="80" spans="5:67">
      <c r="E80" s="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6"/>
    </row>
    <row r="81" spans="5:67">
      <c r="E81" s="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6"/>
    </row>
    <row r="82" spans="5:67">
      <c r="E82" s="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6"/>
    </row>
    <row r="83" spans="5:67">
      <c r="E83" s="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6"/>
    </row>
    <row r="84" spans="5:67">
      <c r="E84" s="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6"/>
    </row>
    <row r="85" spans="5:67">
      <c r="E85" s="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6"/>
    </row>
    <row r="86" spans="5:67">
      <c r="E86" s="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6"/>
    </row>
    <row r="87" spans="5:67">
      <c r="E87" s="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6"/>
    </row>
    <row r="88" spans="5:67">
      <c r="E88" s="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6"/>
    </row>
    <row r="89" spans="5:67">
      <c r="E89" s="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6"/>
    </row>
    <row r="90" spans="5:67">
      <c r="E90" s="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6"/>
    </row>
    <row r="91" spans="5:67">
      <c r="E91" s="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6"/>
    </row>
    <row r="92" spans="5:67">
      <c r="E92" s="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6"/>
    </row>
    <row r="93" spans="5:67">
      <c r="E93" s="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6"/>
    </row>
    <row r="94" spans="5:67">
      <c r="E94" s="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6"/>
    </row>
    <row r="95" spans="5:67">
      <c r="E95" s="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6"/>
    </row>
    <row r="96" spans="5:67">
      <c r="E96" s="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6"/>
    </row>
    <row r="97" spans="5:67">
      <c r="E97" s="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6"/>
    </row>
    <row r="98" spans="5:67">
      <c r="E98" s="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6"/>
    </row>
    <row r="99" spans="5:67">
      <c r="E99" s="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6"/>
    </row>
    <row r="100" spans="5:67">
      <c r="E100" s="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6"/>
    </row>
    <row r="101" spans="5:67">
      <c r="E101" s="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6"/>
    </row>
    <row r="102" spans="5:67">
      <c r="E102" s="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6"/>
    </row>
    <row r="103" spans="5:67">
      <c r="E103" s="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6"/>
    </row>
    <row r="104" spans="5:67">
      <c r="E104" s="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6"/>
    </row>
    <row r="105" spans="5:67">
      <c r="E105" s="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6"/>
    </row>
    <row r="106" spans="5:67">
      <c r="E106" s="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6"/>
    </row>
    <row r="107" spans="5:67">
      <c r="E107" s="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6"/>
    </row>
    <row r="108" spans="5:67">
      <c r="E108" s="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6"/>
    </row>
    <row r="109" spans="5:67">
      <c r="E109" s="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6"/>
    </row>
    <row r="110" spans="5:67">
      <c r="E110" s="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6"/>
    </row>
    <row r="111" spans="5:67">
      <c r="E111" s="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6"/>
    </row>
    <row r="112" spans="5:67">
      <c r="E112" s="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6"/>
    </row>
    <row r="113" spans="5:67">
      <c r="E113" s="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6"/>
    </row>
    <row r="114" spans="5:67">
      <c r="E114" s="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6"/>
    </row>
    <row r="115" spans="5:67">
      <c r="E115" s="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6"/>
    </row>
    <row r="116" spans="5:67">
      <c r="E116" s="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6"/>
    </row>
    <row r="117" spans="5:67">
      <c r="E117" s="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6"/>
    </row>
    <row r="118" spans="5:67">
      <c r="E118" s="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6"/>
    </row>
    <row r="119" spans="5:67">
      <c r="E119" s="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6"/>
    </row>
    <row r="120" spans="5:67">
      <c r="E120" s="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6"/>
    </row>
    <row r="121" spans="5:67">
      <c r="E121" s="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6"/>
    </row>
    <row r="122" spans="5:67">
      <c r="E122" s="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6"/>
    </row>
    <row r="123" spans="5:67">
      <c r="E123" s="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6"/>
    </row>
    <row r="124" spans="5:67">
      <c r="E124" s="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6"/>
    </row>
    <row r="125" spans="5:67">
      <c r="E125" s="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6"/>
    </row>
    <row r="126" spans="5:67">
      <c r="E126" s="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6"/>
    </row>
    <row r="127" spans="5:67">
      <c r="E127" s="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6"/>
    </row>
    <row r="128" spans="5:67">
      <c r="E128" s="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6"/>
    </row>
    <row r="129" spans="5:67">
      <c r="E129" s="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6"/>
    </row>
    <row r="130" spans="5:67">
      <c r="E130" s="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6"/>
    </row>
    <row r="131" spans="5:67">
      <c r="E131" s="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6"/>
    </row>
    <row r="132" spans="5:67">
      <c r="E132" s="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6"/>
    </row>
    <row r="133" spans="5:67">
      <c r="E133" s="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6"/>
    </row>
    <row r="134" spans="5:67">
      <c r="E134" s="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6"/>
    </row>
    <row r="135" spans="5:67">
      <c r="E135" s="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6"/>
    </row>
    <row r="136" spans="5:67">
      <c r="E136" s="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6"/>
    </row>
    <row r="137" spans="5:67">
      <c r="E137" s="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6"/>
    </row>
    <row r="138" spans="5:67">
      <c r="E138" s="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6"/>
    </row>
    <row r="139" spans="5:67">
      <c r="E139" s="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6"/>
    </row>
    <row r="140" spans="5:67">
      <c r="E140" s="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6"/>
    </row>
    <row r="141" spans="5:67">
      <c r="E141" s="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6"/>
    </row>
    <row r="142" spans="5:67">
      <c r="E142" s="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6"/>
    </row>
    <row r="143" spans="5:67">
      <c r="E143" s="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6"/>
    </row>
    <row r="144" spans="5:67">
      <c r="E144" s="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6"/>
    </row>
    <row r="145" spans="5:67">
      <c r="E145" s="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6"/>
    </row>
    <row r="146" spans="5:67">
      <c r="E146" s="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6"/>
    </row>
    <row r="147" spans="5:67">
      <c r="E147" s="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6"/>
    </row>
    <row r="148" spans="5:67">
      <c r="E148" s="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6"/>
    </row>
    <row r="149" spans="5:67">
      <c r="E149" s="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6"/>
    </row>
    <row r="150" spans="5:67">
      <c r="E150" s="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6"/>
    </row>
    <row r="151" spans="5:67">
      <c r="E151" s="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6"/>
    </row>
    <row r="152" spans="5:67">
      <c r="E152" s="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6"/>
    </row>
    <row r="153" spans="5:67">
      <c r="E153" s="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6"/>
    </row>
    <row r="154" spans="5:67">
      <c r="E154" s="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6"/>
    </row>
    <row r="155" spans="5:67">
      <c r="E155" s="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6"/>
    </row>
    <row r="156" spans="5:67">
      <c r="E156" s="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6"/>
    </row>
    <row r="157" spans="5:67">
      <c r="E157" s="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6"/>
    </row>
    <row r="158" spans="5:67">
      <c r="E158" s="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6"/>
    </row>
    <row r="159" spans="5:67">
      <c r="E159" s="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6"/>
    </row>
    <row r="160" spans="5:67">
      <c r="E160" s="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6"/>
    </row>
    <row r="161" spans="5:67">
      <c r="E161" s="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6"/>
    </row>
    <row r="162" spans="5:67">
      <c r="E162" s="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6"/>
    </row>
    <row r="163" spans="5:67">
      <c r="E163" s="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6"/>
    </row>
    <row r="164" spans="5:67">
      <c r="E164" s="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6"/>
    </row>
    <row r="165" spans="5:67">
      <c r="E165" s="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6"/>
    </row>
    <row r="166" spans="5:67">
      <c r="E166" s="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6"/>
    </row>
    <row r="167" spans="5:67">
      <c r="E167" s="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6"/>
    </row>
    <row r="168" spans="5:67">
      <c r="E168" s="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6"/>
    </row>
    <row r="169" spans="5:67">
      <c r="E169" s="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6"/>
    </row>
    <row r="170" spans="5:67">
      <c r="E170" s="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6"/>
    </row>
    <row r="171" spans="5:67">
      <c r="E171" s="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6"/>
    </row>
    <row r="172" spans="5:67">
      <c r="E172" s="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6"/>
    </row>
    <row r="173" spans="5:67">
      <c r="E173" s="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6"/>
    </row>
    <row r="174" spans="5:67">
      <c r="E174" s="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6"/>
    </row>
    <row r="175" spans="5:67">
      <c r="E175" s="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6"/>
    </row>
    <row r="176" spans="5:67">
      <c r="E176" s="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6"/>
    </row>
    <row r="177" spans="5:67">
      <c r="E177" s="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6"/>
    </row>
    <row r="178" spans="5:67">
      <c r="E178" s="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6"/>
    </row>
    <row r="179" spans="5:67">
      <c r="E179" s="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6"/>
    </row>
    <row r="180" spans="5:67">
      <c r="E180" s="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6"/>
    </row>
    <row r="181" spans="5:67">
      <c r="E181" s="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6"/>
    </row>
    <row r="182" spans="5:67">
      <c r="E182" s="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6"/>
    </row>
    <row r="183" spans="5:67">
      <c r="E183" s="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6"/>
    </row>
    <row r="184" spans="5:67">
      <c r="E184" s="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6"/>
    </row>
    <row r="185" spans="5:67">
      <c r="E185" s="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6"/>
    </row>
    <row r="186" spans="5:67">
      <c r="E186" s="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6"/>
    </row>
    <row r="187" spans="5:67">
      <c r="E187" s="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6"/>
    </row>
    <row r="188" spans="5:67">
      <c r="E188" s="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6"/>
    </row>
    <row r="189" spans="5:67">
      <c r="E189" s="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6"/>
    </row>
    <row r="190" spans="5:67">
      <c r="E190" s="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6"/>
    </row>
    <row r="191" spans="5:67">
      <c r="E191" s="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6"/>
    </row>
    <row r="192" spans="5:67">
      <c r="E192" s="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6"/>
    </row>
    <row r="193" spans="5:67">
      <c r="E193" s="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6"/>
    </row>
    <row r="194" spans="5:67">
      <c r="E194" s="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6"/>
    </row>
    <row r="195" spans="5:67">
      <c r="E195" s="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6"/>
    </row>
    <row r="196" spans="5:67">
      <c r="E196" s="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6"/>
    </row>
    <row r="197" spans="5:67">
      <c r="E197" s="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6"/>
    </row>
    <row r="198" spans="5:67">
      <c r="E198" s="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6"/>
    </row>
    <row r="199" spans="5:67">
      <c r="E199" s="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6"/>
    </row>
    <row r="200" spans="5:67">
      <c r="E200" s="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6"/>
    </row>
    <row r="201" spans="5:67">
      <c r="E201" s="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6"/>
    </row>
    <row r="202" spans="5:67">
      <c r="E202" s="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6"/>
    </row>
    <row r="203" spans="5:67">
      <c r="E203" s="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6"/>
    </row>
    <row r="204" spans="5:67">
      <c r="E204" s="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6"/>
    </row>
    <row r="205" spans="5:67">
      <c r="E205" s="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6"/>
    </row>
    <row r="206" spans="5:67">
      <c r="E206" s="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6"/>
    </row>
    <row r="207" spans="5:67">
      <c r="E207" s="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6"/>
    </row>
    <row r="208" spans="5:67">
      <c r="E208" s="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6"/>
    </row>
    <row r="209" spans="5:67">
      <c r="E209" s="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6"/>
    </row>
    <row r="210" spans="5:67">
      <c r="E210" s="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6"/>
    </row>
    <row r="211" spans="5:67">
      <c r="E211" s="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6"/>
    </row>
    <row r="212" spans="5:67">
      <c r="E212" s="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6"/>
    </row>
    <row r="213" spans="5:67">
      <c r="E213" s="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6"/>
    </row>
    <row r="214" spans="5:67">
      <c r="E214" s="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6"/>
    </row>
    <row r="215" spans="5:67">
      <c r="E215" s="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6"/>
    </row>
    <row r="216" spans="5:67">
      <c r="E216" s="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6"/>
    </row>
    <row r="217" spans="5:67">
      <c r="E217" s="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6"/>
    </row>
    <row r="218" spans="5:67">
      <c r="E218" s="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6"/>
    </row>
    <row r="219" spans="5:67">
      <c r="E219" s="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6"/>
    </row>
    <row r="220" spans="5:67">
      <c r="E220" s="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6"/>
    </row>
    <row r="221" spans="5:67">
      <c r="E221" s="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6"/>
    </row>
    <row r="222" spans="5:67">
      <c r="E222" s="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6"/>
    </row>
    <row r="223" spans="5:67">
      <c r="E223" s="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6"/>
    </row>
    <row r="224" spans="5:67">
      <c r="E224" s="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6"/>
    </row>
    <row r="225" spans="5:67">
      <c r="E225" s="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6"/>
    </row>
    <row r="226" spans="5:67">
      <c r="E226" s="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6"/>
    </row>
    <row r="227" spans="5:67">
      <c r="E227" s="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6"/>
    </row>
    <row r="228" spans="5:67">
      <c r="E228" s="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6"/>
    </row>
    <row r="229" spans="5:67">
      <c r="E229" s="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6"/>
    </row>
    <row r="230" spans="5:67">
      <c r="E230" s="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6"/>
    </row>
    <row r="231" spans="5:67">
      <c r="E231" s="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6"/>
    </row>
    <row r="232" spans="5:67">
      <c r="E232" s="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6"/>
    </row>
    <row r="233" spans="5:67">
      <c r="E233" s="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6"/>
    </row>
    <row r="234" spans="5:67">
      <c r="E234" s="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6"/>
    </row>
    <row r="235" spans="5:67">
      <c r="E235" s="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6"/>
    </row>
    <row r="236" spans="5:67">
      <c r="E236" s="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6"/>
    </row>
    <row r="237" spans="5:67">
      <c r="E237" s="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6"/>
    </row>
    <row r="238" spans="5:67">
      <c r="E238" s="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6"/>
    </row>
    <row r="239" spans="5:67">
      <c r="E239" s="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6"/>
    </row>
    <row r="240" spans="5:67">
      <c r="E240" s="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6"/>
    </row>
    <row r="241" spans="5:67">
      <c r="E241" s="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6"/>
    </row>
    <row r="242" spans="5:67">
      <c r="E242" s="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6"/>
    </row>
    <row r="243" spans="5:67">
      <c r="E243" s="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6"/>
    </row>
    <row r="244" spans="5:67">
      <c r="E244" s="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6"/>
    </row>
    <row r="245" spans="5:67">
      <c r="E245" s="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6"/>
    </row>
    <row r="246" spans="5:67">
      <c r="E246" s="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6"/>
    </row>
    <row r="247" spans="5:67">
      <c r="E247" s="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6"/>
    </row>
    <row r="248" spans="5:67">
      <c r="E248" s="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6"/>
    </row>
    <row r="249" spans="5:67">
      <c r="E249" s="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6"/>
    </row>
    <row r="250" spans="5:67">
      <c r="E250" s="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6"/>
    </row>
    <row r="251" spans="5:67">
      <c r="E251" s="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6"/>
    </row>
    <row r="252" spans="5:67">
      <c r="E252" s="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6"/>
    </row>
    <row r="253" spans="5:67">
      <c r="E253" s="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6"/>
    </row>
    <row r="254" spans="5:67">
      <c r="E254" s="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6"/>
    </row>
    <row r="255" spans="5:67">
      <c r="E255" s="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6"/>
    </row>
    <row r="256" spans="5:67">
      <c r="E256" s="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6"/>
    </row>
    <row r="257" spans="5:67">
      <c r="E257" s="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6"/>
    </row>
    <row r="258" spans="5:67">
      <c r="E258" s="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6"/>
    </row>
    <row r="259" spans="5:67">
      <c r="E259" s="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6"/>
    </row>
    <row r="260" spans="5:67">
      <c r="E260" s="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6"/>
    </row>
    <row r="261" spans="5:67">
      <c r="E261" s="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6"/>
    </row>
    <row r="262" spans="5:67">
      <c r="E262" s="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6"/>
    </row>
    <row r="263" spans="5:67">
      <c r="E263" s="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6"/>
    </row>
    <row r="264" spans="5:67">
      <c r="E264" s="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6"/>
    </row>
    <row r="265" spans="5:67">
      <c r="E265" s="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6"/>
    </row>
    <row r="266" spans="5:67">
      <c r="E266" s="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6"/>
    </row>
    <row r="267" spans="5:67">
      <c r="E267" s="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6"/>
    </row>
    <row r="268" spans="5:67">
      <c r="E268" s="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6"/>
    </row>
    <row r="269" spans="5:67">
      <c r="E269" s="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6"/>
    </row>
    <row r="270" spans="5:67">
      <c r="E270" s="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6"/>
    </row>
    <row r="271" spans="5:67">
      <c r="E271" s="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6"/>
    </row>
    <row r="272" spans="5:67">
      <c r="E272" s="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6"/>
    </row>
    <row r="273" spans="5:67">
      <c r="E273" s="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6"/>
    </row>
    <row r="274" spans="5:67">
      <c r="E274" s="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6"/>
    </row>
    <row r="275" spans="5:67">
      <c r="E275" s="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6"/>
    </row>
    <row r="276" spans="5:67">
      <c r="E276" s="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6"/>
    </row>
    <row r="277" spans="5:67">
      <c r="E277" s="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6"/>
    </row>
    <row r="278" spans="5:67">
      <c r="E278" s="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6"/>
    </row>
    <row r="279" spans="5:67">
      <c r="E279" s="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6"/>
    </row>
    <row r="280" spans="5:67">
      <c r="E280" s="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6"/>
    </row>
    <row r="281" spans="5:67">
      <c r="E281" s="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6"/>
    </row>
    <row r="282" spans="5:67">
      <c r="E282" s="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6"/>
    </row>
    <row r="283" spans="5:67">
      <c r="E283" s="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6"/>
    </row>
    <row r="284" spans="5:67">
      <c r="E284" s="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6"/>
    </row>
    <row r="285" spans="5:67">
      <c r="E285" s="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6"/>
    </row>
    <row r="286" spans="5:67">
      <c r="E286" s="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6"/>
    </row>
    <row r="287" spans="5:67">
      <c r="E287" s="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6"/>
    </row>
    <row r="288" spans="5:67">
      <c r="E288" s="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6"/>
    </row>
    <row r="289" spans="5:67">
      <c r="E289" s="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6"/>
    </row>
    <row r="290" spans="5:67">
      <c r="E290" s="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6"/>
    </row>
    <row r="291" spans="5:67">
      <c r="E291" s="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6"/>
    </row>
    <row r="292" spans="5:67">
      <c r="E292" s="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6"/>
    </row>
    <row r="293" spans="5:67">
      <c r="E293" s="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6"/>
    </row>
    <row r="294" spans="5:67">
      <c r="E294" s="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6"/>
    </row>
    <row r="295" spans="5:67">
      <c r="E295" s="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6"/>
    </row>
    <row r="296" spans="5:67">
      <c r="E296" s="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6"/>
    </row>
    <row r="297" spans="5:67">
      <c r="E297" s="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6"/>
    </row>
    <row r="298" spans="5:67">
      <c r="E298" s="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6"/>
    </row>
    <row r="299" spans="5:67">
      <c r="E299" s="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6"/>
    </row>
    <row r="300" spans="5:67">
      <c r="E300" s="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6"/>
    </row>
    <row r="301" spans="5:67">
      <c r="E301" s="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6"/>
    </row>
    <row r="302" spans="5:67">
      <c r="E302" s="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6"/>
    </row>
    <row r="303" spans="5:67">
      <c r="E303" s="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6"/>
    </row>
    <row r="304" spans="5:67">
      <c r="E304" s="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6"/>
    </row>
    <row r="305" spans="5:67">
      <c r="E305" s="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6"/>
    </row>
    <row r="306" spans="5:67">
      <c r="E306" s="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6"/>
    </row>
    <row r="307" spans="5:67">
      <c r="E307" s="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6"/>
    </row>
    <row r="308" spans="5:67">
      <c r="E308" s="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6"/>
    </row>
    <row r="309" spans="5:67">
      <c r="E309" s="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6"/>
    </row>
    <row r="310" spans="5:67">
      <c r="E310" s="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6"/>
    </row>
    <row r="311" spans="5:67">
      <c r="E311" s="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6"/>
    </row>
    <row r="312" spans="5:67">
      <c r="E312" s="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6"/>
    </row>
    <row r="313" spans="5:67">
      <c r="E313" s="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6"/>
    </row>
    <row r="314" spans="5:67">
      <c r="E314" s="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6"/>
    </row>
    <row r="315" spans="5:67">
      <c r="E315" s="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6"/>
    </row>
    <row r="316" spans="5:67">
      <c r="E316" s="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6"/>
    </row>
    <row r="317" spans="5:67">
      <c r="E317" s="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6"/>
    </row>
    <row r="318" spans="5:67">
      <c r="E318" s="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6"/>
    </row>
    <row r="319" spans="5:67">
      <c r="E319" s="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6"/>
    </row>
    <row r="320" spans="5:67">
      <c r="E320" s="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6"/>
    </row>
    <row r="321" spans="5:67">
      <c r="E321" s="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6"/>
    </row>
    <row r="322" spans="5:67">
      <c r="E322" s="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6"/>
    </row>
    <row r="323" spans="5:67">
      <c r="E323" s="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6"/>
    </row>
    <row r="324" spans="5:67">
      <c r="E324" s="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6"/>
    </row>
    <row r="325" spans="5:67">
      <c r="E325" s="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6"/>
    </row>
    <row r="326" spans="5:67">
      <c r="E326" s="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6"/>
    </row>
    <row r="327" spans="5:67">
      <c r="E327" s="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6"/>
    </row>
    <row r="328" spans="5:67">
      <c r="E328" s="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6"/>
    </row>
    <row r="329" spans="5:67">
      <c r="E329" s="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6"/>
    </row>
    <row r="330" spans="5:67">
      <c r="E330" s="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6"/>
    </row>
    <row r="331" spans="5:67">
      <c r="E331" s="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6"/>
    </row>
    <row r="332" spans="5:67">
      <c r="E332" s="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6"/>
    </row>
    <row r="333" spans="5:67">
      <c r="E333" s="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6"/>
    </row>
    <row r="334" spans="5:67">
      <c r="E334" s="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6"/>
    </row>
    <row r="335" spans="5:67">
      <c r="E335" s="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6"/>
    </row>
    <row r="336" spans="5:67">
      <c r="E336" s="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6"/>
    </row>
    <row r="337" spans="5:67">
      <c r="E337" s="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6"/>
    </row>
    <row r="338" spans="5:67">
      <c r="E338" s="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6"/>
    </row>
    <row r="339" spans="5:67">
      <c r="E339" s="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6"/>
    </row>
    <row r="340" spans="5:67">
      <c r="E340" s="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6"/>
    </row>
    <row r="341" spans="5:67">
      <c r="E341" s="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6"/>
    </row>
    <row r="342" spans="5:67">
      <c r="E342" s="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6"/>
    </row>
    <row r="343" spans="5:67">
      <c r="E343" s="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6"/>
    </row>
    <row r="344" spans="5:67">
      <c r="E344" s="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6"/>
    </row>
    <row r="345" spans="5:67">
      <c r="E345" s="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6"/>
    </row>
    <row r="346" spans="5:67">
      <c r="E346" s="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6"/>
    </row>
    <row r="347" spans="5:67">
      <c r="E347" s="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6"/>
    </row>
    <row r="348" spans="5:67">
      <c r="E348" s="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6"/>
    </row>
    <row r="349" spans="5:67">
      <c r="E349" s="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6"/>
    </row>
    <row r="350" spans="5:67">
      <c r="E350" s="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6"/>
    </row>
    <row r="351" spans="5:67">
      <c r="E351" s="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6"/>
    </row>
    <row r="352" spans="5:67">
      <c r="E352" s="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6"/>
    </row>
    <row r="353" spans="5:67">
      <c r="E353" s="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6"/>
    </row>
    <row r="354" spans="5:67">
      <c r="E354" s="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6"/>
    </row>
    <row r="355" spans="5:67">
      <c r="E355" s="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6"/>
    </row>
    <row r="356" spans="5:67">
      <c r="E356" s="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6"/>
    </row>
    <row r="357" spans="5:67">
      <c r="E357" s="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6"/>
    </row>
    <row r="358" spans="5:67">
      <c r="E358" s="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6"/>
    </row>
    <row r="359" spans="5:67">
      <c r="E359" s="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6"/>
    </row>
    <row r="360" spans="5:67">
      <c r="E360" s="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6"/>
    </row>
    <row r="361" spans="5:67">
      <c r="E361" s="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6"/>
    </row>
    <row r="362" spans="5:67">
      <c r="E362" s="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6"/>
    </row>
    <row r="363" spans="5:67">
      <c r="E363" s="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6"/>
    </row>
    <row r="364" spans="5:67">
      <c r="E364" s="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6"/>
    </row>
    <row r="365" spans="5:67">
      <c r="E365" s="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6"/>
    </row>
    <row r="366" spans="5:67">
      <c r="E366" s="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6"/>
    </row>
    <row r="367" spans="5:67">
      <c r="E367" s="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6"/>
    </row>
    <row r="368" spans="5:67">
      <c r="E368" s="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6"/>
    </row>
    <row r="369" spans="5:67">
      <c r="E369" s="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6"/>
    </row>
    <row r="370" spans="5:67">
      <c r="E370" s="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6"/>
    </row>
    <row r="371" spans="5:67">
      <c r="E371" s="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6"/>
    </row>
    <row r="372" spans="5:67">
      <c r="E372" s="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6"/>
    </row>
    <row r="373" spans="5:67">
      <c r="E373" s="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6"/>
    </row>
    <row r="374" spans="5:67">
      <c r="E374" s="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6"/>
    </row>
    <row r="375" spans="5:67">
      <c r="E375" s="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6"/>
    </row>
    <row r="376" spans="5:67">
      <c r="E376" s="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6"/>
    </row>
    <row r="377" spans="5:67">
      <c r="E377" s="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6"/>
    </row>
    <row r="378" spans="5:67">
      <c r="E378" s="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6"/>
    </row>
    <row r="379" spans="5:67">
      <c r="E379" s="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6"/>
    </row>
    <row r="380" spans="5:67">
      <c r="E380" s="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6"/>
    </row>
    <row r="381" spans="5:67">
      <c r="E381" s="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6"/>
    </row>
    <row r="382" spans="5:67">
      <c r="E382" s="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6"/>
    </row>
    <row r="383" spans="5:67">
      <c r="E383" s="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6"/>
    </row>
    <row r="384" spans="5:67">
      <c r="E384" s="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6"/>
    </row>
    <row r="385" spans="5:67">
      <c r="E385" s="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6"/>
    </row>
    <row r="386" spans="5:67">
      <c r="E386" s="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6"/>
    </row>
    <row r="387" spans="5:67">
      <c r="E387" s="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6"/>
    </row>
    <row r="388" spans="5:67">
      <c r="E388" s="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6"/>
    </row>
    <row r="389" spans="5:67">
      <c r="E389" s="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6"/>
    </row>
    <row r="390" spans="5:67">
      <c r="E390" s="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6"/>
    </row>
    <row r="391" spans="5:67">
      <c r="E391" s="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6"/>
    </row>
    <row r="392" spans="5:67">
      <c r="E392" s="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6"/>
    </row>
    <row r="393" spans="5:67">
      <c r="E393" s="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6"/>
    </row>
    <row r="394" spans="5:67">
      <c r="E394" s="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6"/>
    </row>
    <row r="395" spans="5:67">
      <c r="E395" s="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6"/>
    </row>
    <row r="396" spans="5:67">
      <c r="E396" s="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6"/>
    </row>
    <row r="397" spans="5:67">
      <c r="E397" s="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6"/>
    </row>
    <row r="398" spans="5:67">
      <c r="E398" s="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6"/>
    </row>
    <row r="399" spans="5:67">
      <c r="E399" s="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6"/>
    </row>
    <row r="400" spans="5:67">
      <c r="E400" s="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6"/>
    </row>
    <row r="401" spans="5:67">
      <c r="E401" s="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6"/>
    </row>
    <row r="402" spans="5:67">
      <c r="E402" s="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6"/>
    </row>
    <row r="403" spans="5:67">
      <c r="E403" s="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6"/>
    </row>
    <row r="404" spans="5:67">
      <c r="E404" s="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6"/>
    </row>
    <row r="405" spans="5:67">
      <c r="E405" s="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6"/>
    </row>
    <row r="406" spans="5:67">
      <c r="E406" s="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6"/>
    </row>
    <row r="407" spans="5:67">
      <c r="E407" s="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6"/>
    </row>
    <row r="408" spans="5:67">
      <c r="E408" s="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6"/>
    </row>
    <row r="409" spans="5:67">
      <c r="E409" s="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6"/>
    </row>
    <row r="410" spans="5:67">
      <c r="E410" s="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6"/>
    </row>
    <row r="411" spans="5:67">
      <c r="E411" s="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6"/>
    </row>
    <row r="412" spans="5:67">
      <c r="E412" s="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6"/>
    </row>
    <row r="413" spans="5:67">
      <c r="E413" s="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6"/>
    </row>
    <row r="414" spans="5:67">
      <c r="E414" s="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6"/>
    </row>
    <row r="415" spans="5:67">
      <c r="E415" s="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6"/>
    </row>
    <row r="416" spans="5:67">
      <c r="E416" s="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6"/>
    </row>
    <row r="417" spans="5:67">
      <c r="E417" s="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6"/>
    </row>
    <row r="418" spans="5:67">
      <c r="E418" s="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6"/>
    </row>
    <row r="419" spans="5:67">
      <c r="E419" s="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6"/>
    </row>
    <row r="420" spans="5:67">
      <c r="E420" s="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6"/>
    </row>
    <row r="421" spans="5:67">
      <c r="E421" s="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6"/>
    </row>
    <row r="422" spans="5:67">
      <c r="E422" s="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6"/>
    </row>
    <row r="423" spans="5:67">
      <c r="E423" s="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6"/>
    </row>
    <row r="424" spans="5:67">
      <c r="E424" s="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6"/>
    </row>
    <row r="425" spans="5:67">
      <c r="E425" s="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6"/>
    </row>
    <row r="426" spans="5:67">
      <c r="E426" s="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6"/>
    </row>
    <row r="427" spans="5:67">
      <c r="E427" s="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6"/>
    </row>
    <row r="428" spans="5:67">
      <c r="E428" s="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6"/>
    </row>
    <row r="429" spans="5:67">
      <c r="E429" s="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6"/>
    </row>
    <row r="430" spans="5:67">
      <c r="E430" s="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6"/>
    </row>
    <row r="431" spans="5:67">
      <c r="E431" s="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6"/>
    </row>
    <row r="432" spans="5:67">
      <c r="E432" s="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6"/>
    </row>
    <row r="433" spans="5:67">
      <c r="E433" s="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6"/>
    </row>
    <row r="434" spans="5:67">
      <c r="E434" s="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6"/>
    </row>
    <row r="435" spans="5:67">
      <c r="E435" s="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6"/>
    </row>
    <row r="436" spans="5:67">
      <c r="E436" s="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6"/>
    </row>
    <row r="437" spans="5:67">
      <c r="E437" s="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6"/>
    </row>
    <row r="438" spans="5:67">
      <c r="E438" s="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6"/>
    </row>
    <row r="439" spans="5:67">
      <c r="E439" s="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6"/>
    </row>
    <row r="440" spans="5:67">
      <c r="E440" s="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6"/>
    </row>
    <row r="441" spans="5:67">
      <c r="E441" s="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6"/>
    </row>
    <row r="442" spans="5:67">
      <c r="E442" s="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6"/>
    </row>
    <row r="443" spans="5:67">
      <c r="E443" s="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6"/>
    </row>
    <row r="444" spans="5:67">
      <c r="E444" s="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6"/>
    </row>
    <row r="445" spans="5:67">
      <c r="E445" s="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6"/>
    </row>
    <row r="446" spans="5:67">
      <c r="E446" s="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6"/>
    </row>
    <row r="447" spans="5:67">
      <c r="E447" s="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6"/>
    </row>
    <row r="448" spans="5:67">
      <c r="E448" s="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6"/>
    </row>
    <row r="449" spans="5:67">
      <c r="E449" s="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6"/>
    </row>
    <row r="450" spans="5:67">
      <c r="E450" s="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6"/>
    </row>
    <row r="451" spans="5:67">
      <c r="E451" s="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6"/>
    </row>
    <row r="452" spans="5:67">
      <c r="E452" s="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6"/>
    </row>
    <row r="453" spans="5:67">
      <c r="E453" s="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6"/>
    </row>
    <row r="454" spans="5:67">
      <c r="E454" s="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6"/>
    </row>
    <row r="455" spans="5:67">
      <c r="E455" s="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6"/>
    </row>
    <row r="456" spans="5:67">
      <c r="E456" s="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6"/>
    </row>
    <row r="457" spans="5:67">
      <c r="E457" s="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6"/>
    </row>
    <row r="458" spans="5:67">
      <c r="E458" s="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6"/>
    </row>
    <row r="459" spans="5:67">
      <c r="E459" s="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6"/>
    </row>
    <row r="460" spans="5:67">
      <c r="E460" s="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6"/>
    </row>
    <row r="461" spans="5:67">
      <c r="E461" s="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6"/>
    </row>
    <row r="462" spans="5:67">
      <c r="E462" s="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6"/>
    </row>
    <row r="463" spans="5:67">
      <c r="E463" s="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6"/>
    </row>
    <row r="464" spans="5:67">
      <c r="E464" s="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6"/>
    </row>
    <row r="465" spans="5:67">
      <c r="E465" s="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6"/>
    </row>
    <row r="466" spans="5:67">
      <c r="E466" s="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6"/>
    </row>
    <row r="467" spans="5:67">
      <c r="E467" s="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6"/>
    </row>
    <row r="468" spans="5:67">
      <c r="E468" s="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6"/>
    </row>
    <row r="469" spans="5:67">
      <c r="E469" s="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6"/>
    </row>
    <row r="470" spans="5:67">
      <c r="E470" s="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6"/>
    </row>
    <row r="471" spans="5:67">
      <c r="E471" s="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6"/>
    </row>
    <row r="472" spans="5:67">
      <c r="E472" s="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6"/>
    </row>
    <row r="473" spans="5:67">
      <c r="E473" s="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6"/>
    </row>
    <row r="474" spans="5:67">
      <c r="E474" s="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6"/>
    </row>
    <row r="475" spans="5:67">
      <c r="E475" s="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6"/>
    </row>
    <row r="476" spans="5:67">
      <c r="E476" s="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6"/>
    </row>
    <row r="477" spans="5:67">
      <c r="E477" s="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6"/>
    </row>
    <row r="478" spans="5:67">
      <c r="E478" s="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6"/>
    </row>
    <row r="479" spans="5:67">
      <c r="E479" s="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6"/>
    </row>
    <row r="480" spans="5:67">
      <c r="E480" s="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6"/>
    </row>
    <row r="481" spans="5:67">
      <c r="E481" s="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6"/>
    </row>
    <row r="482" spans="5:67">
      <c r="E482" s="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6"/>
    </row>
    <row r="483" spans="5:67">
      <c r="E483" s="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6"/>
    </row>
    <row r="484" spans="5:67">
      <c r="E484" s="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6"/>
    </row>
    <row r="485" spans="5:67">
      <c r="E485" s="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6"/>
    </row>
    <row r="486" spans="5:67">
      <c r="E486" s="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6"/>
    </row>
    <row r="487" spans="5:67">
      <c r="E487" s="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6"/>
    </row>
    <row r="488" spans="5:67">
      <c r="E488" s="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6"/>
    </row>
    <row r="489" spans="5:67">
      <c r="E489" s="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6"/>
    </row>
    <row r="490" spans="5:67">
      <c r="E490" s="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6"/>
    </row>
    <row r="491" spans="5:67">
      <c r="E491" s="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6"/>
    </row>
    <row r="492" spans="5:67">
      <c r="E492" s="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6"/>
    </row>
    <row r="493" spans="5:67">
      <c r="E493" s="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6"/>
    </row>
    <row r="494" spans="5:67">
      <c r="E494" s="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6"/>
    </row>
    <row r="495" spans="5:67">
      <c r="E495" s="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6"/>
    </row>
    <row r="496" spans="5:67">
      <c r="E496" s="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6"/>
    </row>
    <row r="497" spans="5:67">
      <c r="E497" s="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6"/>
    </row>
    <row r="498" spans="5:67">
      <c r="E498" s="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6"/>
    </row>
    <row r="499" spans="5:67">
      <c r="E499" s="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6"/>
    </row>
    <row r="500" spans="5:67">
      <c r="E500" s="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6"/>
    </row>
    <row r="501" spans="5:67">
      <c r="E501" s="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6"/>
    </row>
    <row r="502" spans="5:67">
      <c r="E502" s="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6"/>
    </row>
    <row r="503" spans="5:67">
      <c r="E503" s="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6"/>
    </row>
    <row r="504" spans="5:67">
      <c r="E504" s="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6"/>
    </row>
    <row r="505" spans="5:67">
      <c r="E505" s="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6"/>
    </row>
    <row r="506" spans="5:67">
      <c r="E506" s="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6"/>
    </row>
    <row r="507" spans="5:67">
      <c r="E507" s="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6"/>
    </row>
    <row r="508" spans="5:67">
      <c r="E508" s="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6"/>
    </row>
    <row r="509" spans="5:67">
      <c r="E509" s="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6"/>
    </row>
    <row r="510" spans="5:67">
      <c r="E510" s="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6"/>
    </row>
    <row r="511" spans="5:67">
      <c r="E511" s="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6"/>
    </row>
    <row r="512" spans="5:67">
      <c r="E512" s="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6"/>
    </row>
    <row r="513" spans="5:67">
      <c r="E513" s="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6"/>
    </row>
    <row r="514" spans="5:67">
      <c r="E514" s="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6"/>
    </row>
    <row r="515" spans="5:67">
      <c r="E515" s="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6"/>
    </row>
    <row r="516" spans="5:67">
      <c r="E516" s="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6"/>
    </row>
    <row r="517" spans="5:67">
      <c r="E517" s="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6"/>
    </row>
    <row r="518" spans="5:67">
      <c r="E518" s="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6"/>
    </row>
    <row r="519" spans="5:67">
      <c r="E519" s="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6"/>
    </row>
    <row r="520" spans="5:67">
      <c r="E520" s="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6"/>
    </row>
    <row r="521" spans="5:67">
      <c r="E521" s="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6"/>
    </row>
    <row r="522" spans="5:67">
      <c r="E522" s="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6"/>
    </row>
    <row r="523" spans="5:67">
      <c r="E523" s="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6"/>
    </row>
    <row r="524" spans="5:67">
      <c r="E524" s="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6"/>
    </row>
    <row r="525" spans="5:67">
      <c r="E525" s="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6"/>
    </row>
    <row r="526" spans="5:67">
      <c r="E526" s="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6"/>
    </row>
    <row r="527" spans="5:67">
      <c r="E527" s="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6"/>
    </row>
    <row r="528" spans="5:67">
      <c r="E528" s="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6"/>
    </row>
    <row r="529" spans="5:67">
      <c r="E529" s="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6"/>
    </row>
    <row r="530" spans="5:67">
      <c r="E530" s="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6"/>
    </row>
    <row r="531" spans="5:67">
      <c r="E531" s="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6"/>
    </row>
    <row r="532" spans="5:67">
      <c r="E532" s="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6"/>
    </row>
    <row r="533" spans="5:67">
      <c r="E533" s="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6"/>
    </row>
    <row r="534" spans="5:67">
      <c r="E534" s="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6"/>
    </row>
    <row r="535" spans="5:67">
      <c r="E535" s="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6"/>
    </row>
    <row r="536" spans="5:67">
      <c r="E536" s="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6"/>
    </row>
    <row r="537" spans="5:67">
      <c r="E537" s="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6"/>
    </row>
    <row r="538" spans="5:67">
      <c r="E538" s="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6"/>
    </row>
    <row r="539" spans="5:67">
      <c r="E539" s="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6"/>
    </row>
    <row r="540" spans="5:67">
      <c r="E540" s="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6"/>
    </row>
    <row r="541" spans="5:67">
      <c r="E541" s="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6"/>
    </row>
    <row r="542" spans="5:67">
      <c r="E542" s="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6"/>
    </row>
    <row r="543" spans="5:67">
      <c r="E543" s="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6"/>
    </row>
    <row r="544" spans="5:67">
      <c r="E544" s="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6"/>
    </row>
    <row r="545" spans="5:67">
      <c r="E545" s="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6"/>
    </row>
    <row r="546" spans="5:67">
      <c r="E546" s="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6"/>
    </row>
    <row r="547" spans="5:67">
      <c r="E547" s="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6"/>
    </row>
    <row r="548" spans="5:67">
      <c r="E548" s="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6"/>
    </row>
    <row r="549" spans="5:67">
      <c r="E549" s="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6"/>
    </row>
    <row r="550" spans="5:67">
      <c r="E550" s="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6"/>
    </row>
    <row r="551" spans="5:67">
      <c r="E551" s="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6"/>
    </row>
    <row r="552" spans="5:67">
      <c r="E552" s="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6"/>
    </row>
    <row r="553" spans="5:67">
      <c r="E553" s="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6"/>
    </row>
    <row r="554" spans="5:67">
      <c r="E554" s="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6"/>
    </row>
    <row r="555" spans="5:67">
      <c r="E555" s="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6"/>
    </row>
    <row r="556" spans="5:67">
      <c r="E556" s="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6"/>
    </row>
    <row r="557" spans="5:67">
      <c r="E557" s="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6"/>
    </row>
    <row r="558" spans="5:67">
      <c r="E558" s="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6"/>
    </row>
    <row r="559" spans="5:67">
      <c r="E559" s="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6"/>
    </row>
    <row r="560" spans="5:67">
      <c r="E560" s="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6"/>
    </row>
    <row r="561" spans="5:67">
      <c r="E561" s="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6"/>
    </row>
    <row r="562" spans="5:67">
      <c r="E562" s="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6"/>
    </row>
    <row r="563" spans="5:67">
      <c r="E563" s="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6"/>
    </row>
    <row r="564" spans="5:67">
      <c r="E564" s="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6"/>
    </row>
    <row r="565" spans="5:67">
      <c r="E565" s="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6"/>
    </row>
    <row r="566" spans="5:67">
      <c r="E566" s="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6"/>
    </row>
    <row r="567" spans="5:67">
      <c r="E567" s="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6"/>
    </row>
    <row r="568" spans="5:67">
      <c r="E568" s="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6"/>
    </row>
    <row r="569" spans="5:67">
      <c r="E569" s="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6"/>
    </row>
    <row r="570" spans="5:67">
      <c r="E570" s="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6"/>
    </row>
    <row r="571" spans="5:67">
      <c r="E571" s="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6"/>
    </row>
    <row r="572" spans="5:67">
      <c r="E572" s="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6"/>
    </row>
    <row r="573" spans="5:67">
      <c r="E573" s="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6"/>
    </row>
    <row r="574" spans="5:67">
      <c r="E574" s="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6"/>
    </row>
    <row r="575" spans="5:67">
      <c r="E575" s="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6"/>
    </row>
    <row r="576" spans="5:67">
      <c r="E576" s="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6"/>
    </row>
    <row r="577" spans="5:67">
      <c r="E577" s="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6"/>
    </row>
    <row r="578" spans="5:67">
      <c r="E578" s="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6"/>
    </row>
    <row r="579" spans="5:67">
      <c r="E579" s="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6"/>
    </row>
    <row r="580" spans="5:67">
      <c r="E580" s="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6"/>
    </row>
    <row r="581" spans="5:67">
      <c r="E581" s="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6"/>
    </row>
    <row r="582" spans="5:67">
      <c r="E582" s="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6"/>
    </row>
    <row r="583" spans="5:67">
      <c r="E583" s="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6"/>
    </row>
    <row r="584" spans="5:67">
      <c r="E584" s="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6"/>
    </row>
    <row r="585" spans="5:67">
      <c r="E585" s="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6"/>
    </row>
    <row r="586" spans="5:67">
      <c r="E586" s="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6"/>
    </row>
    <row r="587" spans="5:67">
      <c r="E587" s="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6"/>
    </row>
    <row r="588" spans="5:67">
      <c r="E588" s="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6"/>
    </row>
    <row r="589" spans="5:67">
      <c r="E589" s="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6"/>
    </row>
    <row r="590" spans="5:67">
      <c r="E590" s="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6"/>
    </row>
    <row r="591" spans="5:67">
      <c r="E591" s="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6"/>
    </row>
    <row r="592" spans="5:67">
      <c r="E592" s="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6"/>
    </row>
    <row r="593" spans="5:67">
      <c r="E593" s="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6"/>
    </row>
    <row r="594" spans="5:67">
      <c r="E594" s="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6"/>
    </row>
    <row r="595" spans="5:67">
      <c r="E595" s="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6"/>
    </row>
    <row r="596" spans="5:67">
      <c r="E596" s="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6"/>
    </row>
    <row r="597" spans="5:67">
      <c r="E597" s="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6"/>
    </row>
    <row r="598" spans="5:67">
      <c r="E598" s="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6"/>
    </row>
    <row r="599" spans="5:67">
      <c r="E599" s="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6"/>
    </row>
    <row r="600" spans="5:67">
      <c r="E600" s="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6"/>
    </row>
    <row r="601" spans="5:67">
      <c r="E601" s="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6"/>
    </row>
    <row r="602" spans="5:67">
      <c r="E602" s="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6"/>
    </row>
    <row r="603" spans="5:67">
      <c r="E603" s="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6"/>
    </row>
    <row r="604" spans="5:67">
      <c r="E604" s="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6"/>
    </row>
    <row r="605" spans="5:67">
      <c r="E605" s="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6"/>
    </row>
    <row r="606" spans="5:67">
      <c r="E606" s="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6"/>
    </row>
    <row r="607" spans="5:67">
      <c r="E607" s="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6"/>
    </row>
    <row r="608" spans="5:67">
      <c r="E608" s="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6"/>
    </row>
    <row r="609" spans="5:67">
      <c r="E609" s="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6"/>
    </row>
    <row r="610" spans="5:67">
      <c r="E610" s="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6"/>
    </row>
    <row r="611" spans="5:67">
      <c r="E611" s="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6"/>
    </row>
    <row r="612" spans="5:67">
      <c r="E612" s="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6"/>
    </row>
    <row r="613" spans="5:67">
      <c r="E613" s="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6"/>
    </row>
    <row r="614" spans="5:67">
      <c r="E614" s="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6"/>
    </row>
    <row r="615" spans="5:67">
      <c r="E615" s="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6"/>
    </row>
    <row r="616" spans="5:67">
      <c r="E616" s="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6"/>
    </row>
    <row r="617" spans="5:67">
      <c r="E617" s="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6"/>
    </row>
    <row r="618" spans="5:67">
      <c r="E618" s="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6"/>
    </row>
    <row r="619" spans="5:67">
      <c r="E619" s="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6"/>
    </row>
    <row r="620" spans="5:67">
      <c r="E620" s="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6"/>
    </row>
    <row r="621" spans="5:67">
      <c r="E621" s="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6"/>
    </row>
    <row r="622" spans="5:67">
      <c r="E622" s="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6"/>
    </row>
    <row r="623" spans="5:67">
      <c r="E623" s="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6"/>
    </row>
    <row r="624" spans="5:67">
      <c r="E624" s="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6"/>
    </row>
    <row r="625" spans="5:67">
      <c r="E625" s="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6"/>
    </row>
    <row r="626" spans="5:67">
      <c r="E626" s="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6"/>
    </row>
    <row r="627" spans="5:67">
      <c r="E627" s="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6"/>
    </row>
    <row r="628" spans="5:67">
      <c r="E628" s="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6"/>
    </row>
    <row r="629" spans="5:67">
      <c r="E629" s="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6"/>
    </row>
    <row r="630" spans="5:67">
      <c r="E630" s="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6"/>
    </row>
    <row r="631" spans="5:67">
      <c r="E631" s="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6"/>
    </row>
    <row r="632" spans="5:67">
      <c r="E632" s="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6"/>
    </row>
    <row r="633" spans="5:67">
      <c r="E633" s="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6"/>
    </row>
    <row r="634" spans="5:67">
      <c r="E634" s="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6"/>
    </row>
    <row r="635" spans="5:67">
      <c r="E635" s="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6"/>
    </row>
    <row r="636" spans="5:67">
      <c r="E636" s="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6"/>
    </row>
    <row r="637" spans="5:67">
      <c r="E637" s="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6"/>
    </row>
    <row r="638" spans="5:67">
      <c r="E638" s="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6"/>
    </row>
    <row r="639" spans="5:67">
      <c r="E639" s="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6"/>
    </row>
    <row r="640" spans="5:67">
      <c r="E640" s="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6"/>
    </row>
    <row r="641" spans="5:67">
      <c r="E641" s="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6"/>
    </row>
    <row r="642" spans="5:67">
      <c r="E642" s="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6"/>
    </row>
    <row r="643" spans="5:67">
      <c r="E643" s="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6"/>
    </row>
    <row r="644" spans="5:67">
      <c r="E644" s="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6"/>
    </row>
    <row r="645" spans="5:67">
      <c r="E645" s="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6"/>
    </row>
    <row r="646" spans="5:67">
      <c r="E646" s="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6"/>
    </row>
    <row r="647" spans="5:67">
      <c r="E647" s="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6"/>
    </row>
    <row r="648" spans="5:67">
      <c r="E648" s="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6"/>
    </row>
    <row r="649" spans="5:67">
      <c r="E649" s="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6"/>
    </row>
    <row r="650" spans="5:67">
      <c r="E650" s="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6"/>
    </row>
    <row r="651" spans="5:67">
      <c r="E651" s="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6"/>
    </row>
    <row r="652" spans="5:67">
      <c r="E652" s="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6"/>
    </row>
    <row r="653" spans="5:67">
      <c r="E653" s="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6"/>
    </row>
    <row r="654" spans="5:67">
      <c r="E654" s="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6"/>
    </row>
    <row r="655" spans="5:67">
      <c r="E655" s="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6"/>
    </row>
    <row r="656" spans="5:67">
      <c r="E656" s="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6"/>
    </row>
    <row r="657" spans="5:67">
      <c r="E657" s="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6"/>
    </row>
    <row r="658" spans="5:67">
      <c r="E658" s="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6"/>
    </row>
    <row r="659" spans="5:67">
      <c r="E659" s="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6"/>
    </row>
    <row r="660" spans="5:67">
      <c r="E660" s="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6"/>
    </row>
    <row r="661" spans="5:67">
      <c r="E661" s="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6"/>
    </row>
    <row r="662" spans="5:67">
      <c r="E662" s="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6"/>
    </row>
    <row r="663" spans="5:67">
      <c r="E663" s="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6"/>
    </row>
    <row r="664" spans="5:67">
      <c r="E664" s="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6"/>
    </row>
    <row r="665" spans="5:67">
      <c r="E665" s="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6"/>
    </row>
    <row r="666" spans="5:67">
      <c r="E666" s="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6"/>
    </row>
    <row r="667" spans="5:67">
      <c r="E667" s="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6"/>
    </row>
    <row r="668" spans="5:67">
      <c r="E668" s="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6"/>
    </row>
    <row r="669" spans="5:67">
      <c r="E669" s="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6"/>
    </row>
    <row r="670" spans="5:67">
      <c r="E670" s="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6"/>
    </row>
    <row r="671" spans="5:67">
      <c r="E671" s="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6"/>
    </row>
    <row r="672" spans="5:67">
      <c r="E672" s="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6"/>
    </row>
    <row r="673" spans="5:67">
      <c r="E673" s="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6"/>
    </row>
    <row r="674" spans="5:67">
      <c r="E674" s="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6"/>
    </row>
    <row r="675" spans="5:67">
      <c r="E675" s="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6"/>
    </row>
    <row r="676" spans="5:67">
      <c r="E676" s="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6"/>
    </row>
    <row r="677" spans="5:67">
      <c r="E677" s="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6"/>
    </row>
    <row r="678" spans="5:67">
      <c r="E678" s="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6"/>
    </row>
    <row r="679" spans="5:67">
      <c r="E679" s="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6"/>
    </row>
    <row r="680" spans="5:67">
      <c r="E680" s="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6"/>
    </row>
    <row r="681" spans="5:67">
      <c r="E681" s="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6"/>
    </row>
    <row r="682" spans="5:67">
      <c r="E682" s="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6"/>
    </row>
    <row r="683" spans="5:67">
      <c r="E683" s="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6"/>
    </row>
    <row r="684" spans="5:67">
      <c r="E684" s="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6"/>
    </row>
    <row r="685" spans="5:67">
      <c r="E685" s="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6"/>
    </row>
    <row r="686" spans="5:67">
      <c r="E686" s="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6"/>
    </row>
    <row r="687" spans="5:67">
      <c r="E687" s="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6"/>
    </row>
    <row r="688" spans="5:67">
      <c r="E688" s="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6"/>
    </row>
    <row r="689" spans="5:67">
      <c r="E689" s="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6"/>
    </row>
    <row r="690" spans="5:67">
      <c r="E690" s="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6"/>
    </row>
    <row r="691" spans="5:67">
      <c r="E691" s="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6"/>
    </row>
    <row r="692" spans="5:67">
      <c r="E692" s="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6"/>
    </row>
    <row r="693" spans="5:67">
      <c r="E693" s="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6"/>
    </row>
    <row r="694" spans="5:67">
      <c r="E694" s="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6"/>
    </row>
    <row r="695" spans="5:67">
      <c r="E695" s="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6"/>
    </row>
    <row r="696" spans="5:67">
      <c r="E696" s="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6"/>
    </row>
    <row r="697" spans="5:67">
      <c r="E697" s="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6"/>
    </row>
    <row r="698" spans="5:67">
      <c r="E698" s="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6"/>
    </row>
    <row r="699" spans="5:67">
      <c r="E699" s="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6"/>
    </row>
    <row r="700" spans="5:67">
      <c r="E700" s="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6"/>
    </row>
    <row r="701" spans="5:67">
      <c r="E701" s="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6"/>
    </row>
    <row r="702" spans="5:67">
      <c r="E702" s="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6"/>
    </row>
    <row r="703" spans="5:67">
      <c r="E703" s="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6"/>
    </row>
    <row r="704" spans="5:67">
      <c r="E704" s="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6"/>
    </row>
    <row r="705" spans="5:67">
      <c r="E705" s="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6"/>
    </row>
    <row r="706" spans="5:67">
      <c r="E706" s="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6"/>
    </row>
    <row r="707" spans="5:67">
      <c r="E707" s="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6"/>
    </row>
    <row r="708" spans="5:67">
      <c r="E708" s="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6"/>
    </row>
    <row r="709" spans="5:67">
      <c r="E709" s="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6"/>
    </row>
    <row r="710" spans="5:67">
      <c r="E710" s="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6"/>
    </row>
    <row r="711" spans="5:67">
      <c r="E711" s="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6"/>
    </row>
    <row r="712" spans="5:67">
      <c r="E712" s="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6"/>
    </row>
    <row r="713" spans="5:67">
      <c r="E713" s="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6"/>
    </row>
    <row r="714" spans="5:67">
      <c r="E714" s="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6"/>
    </row>
    <row r="715" spans="5:67">
      <c r="E715" s="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6"/>
    </row>
    <row r="716" spans="5:67">
      <c r="E716" s="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6"/>
    </row>
    <row r="717" spans="5:67">
      <c r="E717" s="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6"/>
    </row>
    <row r="718" spans="5:67">
      <c r="E718" s="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6"/>
    </row>
    <row r="719" spans="5:67">
      <c r="E719" s="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6"/>
    </row>
    <row r="720" spans="5:67">
      <c r="E720" s="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6"/>
    </row>
    <row r="721" spans="5:67">
      <c r="E721" s="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6"/>
    </row>
    <row r="722" spans="5:67">
      <c r="E722" s="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6"/>
    </row>
    <row r="723" spans="5:67">
      <c r="E723" s="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6"/>
    </row>
    <row r="724" spans="5:67">
      <c r="E724" s="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6"/>
    </row>
    <row r="725" spans="5:67">
      <c r="E725" s="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6"/>
    </row>
    <row r="726" spans="5:67">
      <c r="E726" s="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6"/>
    </row>
    <row r="727" spans="5:67">
      <c r="E727" s="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6"/>
    </row>
    <row r="728" spans="5:67">
      <c r="E728" s="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6"/>
    </row>
    <row r="729" spans="5:67">
      <c r="E729" s="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6"/>
    </row>
    <row r="730" spans="5:67">
      <c r="E730" s="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6"/>
    </row>
    <row r="731" spans="5:67">
      <c r="E731" s="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6"/>
    </row>
    <row r="732" spans="5:67">
      <c r="E732" s="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6"/>
    </row>
    <row r="733" spans="5:67">
      <c r="E733" s="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6"/>
    </row>
    <row r="734" spans="5:67">
      <c r="E734" s="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6"/>
    </row>
    <row r="735" spans="5:67">
      <c r="E735" s="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6"/>
    </row>
    <row r="736" spans="5:67">
      <c r="E736" s="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6"/>
    </row>
    <row r="737" spans="5:67">
      <c r="E737" s="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6"/>
    </row>
    <row r="738" spans="5:67">
      <c r="E738" s="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6"/>
    </row>
    <row r="739" spans="5:67">
      <c r="E739" s="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6"/>
    </row>
    <row r="740" spans="5:67">
      <c r="E740" s="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6"/>
    </row>
    <row r="741" spans="5:67">
      <c r="E741" s="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6"/>
    </row>
    <row r="742" spans="5:67">
      <c r="E742" s="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6"/>
    </row>
    <row r="743" spans="5:67">
      <c r="E743" s="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6"/>
    </row>
    <row r="744" spans="5:67">
      <c r="E744" s="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6"/>
    </row>
    <row r="745" spans="5:67">
      <c r="E745" s="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6"/>
    </row>
    <row r="746" spans="5:67">
      <c r="E746" s="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6"/>
    </row>
    <row r="747" spans="5:67">
      <c r="E747" s="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6"/>
    </row>
    <row r="748" spans="5:67">
      <c r="E748" s="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6"/>
    </row>
    <row r="749" spans="5:67">
      <c r="E749" s="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6"/>
    </row>
    <row r="750" spans="5:67">
      <c r="E750" s="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6"/>
    </row>
    <row r="751" spans="5:67">
      <c r="E751" s="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6"/>
    </row>
    <row r="752" spans="5:67">
      <c r="E752" s="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6"/>
    </row>
    <row r="753" spans="5:67">
      <c r="E753" s="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6"/>
    </row>
    <row r="754" spans="5:67">
      <c r="E754" s="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6"/>
    </row>
    <row r="755" spans="5:67">
      <c r="E755" s="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6"/>
    </row>
    <row r="756" spans="5:67">
      <c r="E756" s="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6"/>
    </row>
    <row r="757" spans="5:67">
      <c r="E757" s="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6"/>
    </row>
    <row r="758" spans="5:67">
      <c r="E758" s="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6"/>
    </row>
    <row r="759" spans="5:67">
      <c r="E759" s="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6"/>
    </row>
    <row r="760" spans="5:67">
      <c r="E760" s="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6"/>
    </row>
    <row r="761" spans="5:67">
      <c r="E761" s="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6"/>
    </row>
    <row r="762" spans="5:67">
      <c r="E762" s="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6"/>
    </row>
    <row r="763" spans="5:67">
      <c r="E763" s="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6"/>
    </row>
    <row r="764" spans="5:67">
      <c r="E764" s="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6"/>
    </row>
    <row r="765" spans="5:67">
      <c r="E765" s="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6"/>
    </row>
    <row r="766" spans="5:67">
      <c r="E766" s="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6"/>
    </row>
    <row r="767" spans="5:67">
      <c r="E767" s="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6"/>
    </row>
    <row r="768" spans="5:67">
      <c r="E768" s="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6"/>
    </row>
    <row r="769" spans="5:67">
      <c r="E769" s="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6"/>
    </row>
    <row r="770" spans="5:67">
      <c r="E770" s="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6"/>
    </row>
    <row r="771" spans="5:67">
      <c r="E771" s="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6"/>
    </row>
    <row r="772" spans="5:67">
      <c r="E772" s="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6"/>
    </row>
    <row r="773" spans="5:67">
      <c r="E773" s="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6"/>
    </row>
    <row r="774" spans="5:67">
      <c r="E774" s="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6"/>
    </row>
    <row r="775" spans="5:67">
      <c r="E775" s="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6"/>
    </row>
    <row r="776" spans="5:67">
      <c r="E776" s="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6"/>
    </row>
    <row r="777" spans="5:67">
      <c r="E777" s="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6"/>
    </row>
    <row r="778" spans="5:67">
      <c r="E778" s="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6"/>
    </row>
    <row r="779" spans="5:67">
      <c r="E779" s="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6"/>
    </row>
    <row r="780" spans="5:67">
      <c r="E780" s="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6"/>
    </row>
    <row r="781" spans="5:67">
      <c r="E781" s="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6"/>
    </row>
    <row r="782" spans="5:67">
      <c r="E782" s="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6"/>
    </row>
    <row r="783" spans="5:67">
      <c r="E783" s="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6"/>
    </row>
    <row r="784" spans="5:67">
      <c r="E784" s="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6"/>
    </row>
    <row r="785" spans="5:67">
      <c r="E785" s="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6"/>
    </row>
    <row r="786" spans="5:67">
      <c r="E786" s="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6"/>
    </row>
    <row r="787" spans="5:67">
      <c r="E787" s="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6"/>
    </row>
    <row r="788" spans="5:67">
      <c r="E788" s="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6"/>
    </row>
    <row r="789" spans="5:67">
      <c r="E789" s="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6"/>
    </row>
    <row r="790" spans="5:67">
      <c r="E790" s="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6"/>
    </row>
    <row r="791" spans="5:67">
      <c r="E791" s="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6"/>
    </row>
    <row r="792" spans="5:67">
      <c r="E792" s="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6"/>
    </row>
    <row r="793" spans="5:67">
      <c r="E793" s="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6"/>
    </row>
    <row r="794" spans="5:67">
      <c r="E794" s="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6"/>
    </row>
    <row r="795" spans="5:67">
      <c r="E795" s="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6"/>
    </row>
    <row r="796" spans="5:67">
      <c r="E796" s="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6"/>
    </row>
    <row r="797" spans="5:67">
      <c r="E797" s="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6"/>
    </row>
    <row r="798" spans="5:67">
      <c r="E798" s="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6"/>
    </row>
    <row r="799" spans="5:67">
      <c r="E799" s="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6"/>
    </row>
    <row r="800" spans="5:67">
      <c r="E800" s="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6"/>
    </row>
    <row r="801" spans="5:67">
      <c r="E801" s="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6"/>
    </row>
    <row r="802" spans="5:67">
      <c r="E802" s="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6"/>
    </row>
    <row r="803" spans="5:67">
      <c r="E803" s="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6"/>
    </row>
    <row r="804" spans="5:67">
      <c r="E804" s="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6"/>
    </row>
    <row r="805" spans="5:67">
      <c r="E805" s="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6"/>
    </row>
    <row r="806" spans="5:67">
      <c r="E806" s="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6"/>
    </row>
    <row r="807" spans="5:67">
      <c r="E807" s="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6"/>
    </row>
    <row r="808" spans="5:67">
      <c r="E808" s="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6"/>
    </row>
    <row r="809" spans="5:67">
      <c r="E809" s="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6"/>
    </row>
    <row r="810" spans="5:67">
      <c r="E810" s="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6"/>
    </row>
    <row r="811" spans="5:67">
      <c r="E811" s="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6"/>
    </row>
    <row r="812" spans="5:67">
      <c r="E812" s="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6"/>
    </row>
    <row r="813" spans="5:67">
      <c r="E813" s="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6"/>
    </row>
    <row r="814" spans="5:67">
      <c r="E814" s="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6"/>
    </row>
    <row r="815" spans="5:67">
      <c r="E815" s="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6"/>
    </row>
    <row r="816" spans="5:67">
      <c r="E816" s="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6"/>
    </row>
    <row r="817" spans="5:67">
      <c r="E817" s="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6"/>
    </row>
    <row r="818" spans="5:67">
      <c r="E818" s="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6"/>
    </row>
    <row r="819" spans="5:67">
      <c r="E819" s="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6"/>
    </row>
    <row r="820" spans="5:67">
      <c r="E820" s="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6"/>
    </row>
    <row r="821" spans="5:67">
      <c r="E821" s="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6"/>
    </row>
    <row r="822" spans="5:67">
      <c r="E822" s="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6"/>
    </row>
    <row r="823" spans="5:67">
      <c r="E823" s="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6"/>
    </row>
    <row r="824" spans="5:67">
      <c r="E824" s="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6"/>
    </row>
    <row r="825" spans="5:67">
      <c r="E825" s="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6"/>
    </row>
    <row r="826" spans="5:67">
      <c r="E826" s="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6"/>
    </row>
    <row r="827" spans="5:67">
      <c r="E827" s="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6"/>
    </row>
    <row r="828" spans="5:67">
      <c r="E828" s="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6"/>
    </row>
    <row r="829" spans="5:67">
      <c r="E829" s="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6"/>
    </row>
    <row r="830" spans="5:67">
      <c r="E830" s="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6"/>
    </row>
    <row r="831" spans="5:67">
      <c r="E831" s="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6"/>
    </row>
    <row r="832" spans="5:67">
      <c r="E832" s="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6"/>
    </row>
    <row r="833" spans="5:67">
      <c r="E833" s="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6"/>
    </row>
    <row r="834" spans="5:67">
      <c r="E834" s="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6"/>
    </row>
    <row r="835" spans="5:67">
      <c r="E835" s="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6"/>
    </row>
    <row r="836" spans="5:67">
      <c r="E836" s="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6"/>
    </row>
    <row r="837" spans="5:67">
      <c r="E837" s="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6"/>
    </row>
    <row r="838" spans="5:67">
      <c r="E838" s="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6"/>
    </row>
    <row r="839" spans="5:67">
      <c r="E839" s="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6"/>
    </row>
    <row r="840" spans="5:67">
      <c r="E840" s="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6"/>
    </row>
    <row r="841" spans="5:67">
      <c r="E841" s="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6"/>
    </row>
    <row r="842" spans="5:67">
      <c r="E842" s="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6"/>
    </row>
    <row r="843" spans="5:67">
      <c r="E843" s="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6"/>
    </row>
    <row r="844" spans="5:67">
      <c r="E844" s="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6"/>
    </row>
    <row r="845" spans="5:67">
      <c r="E845" s="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6"/>
    </row>
    <row r="846" spans="5:67">
      <c r="E846" s="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6"/>
    </row>
    <row r="847" spans="5:67">
      <c r="E847" s="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6"/>
    </row>
    <row r="848" spans="5:67">
      <c r="E848" s="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6"/>
    </row>
    <row r="849" spans="5:67">
      <c r="E849" s="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6"/>
    </row>
    <row r="850" spans="5:67">
      <c r="E850" s="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6"/>
    </row>
    <row r="851" spans="5:67">
      <c r="E851" s="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6"/>
    </row>
    <row r="852" spans="5:67">
      <c r="E852" s="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6"/>
    </row>
    <row r="853" spans="5:67">
      <c r="E853" s="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6"/>
    </row>
    <row r="854" spans="5:67">
      <c r="E854" s="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6"/>
    </row>
    <row r="855" spans="5:67">
      <c r="E855" s="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6"/>
    </row>
    <row r="856" spans="5:67">
      <c r="E856" s="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6"/>
    </row>
    <row r="857" spans="5:67">
      <c r="E857" s="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6"/>
    </row>
    <row r="858" spans="5:67">
      <c r="E858" s="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6"/>
    </row>
    <row r="859" spans="5:67">
      <c r="E859" s="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6"/>
    </row>
    <row r="860" spans="5:67">
      <c r="E860" s="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6"/>
    </row>
    <row r="861" spans="5:67">
      <c r="E861" s="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6"/>
    </row>
    <row r="862" spans="5:67">
      <c r="E862" s="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6"/>
    </row>
    <row r="863" spans="5:67">
      <c r="E863" s="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6"/>
    </row>
    <row r="864" spans="5:67">
      <c r="E864" s="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6"/>
    </row>
    <row r="865" spans="5:67">
      <c r="E865" s="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6"/>
    </row>
    <row r="866" spans="5:67">
      <c r="E866" s="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6"/>
    </row>
    <row r="867" spans="5:67">
      <c r="E867" s="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6"/>
    </row>
    <row r="868" spans="5:67">
      <c r="E868" s="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6"/>
    </row>
    <row r="869" spans="5:67">
      <c r="E869" s="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6"/>
    </row>
    <row r="870" spans="5:67">
      <c r="E870" s="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6"/>
    </row>
    <row r="871" spans="5:67">
      <c r="E871" s="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6"/>
    </row>
    <row r="872" spans="5:67">
      <c r="E872" s="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6"/>
    </row>
    <row r="873" spans="5:67">
      <c r="E873" s="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6"/>
    </row>
    <row r="874" spans="5:67">
      <c r="E874" s="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6"/>
    </row>
    <row r="875" spans="5:67">
      <c r="E875" s="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6"/>
    </row>
    <row r="876" spans="5:67">
      <c r="E876" s="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6"/>
    </row>
    <row r="877" spans="5:67">
      <c r="E877" s="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6"/>
    </row>
    <row r="878" spans="5:67">
      <c r="E878" s="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6"/>
    </row>
    <row r="879" spans="5:67">
      <c r="E879" s="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6"/>
    </row>
    <row r="880" spans="5:67">
      <c r="E880" s="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6"/>
    </row>
    <row r="881" spans="5:67">
      <c r="E881" s="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6"/>
    </row>
    <row r="882" spans="5:67">
      <c r="E882" s="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6"/>
    </row>
    <row r="883" spans="5:67">
      <c r="E883" s="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6"/>
    </row>
    <row r="884" spans="5:67">
      <c r="E884" s="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6"/>
    </row>
    <row r="885" spans="5:67">
      <c r="E885" s="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6"/>
    </row>
    <row r="886" spans="5:67">
      <c r="E886" s="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6"/>
    </row>
    <row r="887" spans="5:67">
      <c r="E887" s="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6"/>
    </row>
    <row r="888" spans="5:67">
      <c r="E888" s="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6"/>
    </row>
    <row r="889" spans="5:67">
      <c r="E889" s="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6"/>
    </row>
    <row r="890" spans="5:67">
      <c r="E890" s="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6"/>
    </row>
    <row r="891" spans="5:67">
      <c r="E891" s="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6"/>
    </row>
    <row r="892" spans="5:67">
      <c r="E892" s="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6"/>
    </row>
    <row r="893" spans="5:67">
      <c r="E893" s="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6"/>
    </row>
    <row r="894" spans="5:67">
      <c r="E894" s="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6"/>
    </row>
    <row r="895" spans="5:67">
      <c r="E895" s="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6"/>
    </row>
    <row r="896" spans="5:67">
      <c r="E896" s="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6"/>
    </row>
    <row r="897" spans="5:67">
      <c r="E897" s="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6"/>
    </row>
    <row r="898" spans="5:67">
      <c r="E898" s="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6"/>
    </row>
    <row r="899" spans="5:67">
      <c r="E899" s="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6"/>
    </row>
    <row r="900" spans="5:67">
      <c r="E900" s="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6"/>
    </row>
    <row r="901" spans="5:67">
      <c r="E901" s="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6"/>
    </row>
    <row r="902" spans="5:67">
      <c r="E902" s="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6"/>
    </row>
    <row r="903" spans="5:67">
      <c r="E903" s="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6"/>
    </row>
    <row r="904" spans="5:67">
      <c r="E904" s="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6"/>
    </row>
    <row r="905" spans="5:67">
      <c r="E905" s="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6"/>
    </row>
    <row r="906" spans="5:67">
      <c r="E906" s="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6"/>
    </row>
    <row r="907" spans="5:67">
      <c r="E907" s="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6"/>
    </row>
    <row r="908" spans="5:67">
      <c r="E908" s="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6"/>
    </row>
    <row r="909" spans="5:67">
      <c r="E909" s="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6"/>
    </row>
    <row r="910" spans="5:67">
      <c r="E910" s="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6"/>
    </row>
    <row r="911" spans="5:67">
      <c r="E911" s="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6"/>
    </row>
    <row r="912" spans="5:67">
      <c r="E912" s="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6"/>
    </row>
    <row r="913" spans="5:67">
      <c r="E913" s="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6"/>
    </row>
    <row r="914" spans="5:67">
      <c r="E914" s="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6"/>
    </row>
    <row r="915" spans="5:67">
      <c r="E915" s="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6"/>
    </row>
    <row r="916" spans="5:67">
      <c r="E916" s="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6"/>
    </row>
    <row r="917" spans="5:67">
      <c r="E917" s="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6"/>
    </row>
    <row r="918" spans="5:67">
      <c r="E918" s="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6"/>
    </row>
    <row r="919" spans="5:67">
      <c r="E919" s="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6"/>
    </row>
    <row r="920" spans="5:67">
      <c r="E920" s="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6"/>
    </row>
    <row r="921" spans="5:67">
      <c r="E921" s="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6"/>
    </row>
    <row r="922" spans="5:67">
      <c r="E922" s="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6"/>
    </row>
    <row r="923" spans="5:67">
      <c r="E923" s="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6"/>
    </row>
    <row r="924" spans="5:67">
      <c r="E924" s="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6"/>
    </row>
    <row r="925" spans="5:67">
      <c r="E925" s="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6"/>
    </row>
    <row r="926" spans="5:67">
      <c r="E926" s="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6"/>
    </row>
    <row r="927" spans="5:67">
      <c r="E927" s="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6"/>
    </row>
    <row r="928" spans="5:67">
      <c r="E928" s="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6"/>
    </row>
    <row r="929" spans="5:67">
      <c r="E929" s="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6"/>
    </row>
    <row r="930" spans="5:67">
      <c r="E930" s="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6"/>
    </row>
    <row r="931" spans="5:67">
      <c r="E931" s="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6"/>
    </row>
    <row r="932" spans="5:67">
      <c r="E932" s="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6"/>
    </row>
    <row r="933" spans="5:67">
      <c r="E933" s="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6"/>
    </row>
    <row r="934" spans="5:67">
      <c r="E934" s="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6"/>
    </row>
    <row r="935" spans="5:67">
      <c r="E935" s="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6"/>
    </row>
    <row r="936" spans="5:67">
      <c r="E936" s="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6"/>
    </row>
    <row r="937" spans="5:67">
      <c r="E937" s="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6"/>
    </row>
    <row r="938" spans="5:67">
      <c r="E938" s="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6"/>
    </row>
    <row r="939" spans="5:67">
      <c r="E939" s="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6"/>
    </row>
    <row r="940" spans="5:67">
      <c r="E940" s="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6"/>
    </row>
    <row r="941" spans="5:67">
      <c r="E941" s="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6"/>
    </row>
    <row r="942" spans="5:67">
      <c r="E942" s="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6"/>
    </row>
    <row r="943" spans="5:67">
      <c r="E943" s="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6"/>
    </row>
    <row r="944" spans="5:67">
      <c r="E944" s="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6"/>
    </row>
    <row r="945" spans="5:67">
      <c r="E945" s="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6"/>
    </row>
    <row r="946" spans="5:67">
      <c r="E946" s="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6"/>
    </row>
    <row r="947" spans="5:67">
      <c r="E947" s="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6"/>
    </row>
    <row r="948" spans="5:67">
      <c r="E948" s="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6"/>
    </row>
    <row r="949" spans="5:67">
      <c r="E949" s="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6"/>
    </row>
    <row r="950" spans="5:67">
      <c r="E950" s="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6"/>
    </row>
    <row r="951" spans="5:67">
      <c r="E951" s="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6"/>
    </row>
    <row r="952" spans="5:67">
      <c r="E952" s="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6"/>
    </row>
    <row r="953" spans="5:67">
      <c r="E953" s="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6"/>
    </row>
    <row r="954" spans="5:67">
      <c r="E954" s="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6"/>
    </row>
    <row r="955" spans="5:67">
      <c r="E955" s="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6"/>
    </row>
    <row r="956" spans="5:67">
      <c r="E956" s="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6"/>
    </row>
    <row r="957" spans="5:67">
      <c r="E957" s="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6"/>
    </row>
    <row r="958" spans="5:67">
      <c r="E958" s="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6"/>
    </row>
    <row r="959" spans="5:67">
      <c r="E959" s="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6"/>
    </row>
    <row r="960" spans="5:67">
      <c r="E960" s="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6"/>
    </row>
    <row r="961" spans="5:67">
      <c r="E961" s="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6"/>
    </row>
    <row r="962" spans="5:67">
      <c r="E962" s="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6"/>
    </row>
    <row r="963" spans="5:67">
      <c r="E963" s="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6"/>
    </row>
    <row r="964" spans="5:67">
      <c r="E964" s="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6"/>
    </row>
    <row r="965" spans="5:67">
      <c r="E965" s="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6"/>
    </row>
    <row r="966" spans="5:67">
      <c r="E966" s="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6"/>
    </row>
    <row r="967" spans="5:67">
      <c r="E967" s="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6"/>
    </row>
    <row r="968" spans="5:67">
      <c r="E968" s="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6"/>
    </row>
    <row r="969" spans="5:67">
      <c r="E969" s="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6"/>
    </row>
    <row r="970" spans="5:67">
      <c r="E970" s="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6"/>
    </row>
    <row r="971" spans="5:67">
      <c r="E971" s="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6"/>
    </row>
    <row r="972" spans="5:67">
      <c r="E972" s="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6"/>
    </row>
    <row r="973" spans="5:67">
      <c r="E973" s="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6"/>
    </row>
    <row r="974" spans="5:67">
      <c r="E974" s="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6"/>
    </row>
    <row r="975" spans="5:67">
      <c r="E975" s="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6"/>
    </row>
    <row r="976" spans="5:67">
      <c r="E976" s="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6"/>
    </row>
    <row r="977" spans="5:67">
      <c r="E977" s="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6"/>
    </row>
    <row r="978" spans="5:67">
      <c r="E978" s="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6"/>
    </row>
    <row r="979" spans="5:67">
      <c r="E979" s="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6"/>
    </row>
    <row r="980" spans="5:67">
      <c r="E980" s="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6"/>
    </row>
    <row r="981" spans="5:67">
      <c r="E981" s="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6"/>
    </row>
    <row r="982" spans="5:67">
      <c r="E982" s="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6"/>
    </row>
    <row r="983" spans="5:67">
      <c r="E983" s="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6"/>
    </row>
    <row r="984" spans="5:67">
      <c r="E984" s="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6"/>
    </row>
    <row r="985" spans="5:67">
      <c r="E985" s="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6"/>
    </row>
    <row r="986" spans="5:67">
      <c r="E986" s="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6"/>
    </row>
    <row r="987" spans="5:67">
      <c r="E987" s="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6"/>
    </row>
    <row r="988" spans="5:67">
      <c r="E988" s="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6"/>
    </row>
    <row r="989" spans="5:67">
      <c r="E989" s="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6"/>
    </row>
    <row r="990" spans="5:67">
      <c r="E990" s="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6"/>
    </row>
    <row r="991" spans="5:67">
      <c r="E991" s="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6"/>
    </row>
    <row r="992" spans="5:67">
      <c r="E992" s="1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6"/>
    </row>
    <row r="993" spans="5:67">
      <c r="E993" s="1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6"/>
    </row>
    <row r="994" spans="5:67">
      <c r="E994" s="1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6"/>
    </row>
    <row r="995" spans="5:67">
      <c r="E995" s="1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6"/>
    </row>
    <row r="996" spans="5:67">
      <c r="E996" s="1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6"/>
    </row>
    <row r="997" spans="5:67">
      <c r="E997" s="1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6"/>
    </row>
    <row r="998" spans="5:67">
      <c r="E998" s="1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6"/>
    </row>
    <row r="999" spans="5:67">
      <c r="E999" s="1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6"/>
    </row>
    <row r="1000" spans="5:67">
      <c r="E1000" s="1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6"/>
    </row>
    <row r="1001" spans="5:67">
      <c r="E1001" s="1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6"/>
    </row>
    <row r="1002" spans="5:67">
      <c r="E1002" s="1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6"/>
    </row>
    <row r="1003" spans="5:67">
      <c r="E1003" s="1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6"/>
    </row>
    <row r="1004" spans="5:67">
      <c r="E1004" s="1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6"/>
    </row>
    <row r="1005" spans="5:67">
      <c r="E1005" s="1"/>
      <c r="F1005" s="14"/>
      <c r="G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6"/>
    </row>
    <row r="1006" spans="5:67">
      <c r="E1006" s="1"/>
      <c r="F1006" s="14"/>
      <c r="G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6"/>
    </row>
    <row r="1007" spans="5:67">
      <c r="E1007" s="1"/>
      <c r="F1007" s="14"/>
      <c r="G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6"/>
    </row>
    <row r="1008" spans="5:67">
      <c r="E1008" s="1"/>
      <c r="F1008" s="14"/>
      <c r="G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6"/>
    </row>
    <row r="1009" spans="5:67">
      <c r="E1009" s="1"/>
      <c r="F1009" s="14"/>
      <c r="G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6"/>
    </row>
    <row r="1010" spans="5:67">
      <c r="E1010" s="1"/>
      <c r="F1010" s="14"/>
      <c r="G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  <c r="BI1010" s="14"/>
      <c r="BJ1010" s="14"/>
      <c r="BK1010" s="14"/>
      <c r="BL1010" s="14"/>
      <c r="BM1010" s="14"/>
      <c r="BN1010" s="14"/>
      <c r="BO1010" s="16"/>
    </row>
  </sheetData>
  <sheetProtection algorithmName="SHA-512" hashValue="7ZIqpTIsQu26aacYApH7c8gdgmipaYGW+ctUz96BQal7B77yR8X0Mw4iv3cbZZ8uyx3rZ04pwLTEcyf8qSzmkg==" saltValue="aiVP+rPJFkt3I9bGdlA67g==" spinCount="100000" sheet="1" scenarios="1"/>
  <mergeCells count="332">
    <mergeCell ref="A1:BO1"/>
    <mergeCell ref="A2:BO2"/>
    <mergeCell ref="A3:A4"/>
    <mergeCell ref="B3:B4"/>
    <mergeCell ref="C3:C4"/>
    <mergeCell ref="D3:D4"/>
    <mergeCell ref="E3:F3"/>
    <mergeCell ref="G3:H3"/>
    <mergeCell ref="I3:J3"/>
    <mergeCell ref="K3:L3"/>
    <mergeCell ref="AC3:AD3"/>
    <mergeCell ref="AE3:AF3"/>
    <mergeCell ref="AG3:AH3"/>
    <mergeCell ref="AI3:AJ3"/>
    <mergeCell ref="M3:N3"/>
    <mergeCell ref="O3:P3"/>
    <mergeCell ref="Q3:R3"/>
    <mergeCell ref="S3:T3"/>
    <mergeCell ref="U3:V3"/>
    <mergeCell ref="W3:X3"/>
    <mergeCell ref="BI3:BJ3"/>
    <mergeCell ref="BK3:BL3"/>
    <mergeCell ref="BM3:BN3"/>
    <mergeCell ref="BO3:BO4"/>
    <mergeCell ref="BP3:BP4"/>
    <mergeCell ref="E4:F4"/>
    <mergeCell ref="G4:H4"/>
    <mergeCell ref="I4:J4"/>
    <mergeCell ref="K4:L4"/>
    <mergeCell ref="M4:N4"/>
    <mergeCell ref="AW3:AX3"/>
    <mergeCell ref="AY3:AZ3"/>
    <mergeCell ref="BA3:BB3"/>
    <mergeCell ref="BC3:BD3"/>
    <mergeCell ref="BE3:BF3"/>
    <mergeCell ref="BG3:BH3"/>
    <mergeCell ref="AK3:AL3"/>
    <mergeCell ref="AM3:AN3"/>
    <mergeCell ref="AO3:AP3"/>
    <mergeCell ref="AQ3:AR3"/>
    <mergeCell ref="AS3:AT3"/>
    <mergeCell ref="AU3:AV3"/>
    <mergeCell ref="Y3:Z3"/>
    <mergeCell ref="AA3:AB3"/>
    <mergeCell ref="AU4:AV4"/>
    <mergeCell ref="AW4:AX4"/>
    <mergeCell ref="AA4:AB4"/>
    <mergeCell ref="AC4:AD4"/>
    <mergeCell ref="AE4:AF4"/>
    <mergeCell ref="AG4:AH4"/>
    <mergeCell ref="AI4:AJ4"/>
    <mergeCell ref="AK4:AL4"/>
    <mergeCell ref="O4:P4"/>
    <mergeCell ref="Q4:R4"/>
    <mergeCell ref="S4:T4"/>
    <mergeCell ref="U4:V4"/>
    <mergeCell ref="W4:X4"/>
    <mergeCell ref="Y4:Z4"/>
    <mergeCell ref="Y29:Z29"/>
    <mergeCell ref="AA29:AB29"/>
    <mergeCell ref="AC29:AD29"/>
    <mergeCell ref="AE29:AF29"/>
    <mergeCell ref="BK4:BL4"/>
    <mergeCell ref="BM4:BN4"/>
    <mergeCell ref="E29:F29"/>
    <mergeCell ref="G29:H29"/>
    <mergeCell ref="I29:J29"/>
    <mergeCell ref="K29:L29"/>
    <mergeCell ref="M29:N29"/>
    <mergeCell ref="O29:P29"/>
    <mergeCell ref="Q29:R29"/>
    <mergeCell ref="S29:T29"/>
    <mergeCell ref="AY4:AZ4"/>
    <mergeCell ref="BA4:BB4"/>
    <mergeCell ref="BC4:BD4"/>
    <mergeCell ref="BE4:BF4"/>
    <mergeCell ref="BG4:BH4"/>
    <mergeCell ref="BI4:BJ4"/>
    <mergeCell ref="AM4:AN4"/>
    <mergeCell ref="AO4:AP4"/>
    <mergeCell ref="AQ4:AR4"/>
    <mergeCell ref="AS4:AT4"/>
    <mergeCell ref="BE29:BF29"/>
    <mergeCell ref="BG29:BH29"/>
    <mergeCell ref="BI29:BJ29"/>
    <mergeCell ref="BK29:BL29"/>
    <mergeCell ref="BM29:BN29"/>
    <mergeCell ref="E30:F30"/>
    <mergeCell ref="G30:H30"/>
    <mergeCell ref="I30:J30"/>
    <mergeCell ref="K30:L30"/>
    <mergeCell ref="M30:N30"/>
    <mergeCell ref="AS29:AT29"/>
    <mergeCell ref="AU29:AV29"/>
    <mergeCell ref="AW29:AX29"/>
    <mergeCell ref="AY29:AZ29"/>
    <mergeCell ref="BA29:BB29"/>
    <mergeCell ref="BC29:BD29"/>
    <mergeCell ref="AG29:AH29"/>
    <mergeCell ref="AI29:AJ29"/>
    <mergeCell ref="AK29:AL29"/>
    <mergeCell ref="AM29:AN29"/>
    <mergeCell ref="AO29:AP29"/>
    <mergeCell ref="AQ29:AR29"/>
    <mergeCell ref="U29:V29"/>
    <mergeCell ref="W29:X29"/>
    <mergeCell ref="AU30:AV30"/>
    <mergeCell ref="AW30:AX30"/>
    <mergeCell ref="AA30:AB30"/>
    <mergeCell ref="AC30:AD30"/>
    <mergeCell ref="AE30:AF30"/>
    <mergeCell ref="AG30:AH30"/>
    <mergeCell ref="AI30:AJ30"/>
    <mergeCell ref="AK30:AL30"/>
    <mergeCell ref="O30:P30"/>
    <mergeCell ref="Q30:R30"/>
    <mergeCell ref="S30:T30"/>
    <mergeCell ref="U30:V30"/>
    <mergeCell ref="W30:X30"/>
    <mergeCell ref="Y30:Z30"/>
    <mergeCell ref="Y31:Z31"/>
    <mergeCell ref="AA31:AB31"/>
    <mergeCell ref="AC31:AD31"/>
    <mergeCell ref="AE31:AF31"/>
    <mergeCell ref="BK30:BL30"/>
    <mergeCell ref="BM30:BN30"/>
    <mergeCell ref="E31:F31"/>
    <mergeCell ref="G31:H31"/>
    <mergeCell ref="I31:J31"/>
    <mergeCell ref="K31:L31"/>
    <mergeCell ref="M31:N31"/>
    <mergeCell ref="O31:P31"/>
    <mergeCell ref="Q31:R31"/>
    <mergeCell ref="S31:T31"/>
    <mergeCell ref="AY30:AZ30"/>
    <mergeCell ref="BA30:BB30"/>
    <mergeCell ref="BC30:BD30"/>
    <mergeCell ref="BE30:BF30"/>
    <mergeCell ref="BG30:BH30"/>
    <mergeCell ref="BI30:BJ30"/>
    <mergeCell ref="AM30:AN30"/>
    <mergeCell ref="AO30:AP30"/>
    <mergeCell ref="AQ30:AR30"/>
    <mergeCell ref="AS30:AT30"/>
    <mergeCell ref="BE31:BF31"/>
    <mergeCell ref="BG31:BH31"/>
    <mergeCell ref="BI31:BJ31"/>
    <mergeCell ref="BK31:BL31"/>
    <mergeCell ref="BM31:BN31"/>
    <mergeCell ref="E32:F32"/>
    <mergeCell ref="G32:H32"/>
    <mergeCell ref="I32:J32"/>
    <mergeCell ref="K32:L32"/>
    <mergeCell ref="M32:N32"/>
    <mergeCell ref="AS31:AT31"/>
    <mergeCell ref="AU31:AV31"/>
    <mergeCell ref="AW31:AX31"/>
    <mergeCell ref="AY31:AZ31"/>
    <mergeCell ref="BA31:BB31"/>
    <mergeCell ref="BC31:BD31"/>
    <mergeCell ref="AG31:AH31"/>
    <mergeCell ref="AI31:AJ31"/>
    <mergeCell ref="AK31:AL31"/>
    <mergeCell ref="AM31:AN31"/>
    <mergeCell ref="AO31:AP31"/>
    <mergeCell ref="AQ31:AR31"/>
    <mergeCell ref="U31:V31"/>
    <mergeCell ref="W31:X31"/>
    <mergeCell ref="AE32:AF32"/>
    <mergeCell ref="AG32:AH32"/>
    <mergeCell ref="AI32:AJ32"/>
    <mergeCell ref="AK32:AL32"/>
    <mergeCell ref="O32:P32"/>
    <mergeCell ref="Q32:R32"/>
    <mergeCell ref="S32:T32"/>
    <mergeCell ref="U32:V32"/>
    <mergeCell ref="W32:X32"/>
    <mergeCell ref="Y32:Z32"/>
    <mergeCell ref="BK32:BL32"/>
    <mergeCell ref="BM32:BN32"/>
    <mergeCell ref="E33:F33"/>
    <mergeCell ref="G33:H33"/>
    <mergeCell ref="I33:J33"/>
    <mergeCell ref="K33:L33"/>
    <mergeCell ref="M33:N33"/>
    <mergeCell ref="O33:P33"/>
    <mergeCell ref="Q33:R33"/>
    <mergeCell ref="S33:T33"/>
    <mergeCell ref="AY32:AZ32"/>
    <mergeCell ref="BA32:BB32"/>
    <mergeCell ref="BC32:BD32"/>
    <mergeCell ref="BE32:BF32"/>
    <mergeCell ref="BG32:BH32"/>
    <mergeCell ref="BI32:BJ32"/>
    <mergeCell ref="AM32:AN32"/>
    <mergeCell ref="AO32:AP32"/>
    <mergeCell ref="AQ32:AR32"/>
    <mergeCell ref="AS32:AT32"/>
    <mergeCell ref="AU32:AV32"/>
    <mergeCell ref="AW32:AX32"/>
    <mergeCell ref="AA32:AB32"/>
    <mergeCell ref="AC32:AD32"/>
    <mergeCell ref="BK33:BL33"/>
    <mergeCell ref="BM33:BN33"/>
    <mergeCell ref="E34:F34"/>
    <mergeCell ref="G34:H34"/>
    <mergeCell ref="I34:J34"/>
    <mergeCell ref="K34:L34"/>
    <mergeCell ref="M34:N34"/>
    <mergeCell ref="AS33:AT33"/>
    <mergeCell ref="AU33:AV33"/>
    <mergeCell ref="AW33:AX33"/>
    <mergeCell ref="AY33:AZ33"/>
    <mergeCell ref="BA33:BB33"/>
    <mergeCell ref="BC33:BD33"/>
    <mergeCell ref="AG33:AH33"/>
    <mergeCell ref="AI33:AJ33"/>
    <mergeCell ref="AK33:AL33"/>
    <mergeCell ref="AM33:AN33"/>
    <mergeCell ref="AO33:AP33"/>
    <mergeCell ref="AQ33:AR33"/>
    <mergeCell ref="U33:V33"/>
    <mergeCell ref="W33:X33"/>
    <mergeCell ref="Y33:Z33"/>
    <mergeCell ref="AA33:AB33"/>
    <mergeCell ref="AC33:AD33"/>
    <mergeCell ref="O34:P34"/>
    <mergeCell ref="Q34:R34"/>
    <mergeCell ref="S34:T34"/>
    <mergeCell ref="U34:V34"/>
    <mergeCell ref="W34:X34"/>
    <mergeCell ref="Y34:Z34"/>
    <mergeCell ref="BE33:BF33"/>
    <mergeCell ref="BG33:BH33"/>
    <mergeCell ref="BI33:BJ33"/>
    <mergeCell ref="AE33:AF33"/>
    <mergeCell ref="AQ34:AR34"/>
    <mergeCell ref="AS34:AT34"/>
    <mergeCell ref="AU34:AV34"/>
    <mergeCell ref="AW34:AX34"/>
    <mergeCell ref="AA34:AB34"/>
    <mergeCell ref="AC34:AD34"/>
    <mergeCell ref="AE34:AF34"/>
    <mergeCell ref="AG34:AH34"/>
    <mergeCell ref="AI34:AJ34"/>
    <mergeCell ref="AK34:AL34"/>
    <mergeCell ref="W35:X35"/>
    <mergeCell ref="Y35:Z35"/>
    <mergeCell ref="AA35:AB35"/>
    <mergeCell ref="AC35:AD35"/>
    <mergeCell ref="AE35:AF35"/>
    <mergeCell ref="AG35:AH35"/>
    <mergeCell ref="BK34:BL34"/>
    <mergeCell ref="BM34:BN34"/>
    <mergeCell ref="E35:H35"/>
    <mergeCell ref="I35:J35"/>
    <mergeCell ref="K35:L35"/>
    <mergeCell ref="M35:N35"/>
    <mergeCell ref="O35:P35"/>
    <mergeCell ref="Q35:R35"/>
    <mergeCell ref="S35:T35"/>
    <mergeCell ref="U35:V35"/>
    <mergeCell ref="AY34:AZ34"/>
    <mergeCell ref="BA34:BB34"/>
    <mergeCell ref="BC34:BD34"/>
    <mergeCell ref="BE34:BF34"/>
    <mergeCell ref="BG34:BH34"/>
    <mergeCell ref="BI34:BJ34"/>
    <mergeCell ref="AM34:AN34"/>
    <mergeCell ref="AO34:AP34"/>
    <mergeCell ref="A38:D38"/>
    <mergeCell ref="H38:I38"/>
    <mergeCell ref="J38:BO38"/>
    <mergeCell ref="A39:D39"/>
    <mergeCell ref="H39:I39"/>
    <mergeCell ref="J39:BO39"/>
    <mergeCell ref="BG35:BH35"/>
    <mergeCell ref="BI35:BJ35"/>
    <mergeCell ref="BK35:BL35"/>
    <mergeCell ref="BM35:BN35"/>
    <mergeCell ref="A37:D37"/>
    <mergeCell ref="H37:AL37"/>
    <mergeCell ref="AU35:AV35"/>
    <mergeCell ref="AW35:AX35"/>
    <mergeCell ref="AY35:AZ35"/>
    <mergeCell ref="BA35:BB35"/>
    <mergeCell ref="BC35:BD35"/>
    <mergeCell ref="BE35:BF35"/>
    <mergeCell ref="AI35:AJ35"/>
    <mergeCell ref="AK35:AL35"/>
    <mergeCell ref="AM35:AN35"/>
    <mergeCell ref="AO35:AP35"/>
    <mergeCell ref="AQ35:AR35"/>
    <mergeCell ref="AS35:AT35"/>
    <mergeCell ref="H50:I50"/>
    <mergeCell ref="J50:BO50"/>
    <mergeCell ref="H42:I42"/>
    <mergeCell ref="J42:BO42"/>
    <mergeCell ref="H43:I43"/>
    <mergeCell ref="J43:BO43"/>
    <mergeCell ref="H44:I44"/>
    <mergeCell ref="J44:BO44"/>
    <mergeCell ref="A40:D40"/>
    <mergeCell ref="H40:I40"/>
    <mergeCell ref="J40:BO40"/>
    <mergeCell ref="A41:D41"/>
    <mergeCell ref="H41:I41"/>
    <mergeCell ref="J41:BO41"/>
    <mergeCell ref="H57:I57"/>
    <mergeCell ref="J57:BO57"/>
    <mergeCell ref="H58:I58"/>
    <mergeCell ref="J58:BO58"/>
    <mergeCell ref="Y13:Z13"/>
    <mergeCell ref="AU13:AV13"/>
    <mergeCell ref="BE13:BF13"/>
    <mergeCell ref="H54:I54"/>
    <mergeCell ref="J54:BO54"/>
    <mergeCell ref="H55:I55"/>
    <mergeCell ref="J55:BO55"/>
    <mergeCell ref="H56:I56"/>
    <mergeCell ref="J56:BO56"/>
    <mergeCell ref="H51:I51"/>
    <mergeCell ref="J51:BO51"/>
    <mergeCell ref="H52:I52"/>
    <mergeCell ref="J52:BO52"/>
    <mergeCell ref="H53:I53"/>
    <mergeCell ref="J53:BO53"/>
    <mergeCell ref="J45:BO45"/>
    <mergeCell ref="J46:BO46"/>
    <mergeCell ref="J47:BO47"/>
    <mergeCell ref="J48:BO48"/>
    <mergeCell ref="J49:BO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W988"/>
  <sheetViews>
    <sheetView tabSelected="1" topLeftCell="A10" zoomScale="90" zoomScaleNormal="90" workbookViewId="0">
      <selection activeCell="AC15" sqref="AC15"/>
    </sheetView>
  </sheetViews>
  <sheetFormatPr defaultColWidth="9.140625" defaultRowHeight="20.25" customHeight="1"/>
  <cols>
    <col min="1" max="1" width="3.5703125" style="1" customWidth="1"/>
    <col min="2" max="2" width="7.140625" style="1" customWidth="1"/>
    <col min="3" max="3" width="9.42578125" style="1" customWidth="1"/>
    <col min="4" max="4" width="18.5703125" style="1" customWidth="1"/>
    <col min="5" max="5" width="6.28515625" style="1" customWidth="1"/>
    <col min="6" max="7" width="2.140625" style="18" customWidth="1"/>
    <col min="8" max="34" width="2.140625" style="17" customWidth="1"/>
    <col min="35" max="35" width="2.28515625" style="17" customWidth="1"/>
    <col min="36" max="36" width="2.140625" style="17" customWidth="1"/>
    <col min="37" max="37" width="2.42578125" style="17" customWidth="1"/>
    <col min="38" max="67" width="2.140625" style="17" customWidth="1"/>
    <col min="68" max="68" width="4.5703125" style="19" customWidth="1"/>
    <col min="69" max="69" width="10.42578125" style="1" customWidth="1"/>
    <col min="70" max="97" width="9.140625" style="1"/>
    <col min="98" max="98" width="12.85546875" style="1" customWidth="1"/>
    <col min="99" max="100" width="9.140625" style="1"/>
    <col min="101" max="101" width="18.42578125" style="1" customWidth="1"/>
    <col min="102" max="16384" width="9.140625" style="1"/>
  </cols>
  <sheetData>
    <row r="1" spans="1:98" ht="20.25" customHeight="1">
      <c r="A1" s="682" t="s">
        <v>0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  <c r="AA1" s="683"/>
      <c r="AB1" s="683"/>
      <c r="AC1" s="683"/>
      <c r="AD1" s="683"/>
      <c r="AE1" s="683"/>
      <c r="AF1" s="683"/>
      <c r="AG1" s="683"/>
      <c r="AH1" s="683"/>
      <c r="AI1" s="683"/>
      <c r="AJ1" s="683"/>
      <c r="AK1" s="683"/>
      <c r="AL1" s="683"/>
      <c r="AM1" s="683"/>
      <c r="AN1" s="683"/>
      <c r="AO1" s="683"/>
      <c r="AP1" s="683"/>
      <c r="AQ1" s="683"/>
      <c r="AR1" s="683"/>
      <c r="AS1" s="683"/>
      <c r="AT1" s="683"/>
      <c r="AU1" s="683"/>
      <c r="AV1" s="683"/>
      <c r="AW1" s="683"/>
      <c r="AX1" s="683"/>
      <c r="AY1" s="683"/>
      <c r="AZ1" s="683"/>
      <c r="BA1" s="683"/>
      <c r="BB1" s="683"/>
      <c r="BC1" s="683"/>
      <c r="BD1" s="683"/>
      <c r="BE1" s="683"/>
      <c r="BF1" s="683"/>
      <c r="BG1" s="683"/>
      <c r="BH1" s="683"/>
      <c r="BI1" s="683"/>
      <c r="BJ1" s="683"/>
      <c r="BK1" s="683"/>
      <c r="BL1" s="683"/>
      <c r="BM1" s="683"/>
      <c r="BN1" s="683"/>
      <c r="BO1" s="683"/>
      <c r="BP1" s="684"/>
    </row>
    <row r="2" spans="1:98" ht="18.75" customHeight="1" thickBot="1">
      <c r="A2" s="697" t="s">
        <v>81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9"/>
      <c r="BM2" s="699"/>
      <c r="BN2" s="699"/>
      <c r="BO2" s="699"/>
      <c r="BP2" s="700"/>
    </row>
    <row r="3" spans="1:98" s="3" customFormat="1" ht="18" customHeight="1" thickBot="1">
      <c r="A3" s="644" t="s">
        <v>2</v>
      </c>
      <c r="B3" s="646" t="s">
        <v>3</v>
      </c>
      <c r="C3" s="644" t="s">
        <v>4</v>
      </c>
      <c r="D3" s="648" t="s">
        <v>5</v>
      </c>
      <c r="E3" s="695" t="s">
        <v>82</v>
      </c>
      <c r="F3" s="701">
        <v>1</v>
      </c>
      <c r="G3" s="702"/>
      <c r="H3" s="703">
        <v>2</v>
      </c>
      <c r="I3" s="704"/>
      <c r="J3" s="703">
        <v>3</v>
      </c>
      <c r="K3" s="704"/>
      <c r="L3" s="703">
        <v>4</v>
      </c>
      <c r="M3" s="704"/>
      <c r="N3" s="703">
        <v>5</v>
      </c>
      <c r="O3" s="704"/>
      <c r="P3" s="693">
        <v>6</v>
      </c>
      <c r="Q3" s="692"/>
      <c r="R3" s="693">
        <v>7</v>
      </c>
      <c r="S3" s="692"/>
      <c r="T3" s="701">
        <v>8</v>
      </c>
      <c r="U3" s="702"/>
      <c r="V3" s="708">
        <v>9</v>
      </c>
      <c r="W3" s="708"/>
      <c r="X3" s="708">
        <v>10</v>
      </c>
      <c r="Y3" s="708"/>
      <c r="Z3" s="708">
        <v>11</v>
      </c>
      <c r="AA3" s="708"/>
      <c r="AB3" s="708">
        <v>12</v>
      </c>
      <c r="AC3" s="729"/>
      <c r="AD3" s="705">
        <v>13</v>
      </c>
      <c r="AE3" s="706"/>
      <c r="AF3" s="707">
        <v>14</v>
      </c>
      <c r="AG3" s="692"/>
      <c r="AH3" s="701">
        <v>15</v>
      </c>
      <c r="AI3" s="702"/>
      <c r="AJ3" s="703">
        <v>16</v>
      </c>
      <c r="AK3" s="704"/>
      <c r="AL3" s="703">
        <v>17</v>
      </c>
      <c r="AM3" s="704"/>
      <c r="AN3" s="703">
        <v>18</v>
      </c>
      <c r="AO3" s="704"/>
      <c r="AP3" s="703">
        <v>19</v>
      </c>
      <c r="AQ3" s="704"/>
      <c r="AR3" s="693">
        <v>20</v>
      </c>
      <c r="AS3" s="692"/>
      <c r="AT3" s="693">
        <v>21</v>
      </c>
      <c r="AU3" s="692"/>
      <c r="AV3" s="701">
        <v>22</v>
      </c>
      <c r="AW3" s="702"/>
      <c r="AX3" s="703">
        <v>23</v>
      </c>
      <c r="AY3" s="704"/>
      <c r="AZ3" s="703">
        <v>24</v>
      </c>
      <c r="BA3" s="704"/>
      <c r="BB3" s="703">
        <v>25</v>
      </c>
      <c r="BC3" s="704"/>
      <c r="BD3" s="703">
        <v>26</v>
      </c>
      <c r="BE3" s="704"/>
      <c r="BF3" s="693">
        <v>27</v>
      </c>
      <c r="BG3" s="707"/>
      <c r="BH3" s="726">
        <v>28</v>
      </c>
      <c r="BI3" s="726"/>
      <c r="BJ3" s="706">
        <v>29</v>
      </c>
      <c r="BK3" s="705"/>
      <c r="BL3" s="636">
        <v>30</v>
      </c>
      <c r="BM3" s="711"/>
      <c r="BN3" s="730">
        <v>31</v>
      </c>
      <c r="BO3" s="731"/>
      <c r="BP3" s="727" t="s">
        <v>13</v>
      </c>
      <c r="BQ3" s="724" t="s">
        <v>83</v>
      </c>
    </row>
    <row r="4" spans="1:98" s="3" customFormat="1" ht="18" customHeight="1" thickBot="1">
      <c r="A4" s="644"/>
      <c r="B4" s="646"/>
      <c r="C4" s="644"/>
      <c r="D4" s="648"/>
      <c r="E4" s="696"/>
      <c r="F4" s="636" t="s">
        <v>9</v>
      </c>
      <c r="G4" s="640"/>
      <c r="H4" s="633" t="s">
        <v>10</v>
      </c>
      <c r="I4" s="633"/>
      <c r="J4" s="633" t="s">
        <v>11</v>
      </c>
      <c r="K4" s="633"/>
      <c r="L4" s="633" t="s">
        <v>12</v>
      </c>
      <c r="M4" s="633"/>
      <c r="N4" s="689" t="s">
        <v>6</v>
      </c>
      <c r="O4" s="689"/>
      <c r="P4" s="631" t="s">
        <v>7</v>
      </c>
      <c r="Q4" s="631"/>
      <c r="R4" s="631" t="s">
        <v>8</v>
      </c>
      <c r="S4" s="631"/>
      <c r="T4" s="633" t="s">
        <v>9</v>
      </c>
      <c r="U4" s="639"/>
      <c r="V4" s="713" t="s">
        <v>10</v>
      </c>
      <c r="W4" s="713"/>
      <c r="X4" s="713" t="s">
        <v>11</v>
      </c>
      <c r="Y4" s="713"/>
      <c r="Z4" s="713" t="s">
        <v>12</v>
      </c>
      <c r="AA4" s="713"/>
      <c r="AB4" s="732" t="s">
        <v>6</v>
      </c>
      <c r="AC4" s="732"/>
      <c r="AD4" s="745" t="s">
        <v>7</v>
      </c>
      <c r="AE4" s="746"/>
      <c r="AF4" s="631" t="s">
        <v>8</v>
      </c>
      <c r="AG4" s="631"/>
      <c r="AH4" s="633" t="s">
        <v>9</v>
      </c>
      <c r="AI4" s="633"/>
      <c r="AJ4" s="633" t="s">
        <v>10</v>
      </c>
      <c r="AK4" s="633"/>
      <c r="AL4" s="633" t="s">
        <v>11</v>
      </c>
      <c r="AM4" s="633"/>
      <c r="AN4" s="633" t="s">
        <v>12</v>
      </c>
      <c r="AO4" s="633"/>
      <c r="AP4" s="689" t="s">
        <v>6</v>
      </c>
      <c r="AQ4" s="689"/>
      <c r="AR4" s="631" t="s">
        <v>7</v>
      </c>
      <c r="AS4" s="631"/>
      <c r="AT4" s="631" t="s">
        <v>8</v>
      </c>
      <c r="AU4" s="631"/>
      <c r="AV4" s="633" t="s">
        <v>9</v>
      </c>
      <c r="AW4" s="633"/>
      <c r="AX4" s="633" t="s">
        <v>10</v>
      </c>
      <c r="AY4" s="633"/>
      <c r="AZ4" s="633" t="s">
        <v>11</v>
      </c>
      <c r="BA4" s="633"/>
      <c r="BB4" s="633" t="s">
        <v>12</v>
      </c>
      <c r="BC4" s="633"/>
      <c r="BD4" s="689" t="s">
        <v>6</v>
      </c>
      <c r="BE4" s="689"/>
      <c r="BF4" s="631" t="s">
        <v>7</v>
      </c>
      <c r="BG4" s="637"/>
      <c r="BH4" s="690" t="s">
        <v>8</v>
      </c>
      <c r="BI4" s="691"/>
      <c r="BJ4" s="692" t="s">
        <v>9</v>
      </c>
      <c r="BK4" s="693"/>
      <c r="BL4" s="649" t="s">
        <v>10</v>
      </c>
      <c r="BM4" s="810"/>
      <c r="BN4" s="709" t="s">
        <v>11</v>
      </c>
      <c r="BO4" s="710"/>
      <c r="BP4" s="728"/>
      <c r="BQ4" s="725"/>
      <c r="BR4" s="46" t="s">
        <v>15</v>
      </c>
      <c r="BS4" s="4" t="s">
        <v>16</v>
      </c>
      <c r="BT4" s="4" t="s">
        <v>17</v>
      </c>
      <c r="BU4" s="4" t="s">
        <v>84</v>
      </c>
      <c r="BV4" s="4" t="s">
        <v>85</v>
      </c>
      <c r="BW4" s="4" t="s">
        <v>86</v>
      </c>
      <c r="BX4" s="4" t="s">
        <v>87</v>
      </c>
      <c r="BY4" s="4" t="s">
        <v>88</v>
      </c>
      <c r="BZ4" s="4" t="s">
        <v>89</v>
      </c>
      <c r="CA4" s="4" t="s">
        <v>90</v>
      </c>
      <c r="CB4" s="4" t="s">
        <v>19</v>
      </c>
      <c r="CC4" s="175" t="s">
        <v>91</v>
      </c>
      <c r="CD4" s="4" t="s">
        <v>92</v>
      </c>
      <c r="CE4" s="4" t="s">
        <v>93</v>
      </c>
      <c r="CF4" s="4" t="s">
        <v>94</v>
      </c>
      <c r="CG4" s="4" t="s">
        <v>95</v>
      </c>
      <c r="CH4" s="4" t="s">
        <v>96</v>
      </c>
      <c r="CI4" s="4" t="s">
        <v>97</v>
      </c>
      <c r="CJ4" s="4" t="s">
        <v>98</v>
      </c>
      <c r="CK4" s="4" t="s">
        <v>99</v>
      </c>
      <c r="CL4" s="4" t="s">
        <v>100</v>
      </c>
      <c r="CM4" s="4" t="s">
        <v>20</v>
      </c>
      <c r="CN4" s="4" t="s">
        <v>21</v>
      </c>
      <c r="CO4" s="175" t="s">
        <v>91</v>
      </c>
      <c r="CP4" s="4" t="s">
        <v>101</v>
      </c>
      <c r="CQ4" s="4" t="s">
        <v>22</v>
      </c>
      <c r="CR4" s="159" t="s">
        <v>23</v>
      </c>
      <c r="CS4" s="164" t="s">
        <v>102</v>
      </c>
      <c r="CT4" s="163" t="s">
        <v>103</v>
      </c>
    </row>
    <row r="5" spans="1:98" s="3" customFormat="1" ht="18.75" customHeight="1">
      <c r="A5" s="38">
        <v>1</v>
      </c>
      <c r="B5" s="72" t="s">
        <v>24</v>
      </c>
      <c r="C5" s="72" t="s">
        <v>25</v>
      </c>
      <c r="D5" s="78" t="s">
        <v>26</v>
      </c>
      <c r="E5" s="147" t="s">
        <v>104</v>
      </c>
      <c r="F5" s="513" t="s">
        <v>105</v>
      </c>
      <c r="G5" s="178" t="s">
        <v>104</v>
      </c>
      <c r="H5" s="185"/>
      <c r="I5" s="518">
        <v>11</v>
      </c>
      <c r="J5" s="187"/>
      <c r="K5" s="521">
        <v>11</v>
      </c>
      <c r="L5" s="187" t="s">
        <v>105</v>
      </c>
      <c r="M5" s="177" t="s">
        <v>104</v>
      </c>
      <c r="N5" s="187" t="s">
        <v>105</v>
      </c>
      <c r="O5" s="188"/>
      <c r="P5" s="248"/>
      <c r="Q5" s="246" t="s">
        <v>106</v>
      </c>
      <c r="R5" s="259"/>
      <c r="S5" s="263" t="s">
        <v>106</v>
      </c>
      <c r="T5" s="187" t="s">
        <v>105</v>
      </c>
      <c r="U5" s="186"/>
      <c r="V5" s="322" t="s">
        <v>105</v>
      </c>
      <c r="W5" s="322" t="s">
        <v>104</v>
      </c>
      <c r="X5" s="191"/>
      <c r="Y5" s="192" t="s">
        <v>104</v>
      </c>
      <c r="Z5" s="193"/>
      <c r="AA5" s="181" t="s">
        <v>104</v>
      </c>
      <c r="AB5" s="193"/>
      <c r="AC5" s="424" t="s">
        <v>94</v>
      </c>
      <c r="AD5" s="358"/>
      <c r="AE5" s="263" t="s">
        <v>106</v>
      </c>
      <c r="AF5" s="751" t="s">
        <v>107</v>
      </c>
      <c r="AG5" s="752"/>
      <c r="AH5" s="185" t="s">
        <v>105</v>
      </c>
      <c r="AI5" s="177"/>
      <c r="AJ5" s="542" t="s">
        <v>105</v>
      </c>
      <c r="AK5" s="543" t="s">
        <v>104</v>
      </c>
      <c r="AL5" s="671" t="s">
        <v>95</v>
      </c>
      <c r="AM5" s="672"/>
      <c r="AN5" s="187"/>
      <c r="AO5" s="195" t="s">
        <v>106</v>
      </c>
      <c r="AP5" s="196"/>
      <c r="AQ5" s="218" t="s">
        <v>106</v>
      </c>
      <c r="AR5" s="252" t="s">
        <v>105</v>
      </c>
      <c r="AS5" s="381"/>
      <c r="AT5" s="257"/>
      <c r="AU5" s="246" t="s">
        <v>106</v>
      </c>
      <c r="AV5" s="189" t="s">
        <v>105</v>
      </c>
      <c r="AW5" s="177"/>
      <c r="AX5" s="185" t="s">
        <v>105</v>
      </c>
      <c r="AY5" s="312"/>
      <c r="AZ5" s="187" t="s">
        <v>105</v>
      </c>
      <c r="BA5" s="181" t="s">
        <v>104</v>
      </c>
      <c r="BB5" s="669" t="s">
        <v>100</v>
      </c>
      <c r="BC5" s="670"/>
      <c r="BD5" s="438" t="s">
        <v>94</v>
      </c>
      <c r="BE5" s="528" t="s">
        <v>104</v>
      </c>
      <c r="BF5" s="298"/>
      <c r="BG5" s="253" t="s">
        <v>106</v>
      </c>
      <c r="BH5" s="371"/>
      <c r="BI5" s="297" t="s">
        <v>104</v>
      </c>
      <c r="BJ5" s="255" t="s">
        <v>105</v>
      </c>
      <c r="BK5" s="558" t="s">
        <v>104</v>
      </c>
      <c r="BL5" s="206" t="s">
        <v>105</v>
      </c>
      <c r="BM5" s="198"/>
      <c r="BN5" s="200" t="s">
        <v>105</v>
      </c>
      <c r="BO5" s="181"/>
      <c r="BP5" s="233">
        <f t="shared" ref="BP5:BP23" si="0">CR5</f>
        <v>31</v>
      </c>
      <c r="BQ5" s="36"/>
      <c r="BR5" s="32">
        <f t="shared" ref="BR5:BR25" si="1">COUNTIF(F5:BO5,"ช")</f>
        <v>14</v>
      </c>
      <c r="BS5" s="5">
        <f t="shared" ref="BS5:BS25" si="2">COUNTIF(F5:BO5,"บ")</f>
        <v>10</v>
      </c>
      <c r="BT5" s="5">
        <f t="shared" ref="BT5:BT25" si="3">COUNTIF(F5:BO5,"ด")</f>
        <v>0</v>
      </c>
      <c r="BU5" s="5">
        <f t="shared" ref="BU5:BU25" si="4">COUNTIF(F5:BO5,"7-19")</f>
        <v>1</v>
      </c>
      <c r="BV5" s="5">
        <f>COUNTIF(F5:BO5,"M")</f>
        <v>0</v>
      </c>
      <c r="BW5" s="5">
        <f t="shared" ref="BW5:BW25" si="5">COUNTIF(F5:BO5,"ปตท")</f>
        <v>0</v>
      </c>
      <c r="BX5" s="5">
        <f>COUNTIF(F5:BO5,"N")</f>
        <v>0</v>
      </c>
      <c r="BY5" s="5">
        <f t="shared" ref="BY5:BY25" si="6">COUNTIF(F5:BO5,"สุ")</f>
        <v>0</v>
      </c>
      <c r="BZ5" s="5">
        <f>COUNTIF(F5:BO5,"S")</f>
        <v>0</v>
      </c>
      <c r="CA5" s="5">
        <f t="shared" ref="CA5:CA25" si="7">COUNTIF(F5:BO5,"11-23")</f>
        <v>0</v>
      </c>
      <c r="CB5" s="5">
        <f>COUNTIF(F5:BO5,"6")</f>
        <v>0</v>
      </c>
      <c r="CC5" s="5">
        <f>COUNTIF(F5:BO5,"6-19")</f>
        <v>0</v>
      </c>
      <c r="CD5" s="5">
        <f>COUNTIF(F5:BO5,"BES")</f>
        <v>0</v>
      </c>
      <c r="CE5" s="5">
        <f>COUNTIF(F5:BO5,"TR")</f>
        <v>0</v>
      </c>
      <c r="CF5" s="5">
        <f>COUNTIF(F5:BO5,"T")</f>
        <v>2</v>
      </c>
      <c r="CG5" s="5">
        <f>COUNTIF(F5:BO5,"ATLS")</f>
        <v>1</v>
      </c>
      <c r="CH5" s="5">
        <f>COUNTIF(F5:BO5,"A")</f>
        <v>0</v>
      </c>
      <c r="CI5" s="5">
        <f>COUNTIF(F5:BO5,"MAO")</f>
        <v>0</v>
      </c>
      <c r="CJ5" s="5">
        <f>COUNTIF(F5:BO5,"BLS")</f>
        <v>0</v>
      </c>
      <c r="CK5" s="5">
        <f>COUNTIF(F5:BO5,"B")</f>
        <v>0</v>
      </c>
      <c r="CL5" s="5">
        <f>COUNTIF(F5:BO5,"ปตท.")</f>
        <v>1</v>
      </c>
      <c r="CM5" s="5">
        <f t="shared" ref="CM5:CM25" si="8">COUNTIF(F5:BO5,"11")</f>
        <v>2</v>
      </c>
      <c r="CN5" s="5">
        <f t="shared" ref="CN5:CN25" si="9">COUNTIF(F5:BO5,"V")</f>
        <v>0</v>
      </c>
      <c r="CO5" s="5">
        <f t="shared" ref="CO5:CO25" si="10">COUNTIF(F5:BO5,"6-19")</f>
        <v>0</v>
      </c>
      <c r="CP5" s="5">
        <f t="shared" ref="CP5:CP25" si="11">COUNTIF(F5:BO5,"19-7")</f>
        <v>0</v>
      </c>
      <c r="CQ5" s="6">
        <f t="shared" ref="CQ5:CQ25" si="12">COUNTIF(F5:BO5,"X")</f>
        <v>7</v>
      </c>
      <c r="CR5" s="160">
        <f>SUM(BR5:CP5)</f>
        <v>31</v>
      </c>
      <c r="CS5" s="161">
        <f>CR5-21</f>
        <v>10</v>
      </c>
      <c r="CT5" s="165">
        <f>CS5*8</f>
        <v>80</v>
      </c>
    </row>
    <row r="6" spans="1:98" s="3" customFormat="1" ht="18.75" customHeight="1" thickBot="1">
      <c r="A6" s="30">
        <v>2</v>
      </c>
      <c r="B6" s="73" t="s">
        <v>24</v>
      </c>
      <c r="C6" s="73" t="s">
        <v>27</v>
      </c>
      <c r="D6" s="79" t="s">
        <v>28</v>
      </c>
      <c r="E6" s="148" t="s">
        <v>108</v>
      </c>
      <c r="F6" s="324"/>
      <c r="G6" s="193" t="s">
        <v>104</v>
      </c>
      <c r="H6" s="201"/>
      <c r="I6" s="202" t="s">
        <v>106</v>
      </c>
      <c r="J6" s="200" t="s">
        <v>105</v>
      </c>
      <c r="K6" s="202" t="s">
        <v>104</v>
      </c>
      <c r="L6" s="200" t="s">
        <v>109</v>
      </c>
      <c r="M6" s="216"/>
      <c r="N6" s="580" t="s">
        <v>105</v>
      </c>
      <c r="O6" s="193" t="s">
        <v>104</v>
      </c>
      <c r="P6" s="250"/>
      <c r="Q6" s="533" t="s">
        <v>109</v>
      </c>
      <c r="R6" s="255" t="s">
        <v>105</v>
      </c>
      <c r="S6" s="297"/>
      <c r="T6" s="196" t="s">
        <v>105</v>
      </c>
      <c r="U6" s="558" t="s">
        <v>104</v>
      </c>
      <c r="V6" s="200"/>
      <c r="W6" s="202" t="s">
        <v>110</v>
      </c>
      <c r="X6" s="389"/>
      <c r="Y6" s="390" t="s">
        <v>106</v>
      </c>
      <c r="Z6" s="193"/>
      <c r="AA6" s="203" t="s">
        <v>110</v>
      </c>
      <c r="AB6" s="196"/>
      <c r="AC6" s="199" t="s">
        <v>110</v>
      </c>
      <c r="AD6" s="747" t="s">
        <v>101</v>
      </c>
      <c r="AE6" s="748"/>
      <c r="AF6" s="237"/>
      <c r="AG6" s="240" t="s">
        <v>110</v>
      </c>
      <c r="AH6" s="193"/>
      <c r="AI6" s="183" t="s">
        <v>110</v>
      </c>
      <c r="AJ6" s="204"/>
      <c r="AK6" s="325" t="s">
        <v>106</v>
      </c>
      <c r="AL6" s="204" t="s">
        <v>105</v>
      </c>
      <c r="AM6" s="217" t="s">
        <v>104</v>
      </c>
      <c r="AN6" s="200"/>
      <c r="AO6" s="181" t="s">
        <v>104</v>
      </c>
      <c r="AP6" s="193"/>
      <c r="AQ6" s="198" t="s">
        <v>106</v>
      </c>
      <c r="AR6" s="653" t="s">
        <v>107</v>
      </c>
      <c r="AS6" s="654"/>
      <c r="AT6" s="255" t="s">
        <v>105</v>
      </c>
      <c r="AU6" s="297" t="s">
        <v>104</v>
      </c>
      <c r="AV6" s="326"/>
      <c r="AW6" s="181" t="s">
        <v>109</v>
      </c>
      <c r="AX6" s="193" t="s">
        <v>105</v>
      </c>
      <c r="AY6" s="203" t="s">
        <v>104</v>
      </c>
      <c r="AZ6" s="193"/>
      <c r="BA6" s="202" t="s">
        <v>106</v>
      </c>
      <c r="BB6" s="193" t="s">
        <v>105</v>
      </c>
      <c r="BC6" s="202"/>
      <c r="BD6" s="581" t="s">
        <v>105</v>
      </c>
      <c r="BE6" s="203" t="s">
        <v>104</v>
      </c>
      <c r="BF6" s="550" t="s">
        <v>105</v>
      </c>
      <c r="BG6" s="251" t="s">
        <v>104</v>
      </c>
      <c r="BH6" s="239"/>
      <c r="BI6" s="238" t="s">
        <v>110</v>
      </c>
      <c r="BJ6" s="239"/>
      <c r="BK6" s="238" t="s">
        <v>110</v>
      </c>
      <c r="BL6" s="201"/>
      <c r="BM6" s="181" t="s">
        <v>106</v>
      </c>
      <c r="BN6" s="193" t="s">
        <v>105</v>
      </c>
      <c r="BO6" s="181" t="s">
        <v>104</v>
      </c>
      <c r="BP6" s="40">
        <f t="shared" si="0"/>
        <v>34</v>
      </c>
      <c r="BQ6" s="37"/>
      <c r="BR6" s="32">
        <f t="shared" si="1"/>
        <v>11</v>
      </c>
      <c r="BS6" s="5">
        <f t="shared" si="2"/>
        <v>11</v>
      </c>
      <c r="BT6" s="5">
        <f t="shared" si="3"/>
        <v>7</v>
      </c>
      <c r="BU6" s="5">
        <f t="shared" si="4"/>
        <v>1</v>
      </c>
      <c r="BV6" s="5">
        <f t="shared" ref="BV6:BV25" si="13">COUNTIF(F6:BO6,"M")</f>
        <v>0</v>
      </c>
      <c r="BW6" s="5">
        <f t="shared" si="5"/>
        <v>0</v>
      </c>
      <c r="BX6" s="5">
        <f t="shared" ref="BX6:BX25" si="14">COUNTIF(F6:BO6,"N")</f>
        <v>0</v>
      </c>
      <c r="BY6" s="5">
        <f t="shared" si="6"/>
        <v>0</v>
      </c>
      <c r="BZ6" s="5">
        <f t="shared" ref="BZ6:BZ25" si="15">COUNTIF(F6:BO6,"S")</f>
        <v>0</v>
      </c>
      <c r="CA6" s="5">
        <f t="shared" si="7"/>
        <v>0</v>
      </c>
      <c r="CB6" s="5">
        <f t="shared" ref="CB6:CB25" si="16">COUNTIF(F6:BO6,"6")</f>
        <v>0</v>
      </c>
      <c r="CC6" s="5">
        <f t="shared" ref="CC6:CC25" si="17">COUNTIF(F6:BO6,"6-19")</f>
        <v>0</v>
      </c>
      <c r="CD6" s="5">
        <f t="shared" ref="CD6:CD25" si="18">COUNTIF(F6:BO6,"BES")</f>
        <v>0</v>
      </c>
      <c r="CE6" s="5">
        <f t="shared" ref="CE6:CE25" si="19">COUNTIF(F6:BO6,"TR")</f>
        <v>0</v>
      </c>
      <c r="CF6" s="5">
        <f t="shared" ref="CF6:CF25" si="20">COUNTIF(F6:BO6,"T")</f>
        <v>0</v>
      </c>
      <c r="CG6" s="5">
        <f t="shared" ref="CG6:CG25" si="21">COUNTIF(F6:BO6,"ATLS")</f>
        <v>0</v>
      </c>
      <c r="CH6" s="5">
        <f t="shared" ref="CH6:CH25" si="22">COUNTIF(F6:BO6,"A")</f>
        <v>0</v>
      </c>
      <c r="CI6" s="5">
        <f t="shared" ref="CI6:CI25" si="23">COUNTIF(F6:BO6,"MAO")</f>
        <v>0</v>
      </c>
      <c r="CJ6" s="5">
        <f t="shared" ref="CJ6:CJ25" si="24">COUNTIF(F6:BO6,"BLS")</f>
        <v>0</v>
      </c>
      <c r="CK6" s="5">
        <f t="shared" ref="CK6:CK25" si="25">COUNTIF(F6:BO6,"B")</f>
        <v>0</v>
      </c>
      <c r="CL6" s="5">
        <f t="shared" ref="CL6:CL25" si="26">COUNTIF(F6:BO6,"ปตท.")</f>
        <v>0</v>
      </c>
      <c r="CM6" s="5">
        <f t="shared" si="8"/>
        <v>3</v>
      </c>
      <c r="CN6" s="5">
        <f t="shared" si="9"/>
        <v>0</v>
      </c>
      <c r="CO6" s="5">
        <f t="shared" si="10"/>
        <v>0</v>
      </c>
      <c r="CP6" s="5">
        <f t="shared" si="11"/>
        <v>1</v>
      </c>
      <c r="CQ6" s="6">
        <f t="shared" si="12"/>
        <v>6</v>
      </c>
      <c r="CR6" s="160">
        <f t="shared" ref="CR6:CR25" si="27">SUM(BR6:CP6)</f>
        <v>34</v>
      </c>
      <c r="CS6" s="161">
        <f t="shared" ref="CS6:CS25" si="28">CR6-21</f>
        <v>13</v>
      </c>
      <c r="CT6" s="158">
        <f t="shared" ref="CT6:CT25" si="29">CS6*8</f>
        <v>104</v>
      </c>
    </row>
    <row r="7" spans="1:98" s="3" customFormat="1" ht="18.75" customHeight="1">
      <c r="A7" s="38">
        <v>3</v>
      </c>
      <c r="B7" s="73" t="s">
        <v>24</v>
      </c>
      <c r="C7" s="73" t="s">
        <v>31</v>
      </c>
      <c r="D7" s="79" t="s">
        <v>32</v>
      </c>
      <c r="E7" s="148" t="s">
        <v>105</v>
      </c>
      <c r="F7" s="324"/>
      <c r="G7" s="200" t="s">
        <v>110</v>
      </c>
      <c r="H7" s="206"/>
      <c r="I7" s="203" t="s">
        <v>110</v>
      </c>
      <c r="J7" s="193"/>
      <c r="K7" s="203" t="s">
        <v>110</v>
      </c>
      <c r="L7" s="193"/>
      <c r="M7" s="203" t="s">
        <v>110</v>
      </c>
      <c r="N7" s="214"/>
      <c r="O7" s="179" t="s">
        <v>106</v>
      </c>
      <c r="P7" s="255" t="s">
        <v>105</v>
      </c>
      <c r="Q7" s="297" t="s">
        <v>104</v>
      </c>
      <c r="R7" s="237"/>
      <c r="S7" s="242" t="s">
        <v>109</v>
      </c>
      <c r="T7" s="193"/>
      <c r="U7" s="202" t="s">
        <v>110</v>
      </c>
      <c r="V7" s="193"/>
      <c r="W7" s="181" t="s">
        <v>110</v>
      </c>
      <c r="X7" s="193"/>
      <c r="Y7" s="207" t="s">
        <v>110</v>
      </c>
      <c r="Z7" s="208"/>
      <c r="AA7" s="209" t="s">
        <v>110</v>
      </c>
      <c r="AB7" s="208"/>
      <c r="AC7" s="303" t="s">
        <v>106</v>
      </c>
      <c r="AD7" s="653" t="s">
        <v>107</v>
      </c>
      <c r="AE7" s="654"/>
      <c r="AF7" s="237" t="s">
        <v>105</v>
      </c>
      <c r="AG7" s="240" t="s">
        <v>104</v>
      </c>
      <c r="AH7" s="193"/>
      <c r="AI7" s="203" t="s">
        <v>109</v>
      </c>
      <c r="AJ7" s="210"/>
      <c r="AK7" s="211" t="s">
        <v>106</v>
      </c>
      <c r="AL7" s="210"/>
      <c r="AM7" s="211" t="s">
        <v>110</v>
      </c>
      <c r="AN7" s="193"/>
      <c r="AO7" s="203" t="s">
        <v>110</v>
      </c>
      <c r="AP7" s="193"/>
      <c r="AQ7" s="203" t="s">
        <v>110</v>
      </c>
      <c r="AR7" s="237"/>
      <c r="AS7" s="242" t="s">
        <v>110</v>
      </c>
      <c r="AT7" s="237"/>
      <c r="AU7" s="365" t="s">
        <v>110</v>
      </c>
      <c r="AV7" s="193"/>
      <c r="AW7" s="181" t="s">
        <v>106</v>
      </c>
      <c r="AX7" s="196"/>
      <c r="AY7" s="199" t="s">
        <v>104</v>
      </c>
      <c r="AZ7" s="193"/>
      <c r="BA7" s="183" t="s">
        <v>110</v>
      </c>
      <c r="BB7" s="193"/>
      <c r="BC7" s="203" t="s">
        <v>110</v>
      </c>
      <c r="BD7" s="193"/>
      <c r="BE7" s="203" t="s">
        <v>110</v>
      </c>
      <c r="BF7" s="255"/>
      <c r="BG7" s="297" t="s">
        <v>104</v>
      </c>
      <c r="BH7" s="237" t="s">
        <v>105</v>
      </c>
      <c r="BI7" s="241"/>
      <c r="BJ7" s="237" t="s">
        <v>105</v>
      </c>
      <c r="BK7" s="242" t="s">
        <v>104</v>
      </c>
      <c r="BL7" s="206"/>
      <c r="BM7" s="203" t="s">
        <v>104</v>
      </c>
      <c r="BN7" s="193"/>
      <c r="BO7" s="202" t="s">
        <v>110</v>
      </c>
      <c r="BP7" s="40">
        <f t="shared" si="0"/>
        <v>30</v>
      </c>
      <c r="BQ7" s="36"/>
      <c r="BR7" s="32">
        <f t="shared" si="1"/>
        <v>4</v>
      </c>
      <c r="BS7" s="5">
        <f t="shared" si="2"/>
        <v>6</v>
      </c>
      <c r="BT7" s="5">
        <f t="shared" si="3"/>
        <v>17</v>
      </c>
      <c r="BU7" s="5">
        <f t="shared" si="4"/>
        <v>1</v>
      </c>
      <c r="BV7" s="5">
        <f t="shared" si="13"/>
        <v>0</v>
      </c>
      <c r="BW7" s="5">
        <f t="shared" si="5"/>
        <v>0</v>
      </c>
      <c r="BX7" s="5">
        <f t="shared" si="14"/>
        <v>0</v>
      </c>
      <c r="BY7" s="5">
        <f t="shared" si="6"/>
        <v>0</v>
      </c>
      <c r="BZ7" s="5">
        <f t="shared" si="15"/>
        <v>0</v>
      </c>
      <c r="CA7" s="5">
        <f t="shared" si="7"/>
        <v>0</v>
      </c>
      <c r="CB7" s="5">
        <f t="shared" si="16"/>
        <v>0</v>
      </c>
      <c r="CC7" s="5">
        <f t="shared" si="17"/>
        <v>0</v>
      </c>
      <c r="CD7" s="5">
        <f t="shared" si="18"/>
        <v>0</v>
      </c>
      <c r="CE7" s="5">
        <f t="shared" si="19"/>
        <v>0</v>
      </c>
      <c r="CF7" s="5">
        <f t="shared" si="20"/>
        <v>0</v>
      </c>
      <c r="CG7" s="5">
        <f t="shared" si="21"/>
        <v>0</v>
      </c>
      <c r="CH7" s="5">
        <f t="shared" si="22"/>
        <v>0</v>
      </c>
      <c r="CI7" s="5">
        <f t="shared" si="23"/>
        <v>0</v>
      </c>
      <c r="CJ7" s="5">
        <f t="shared" si="24"/>
        <v>0</v>
      </c>
      <c r="CK7" s="5">
        <f t="shared" si="25"/>
        <v>0</v>
      </c>
      <c r="CL7" s="5">
        <f t="shared" si="26"/>
        <v>0</v>
      </c>
      <c r="CM7" s="5">
        <f t="shared" si="8"/>
        <v>2</v>
      </c>
      <c r="CN7" s="5">
        <f t="shared" si="9"/>
        <v>0</v>
      </c>
      <c r="CO7" s="5">
        <f t="shared" si="10"/>
        <v>0</v>
      </c>
      <c r="CP7" s="5">
        <f t="shared" si="11"/>
        <v>0</v>
      </c>
      <c r="CQ7" s="6">
        <f t="shared" si="12"/>
        <v>4</v>
      </c>
      <c r="CR7" s="160">
        <f t="shared" si="27"/>
        <v>30</v>
      </c>
      <c r="CS7" s="161">
        <f t="shared" si="28"/>
        <v>9</v>
      </c>
      <c r="CT7" s="158">
        <f t="shared" si="29"/>
        <v>72</v>
      </c>
    </row>
    <row r="8" spans="1:98" s="3" customFormat="1" ht="18.75" customHeight="1" thickBot="1">
      <c r="A8" s="30">
        <v>4</v>
      </c>
      <c r="B8" s="73" t="s">
        <v>24</v>
      </c>
      <c r="C8" s="73" t="s">
        <v>33</v>
      </c>
      <c r="D8" s="79" t="s">
        <v>34</v>
      </c>
      <c r="E8" s="148" t="s">
        <v>106</v>
      </c>
      <c r="F8" s="324"/>
      <c r="G8" s="190" t="s">
        <v>104</v>
      </c>
      <c r="H8" s="274"/>
      <c r="I8" s="567" t="s">
        <v>104</v>
      </c>
      <c r="J8" s="174"/>
      <c r="K8" s="566" t="s">
        <v>104</v>
      </c>
      <c r="L8" s="190"/>
      <c r="M8" s="198" t="s">
        <v>104</v>
      </c>
      <c r="N8" s="174"/>
      <c r="O8" s="190" t="s">
        <v>104</v>
      </c>
      <c r="P8" s="321"/>
      <c r="Q8" s="567" t="s">
        <v>104</v>
      </c>
      <c r="R8" s="237"/>
      <c r="S8" s="241" t="s">
        <v>106</v>
      </c>
      <c r="T8" s="190"/>
      <c r="U8" s="198" t="s">
        <v>106</v>
      </c>
      <c r="V8" s="193"/>
      <c r="W8" s="198" t="s">
        <v>104</v>
      </c>
      <c r="X8" s="193" t="s">
        <v>105</v>
      </c>
      <c r="Y8" s="553" t="s">
        <v>104</v>
      </c>
      <c r="Z8" s="212"/>
      <c r="AA8" s="570" t="s">
        <v>104</v>
      </c>
      <c r="AB8" s="212"/>
      <c r="AC8" s="300" t="s">
        <v>104</v>
      </c>
      <c r="AD8" s="239"/>
      <c r="AE8" s="241" t="s">
        <v>106</v>
      </c>
      <c r="AF8" s="239"/>
      <c r="AG8" s="241" t="s">
        <v>106</v>
      </c>
      <c r="AH8" s="551" t="s">
        <v>105</v>
      </c>
      <c r="AI8" s="566" t="s">
        <v>104</v>
      </c>
      <c r="AJ8" s="213"/>
      <c r="AK8" s="205" t="s">
        <v>104</v>
      </c>
      <c r="AL8" s="204"/>
      <c r="AM8" s="572" t="s">
        <v>104</v>
      </c>
      <c r="AN8" s="193"/>
      <c r="AO8" s="566" t="s">
        <v>104</v>
      </c>
      <c r="AP8" s="200" t="s">
        <v>105</v>
      </c>
      <c r="AQ8" s="198" t="s">
        <v>104</v>
      </c>
      <c r="AR8" s="237"/>
      <c r="AS8" s="241" t="s">
        <v>106</v>
      </c>
      <c r="AT8" s="236"/>
      <c r="AU8" s="241" t="s">
        <v>106</v>
      </c>
      <c r="AV8" s="200"/>
      <c r="AW8" s="198" t="s">
        <v>106</v>
      </c>
      <c r="AX8" s="190"/>
      <c r="AY8" s="566" t="s">
        <v>104</v>
      </c>
      <c r="AZ8" s="174"/>
      <c r="BA8" s="566" t="s">
        <v>104</v>
      </c>
      <c r="BB8" s="200"/>
      <c r="BC8" s="198" t="s">
        <v>104</v>
      </c>
      <c r="BD8" s="193" t="s">
        <v>105</v>
      </c>
      <c r="BE8" s="566" t="s">
        <v>104</v>
      </c>
      <c r="BF8" s="236"/>
      <c r="BG8" s="566" t="s">
        <v>104</v>
      </c>
      <c r="BH8" s="372"/>
      <c r="BI8" s="241" t="s">
        <v>106</v>
      </c>
      <c r="BJ8" s="237"/>
      <c r="BK8" s="241" t="s">
        <v>106</v>
      </c>
      <c r="BL8" s="568" t="s">
        <v>105</v>
      </c>
      <c r="BM8" s="566" t="s">
        <v>104</v>
      </c>
      <c r="BN8" s="190"/>
      <c r="BO8" s="198" t="s">
        <v>104</v>
      </c>
      <c r="BP8" s="40">
        <f t="shared" si="0"/>
        <v>27</v>
      </c>
      <c r="BQ8" s="37"/>
      <c r="BR8" s="32">
        <f t="shared" si="1"/>
        <v>5</v>
      </c>
      <c r="BS8" s="5">
        <f t="shared" si="2"/>
        <v>22</v>
      </c>
      <c r="BT8" s="5">
        <f t="shared" si="3"/>
        <v>0</v>
      </c>
      <c r="BU8" s="5">
        <f t="shared" si="4"/>
        <v>0</v>
      </c>
      <c r="BV8" s="5">
        <f t="shared" si="13"/>
        <v>0</v>
      </c>
      <c r="BW8" s="5">
        <f t="shared" si="5"/>
        <v>0</v>
      </c>
      <c r="BX8" s="5">
        <f t="shared" si="14"/>
        <v>0</v>
      </c>
      <c r="BY8" s="5">
        <f t="shared" si="6"/>
        <v>0</v>
      </c>
      <c r="BZ8" s="5">
        <f t="shared" si="15"/>
        <v>0</v>
      </c>
      <c r="CA8" s="5">
        <f t="shared" si="7"/>
        <v>0</v>
      </c>
      <c r="CB8" s="5">
        <f t="shared" si="16"/>
        <v>0</v>
      </c>
      <c r="CC8" s="5">
        <f t="shared" si="17"/>
        <v>0</v>
      </c>
      <c r="CD8" s="5">
        <f t="shared" si="18"/>
        <v>0</v>
      </c>
      <c r="CE8" s="5">
        <f t="shared" si="19"/>
        <v>0</v>
      </c>
      <c r="CF8" s="5">
        <f t="shared" si="20"/>
        <v>0</v>
      </c>
      <c r="CG8" s="5">
        <f t="shared" si="21"/>
        <v>0</v>
      </c>
      <c r="CH8" s="5">
        <f t="shared" si="22"/>
        <v>0</v>
      </c>
      <c r="CI8" s="5">
        <f t="shared" si="23"/>
        <v>0</v>
      </c>
      <c r="CJ8" s="5">
        <f t="shared" si="24"/>
        <v>0</v>
      </c>
      <c r="CK8" s="5">
        <f t="shared" si="25"/>
        <v>0</v>
      </c>
      <c r="CL8" s="5">
        <f t="shared" si="26"/>
        <v>0</v>
      </c>
      <c r="CM8" s="5">
        <f t="shared" si="8"/>
        <v>0</v>
      </c>
      <c r="CN8" s="5">
        <f t="shared" si="9"/>
        <v>0</v>
      </c>
      <c r="CO8" s="5">
        <f t="shared" si="10"/>
        <v>0</v>
      </c>
      <c r="CP8" s="5">
        <f t="shared" si="11"/>
        <v>0</v>
      </c>
      <c r="CQ8" s="6">
        <f t="shared" si="12"/>
        <v>9</v>
      </c>
      <c r="CR8" s="160">
        <f t="shared" si="27"/>
        <v>27</v>
      </c>
      <c r="CS8" s="161">
        <f t="shared" si="28"/>
        <v>6</v>
      </c>
      <c r="CT8" s="158">
        <f t="shared" si="29"/>
        <v>48</v>
      </c>
    </row>
    <row r="9" spans="1:98" s="3" customFormat="1" ht="18.75" customHeight="1">
      <c r="A9" s="38">
        <v>5</v>
      </c>
      <c r="B9" s="73" t="s">
        <v>24</v>
      </c>
      <c r="C9" s="73" t="s">
        <v>35</v>
      </c>
      <c r="D9" s="79" t="s">
        <v>36</v>
      </c>
      <c r="E9" s="148" t="s">
        <v>111</v>
      </c>
      <c r="F9" s="374" t="s">
        <v>105</v>
      </c>
      <c r="G9" s="179"/>
      <c r="H9" s="327"/>
      <c r="I9" s="375" t="s">
        <v>106</v>
      </c>
      <c r="J9" s="200"/>
      <c r="K9" s="198" t="s">
        <v>106</v>
      </c>
      <c r="L9" s="193" t="s">
        <v>105</v>
      </c>
      <c r="M9" s="202" t="s">
        <v>104</v>
      </c>
      <c r="N9" s="193"/>
      <c r="O9" s="391" t="s">
        <v>111</v>
      </c>
      <c r="P9" s="347"/>
      <c r="Q9" s="392" t="s">
        <v>111</v>
      </c>
      <c r="R9" s="377"/>
      <c r="S9" s="393" t="s">
        <v>111</v>
      </c>
      <c r="T9" s="200"/>
      <c r="U9" s="394" t="s">
        <v>111</v>
      </c>
      <c r="V9" s="193"/>
      <c r="W9" s="183" t="s">
        <v>109</v>
      </c>
      <c r="X9" s="193" t="s">
        <v>105</v>
      </c>
      <c r="Y9" s="199" t="s">
        <v>104</v>
      </c>
      <c r="Z9" s="193"/>
      <c r="AA9" s="203" t="s">
        <v>106</v>
      </c>
      <c r="AB9" s="580" t="s">
        <v>105</v>
      </c>
      <c r="AC9" s="329" t="s">
        <v>104</v>
      </c>
      <c r="AD9" s="239"/>
      <c r="AE9" s="297" t="s">
        <v>104</v>
      </c>
      <c r="AF9" s="239"/>
      <c r="AG9" s="571" t="s">
        <v>104</v>
      </c>
      <c r="AH9" s="193"/>
      <c r="AI9" s="395" t="s">
        <v>111</v>
      </c>
      <c r="AJ9" s="204"/>
      <c r="AK9" s="396" t="s">
        <v>111</v>
      </c>
      <c r="AL9" s="210" t="s">
        <v>105</v>
      </c>
      <c r="AM9" s="218"/>
      <c r="AN9" s="193"/>
      <c r="AO9" s="198" t="s">
        <v>106</v>
      </c>
      <c r="AP9" s="200"/>
      <c r="AQ9" s="397" t="s">
        <v>111</v>
      </c>
      <c r="AR9" s="239"/>
      <c r="AS9" s="398" t="s">
        <v>111</v>
      </c>
      <c r="AT9" s="552" t="s">
        <v>105</v>
      </c>
      <c r="AU9" s="295" t="s">
        <v>104</v>
      </c>
      <c r="AV9" s="326"/>
      <c r="AW9" s="393" t="s">
        <v>111</v>
      </c>
      <c r="AX9" s="193"/>
      <c r="AY9" s="328" t="s">
        <v>104</v>
      </c>
      <c r="AZ9" s="193"/>
      <c r="BA9" s="330" t="s">
        <v>104</v>
      </c>
      <c r="BB9" s="193"/>
      <c r="BC9" s="202" t="s">
        <v>109</v>
      </c>
      <c r="BD9" s="193"/>
      <c r="BE9" s="399" t="s">
        <v>111</v>
      </c>
      <c r="BF9" s="255"/>
      <c r="BG9" s="400" t="s">
        <v>111</v>
      </c>
      <c r="BH9" s="255"/>
      <c r="BI9" s="297" t="s">
        <v>106</v>
      </c>
      <c r="BJ9" s="237"/>
      <c r="BK9" s="393" t="s">
        <v>111</v>
      </c>
      <c r="BL9" s="331"/>
      <c r="BM9" s="401" t="s">
        <v>111</v>
      </c>
      <c r="BN9" s="190"/>
      <c r="BO9" s="393" t="s">
        <v>111</v>
      </c>
      <c r="BP9" s="40">
        <f t="shared" si="0"/>
        <v>30</v>
      </c>
      <c r="BQ9" s="37"/>
      <c r="BR9" s="32">
        <f t="shared" si="1"/>
        <v>6</v>
      </c>
      <c r="BS9" s="5">
        <f t="shared" si="2"/>
        <v>8</v>
      </c>
      <c r="BT9" s="5">
        <f t="shared" si="3"/>
        <v>0</v>
      </c>
      <c r="BU9" s="5">
        <f t="shared" si="4"/>
        <v>0</v>
      </c>
      <c r="BV9" s="5">
        <f t="shared" si="13"/>
        <v>0</v>
      </c>
      <c r="BW9" s="5">
        <f t="shared" si="5"/>
        <v>0</v>
      </c>
      <c r="BX9" s="5">
        <f t="shared" si="14"/>
        <v>0</v>
      </c>
      <c r="BY9" s="5">
        <f t="shared" si="6"/>
        <v>14</v>
      </c>
      <c r="BZ9" s="5">
        <f t="shared" si="15"/>
        <v>0</v>
      </c>
      <c r="CA9" s="5">
        <f t="shared" si="7"/>
        <v>0</v>
      </c>
      <c r="CB9" s="5">
        <f t="shared" si="16"/>
        <v>0</v>
      </c>
      <c r="CC9" s="5">
        <f t="shared" si="17"/>
        <v>0</v>
      </c>
      <c r="CD9" s="5">
        <f t="shared" si="18"/>
        <v>0</v>
      </c>
      <c r="CE9" s="5">
        <f t="shared" si="19"/>
        <v>0</v>
      </c>
      <c r="CF9" s="5">
        <f t="shared" si="20"/>
        <v>0</v>
      </c>
      <c r="CG9" s="5">
        <f t="shared" si="21"/>
        <v>0</v>
      </c>
      <c r="CH9" s="5">
        <f t="shared" si="22"/>
        <v>0</v>
      </c>
      <c r="CI9" s="5">
        <f t="shared" si="23"/>
        <v>0</v>
      </c>
      <c r="CJ9" s="5">
        <f t="shared" si="24"/>
        <v>0</v>
      </c>
      <c r="CK9" s="5">
        <f t="shared" si="25"/>
        <v>0</v>
      </c>
      <c r="CL9" s="5">
        <f t="shared" si="26"/>
        <v>0</v>
      </c>
      <c r="CM9" s="5">
        <f t="shared" si="8"/>
        <v>2</v>
      </c>
      <c r="CN9" s="5">
        <f t="shared" si="9"/>
        <v>0</v>
      </c>
      <c r="CO9" s="5">
        <f t="shared" si="10"/>
        <v>0</v>
      </c>
      <c r="CP9" s="5">
        <f t="shared" si="11"/>
        <v>0</v>
      </c>
      <c r="CQ9" s="6">
        <f t="shared" si="12"/>
        <v>5</v>
      </c>
      <c r="CR9" s="160">
        <f t="shared" si="27"/>
        <v>30</v>
      </c>
      <c r="CS9" s="161">
        <f t="shared" si="28"/>
        <v>9</v>
      </c>
      <c r="CT9" s="158">
        <f t="shared" si="29"/>
        <v>72</v>
      </c>
    </row>
    <row r="10" spans="1:98" s="3" customFormat="1" ht="18.75" customHeight="1" thickBot="1">
      <c r="A10" s="30">
        <v>6</v>
      </c>
      <c r="B10" s="73" t="s">
        <v>112</v>
      </c>
      <c r="C10" s="73" t="s">
        <v>37</v>
      </c>
      <c r="D10" s="79" t="s">
        <v>38</v>
      </c>
      <c r="E10" s="148" t="s">
        <v>110</v>
      </c>
      <c r="F10" s="332"/>
      <c r="G10" s="174" t="s">
        <v>106</v>
      </c>
      <c r="H10" s="206" t="s">
        <v>105</v>
      </c>
      <c r="I10" s="202" t="s">
        <v>104</v>
      </c>
      <c r="J10" s="214"/>
      <c r="K10" s="559" t="s">
        <v>110</v>
      </c>
      <c r="L10" s="214"/>
      <c r="M10" s="179" t="s">
        <v>110</v>
      </c>
      <c r="N10" s="200"/>
      <c r="O10" s="203" t="s">
        <v>110</v>
      </c>
      <c r="P10" s="348"/>
      <c r="Q10" s="242" t="s">
        <v>110</v>
      </c>
      <c r="R10" s="536"/>
      <c r="S10" s="238" t="s">
        <v>110</v>
      </c>
      <c r="T10" s="200"/>
      <c r="U10" s="203" t="s">
        <v>106</v>
      </c>
      <c r="V10" s="200" t="s">
        <v>105</v>
      </c>
      <c r="W10" s="181" t="s">
        <v>104</v>
      </c>
      <c r="X10" s="193"/>
      <c r="Y10" s="183" t="s">
        <v>109</v>
      </c>
      <c r="Z10" s="193" t="s">
        <v>105</v>
      </c>
      <c r="AA10" s="181" t="s">
        <v>104</v>
      </c>
      <c r="AB10" s="193"/>
      <c r="AC10" s="181" t="s">
        <v>110</v>
      </c>
      <c r="AD10" s="237"/>
      <c r="AE10" s="244" t="s">
        <v>110</v>
      </c>
      <c r="AF10" s="237"/>
      <c r="AG10" s="552" t="s">
        <v>110</v>
      </c>
      <c r="AH10" s="196"/>
      <c r="AI10" s="215" t="s">
        <v>106</v>
      </c>
      <c r="AJ10" s="204"/>
      <c r="AK10" s="181" t="s">
        <v>104</v>
      </c>
      <c r="AL10" s="210"/>
      <c r="AM10" s="202" t="s">
        <v>104</v>
      </c>
      <c r="AN10" s="193" t="s">
        <v>105</v>
      </c>
      <c r="AO10" s="198"/>
      <c r="AP10" s="581" t="s">
        <v>105</v>
      </c>
      <c r="AQ10" s="203" t="s">
        <v>104</v>
      </c>
      <c r="AR10" s="237"/>
      <c r="AS10" s="557" t="s">
        <v>110</v>
      </c>
      <c r="AT10" s="349"/>
      <c r="AU10" s="532" t="s">
        <v>110</v>
      </c>
      <c r="AV10" s="200"/>
      <c r="AW10" s="203" t="s">
        <v>110</v>
      </c>
      <c r="AX10" s="193"/>
      <c r="AY10" s="203" t="s">
        <v>106</v>
      </c>
      <c r="AZ10" s="655" t="s">
        <v>101</v>
      </c>
      <c r="BA10" s="656"/>
      <c r="BB10" s="193"/>
      <c r="BC10" s="183" t="s">
        <v>110</v>
      </c>
      <c r="BD10" s="655" t="s">
        <v>101</v>
      </c>
      <c r="BE10" s="656"/>
      <c r="BF10" s="250"/>
      <c r="BG10" s="251" t="s">
        <v>110</v>
      </c>
      <c r="BH10" s="237"/>
      <c r="BI10" s="242" t="s">
        <v>110</v>
      </c>
      <c r="BJ10" s="237"/>
      <c r="BK10" s="557" t="s">
        <v>110</v>
      </c>
      <c r="BL10" s="206"/>
      <c r="BM10" s="198" t="s">
        <v>106</v>
      </c>
      <c r="BN10" s="193"/>
      <c r="BO10" s="198" t="s">
        <v>106</v>
      </c>
      <c r="BP10" s="59">
        <f t="shared" si="0"/>
        <v>29</v>
      </c>
      <c r="BQ10" s="37"/>
      <c r="BR10" s="32">
        <f t="shared" si="1"/>
        <v>5</v>
      </c>
      <c r="BS10" s="5">
        <f t="shared" si="2"/>
        <v>6</v>
      </c>
      <c r="BT10" s="5">
        <f t="shared" si="3"/>
        <v>15</v>
      </c>
      <c r="BU10" s="5">
        <f t="shared" si="4"/>
        <v>0</v>
      </c>
      <c r="BV10" s="5">
        <f t="shared" si="13"/>
        <v>0</v>
      </c>
      <c r="BW10" s="5">
        <f t="shared" si="5"/>
        <v>0</v>
      </c>
      <c r="BX10" s="5">
        <f t="shared" si="14"/>
        <v>0</v>
      </c>
      <c r="BY10" s="5">
        <f t="shared" si="6"/>
        <v>0</v>
      </c>
      <c r="BZ10" s="5">
        <f t="shared" si="15"/>
        <v>0</v>
      </c>
      <c r="CA10" s="5">
        <f t="shared" si="7"/>
        <v>0</v>
      </c>
      <c r="CB10" s="5">
        <f t="shared" si="16"/>
        <v>0</v>
      </c>
      <c r="CC10" s="5">
        <f t="shared" si="17"/>
        <v>0</v>
      </c>
      <c r="CD10" s="5">
        <f t="shared" si="18"/>
        <v>0</v>
      </c>
      <c r="CE10" s="5">
        <f t="shared" si="19"/>
        <v>0</v>
      </c>
      <c r="CF10" s="5">
        <f t="shared" si="20"/>
        <v>0</v>
      </c>
      <c r="CG10" s="5">
        <f t="shared" si="21"/>
        <v>0</v>
      </c>
      <c r="CH10" s="5">
        <f t="shared" si="22"/>
        <v>0</v>
      </c>
      <c r="CI10" s="5">
        <f t="shared" si="23"/>
        <v>0</v>
      </c>
      <c r="CJ10" s="5">
        <f t="shared" si="24"/>
        <v>0</v>
      </c>
      <c r="CK10" s="5">
        <f t="shared" si="25"/>
        <v>0</v>
      </c>
      <c r="CL10" s="5">
        <f t="shared" si="26"/>
        <v>0</v>
      </c>
      <c r="CM10" s="5">
        <f t="shared" si="8"/>
        <v>1</v>
      </c>
      <c r="CN10" s="5">
        <f t="shared" si="9"/>
        <v>0</v>
      </c>
      <c r="CO10" s="5">
        <f t="shared" si="10"/>
        <v>0</v>
      </c>
      <c r="CP10" s="5">
        <f t="shared" si="11"/>
        <v>2</v>
      </c>
      <c r="CQ10" s="6">
        <f t="shared" si="12"/>
        <v>6</v>
      </c>
      <c r="CR10" s="160">
        <f t="shared" si="27"/>
        <v>29</v>
      </c>
      <c r="CS10" s="161">
        <f t="shared" si="28"/>
        <v>8</v>
      </c>
      <c r="CT10" s="158">
        <f t="shared" si="29"/>
        <v>64</v>
      </c>
    </row>
    <row r="11" spans="1:98" s="3" customFormat="1" ht="18.75" customHeight="1" thickBot="1">
      <c r="A11" s="446">
        <v>7</v>
      </c>
      <c r="B11" s="73" t="s">
        <v>112</v>
      </c>
      <c r="C11" s="73" t="s">
        <v>39</v>
      </c>
      <c r="D11" s="79" t="s">
        <v>40</v>
      </c>
      <c r="E11" s="148" t="s">
        <v>113</v>
      </c>
      <c r="F11" s="447"/>
      <c r="G11" s="220" t="s">
        <v>106</v>
      </c>
      <c r="H11" s="386"/>
      <c r="I11" s="425" t="s">
        <v>113</v>
      </c>
      <c r="J11" s="193"/>
      <c r="K11" s="425" t="s">
        <v>113</v>
      </c>
      <c r="L11" s="196"/>
      <c r="M11" s="425" t="s">
        <v>113</v>
      </c>
      <c r="N11" s="411" t="s">
        <v>114</v>
      </c>
      <c r="O11" s="448"/>
      <c r="P11" s="568" t="s">
        <v>105</v>
      </c>
      <c r="Q11" s="242" t="s">
        <v>104</v>
      </c>
      <c r="R11" s="653" t="s">
        <v>101</v>
      </c>
      <c r="S11" s="654"/>
      <c r="T11" s="193"/>
      <c r="U11" s="416" t="s">
        <v>113</v>
      </c>
      <c r="V11" s="196"/>
      <c r="W11" s="417" t="s">
        <v>113</v>
      </c>
      <c r="X11" s="193"/>
      <c r="Y11" s="419" t="s">
        <v>113</v>
      </c>
      <c r="Z11" s="386"/>
      <c r="AA11" s="413" t="s">
        <v>113</v>
      </c>
      <c r="AB11" s="449"/>
      <c r="AC11" s="448" t="s">
        <v>106</v>
      </c>
      <c r="AD11" s="493"/>
      <c r="AE11" s="254" t="s">
        <v>106</v>
      </c>
      <c r="AF11" s="239"/>
      <c r="AG11" s="236" t="s">
        <v>106</v>
      </c>
      <c r="AH11" s="309"/>
      <c r="AI11" s="425" t="s">
        <v>113</v>
      </c>
      <c r="AJ11" s="386"/>
      <c r="AK11" s="220" t="s">
        <v>110</v>
      </c>
      <c r="AL11" s="196"/>
      <c r="AM11" s="199" t="s">
        <v>110</v>
      </c>
      <c r="AN11" s="193"/>
      <c r="AO11" s="419" t="s">
        <v>113</v>
      </c>
      <c r="AP11" s="196"/>
      <c r="AQ11" s="419" t="s">
        <v>113</v>
      </c>
      <c r="AR11" s="816" t="s">
        <v>101</v>
      </c>
      <c r="AS11" s="817"/>
      <c r="AT11" s="497"/>
      <c r="AU11" s="498" t="s">
        <v>106</v>
      </c>
      <c r="AV11" s="451"/>
      <c r="AW11" s="417" t="s">
        <v>113</v>
      </c>
      <c r="AX11" s="200"/>
      <c r="AY11" s="414" t="s">
        <v>113</v>
      </c>
      <c r="AZ11" s="385"/>
      <c r="BA11" s="413" t="s">
        <v>113</v>
      </c>
      <c r="BB11" s="385"/>
      <c r="BC11" s="413" t="s">
        <v>113</v>
      </c>
      <c r="BD11" s="452"/>
      <c r="BE11" s="419" t="s">
        <v>113</v>
      </c>
      <c r="BF11" s="146"/>
      <c r="BG11" s="240" t="s">
        <v>106</v>
      </c>
      <c r="BH11" s="237" t="s">
        <v>105</v>
      </c>
      <c r="BI11" s="561" t="s">
        <v>104</v>
      </c>
      <c r="BJ11" s="255"/>
      <c r="BK11" s="297" t="s">
        <v>104</v>
      </c>
      <c r="BL11" s="196"/>
      <c r="BM11" s="417" t="s">
        <v>113</v>
      </c>
      <c r="BN11" s="453"/>
      <c r="BO11" s="444" t="s">
        <v>113</v>
      </c>
      <c r="BP11" s="260">
        <f t="shared" si="0"/>
        <v>27</v>
      </c>
      <c r="BQ11" s="37"/>
      <c r="BR11" s="32">
        <f t="shared" si="1"/>
        <v>2</v>
      </c>
      <c r="BS11" s="5">
        <f t="shared" si="2"/>
        <v>3</v>
      </c>
      <c r="BT11" s="5">
        <f t="shared" si="3"/>
        <v>2</v>
      </c>
      <c r="BU11" s="5">
        <f t="shared" si="4"/>
        <v>0</v>
      </c>
      <c r="BV11" s="5">
        <f t="shared" si="13"/>
        <v>1</v>
      </c>
      <c r="BW11" s="5">
        <f t="shared" si="5"/>
        <v>0</v>
      </c>
      <c r="BX11" s="5">
        <f t="shared" si="14"/>
        <v>17</v>
      </c>
      <c r="BY11" s="5">
        <f t="shared" si="6"/>
        <v>0</v>
      </c>
      <c r="BZ11" s="5">
        <f t="shared" si="15"/>
        <v>0</v>
      </c>
      <c r="CA11" s="5">
        <f t="shared" si="7"/>
        <v>0</v>
      </c>
      <c r="CB11" s="5">
        <f t="shared" si="16"/>
        <v>0</v>
      </c>
      <c r="CC11" s="5">
        <f t="shared" si="17"/>
        <v>0</v>
      </c>
      <c r="CD11" s="5">
        <f t="shared" si="18"/>
        <v>0</v>
      </c>
      <c r="CE11" s="5">
        <f t="shared" si="19"/>
        <v>0</v>
      </c>
      <c r="CF11" s="5">
        <f t="shared" si="20"/>
        <v>0</v>
      </c>
      <c r="CG11" s="5">
        <f t="shared" si="21"/>
        <v>0</v>
      </c>
      <c r="CH11" s="5">
        <f t="shared" si="22"/>
        <v>0</v>
      </c>
      <c r="CI11" s="5">
        <f t="shared" si="23"/>
        <v>0</v>
      </c>
      <c r="CJ11" s="5">
        <f t="shared" si="24"/>
        <v>0</v>
      </c>
      <c r="CK11" s="5">
        <f t="shared" si="25"/>
        <v>0</v>
      </c>
      <c r="CL11" s="5">
        <f t="shared" si="26"/>
        <v>0</v>
      </c>
      <c r="CM11" s="5">
        <f t="shared" si="8"/>
        <v>0</v>
      </c>
      <c r="CN11" s="5">
        <f t="shared" si="9"/>
        <v>0</v>
      </c>
      <c r="CO11" s="5">
        <f t="shared" si="10"/>
        <v>0</v>
      </c>
      <c r="CP11" s="5">
        <f t="shared" si="11"/>
        <v>2</v>
      </c>
      <c r="CQ11" s="6">
        <f t="shared" si="12"/>
        <v>6</v>
      </c>
      <c r="CR11" s="160">
        <f t="shared" si="27"/>
        <v>27</v>
      </c>
      <c r="CS11" s="161">
        <f t="shared" si="28"/>
        <v>6</v>
      </c>
      <c r="CT11" s="158">
        <f t="shared" si="29"/>
        <v>48</v>
      </c>
    </row>
    <row r="12" spans="1:98" s="3" customFormat="1" ht="18.75" customHeight="1" thickBot="1">
      <c r="A12" s="455">
        <v>8</v>
      </c>
      <c r="B12" s="73" t="s">
        <v>112</v>
      </c>
      <c r="C12" s="73" t="s">
        <v>41</v>
      </c>
      <c r="D12" s="79" t="s">
        <v>42</v>
      </c>
      <c r="E12" s="456" t="s">
        <v>114</v>
      </c>
      <c r="F12" s="485" t="s">
        <v>114</v>
      </c>
      <c r="G12" s="457"/>
      <c r="H12" s="458" t="s">
        <v>105</v>
      </c>
      <c r="I12" s="459"/>
      <c r="J12" s="458"/>
      <c r="K12" s="460" t="s">
        <v>106</v>
      </c>
      <c r="L12" s="221"/>
      <c r="M12" s="461" t="s">
        <v>106</v>
      </c>
      <c r="N12" s="221"/>
      <c r="O12" s="462" t="s">
        <v>106</v>
      </c>
      <c r="P12" s="412" t="s">
        <v>114</v>
      </c>
      <c r="Q12" s="492"/>
      <c r="R12" s="415" t="s">
        <v>114</v>
      </c>
      <c r="S12" s="253"/>
      <c r="T12" s="462"/>
      <c r="U12" s="459" t="s">
        <v>106</v>
      </c>
      <c r="V12" s="221"/>
      <c r="W12" s="198" t="s">
        <v>106</v>
      </c>
      <c r="X12" s="450"/>
      <c r="Y12" s="459" t="s">
        <v>106</v>
      </c>
      <c r="Z12" s="410" t="s">
        <v>114</v>
      </c>
      <c r="AA12" s="463"/>
      <c r="AB12" s="458" t="s">
        <v>115</v>
      </c>
      <c r="AC12" s="463"/>
      <c r="AD12" s="491" t="s">
        <v>105</v>
      </c>
      <c r="AE12" s="295" t="s">
        <v>104</v>
      </c>
      <c r="AF12" s="735" t="s">
        <v>116</v>
      </c>
      <c r="AG12" s="736"/>
      <c r="AH12" s="415" t="s">
        <v>114</v>
      </c>
      <c r="AI12" s="181"/>
      <c r="AJ12" s="428" t="s">
        <v>114</v>
      </c>
      <c r="AK12" s="464"/>
      <c r="AL12" s="219"/>
      <c r="AM12" s="199" t="s">
        <v>106</v>
      </c>
      <c r="AN12" s="655" t="s">
        <v>91</v>
      </c>
      <c r="AO12" s="656"/>
      <c r="AP12" s="415" t="s">
        <v>114</v>
      </c>
      <c r="AQ12" s="181"/>
      <c r="AR12" s="434" t="s">
        <v>114</v>
      </c>
      <c r="AS12" s="499"/>
      <c r="AT12" s="435" t="s">
        <v>114</v>
      </c>
      <c r="AU12" s="241"/>
      <c r="AV12" s="196" t="s">
        <v>105</v>
      </c>
      <c r="AW12" s="558" t="s">
        <v>104</v>
      </c>
      <c r="AX12" s="190"/>
      <c r="AY12" s="203" t="s">
        <v>109</v>
      </c>
      <c r="AZ12" s="221"/>
      <c r="BA12" s="202" t="s">
        <v>104</v>
      </c>
      <c r="BB12" s="669" t="s">
        <v>100</v>
      </c>
      <c r="BC12" s="670"/>
      <c r="BD12" s="462"/>
      <c r="BE12" s="216" t="s">
        <v>106</v>
      </c>
      <c r="BF12" s="250"/>
      <c r="BG12" s="253" t="s">
        <v>106</v>
      </c>
      <c r="BH12" s="432" t="s">
        <v>114</v>
      </c>
      <c r="BI12" s="489"/>
      <c r="BJ12" s="579" t="s">
        <v>105</v>
      </c>
      <c r="BK12" s="295" t="s">
        <v>104</v>
      </c>
      <c r="BL12" s="741" t="s">
        <v>107</v>
      </c>
      <c r="BM12" s="742"/>
      <c r="BN12" s="445" t="s">
        <v>114</v>
      </c>
      <c r="BO12" s="181"/>
      <c r="BP12" s="40">
        <f t="shared" si="0"/>
        <v>26</v>
      </c>
      <c r="BQ12" s="37"/>
      <c r="BR12" s="32">
        <f t="shared" si="1"/>
        <v>4</v>
      </c>
      <c r="BS12" s="5">
        <f t="shared" si="2"/>
        <v>4</v>
      </c>
      <c r="BT12" s="5">
        <f t="shared" si="3"/>
        <v>0</v>
      </c>
      <c r="BU12" s="5">
        <f t="shared" si="4"/>
        <v>1</v>
      </c>
      <c r="BV12" s="5">
        <f t="shared" si="13"/>
        <v>11</v>
      </c>
      <c r="BW12" s="5">
        <f t="shared" si="5"/>
        <v>0</v>
      </c>
      <c r="BX12" s="5">
        <f t="shared" si="14"/>
        <v>0</v>
      </c>
      <c r="BY12" s="5">
        <f t="shared" si="6"/>
        <v>0</v>
      </c>
      <c r="BZ12" s="5">
        <f t="shared" si="15"/>
        <v>0</v>
      </c>
      <c r="CA12" s="5">
        <f t="shared" si="7"/>
        <v>1</v>
      </c>
      <c r="CB12" s="5">
        <f t="shared" si="16"/>
        <v>1</v>
      </c>
      <c r="CC12" s="5">
        <f t="shared" si="17"/>
        <v>1</v>
      </c>
      <c r="CD12" s="5">
        <f t="shared" si="18"/>
        <v>0</v>
      </c>
      <c r="CE12" s="5">
        <f t="shared" si="19"/>
        <v>0</v>
      </c>
      <c r="CF12" s="5">
        <f t="shared" si="20"/>
        <v>0</v>
      </c>
      <c r="CG12" s="5">
        <f t="shared" si="21"/>
        <v>0</v>
      </c>
      <c r="CH12" s="5">
        <f t="shared" si="22"/>
        <v>0</v>
      </c>
      <c r="CI12" s="5">
        <f t="shared" si="23"/>
        <v>0</v>
      </c>
      <c r="CJ12" s="5">
        <f t="shared" si="24"/>
        <v>0</v>
      </c>
      <c r="CK12" s="5">
        <f t="shared" si="25"/>
        <v>0</v>
      </c>
      <c r="CL12" s="5">
        <f t="shared" si="26"/>
        <v>1</v>
      </c>
      <c r="CM12" s="5">
        <f t="shared" si="8"/>
        <v>1</v>
      </c>
      <c r="CN12" s="5">
        <f t="shared" si="9"/>
        <v>0</v>
      </c>
      <c r="CO12" s="5">
        <f t="shared" si="10"/>
        <v>1</v>
      </c>
      <c r="CP12" s="5">
        <f t="shared" si="11"/>
        <v>0</v>
      </c>
      <c r="CQ12" s="6">
        <f t="shared" si="12"/>
        <v>9</v>
      </c>
      <c r="CR12" s="160">
        <f t="shared" si="27"/>
        <v>26</v>
      </c>
      <c r="CS12" s="161">
        <f t="shared" si="28"/>
        <v>5</v>
      </c>
      <c r="CT12" s="158">
        <f t="shared" si="29"/>
        <v>40</v>
      </c>
    </row>
    <row r="13" spans="1:98" s="3" customFormat="1" ht="18.75" customHeight="1" thickBot="1">
      <c r="A13" s="446">
        <v>9</v>
      </c>
      <c r="B13" s="73" t="s">
        <v>112</v>
      </c>
      <c r="C13" s="73" t="s">
        <v>43</v>
      </c>
      <c r="D13" s="468" t="s">
        <v>44</v>
      </c>
      <c r="E13" s="469" t="s">
        <v>117</v>
      </c>
      <c r="F13" s="470"/>
      <c r="G13" s="100">
        <v>11</v>
      </c>
      <c r="H13" s="409" t="s">
        <v>114</v>
      </c>
      <c r="I13" s="199"/>
      <c r="J13" s="410" t="s">
        <v>114</v>
      </c>
      <c r="K13" s="328"/>
      <c r="L13" s="486" t="s">
        <v>114</v>
      </c>
      <c r="M13" s="472"/>
      <c r="N13" s="193"/>
      <c r="O13" s="190" t="s">
        <v>106</v>
      </c>
      <c r="P13" s="490"/>
      <c r="Q13" s="241" t="s">
        <v>106</v>
      </c>
      <c r="R13" s="252"/>
      <c r="S13" s="253" t="s">
        <v>106</v>
      </c>
      <c r="T13" s="193"/>
      <c r="U13" s="503" t="s">
        <v>94</v>
      </c>
      <c r="V13" s="473"/>
      <c r="W13" s="504" t="s">
        <v>94</v>
      </c>
      <c r="X13" s="450"/>
      <c r="Y13" s="505" t="s">
        <v>94</v>
      </c>
      <c r="Z13" s="458" t="s">
        <v>105</v>
      </c>
      <c r="AA13" s="463"/>
      <c r="AB13" s="410" t="s">
        <v>114</v>
      </c>
      <c r="AC13" s="463"/>
      <c r="AD13" s="410" t="s">
        <v>114</v>
      </c>
      <c r="AE13" s="496"/>
      <c r="AF13" s="410" t="s">
        <v>114</v>
      </c>
      <c r="AG13" s="496"/>
      <c r="AH13" s="200" t="s">
        <v>105</v>
      </c>
      <c r="AI13" s="181" t="s">
        <v>104</v>
      </c>
      <c r="AJ13" s="204"/>
      <c r="AK13" s="205" t="s">
        <v>106</v>
      </c>
      <c r="AL13" s="219"/>
      <c r="AM13" s="448" t="s">
        <v>106</v>
      </c>
      <c r="AN13" s="219"/>
      <c r="AO13" s="218" t="s">
        <v>106</v>
      </c>
      <c r="AP13" s="474"/>
      <c r="AQ13" s="460" t="s">
        <v>106</v>
      </c>
      <c r="AR13" s="273"/>
      <c r="AS13" s="262" t="s">
        <v>104</v>
      </c>
      <c r="AT13" s="273" t="s">
        <v>105</v>
      </c>
      <c r="AU13" s="500"/>
      <c r="AV13" s="432" t="s">
        <v>114</v>
      </c>
      <c r="AW13" s="475"/>
      <c r="AX13" s="432" t="s">
        <v>114</v>
      </c>
      <c r="AY13" s="181"/>
      <c r="AZ13" s="309" t="s">
        <v>105</v>
      </c>
      <c r="BA13" s="310"/>
      <c r="BB13" s="669" t="s">
        <v>100</v>
      </c>
      <c r="BC13" s="670"/>
      <c r="BD13" s="678" t="s">
        <v>97</v>
      </c>
      <c r="BE13" s="679"/>
      <c r="BF13" s="418" t="s">
        <v>114</v>
      </c>
      <c r="BG13" s="242"/>
      <c r="BH13" s="237" t="s">
        <v>105</v>
      </c>
      <c r="BI13" s="243" t="s">
        <v>104</v>
      </c>
      <c r="BJ13" s="236"/>
      <c r="BK13" s="242" t="s">
        <v>109</v>
      </c>
      <c r="BL13" s="443" t="s">
        <v>114</v>
      </c>
      <c r="BM13" s="198"/>
      <c r="BN13" s="190"/>
      <c r="BO13" s="216" t="s">
        <v>106</v>
      </c>
      <c r="BP13" s="40">
        <f t="shared" si="0"/>
        <v>25</v>
      </c>
      <c r="BQ13" s="36"/>
      <c r="BR13" s="32">
        <f>COUNTIF(F13:BO13,"ช")</f>
        <v>5</v>
      </c>
      <c r="BS13" s="5">
        <f>COUNTIF(F13:BO13,"บ")</f>
        <v>3</v>
      </c>
      <c r="BT13" s="5">
        <f>COUNTIF(F13:BO13,"ด")</f>
        <v>0</v>
      </c>
      <c r="BU13" s="5">
        <f>COUNTIF(F13:BO13,"7-19")</f>
        <v>0</v>
      </c>
      <c r="BV13" s="5">
        <f>COUNTIF(F13:BO13,"M")</f>
        <v>10</v>
      </c>
      <c r="BW13" s="5">
        <f>COUNTIF(F13:BO13,"ปตท")</f>
        <v>0</v>
      </c>
      <c r="BX13" s="5">
        <f>COUNTIF(F13:BO13,"N")</f>
        <v>0</v>
      </c>
      <c r="BY13" s="5">
        <f>COUNTIF(F13:BO13,"สุ")</f>
        <v>0</v>
      </c>
      <c r="BZ13" s="5">
        <f>COUNTIF(F13:BO13,"S")</f>
        <v>0</v>
      </c>
      <c r="CA13" s="5">
        <f>COUNTIF(F13:BO13,"11-23")</f>
        <v>0</v>
      </c>
      <c r="CB13" s="5">
        <f>COUNTIF(F13:BO13,"6")</f>
        <v>0</v>
      </c>
      <c r="CC13" s="5">
        <f t="shared" si="17"/>
        <v>0</v>
      </c>
      <c r="CD13" s="5">
        <f t="shared" si="18"/>
        <v>0</v>
      </c>
      <c r="CE13" s="5">
        <f t="shared" si="19"/>
        <v>0</v>
      </c>
      <c r="CF13" s="5">
        <f t="shared" si="20"/>
        <v>3</v>
      </c>
      <c r="CG13" s="5">
        <f t="shared" si="21"/>
        <v>0</v>
      </c>
      <c r="CH13" s="5">
        <f t="shared" si="22"/>
        <v>0</v>
      </c>
      <c r="CI13" s="5">
        <f t="shared" si="23"/>
        <v>1</v>
      </c>
      <c r="CJ13" s="5">
        <f t="shared" si="24"/>
        <v>0</v>
      </c>
      <c r="CK13" s="5">
        <f t="shared" si="25"/>
        <v>0</v>
      </c>
      <c r="CL13" s="5">
        <f t="shared" si="26"/>
        <v>1</v>
      </c>
      <c r="CM13" s="5">
        <f>COUNTIF(F13:BO13,"11")</f>
        <v>2</v>
      </c>
      <c r="CN13" s="5">
        <f>COUNTIF(F13:BO13,"V")</f>
        <v>0</v>
      </c>
      <c r="CO13" s="5">
        <f>COUNTIF(F13:BO13,"6-19")</f>
        <v>0</v>
      </c>
      <c r="CP13" s="5">
        <f>COUNTIF(F13:BO13,"19-7")</f>
        <v>0</v>
      </c>
      <c r="CQ13" s="6">
        <f>COUNTIF(F13:BO13,"X")</f>
        <v>8</v>
      </c>
      <c r="CR13" s="160">
        <f t="shared" si="27"/>
        <v>25</v>
      </c>
      <c r="CS13" s="161">
        <f t="shared" si="28"/>
        <v>4</v>
      </c>
      <c r="CT13" s="158">
        <f t="shared" si="29"/>
        <v>32</v>
      </c>
    </row>
    <row r="14" spans="1:98" s="3" customFormat="1" ht="18.75" customHeight="1" thickBot="1">
      <c r="A14" s="455">
        <v>10</v>
      </c>
      <c r="B14" s="73" t="s">
        <v>112</v>
      </c>
      <c r="C14" s="73" t="s">
        <v>45</v>
      </c>
      <c r="D14" s="79" t="s">
        <v>46</v>
      </c>
      <c r="E14" s="148" t="s">
        <v>118</v>
      </c>
      <c r="F14" s="476"/>
      <c r="G14" s="466" t="s">
        <v>106</v>
      </c>
      <c r="H14" s="214" t="s">
        <v>105</v>
      </c>
      <c r="I14" s="199" t="s">
        <v>104</v>
      </c>
      <c r="J14" s="741" t="s">
        <v>101</v>
      </c>
      <c r="K14" s="742"/>
      <c r="L14" s="193"/>
      <c r="M14" s="198" t="s">
        <v>110</v>
      </c>
      <c r="N14" s="458"/>
      <c r="O14" s="477" t="s">
        <v>110</v>
      </c>
      <c r="P14" s="491"/>
      <c r="Q14" s="244" t="s">
        <v>106</v>
      </c>
      <c r="R14" s="491"/>
      <c r="S14" s="253" t="s">
        <v>106</v>
      </c>
      <c r="T14" s="190"/>
      <c r="U14" s="198" t="s">
        <v>104</v>
      </c>
      <c r="V14" s="223" t="s">
        <v>105</v>
      </c>
      <c r="W14" s="530"/>
      <c r="X14" s="418" t="s">
        <v>114</v>
      </c>
      <c r="Y14" s="203"/>
      <c r="Z14" s="386" t="s">
        <v>105</v>
      </c>
      <c r="AA14" s="478" t="s">
        <v>104</v>
      </c>
      <c r="AB14" s="386"/>
      <c r="AC14" s="328" t="s">
        <v>109</v>
      </c>
      <c r="AD14" s="487" t="s">
        <v>115</v>
      </c>
      <c r="AE14" s="244"/>
      <c r="AF14" s="318"/>
      <c r="AG14" s="254" t="s">
        <v>106</v>
      </c>
      <c r="AH14" s="294"/>
      <c r="AI14" s="218" t="s">
        <v>104</v>
      </c>
      <c r="AJ14" s="333"/>
      <c r="AK14" s="541" t="s">
        <v>109</v>
      </c>
      <c r="AL14" s="429" t="s">
        <v>114</v>
      </c>
      <c r="AM14" s="479"/>
      <c r="AN14" s="432" t="s">
        <v>114</v>
      </c>
      <c r="AO14" s="475"/>
      <c r="AP14" s="522" t="s">
        <v>96</v>
      </c>
      <c r="AQ14" s="523" t="s">
        <v>104</v>
      </c>
      <c r="AR14" s="501"/>
      <c r="AS14" s="262" t="s">
        <v>106</v>
      </c>
      <c r="AT14" s="273"/>
      <c r="AU14" s="262" t="s">
        <v>106</v>
      </c>
      <c r="AV14" s="471"/>
      <c r="AW14" s="459" t="s">
        <v>104</v>
      </c>
      <c r="AX14" s="200" t="s">
        <v>105</v>
      </c>
      <c r="AY14" s="198"/>
      <c r="AZ14" s="436" t="s">
        <v>114</v>
      </c>
      <c r="BA14" s="216"/>
      <c r="BB14" s="673" t="s">
        <v>98</v>
      </c>
      <c r="BC14" s="674"/>
      <c r="BD14" s="527">
        <v>6</v>
      </c>
      <c r="BE14" s="480"/>
      <c r="BF14" s="488" t="s">
        <v>105</v>
      </c>
      <c r="BG14" s="241"/>
      <c r="BH14" s="371"/>
      <c r="BI14" s="253" t="s">
        <v>106</v>
      </c>
      <c r="BJ14" s="239"/>
      <c r="BK14" s="241" t="s">
        <v>106</v>
      </c>
      <c r="BL14" s="293"/>
      <c r="BM14" s="198" t="s">
        <v>104</v>
      </c>
      <c r="BN14" s="200"/>
      <c r="BO14" s="203" t="s">
        <v>109</v>
      </c>
      <c r="BP14" s="40">
        <f t="shared" si="0"/>
        <v>26</v>
      </c>
      <c r="BQ14" s="37"/>
      <c r="BR14" s="32">
        <f t="shared" si="1"/>
        <v>5</v>
      </c>
      <c r="BS14" s="5">
        <f t="shared" si="2"/>
        <v>7</v>
      </c>
      <c r="BT14" s="5">
        <f t="shared" si="3"/>
        <v>2</v>
      </c>
      <c r="BU14" s="5">
        <f t="shared" si="4"/>
        <v>0</v>
      </c>
      <c r="BV14" s="5">
        <f t="shared" si="13"/>
        <v>4</v>
      </c>
      <c r="BW14" s="5">
        <f t="shared" si="5"/>
        <v>0</v>
      </c>
      <c r="BX14" s="5">
        <f t="shared" si="14"/>
        <v>0</v>
      </c>
      <c r="BY14" s="5">
        <f t="shared" si="6"/>
        <v>0</v>
      </c>
      <c r="BZ14" s="5">
        <f t="shared" si="15"/>
        <v>0</v>
      </c>
      <c r="CA14" s="5">
        <f t="shared" si="7"/>
        <v>0</v>
      </c>
      <c r="CB14" s="5">
        <f t="shared" si="16"/>
        <v>2</v>
      </c>
      <c r="CC14" s="5">
        <f t="shared" si="17"/>
        <v>0</v>
      </c>
      <c r="CD14" s="5">
        <f t="shared" si="18"/>
        <v>0</v>
      </c>
      <c r="CE14" s="5">
        <f t="shared" si="19"/>
        <v>0</v>
      </c>
      <c r="CF14" s="5">
        <f t="shared" si="20"/>
        <v>0</v>
      </c>
      <c r="CG14" s="5">
        <f t="shared" si="21"/>
        <v>0</v>
      </c>
      <c r="CH14" s="5">
        <f t="shared" si="22"/>
        <v>1</v>
      </c>
      <c r="CI14" s="5">
        <f t="shared" si="23"/>
        <v>0</v>
      </c>
      <c r="CJ14" s="5">
        <f t="shared" si="24"/>
        <v>1</v>
      </c>
      <c r="CK14" s="5">
        <f t="shared" si="25"/>
        <v>0</v>
      </c>
      <c r="CL14" s="5">
        <f t="shared" si="26"/>
        <v>0</v>
      </c>
      <c r="CM14" s="5">
        <f t="shared" si="8"/>
        <v>3</v>
      </c>
      <c r="CN14" s="5">
        <f t="shared" si="9"/>
        <v>0</v>
      </c>
      <c r="CO14" s="5">
        <f t="shared" si="10"/>
        <v>0</v>
      </c>
      <c r="CP14" s="5">
        <f t="shared" si="11"/>
        <v>1</v>
      </c>
      <c r="CQ14" s="6">
        <f t="shared" si="12"/>
        <v>8</v>
      </c>
      <c r="CR14" s="160">
        <f t="shared" si="27"/>
        <v>26</v>
      </c>
      <c r="CS14" s="161">
        <f t="shared" si="28"/>
        <v>5</v>
      </c>
      <c r="CT14" s="158">
        <f t="shared" si="29"/>
        <v>40</v>
      </c>
    </row>
    <row r="15" spans="1:98" s="3" customFormat="1" ht="18.75" customHeight="1" thickBot="1">
      <c r="A15" s="38">
        <v>11</v>
      </c>
      <c r="B15" s="73" t="s">
        <v>24</v>
      </c>
      <c r="C15" s="73" t="s">
        <v>47</v>
      </c>
      <c r="D15" s="79" t="s">
        <v>48</v>
      </c>
      <c r="E15" s="384" t="s">
        <v>91</v>
      </c>
      <c r="F15" s="514">
        <v>6</v>
      </c>
      <c r="G15" s="475"/>
      <c r="H15" s="519">
        <v>6</v>
      </c>
      <c r="I15" s="199"/>
      <c r="J15" s="655" t="s">
        <v>91</v>
      </c>
      <c r="K15" s="656"/>
      <c r="L15" s="516">
        <v>6</v>
      </c>
      <c r="M15" s="181"/>
      <c r="N15" s="193"/>
      <c r="O15" s="198" t="s">
        <v>106</v>
      </c>
      <c r="P15" s="529">
        <v>6</v>
      </c>
      <c r="Q15" s="238"/>
      <c r="R15" s="747" t="s">
        <v>91</v>
      </c>
      <c r="S15" s="748"/>
      <c r="T15" s="661" t="s">
        <v>91</v>
      </c>
      <c r="U15" s="662"/>
      <c r="V15" s="520">
        <v>6</v>
      </c>
      <c r="W15" s="181"/>
      <c r="X15" s="655" t="s">
        <v>91</v>
      </c>
      <c r="Y15" s="656"/>
      <c r="Z15" s="378">
        <v>6</v>
      </c>
      <c r="AA15" s="198"/>
      <c r="AB15" s="193"/>
      <c r="AC15" s="198" t="s">
        <v>106</v>
      </c>
      <c r="AD15" s="236" t="s">
        <v>105</v>
      </c>
      <c r="AE15" s="241"/>
      <c r="AF15" s="317" t="s">
        <v>105</v>
      </c>
      <c r="AG15" s="254"/>
      <c r="AH15" s="193"/>
      <c r="AI15" s="198" t="s">
        <v>106</v>
      </c>
      <c r="AJ15" s="210" t="s">
        <v>115</v>
      </c>
      <c r="AK15" s="334"/>
      <c r="AL15" s="289" t="s">
        <v>115</v>
      </c>
      <c r="AM15" s="314"/>
      <c r="AN15" s="671" t="s">
        <v>95</v>
      </c>
      <c r="AO15" s="672"/>
      <c r="AP15" s="196"/>
      <c r="AQ15" s="218" t="s">
        <v>106</v>
      </c>
      <c r="AR15" s="665" t="s">
        <v>91</v>
      </c>
      <c r="AS15" s="666"/>
      <c r="AT15" s="237" t="s">
        <v>115</v>
      </c>
      <c r="AU15" s="241"/>
      <c r="AV15" s="818" t="s">
        <v>107</v>
      </c>
      <c r="AW15" s="819"/>
      <c r="AX15" s="193" t="s">
        <v>115</v>
      </c>
      <c r="AY15" s="183"/>
      <c r="AZ15" s="309" t="s">
        <v>115</v>
      </c>
      <c r="BA15" s="304"/>
      <c r="BB15" s="655" t="s">
        <v>91</v>
      </c>
      <c r="BC15" s="656"/>
      <c r="BD15" s="219"/>
      <c r="BE15" s="218" t="s">
        <v>106</v>
      </c>
      <c r="BF15" s="653" t="s">
        <v>91</v>
      </c>
      <c r="BG15" s="654"/>
      <c r="BH15" s="239" t="s">
        <v>115</v>
      </c>
      <c r="BI15" s="241"/>
      <c r="BJ15" s="273" t="s">
        <v>115</v>
      </c>
      <c r="BK15" s="241"/>
      <c r="BL15" s="206" t="s">
        <v>115</v>
      </c>
      <c r="BM15" s="198"/>
      <c r="BN15" s="467" t="s">
        <v>115</v>
      </c>
      <c r="BO15" s="548"/>
      <c r="BP15" s="41">
        <f t="shared" si="0"/>
        <v>33</v>
      </c>
      <c r="BQ15" s="36"/>
      <c r="BR15" s="32">
        <f t="shared" si="1"/>
        <v>2</v>
      </c>
      <c r="BS15" s="5">
        <f t="shared" si="2"/>
        <v>0</v>
      </c>
      <c r="BT15" s="5">
        <f t="shared" si="3"/>
        <v>0</v>
      </c>
      <c r="BU15" s="5">
        <f t="shared" si="4"/>
        <v>1</v>
      </c>
      <c r="BV15" s="5">
        <f t="shared" si="13"/>
        <v>0</v>
      </c>
      <c r="BW15" s="5">
        <f t="shared" si="5"/>
        <v>0</v>
      </c>
      <c r="BX15" s="5">
        <f t="shared" si="14"/>
        <v>0</v>
      </c>
      <c r="BY15" s="5">
        <f t="shared" si="6"/>
        <v>0</v>
      </c>
      <c r="BZ15" s="5">
        <f t="shared" si="15"/>
        <v>0</v>
      </c>
      <c r="CA15" s="5">
        <f t="shared" si="7"/>
        <v>0</v>
      </c>
      <c r="CB15" s="5">
        <f t="shared" si="16"/>
        <v>15</v>
      </c>
      <c r="CC15" s="5">
        <f t="shared" si="17"/>
        <v>7</v>
      </c>
      <c r="CD15" s="5">
        <f t="shared" si="18"/>
        <v>0</v>
      </c>
      <c r="CE15" s="5">
        <f t="shared" si="19"/>
        <v>0</v>
      </c>
      <c r="CF15" s="5">
        <f t="shared" si="20"/>
        <v>0</v>
      </c>
      <c r="CG15" s="5">
        <f t="shared" si="21"/>
        <v>1</v>
      </c>
      <c r="CH15" s="5">
        <f t="shared" si="22"/>
        <v>0</v>
      </c>
      <c r="CI15" s="5">
        <f t="shared" si="23"/>
        <v>0</v>
      </c>
      <c r="CJ15" s="5">
        <f t="shared" si="24"/>
        <v>0</v>
      </c>
      <c r="CK15" s="5">
        <f t="shared" si="25"/>
        <v>0</v>
      </c>
      <c r="CL15" s="5">
        <f t="shared" si="26"/>
        <v>0</v>
      </c>
      <c r="CM15" s="5">
        <f t="shared" si="8"/>
        <v>0</v>
      </c>
      <c r="CN15" s="5">
        <f t="shared" si="9"/>
        <v>0</v>
      </c>
      <c r="CO15" s="5">
        <f t="shared" si="10"/>
        <v>7</v>
      </c>
      <c r="CP15" s="5">
        <f t="shared" si="11"/>
        <v>0</v>
      </c>
      <c r="CQ15" s="6">
        <f t="shared" si="12"/>
        <v>5</v>
      </c>
      <c r="CR15" s="160">
        <f t="shared" si="27"/>
        <v>33</v>
      </c>
      <c r="CS15" s="161">
        <f t="shared" si="28"/>
        <v>12</v>
      </c>
      <c r="CT15" s="158">
        <f t="shared" si="29"/>
        <v>96</v>
      </c>
    </row>
    <row r="16" spans="1:98" s="3" customFormat="1" ht="18.75" customHeight="1" thickBot="1">
      <c r="A16" s="455">
        <v>12</v>
      </c>
      <c r="B16" s="73" t="s">
        <v>24</v>
      </c>
      <c r="C16" s="73" t="s">
        <v>49</v>
      </c>
      <c r="D16" s="79" t="s">
        <v>50</v>
      </c>
      <c r="E16" s="150" t="s">
        <v>110</v>
      </c>
      <c r="F16" s="193"/>
      <c r="G16" s="515" t="s">
        <v>113</v>
      </c>
      <c r="H16" s="206"/>
      <c r="I16" s="203" t="s">
        <v>110</v>
      </c>
      <c r="J16" s="193"/>
      <c r="K16" s="202" t="s">
        <v>106</v>
      </c>
      <c r="L16" s="669" t="s">
        <v>100</v>
      </c>
      <c r="M16" s="670"/>
      <c r="N16" s="190"/>
      <c r="O16" s="190" t="s">
        <v>104</v>
      </c>
      <c r="P16" s="490"/>
      <c r="Q16" s="319" t="s">
        <v>110</v>
      </c>
      <c r="R16" s="236"/>
      <c r="S16" s="557" t="s">
        <v>104</v>
      </c>
      <c r="T16" s="427" t="s">
        <v>114</v>
      </c>
      <c r="U16" s="179"/>
      <c r="V16" s="427" t="s">
        <v>114</v>
      </c>
      <c r="W16" s="179"/>
      <c r="X16" s="190"/>
      <c r="Y16" s="198" t="s">
        <v>106</v>
      </c>
      <c r="Z16" s="190"/>
      <c r="AA16" s="198" t="s">
        <v>104</v>
      </c>
      <c r="AB16" s="200"/>
      <c r="AC16" s="399" t="s">
        <v>111</v>
      </c>
      <c r="AD16" s="237"/>
      <c r="AE16" s="494" t="s">
        <v>104</v>
      </c>
      <c r="AF16" s="237"/>
      <c r="AG16" s="244" t="s">
        <v>106</v>
      </c>
      <c r="AH16" s="193"/>
      <c r="AI16" s="216" t="s">
        <v>104</v>
      </c>
      <c r="AJ16" s="210"/>
      <c r="AK16" s="430" t="s">
        <v>113</v>
      </c>
      <c r="AL16" s="481"/>
      <c r="AM16" s="431" t="s">
        <v>113</v>
      </c>
      <c r="AN16" s="661" t="s">
        <v>101</v>
      </c>
      <c r="AO16" s="662"/>
      <c r="AP16" s="200"/>
      <c r="AQ16" s="200" t="s">
        <v>110</v>
      </c>
      <c r="AR16" s="250"/>
      <c r="AS16" s="254" t="s">
        <v>106</v>
      </c>
      <c r="AT16" s="236"/>
      <c r="AU16" s="241" t="s">
        <v>104</v>
      </c>
      <c r="AV16" s="193" t="s">
        <v>105</v>
      </c>
      <c r="AW16" s="203" t="s">
        <v>104</v>
      </c>
      <c r="AX16" s="193"/>
      <c r="AY16" s="399" t="s">
        <v>111</v>
      </c>
      <c r="AZ16" s="465" t="s">
        <v>105</v>
      </c>
      <c r="BA16" s="181"/>
      <c r="BB16" s="418" t="s">
        <v>114</v>
      </c>
      <c r="BC16" s="181"/>
      <c r="BD16" s="190"/>
      <c r="BE16" s="198" t="s">
        <v>106</v>
      </c>
      <c r="BF16" s="487"/>
      <c r="BG16" s="433" t="s">
        <v>113</v>
      </c>
      <c r="BH16" s="237"/>
      <c r="BI16" s="242" t="s">
        <v>104</v>
      </c>
      <c r="BJ16" s="442" t="s">
        <v>114</v>
      </c>
      <c r="BK16" s="244"/>
      <c r="BL16" s="335"/>
      <c r="BM16" s="216" t="s">
        <v>106</v>
      </c>
      <c r="BN16" s="453"/>
      <c r="BO16" s="454" t="s">
        <v>106</v>
      </c>
      <c r="BP16" s="260">
        <f t="shared" si="0"/>
        <v>25</v>
      </c>
      <c r="BQ16" s="37"/>
      <c r="BR16" s="32">
        <f t="shared" si="1"/>
        <v>2</v>
      </c>
      <c r="BS16" s="5">
        <f t="shared" si="2"/>
        <v>8</v>
      </c>
      <c r="BT16" s="5">
        <f t="shared" si="3"/>
        <v>3</v>
      </c>
      <c r="BU16" s="5">
        <f t="shared" si="4"/>
        <v>0</v>
      </c>
      <c r="BV16" s="5">
        <f t="shared" si="13"/>
        <v>4</v>
      </c>
      <c r="BW16" s="5">
        <f t="shared" si="5"/>
        <v>0</v>
      </c>
      <c r="BX16" s="5">
        <f t="shared" si="14"/>
        <v>4</v>
      </c>
      <c r="BY16" s="5">
        <f t="shared" si="6"/>
        <v>2</v>
      </c>
      <c r="BZ16" s="5">
        <f t="shared" si="15"/>
        <v>0</v>
      </c>
      <c r="CA16" s="5">
        <f t="shared" si="7"/>
        <v>0</v>
      </c>
      <c r="CB16" s="5">
        <f t="shared" si="16"/>
        <v>0</v>
      </c>
      <c r="CC16" s="5">
        <f t="shared" si="17"/>
        <v>0</v>
      </c>
      <c r="CD16" s="5">
        <f t="shared" si="18"/>
        <v>0</v>
      </c>
      <c r="CE16" s="5">
        <f t="shared" si="19"/>
        <v>0</v>
      </c>
      <c r="CF16" s="5">
        <f t="shared" si="20"/>
        <v>0</v>
      </c>
      <c r="CG16" s="5">
        <f t="shared" si="21"/>
        <v>0</v>
      </c>
      <c r="CH16" s="5">
        <f t="shared" si="22"/>
        <v>0</v>
      </c>
      <c r="CI16" s="5">
        <f t="shared" si="23"/>
        <v>0</v>
      </c>
      <c r="CJ16" s="5">
        <f t="shared" si="24"/>
        <v>0</v>
      </c>
      <c r="CK16" s="5">
        <f t="shared" si="25"/>
        <v>0</v>
      </c>
      <c r="CL16" s="5">
        <f t="shared" si="26"/>
        <v>1</v>
      </c>
      <c r="CM16" s="5">
        <f t="shared" si="8"/>
        <v>0</v>
      </c>
      <c r="CN16" s="5">
        <f t="shared" si="9"/>
        <v>0</v>
      </c>
      <c r="CO16" s="5">
        <f t="shared" si="10"/>
        <v>0</v>
      </c>
      <c r="CP16" s="5">
        <f t="shared" si="11"/>
        <v>1</v>
      </c>
      <c r="CQ16" s="6">
        <f t="shared" si="12"/>
        <v>7</v>
      </c>
      <c r="CR16" s="160">
        <f t="shared" si="27"/>
        <v>25</v>
      </c>
      <c r="CS16" s="161">
        <f t="shared" si="28"/>
        <v>4</v>
      </c>
      <c r="CT16" s="158">
        <f t="shared" si="29"/>
        <v>32</v>
      </c>
    </row>
    <row r="17" spans="1:101" s="3" customFormat="1" ht="18.75" customHeight="1">
      <c r="A17" s="38">
        <v>13</v>
      </c>
      <c r="B17" s="73" t="s">
        <v>24</v>
      </c>
      <c r="C17" s="73" t="s">
        <v>51</v>
      </c>
      <c r="D17" s="79" t="s">
        <v>52</v>
      </c>
      <c r="E17" s="151" t="s">
        <v>106</v>
      </c>
      <c r="F17" s="733" t="s">
        <v>107</v>
      </c>
      <c r="G17" s="734"/>
      <c r="H17" s="549" t="s">
        <v>105</v>
      </c>
      <c r="I17" s="190"/>
      <c r="J17" s="550" t="s">
        <v>105</v>
      </c>
      <c r="K17" s="218"/>
      <c r="L17" s="680" t="s">
        <v>107</v>
      </c>
      <c r="M17" s="681"/>
      <c r="N17" s="551" t="s">
        <v>105</v>
      </c>
      <c r="O17" s="552" t="s">
        <v>104</v>
      </c>
      <c r="P17" s="250"/>
      <c r="Q17" s="251" t="s">
        <v>106</v>
      </c>
      <c r="R17" s="252"/>
      <c r="S17" s="297" t="s">
        <v>106</v>
      </c>
      <c r="T17" s="553" t="s">
        <v>105</v>
      </c>
      <c r="U17" s="216"/>
      <c r="V17" s="663" t="s">
        <v>107</v>
      </c>
      <c r="W17" s="664"/>
      <c r="X17" s="552" t="s">
        <v>105</v>
      </c>
      <c r="Y17" s="198"/>
      <c r="Z17" s="552" t="s">
        <v>105</v>
      </c>
      <c r="AA17" s="181"/>
      <c r="AB17" s="743" t="s">
        <v>107</v>
      </c>
      <c r="AC17" s="744"/>
      <c r="AD17" s="320"/>
      <c r="AE17" s="241" t="s">
        <v>106</v>
      </c>
      <c r="AF17" s="553" t="s">
        <v>105</v>
      </c>
      <c r="AG17" s="261"/>
      <c r="AH17" s="190"/>
      <c r="AI17" s="216" t="s">
        <v>106</v>
      </c>
      <c r="AJ17" s="753" t="s">
        <v>107</v>
      </c>
      <c r="AK17" s="754"/>
      <c r="AL17" s="554" t="s">
        <v>105</v>
      </c>
      <c r="AM17" s="205"/>
      <c r="AN17" s="555" t="s">
        <v>105</v>
      </c>
      <c r="AO17" s="198"/>
      <c r="AP17" s="743" t="s">
        <v>107</v>
      </c>
      <c r="AQ17" s="744"/>
      <c r="AR17" s="552" t="s">
        <v>105</v>
      </c>
      <c r="AS17" s="242"/>
      <c r="AT17" s="236"/>
      <c r="AU17" s="242" t="s">
        <v>106</v>
      </c>
      <c r="AV17" s="190"/>
      <c r="AW17" s="198" t="s">
        <v>106</v>
      </c>
      <c r="AX17" s="200"/>
      <c r="AY17" s="198" t="s">
        <v>106</v>
      </c>
      <c r="AZ17" s="551" t="s">
        <v>105</v>
      </c>
      <c r="BA17" s="198"/>
      <c r="BB17" s="657" t="s">
        <v>107</v>
      </c>
      <c r="BC17" s="658"/>
      <c r="BD17" s="553" t="s">
        <v>105</v>
      </c>
      <c r="BE17" s="181"/>
      <c r="BF17" s="237"/>
      <c r="BG17" s="241" t="s">
        <v>106</v>
      </c>
      <c r="BH17" s="556" t="s">
        <v>105</v>
      </c>
      <c r="BI17" s="297"/>
      <c r="BJ17" s="236"/>
      <c r="BK17" s="242" t="s">
        <v>106</v>
      </c>
      <c r="BL17" s="293"/>
      <c r="BM17" s="198" t="s">
        <v>106</v>
      </c>
      <c r="BN17" s="552" t="s">
        <v>105</v>
      </c>
      <c r="BO17" s="557" t="s">
        <v>104</v>
      </c>
      <c r="BP17" s="40">
        <f t="shared" si="0"/>
        <v>23</v>
      </c>
      <c r="BQ17" s="37"/>
      <c r="BR17" s="32">
        <f t="shared" si="1"/>
        <v>14</v>
      </c>
      <c r="BS17" s="5">
        <f t="shared" si="2"/>
        <v>2</v>
      </c>
      <c r="BT17" s="5">
        <f t="shared" si="3"/>
        <v>0</v>
      </c>
      <c r="BU17" s="5">
        <f t="shared" si="4"/>
        <v>7</v>
      </c>
      <c r="BV17" s="5">
        <f t="shared" si="13"/>
        <v>0</v>
      </c>
      <c r="BW17" s="5">
        <f t="shared" si="5"/>
        <v>0</v>
      </c>
      <c r="BX17" s="5">
        <f t="shared" si="14"/>
        <v>0</v>
      </c>
      <c r="BY17" s="5">
        <f t="shared" si="6"/>
        <v>0</v>
      </c>
      <c r="BZ17" s="5">
        <f t="shared" si="15"/>
        <v>0</v>
      </c>
      <c r="CA17" s="5">
        <f t="shared" si="7"/>
        <v>0</v>
      </c>
      <c r="CB17" s="5">
        <f t="shared" si="16"/>
        <v>0</v>
      </c>
      <c r="CC17" s="5">
        <f t="shared" si="17"/>
        <v>0</v>
      </c>
      <c r="CD17" s="5">
        <f t="shared" si="18"/>
        <v>0</v>
      </c>
      <c r="CE17" s="5">
        <f t="shared" si="19"/>
        <v>0</v>
      </c>
      <c r="CF17" s="5">
        <f t="shared" si="20"/>
        <v>0</v>
      </c>
      <c r="CG17" s="5">
        <f t="shared" si="21"/>
        <v>0</v>
      </c>
      <c r="CH17" s="5">
        <f t="shared" si="22"/>
        <v>0</v>
      </c>
      <c r="CI17" s="5">
        <f t="shared" si="23"/>
        <v>0</v>
      </c>
      <c r="CJ17" s="5">
        <f t="shared" si="24"/>
        <v>0</v>
      </c>
      <c r="CK17" s="5">
        <f t="shared" si="25"/>
        <v>0</v>
      </c>
      <c r="CL17" s="5">
        <f t="shared" si="26"/>
        <v>0</v>
      </c>
      <c r="CM17" s="5">
        <f t="shared" si="8"/>
        <v>0</v>
      </c>
      <c r="CN17" s="5">
        <f t="shared" si="9"/>
        <v>0</v>
      </c>
      <c r="CO17" s="5">
        <f t="shared" si="10"/>
        <v>0</v>
      </c>
      <c r="CP17" s="5">
        <f t="shared" si="11"/>
        <v>0</v>
      </c>
      <c r="CQ17" s="6">
        <f t="shared" si="12"/>
        <v>10</v>
      </c>
      <c r="CR17" s="160">
        <f t="shared" si="27"/>
        <v>23</v>
      </c>
      <c r="CS17" s="161">
        <f t="shared" si="28"/>
        <v>2</v>
      </c>
      <c r="CT17" s="158">
        <f t="shared" si="29"/>
        <v>16</v>
      </c>
    </row>
    <row r="18" spans="1:101" s="3" customFormat="1" ht="18.75" customHeight="1" thickBot="1">
      <c r="A18" s="30">
        <v>14</v>
      </c>
      <c r="B18" s="73" t="s">
        <v>24</v>
      </c>
      <c r="C18" s="73" t="s">
        <v>53</v>
      </c>
      <c r="D18" s="79" t="s">
        <v>54</v>
      </c>
      <c r="E18" s="148" t="s">
        <v>110</v>
      </c>
      <c r="F18" s="336"/>
      <c r="G18" s="193" t="s">
        <v>110</v>
      </c>
      <c r="H18" s="214"/>
      <c r="I18" s="558" t="s">
        <v>110</v>
      </c>
      <c r="J18" s="214"/>
      <c r="K18" s="199" t="s">
        <v>106</v>
      </c>
      <c r="L18" s="663" t="s">
        <v>101</v>
      </c>
      <c r="M18" s="664"/>
      <c r="N18" s="190"/>
      <c r="O18" s="552" t="s">
        <v>110</v>
      </c>
      <c r="P18" s="250"/>
      <c r="Q18" s="559" t="s">
        <v>110</v>
      </c>
      <c r="R18" s="349"/>
      <c r="S18" s="560" t="s">
        <v>110</v>
      </c>
      <c r="T18" s="190"/>
      <c r="U18" s="561" t="s">
        <v>110</v>
      </c>
      <c r="V18" s="200"/>
      <c r="W18" s="202" t="s">
        <v>106</v>
      </c>
      <c r="X18" s="663" t="s">
        <v>101</v>
      </c>
      <c r="Y18" s="664"/>
      <c r="Z18" s="190"/>
      <c r="AA18" s="562" t="s">
        <v>110</v>
      </c>
      <c r="AB18" s="196"/>
      <c r="AC18" s="218" t="s">
        <v>106</v>
      </c>
      <c r="AD18" s="379"/>
      <c r="AE18" s="380" t="s">
        <v>106</v>
      </c>
      <c r="AF18" s="236"/>
      <c r="AG18" s="241" t="s">
        <v>106</v>
      </c>
      <c r="AH18" s="200" t="s">
        <v>105</v>
      </c>
      <c r="AI18" s="203" t="s">
        <v>104</v>
      </c>
      <c r="AJ18" s="755" t="s">
        <v>101</v>
      </c>
      <c r="AK18" s="756"/>
      <c r="AL18" s="204"/>
      <c r="AM18" s="563" t="s">
        <v>110</v>
      </c>
      <c r="AN18" s="190"/>
      <c r="AO18" s="564" t="s">
        <v>110</v>
      </c>
      <c r="AP18" s="739" t="s">
        <v>101</v>
      </c>
      <c r="AQ18" s="740"/>
      <c r="AR18" s="250"/>
      <c r="AS18" s="253" t="s">
        <v>106</v>
      </c>
      <c r="AT18" s="239"/>
      <c r="AU18" s="241" t="s">
        <v>106</v>
      </c>
      <c r="AV18" s="200"/>
      <c r="AW18" s="198" t="s">
        <v>106</v>
      </c>
      <c r="AX18" s="200"/>
      <c r="AY18" s="557" t="s">
        <v>110</v>
      </c>
      <c r="AZ18" s="200"/>
      <c r="BA18" s="564" t="s">
        <v>110</v>
      </c>
      <c r="BB18" s="659" t="s">
        <v>101</v>
      </c>
      <c r="BC18" s="660"/>
      <c r="BD18" s="224"/>
      <c r="BE18" s="565" t="s">
        <v>110</v>
      </c>
      <c r="BF18" s="236"/>
      <c r="BG18" s="566" t="s">
        <v>110</v>
      </c>
      <c r="BH18" s="255"/>
      <c r="BI18" s="253" t="s">
        <v>106</v>
      </c>
      <c r="BJ18" s="237"/>
      <c r="BK18" s="244" t="s">
        <v>106</v>
      </c>
      <c r="BL18" s="335"/>
      <c r="BM18" s="561" t="s">
        <v>110</v>
      </c>
      <c r="BN18" s="200"/>
      <c r="BO18" s="561" t="s">
        <v>110</v>
      </c>
      <c r="BP18" s="40">
        <f t="shared" si="0"/>
        <v>22</v>
      </c>
      <c r="BQ18" s="36"/>
      <c r="BR18" s="32">
        <f t="shared" si="1"/>
        <v>1</v>
      </c>
      <c r="BS18" s="5">
        <f t="shared" si="2"/>
        <v>1</v>
      </c>
      <c r="BT18" s="5">
        <f t="shared" si="3"/>
        <v>15</v>
      </c>
      <c r="BU18" s="5">
        <f t="shared" si="4"/>
        <v>0</v>
      </c>
      <c r="BV18" s="5">
        <f t="shared" si="13"/>
        <v>0</v>
      </c>
      <c r="BW18" s="5">
        <f t="shared" si="5"/>
        <v>0</v>
      </c>
      <c r="BX18" s="5">
        <f t="shared" si="14"/>
        <v>0</v>
      </c>
      <c r="BY18" s="5">
        <f t="shared" si="6"/>
        <v>0</v>
      </c>
      <c r="BZ18" s="5">
        <f t="shared" si="15"/>
        <v>0</v>
      </c>
      <c r="CA18" s="5">
        <f t="shared" si="7"/>
        <v>0</v>
      </c>
      <c r="CB18" s="5">
        <f t="shared" si="16"/>
        <v>0</v>
      </c>
      <c r="CC18" s="5">
        <f t="shared" si="17"/>
        <v>0</v>
      </c>
      <c r="CD18" s="5">
        <f t="shared" si="18"/>
        <v>0</v>
      </c>
      <c r="CE18" s="5">
        <f t="shared" si="19"/>
        <v>0</v>
      </c>
      <c r="CF18" s="5">
        <f t="shared" si="20"/>
        <v>0</v>
      </c>
      <c r="CG18" s="5">
        <f t="shared" si="21"/>
        <v>0</v>
      </c>
      <c r="CH18" s="5">
        <f t="shared" si="22"/>
        <v>0</v>
      </c>
      <c r="CI18" s="5">
        <f t="shared" si="23"/>
        <v>0</v>
      </c>
      <c r="CJ18" s="5">
        <f t="shared" si="24"/>
        <v>0</v>
      </c>
      <c r="CK18" s="5">
        <f t="shared" si="25"/>
        <v>0</v>
      </c>
      <c r="CL18" s="5">
        <f t="shared" si="26"/>
        <v>0</v>
      </c>
      <c r="CM18" s="5">
        <f t="shared" si="8"/>
        <v>0</v>
      </c>
      <c r="CN18" s="5">
        <f t="shared" si="9"/>
        <v>0</v>
      </c>
      <c r="CO18" s="5">
        <f t="shared" si="10"/>
        <v>0</v>
      </c>
      <c r="CP18" s="5">
        <f t="shared" si="11"/>
        <v>5</v>
      </c>
      <c r="CQ18" s="6">
        <f t="shared" si="12"/>
        <v>10</v>
      </c>
      <c r="CR18" s="160">
        <f t="shared" si="27"/>
        <v>22</v>
      </c>
      <c r="CS18" s="161">
        <f t="shared" si="28"/>
        <v>1</v>
      </c>
      <c r="CT18" s="158">
        <f t="shared" si="29"/>
        <v>8</v>
      </c>
    </row>
    <row r="19" spans="1:101" s="3" customFormat="1" ht="18.75" customHeight="1" thickBot="1">
      <c r="A19" s="38">
        <v>15</v>
      </c>
      <c r="B19" s="74" t="s">
        <v>24</v>
      </c>
      <c r="C19" s="74" t="s">
        <v>55</v>
      </c>
      <c r="D19" s="80" t="s">
        <v>56</v>
      </c>
      <c r="E19" s="149" t="s">
        <v>117</v>
      </c>
      <c r="F19" s="801" t="s">
        <v>101</v>
      </c>
      <c r="G19" s="802"/>
      <c r="H19" s="226"/>
      <c r="I19" s="308" t="s">
        <v>106</v>
      </c>
      <c r="J19" s="182" t="s">
        <v>105</v>
      </c>
      <c r="K19" s="202" t="s">
        <v>104</v>
      </c>
      <c r="L19" s="182"/>
      <c r="M19" s="227" t="s">
        <v>104</v>
      </c>
      <c r="N19" s="182" t="s">
        <v>105</v>
      </c>
      <c r="O19" s="228"/>
      <c r="P19" s="749" t="s">
        <v>107</v>
      </c>
      <c r="Q19" s="811"/>
      <c r="R19" s="350" t="s">
        <v>105</v>
      </c>
      <c r="S19" s="351"/>
      <c r="T19" s="182" t="s">
        <v>105</v>
      </c>
      <c r="U19" s="308" t="s">
        <v>104</v>
      </c>
      <c r="V19" s="739" t="s">
        <v>101</v>
      </c>
      <c r="W19" s="740"/>
      <c r="X19" s="182"/>
      <c r="Y19" s="339" t="s">
        <v>110</v>
      </c>
      <c r="Z19" s="182"/>
      <c r="AA19" s="229" t="s">
        <v>106</v>
      </c>
      <c r="AB19" s="739" t="s">
        <v>101</v>
      </c>
      <c r="AC19" s="740"/>
      <c r="AD19" s="359"/>
      <c r="AE19" s="360" t="s">
        <v>110</v>
      </c>
      <c r="AF19" s="749" t="s">
        <v>101</v>
      </c>
      <c r="AG19" s="750"/>
      <c r="AH19" s="539"/>
      <c r="AI19" s="540" t="s">
        <v>110</v>
      </c>
      <c r="AJ19" s="230"/>
      <c r="AK19" s="311" t="s">
        <v>110</v>
      </c>
      <c r="AL19" s="230"/>
      <c r="AM19" s="311" t="s">
        <v>106</v>
      </c>
      <c r="AN19" s="671" t="s">
        <v>95</v>
      </c>
      <c r="AO19" s="672"/>
      <c r="AP19" s="671" t="s">
        <v>95</v>
      </c>
      <c r="AQ19" s="672"/>
      <c r="AR19" s="245"/>
      <c r="AS19" s="366" t="s">
        <v>104</v>
      </c>
      <c r="AT19" s="318" t="s">
        <v>105</v>
      </c>
      <c r="AU19" s="561" t="s">
        <v>104</v>
      </c>
      <c r="AV19" s="337"/>
      <c r="AW19" s="576" t="s">
        <v>110</v>
      </c>
      <c r="AX19" s="337"/>
      <c r="AY19" s="227" t="s">
        <v>110</v>
      </c>
      <c r="AZ19" s="182"/>
      <c r="BA19" s="228" t="s">
        <v>106</v>
      </c>
      <c r="BB19" s="231" t="s">
        <v>105</v>
      </c>
      <c r="BC19" s="525"/>
      <c r="BD19" s="232" t="s">
        <v>105</v>
      </c>
      <c r="BE19" s="526" t="s">
        <v>104</v>
      </c>
      <c r="BF19" s="245" t="s">
        <v>105</v>
      </c>
      <c r="BG19" s="546" t="s">
        <v>104</v>
      </c>
      <c r="BH19" s="547"/>
      <c r="BI19" s="578" t="s">
        <v>110</v>
      </c>
      <c r="BJ19" s="299"/>
      <c r="BK19" s="373" t="s">
        <v>110</v>
      </c>
      <c r="BL19" s="338"/>
      <c r="BM19" s="339" t="s">
        <v>110</v>
      </c>
      <c r="BN19" s="182"/>
      <c r="BO19" s="229" t="s">
        <v>106</v>
      </c>
      <c r="BP19" s="59">
        <f t="shared" si="0"/>
        <v>31</v>
      </c>
      <c r="BQ19" s="36"/>
      <c r="BR19" s="32">
        <f t="shared" si="1"/>
        <v>8</v>
      </c>
      <c r="BS19" s="5">
        <f t="shared" si="2"/>
        <v>7</v>
      </c>
      <c r="BT19" s="5">
        <f t="shared" si="3"/>
        <v>9</v>
      </c>
      <c r="BU19" s="5">
        <f t="shared" si="4"/>
        <v>1</v>
      </c>
      <c r="BV19" s="5">
        <f t="shared" si="13"/>
        <v>0</v>
      </c>
      <c r="BW19" s="5">
        <f t="shared" si="5"/>
        <v>0</v>
      </c>
      <c r="BX19" s="5">
        <f t="shared" si="14"/>
        <v>0</v>
      </c>
      <c r="BY19" s="5">
        <f t="shared" si="6"/>
        <v>0</v>
      </c>
      <c r="BZ19" s="5">
        <f t="shared" si="15"/>
        <v>0</v>
      </c>
      <c r="CA19" s="5">
        <f t="shared" si="7"/>
        <v>0</v>
      </c>
      <c r="CB19" s="5">
        <f t="shared" si="16"/>
        <v>0</v>
      </c>
      <c r="CC19" s="5">
        <f t="shared" si="17"/>
        <v>0</v>
      </c>
      <c r="CD19" s="5">
        <f t="shared" si="18"/>
        <v>0</v>
      </c>
      <c r="CE19" s="5">
        <f t="shared" si="19"/>
        <v>0</v>
      </c>
      <c r="CF19" s="5">
        <f t="shared" si="20"/>
        <v>0</v>
      </c>
      <c r="CG19" s="5">
        <f t="shared" si="21"/>
        <v>2</v>
      </c>
      <c r="CH19" s="5">
        <f t="shared" si="22"/>
        <v>0</v>
      </c>
      <c r="CI19" s="5">
        <f t="shared" si="23"/>
        <v>0</v>
      </c>
      <c r="CJ19" s="5">
        <f t="shared" si="24"/>
        <v>0</v>
      </c>
      <c r="CK19" s="5">
        <f t="shared" si="25"/>
        <v>0</v>
      </c>
      <c r="CL19" s="5">
        <f t="shared" si="26"/>
        <v>0</v>
      </c>
      <c r="CM19" s="5">
        <f t="shared" si="8"/>
        <v>0</v>
      </c>
      <c r="CN19" s="5">
        <f t="shared" si="9"/>
        <v>0</v>
      </c>
      <c r="CO19" s="5">
        <f t="shared" si="10"/>
        <v>0</v>
      </c>
      <c r="CP19" s="5">
        <f t="shared" si="11"/>
        <v>4</v>
      </c>
      <c r="CQ19" s="6">
        <f t="shared" si="12"/>
        <v>5</v>
      </c>
      <c r="CR19" s="160">
        <f t="shared" si="27"/>
        <v>31</v>
      </c>
      <c r="CS19" s="161">
        <f t="shared" si="28"/>
        <v>10</v>
      </c>
      <c r="CT19" s="158">
        <f t="shared" si="29"/>
        <v>80</v>
      </c>
    </row>
    <row r="20" spans="1:101" s="3" customFormat="1" ht="18.75" customHeight="1" thickBot="1">
      <c r="A20" s="30">
        <v>16</v>
      </c>
      <c r="B20" s="75" t="s">
        <v>24</v>
      </c>
      <c r="C20" s="75" t="s">
        <v>57</v>
      </c>
      <c r="D20" s="81" t="s">
        <v>58</v>
      </c>
      <c r="E20" s="148" t="s">
        <v>104</v>
      </c>
      <c r="F20" s="340"/>
      <c r="G20" s="189" t="s">
        <v>106</v>
      </c>
      <c r="H20" s="185"/>
      <c r="I20" s="312" t="s">
        <v>104</v>
      </c>
      <c r="J20" s="187" t="s">
        <v>105</v>
      </c>
      <c r="K20" s="312" t="s">
        <v>104</v>
      </c>
      <c r="L20" s="323" t="s">
        <v>105</v>
      </c>
      <c r="M20" s="177"/>
      <c r="N20" s="187"/>
      <c r="O20" s="189" t="s">
        <v>106</v>
      </c>
      <c r="P20" s="248" t="s">
        <v>105</v>
      </c>
      <c r="Q20" s="352" t="s">
        <v>104</v>
      </c>
      <c r="R20" s="353"/>
      <c r="S20" s="354" t="s">
        <v>104</v>
      </c>
      <c r="T20" s="187"/>
      <c r="U20" s="506" t="s">
        <v>119</v>
      </c>
      <c r="V20" s="187"/>
      <c r="W20" s="507" t="s">
        <v>119</v>
      </c>
      <c r="X20" s="189"/>
      <c r="Y20" s="508" t="s">
        <v>119</v>
      </c>
      <c r="Z20" s="178" t="s">
        <v>105</v>
      </c>
      <c r="AA20" s="312"/>
      <c r="AB20" s="178"/>
      <c r="AC20" s="186" t="s">
        <v>106</v>
      </c>
      <c r="AD20" s="234" t="s">
        <v>105</v>
      </c>
      <c r="AE20" s="247" t="s">
        <v>104</v>
      </c>
      <c r="AF20" s="510" t="s">
        <v>119</v>
      </c>
      <c r="AG20" s="263"/>
      <c r="AH20" s="197"/>
      <c r="AI20" s="186" t="s">
        <v>106</v>
      </c>
      <c r="AJ20" s="194" t="s">
        <v>105</v>
      </c>
      <c r="AK20" s="341" t="s">
        <v>104</v>
      </c>
      <c r="AL20" s="194"/>
      <c r="AM20" s="523" t="s">
        <v>109</v>
      </c>
      <c r="AN20" s="178" t="s">
        <v>105</v>
      </c>
      <c r="AO20" s="177" t="s">
        <v>104</v>
      </c>
      <c r="AP20" s="197"/>
      <c r="AQ20" s="195" t="s">
        <v>106</v>
      </c>
      <c r="AR20" s="259" t="s">
        <v>105</v>
      </c>
      <c r="AS20" s="573" t="s">
        <v>104</v>
      </c>
      <c r="AT20" s="248"/>
      <c r="AU20" s="574" t="s">
        <v>110</v>
      </c>
      <c r="AV20" s="197"/>
      <c r="AW20" s="195" t="s">
        <v>106</v>
      </c>
      <c r="AX20" s="187" t="s">
        <v>105</v>
      </c>
      <c r="AY20" s="312" t="s">
        <v>104</v>
      </c>
      <c r="AZ20" s="197"/>
      <c r="BA20" s="312" t="s">
        <v>109</v>
      </c>
      <c r="BB20" s="200" t="s">
        <v>105</v>
      </c>
      <c r="BC20" s="203" t="s">
        <v>104</v>
      </c>
      <c r="BD20" s="174"/>
      <c r="BE20" s="198" t="s">
        <v>106</v>
      </c>
      <c r="BF20" s="259"/>
      <c r="BG20" s="531" t="s">
        <v>106</v>
      </c>
      <c r="BH20" s="239" t="s">
        <v>105</v>
      </c>
      <c r="BI20" s="241"/>
      <c r="BJ20" s="259" t="s">
        <v>105</v>
      </c>
      <c r="BK20" s="235"/>
      <c r="BL20" s="342"/>
      <c r="BM20" s="186" t="s">
        <v>106</v>
      </c>
      <c r="BN20" s="187" t="s">
        <v>105</v>
      </c>
      <c r="BO20" s="187"/>
      <c r="BP20" s="60">
        <f t="shared" si="0"/>
        <v>30</v>
      </c>
      <c r="BQ20" s="37"/>
      <c r="BR20" s="32">
        <f t="shared" si="1"/>
        <v>13</v>
      </c>
      <c r="BS20" s="5">
        <f t="shared" si="2"/>
        <v>10</v>
      </c>
      <c r="BT20" s="5">
        <f t="shared" si="3"/>
        <v>1</v>
      </c>
      <c r="BU20" s="5">
        <f t="shared" si="4"/>
        <v>0</v>
      </c>
      <c r="BV20" s="5">
        <f t="shared" si="13"/>
        <v>0</v>
      </c>
      <c r="BW20" s="5">
        <f t="shared" si="5"/>
        <v>0</v>
      </c>
      <c r="BX20" s="5">
        <f t="shared" si="14"/>
        <v>0</v>
      </c>
      <c r="BY20" s="5">
        <f t="shared" si="6"/>
        <v>0</v>
      </c>
      <c r="BZ20" s="5">
        <f t="shared" si="15"/>
        <v>0</v>
      </c>
      <c r="CA20" s="5">
        <f t="shared" si="7"/>
        <v>0</v>
      </c>
      <c r="CB20" s="5">
        <f t="shared" si="16"/>
        <v>0</v>
      </c>
      <c r="CC20" s="5">
        <f t="shared" si="17"/>
        <v>0</v>
      </c>
      <c r="CD20" s="5">
        <f t="shared" si="18"/>
        <v>0</v>
      </c>
      <c r="CE20" s="5">
        <f t="shared" si="19"/>
        <v>0</v>
      </c>
      <c r="CF20" s="5">
        <f t="shared" si="20"/>
        <v>0</v>
      </c>
      <c r="CG20" s="5">
        <f t="shared" si="21"/>
        <v>0</v>
      </c>
      <c r="CH20" s="5">
        <f t="shared" si="22"/>
        <v>0</v>
      </c>
      <c r="CI20" s="5">
        <f t="shared" si="23"/>
        <v>0</v>
      </c>
      <c r="CJ20" s="5">
        <f t="shared" si="24"/>
        <v>0</v>
      </c>
      <c r="CK20" s="5">
        <f t="shared" si="25"/>
        <v>4</v>
      </c>
      <c r="CL20" s="5">
        <f t="shared" si="26"/>
        <v>0</v>
      </c>
      <c r="CM20" s="5">
        <f t="shared" si="8"/>
        <v>2</v>
      </c>
      <c r="CN20" s="5">
        <f t="shared" si="9"/>
        <v>0</v>
      </c>
      <c r="CO20" s="5">
        <f t="shared" si="10"/>
        <v>0</v>
      </c>
      <c r="CP20" s="5">
        <f t="shared" si="11"/>
        <v>0</v>
      </c>
      <c r="CQ20" s="6">
        <f t="shared" si="12"/>
        <v>9</v>
      </c>
      <c r="CR20" s="160">
        <f t="shared" si="27"/>
        <v>30</v>
      </c>
      <c r="CS20" s="161">
        <f t="shared" si="28"/>
        <v>9</v>
      </c>
      <c r="CT20" s="158">
        <f t="shared" si="29"/>
        <v>72</v>
      </c>
    </row>
    <row r="21" spans="1:101" s="3" customFormat="1" ht="18.75" customHeight="1" thickBot="1">
      <c r="A21" s="38">
        <v>17</v>
      </c>
      <c r="B21" s="73" t="s">
        <v>24</v>
      </c>
      <c r="C21" s="73" t="s">
        <v>59</v>
      </c>
      <c r="D21" s="79" t="s">
        <v>60</v>
      </c>
      <c r="E21" s="148" t="s">
        <v>106</v>
      </c>
      <c r="F21" s="332" t="s">
        <v>105</v>
      </c>
      <c r="G21" s="223" t="s">
        <v>104</v>
      </c>
      <c r="H21" s="201"/>
      <c r="I21" s="181" t="s">
        <v>104</v>
      </c>
      <c r="J21" s="200"/>
      <c r="K21" s="179" t="s">
        <v>106</v>
      </c>
      <c r="L21" s="200" t="s">
        <v>105</v>
      </c>
      <c r="M21" s="183"/>
      <c r="N21" s="535">
        <v>6</v>
      </c>
      <c r="O21" s="223"/>
      <c r="P21" s="252" t="s">
        <v>105</v>
      </c>
      <c r="Q21" s="251"/>
      <c r="R21" s="236" t="s">
        <v>105</v>
      </c>
      <c r="S21" s="238"/>
      <c r="T21" s="193"/>
      <c r="U21" s="530">
        <v>11</v>
      </c>
      <c r="V21" s="196" t="s">
        <v>105</v>
      </c>
      <c r="W21" s="199" t="s">
        <v>104</v>
      </c>
      <c r="X21" s="200" t="s">
        <v>105</v>
      </c>
      <c r="Y21" s="203"/>
      <c r="Z21" s="193"/>
      <c r="AA21" s="203" t="s">
        <v>106</v>
      </c>
      <c r="AB21" s="200" t="s">
        <v>105</v>
      </c>
      <c r="AC21" s="207" t="s">
        <v>104</v>
      </c>
      <c r="AD21" s="256"/>
      <c r="AE21" s="361" t="s">
        <v>109</v>
      </c>
      <c r="AF21" s="237" t="s">
        <v>105</v>
      </c>
      <c r="AG21" s="242" t="s">
        <v>104</v>
      </c>
      <c r="AH21" s="200"/>
      <c r="AI21" s="181" t="s">
        <v>106</v>
      </c>
      <c r="AJ21" s="210" t="s">
        <v>105</v>
      </c>
      <c r="AK21" s="217"/>
      <c r="AL21" s="210" t="s">
        <v>105</v>
      </c>
      <c r="AM21" s="211" t="s">
        <v>104</v>
      </c>
      <c r="AN21" s="193"/>
      <c r="AO21" s="203" t="s">
        <v>109</v>
      </c>
      <c r="AP21" s="225" t="s">
        <v>105</v>
      </c>
      <c r="AQ21" s="303" t="s">
        <v>104</v>
      </c>
      <c r="AR21" s="250"/>
      <c r="AS21" s="319" t="s">
        <v>104</v>
      </c>
      <c r="AT21" s="239"/>
      <c r="AU21" s="240" t="s">
        <v>109</v>
      </c>
      <c r="AV21" s="174"/>
      <c r="AW21" s="383">
        <v>6</v>
      </c>
      <c r="AX21" s="200"/>
      <c r="AY21" s="198" t="s">
        <v>106</v>
      </c>
      <c r="AZ21" s="200"/>
      <c r="BA21" s="198" t="s">
        <v>106</v>
      </c>
      <c r="BB21" s="200" t="s">
        <v>105</v>
      </c>
      <c r="BC21" s="203" t="s">
        <v>104</v>
      </c>
      <c r="BD21" s="214"/>
      <c r="BE21" s="218" t="s">
        <v>106</v>
      </c>
      <c r="BF21" s="237"/>
      <c r="BG21" s="241" t="s">
        <v>106</v>
      </c>
      <c r="BH21" s="237"/>
      <c r="BI21" s="241" t="s">
        <v>106</v>
      </c>
      <c r="BJ21" s="237"/>
      <c r="BK21" s="241" t="s">
        <v>106</v>
      </c>
      <c r="BL21" s="201" t="s">
        <v>105</v>
      </c>
      <c r="BM21" s="181" t="s">
        <v>104</v>
      </c>
      <c r="BN21" s="200"/>
      <c r="BO21" s="193" t="s">
        <v>110</v>
      </c>
      <c r="BP21" s="40">
        <f t="shared" si="0"/>
        <v>30</v>
      </c>
      <c r="BQ21" s="47"/>
      <c r="BR21" s="32">
        <f t="shared" si="1"/>
        <v>13</v>
      </c>
      <c r="BS21" s="5">
        <f t="shared" si="2"/>
        <v>10</v>
      </c>
      <c r="BT21" s="5">
        <f t="shared" si="3"/>
        <v>1</v>
      </c>
      <c r="BU21" s="5">
        <f t="shared" si="4"/>
        <v>0</v>
      </c>
      <c r="BV21" s="5">
        <f t="shared" si="13"/>
        <v>0</v>
      </c>
      <c r="BW21" s="5">
        <f t="shared" si="5"/>
        <v>0</v>
      </c>
      <c r="BX21" s="5">
        <f t="shared" si="14"/>
        <v>0</v>
      </c>
      <c r="BY21" s="5">
        <f t="shared" si="6"/>
        <v>0</v>
      </c>
      <c r="BZ21" s="5">
        <f t="shared" si="15"/>
        <v>0</v>
      </c>
      <c r="CA21" s="5">
        <f t="shared" si="7"/>
        <v>0</v>
      </c>
      <c r="CB21" s="5">
        <f t="shared" si="16"/>
        <v>2</v>
      </c>
      <c r="CC21" s="5">
        <f t="shared" si="17"/>
        <v>0</v>
      </c>
      <c r="CD21" s="5">
        <f t="shared" si="18"/>
        <v>0</v>
      </c>
      <c r="CE21" s="5">
        <f t="shared" si="19"/>
        <v>0</v>
      </c>
      <c r="CF21" s="5">
        <f t="shared" si="20"/>
        <v>0</v>
      </c>
      <c r="CG21" s="5">
        <f t="shared" si="21"/>
        <v>0</v>
      </c>
      <c r="CH21" s="5">
        <f t="shared" si="22"/>
        <v>0</v>
      </c>
      <c r="CI21" s="5">
        <f t="shared" si="23"/>
        <v>0</v>
      </c>
      <c r="CJ21" s="5">
        <f t="shared" si="24"/>
        <v>0</v>
      </c>
      <c r="CK21" s="5">
        <f t="shared" si="25"/>
        <v>0</v>
      </c>
      <c r="CL21" s="5">
        <f t="shared" si="26"/>
        <v>0</v>
      </c>
      <c r="CM21" s="5">
        <f t="shared" si="8"/>
        <v>4</v>
      </c>
      <c r="CN21" s="5">
        <f t="shared" si="9"/>
        <v>0</v>
      </c>
      <c r="CO21" s="5">
        <f t="shared" si="10"/>
        <v>0</v>
      </c>
      <c r="CP21" s="5">
        <f t="shared" si="11"/>
        <v>0</v>
      </c>
      <c r="CQ21" s="6">
        <f t="shared" si="12"/>
        <v>9</v>
      </c>
      <c r="CR21" s="160">
        <f t="shared" si="27"/>
        <v>30</v>
      </c>
      <c r="CS21" s="161">
        <f t="shared" si="28"/>
        <v>9</v>
      </c>
      <c r="CT21" s="158">
        <f t="shared" si="29"/>
        <v>72</v>
      </c>
    </row>
    <row r="22" spans="1:101" s="3" customFormat="1" ht="18.75" customHeight="1" thickBot="1">
      <c r="A22" s="455">
        <v>18</v>
      </c>
      <c r="B22" s="76" t="s">
        <v>24</v>
      </c>
      <c r="C22" s="76" t="s">
        <v>61</v>
      </c>
      <c r="D22" s="82" t="s">
        <v>62</v>
      </c>
      <c r="E22" s="384" t="s">
        <v>118</v>
      </c>
      <c r="F22" s="324"/>
      <c r="G22" s="222" t="s">
        <v>106</v>
      </c>
      <c r="H22" s="294"/>
      <c r="I22" s="218" t="s">
        <v>106</v>
      </c>
      <c r="J22" s="200"/>
      <c r="K22" s="216" t="s">
        <v>106</v>
      </c>
      <c r="L22" s="669" t="s">
        <v>100</v>
      </c>
      <c r="M22" s="670"/>
      <c r="N22" s="193"/>
      <c r="O22" s="534" t="s">
        <v>113</v>
      </c>
      <c r="P22" s="537"/>
      <c r="Q22" s="538" t="s">
        <v>113</v>
      </c>
      <c r="R22" s="239"/>
      <c r="S22" s="426" t="s">
        <v>113</v>
      </c>
      <c r="T22" s="655" t="s">
        <v>101</v>
      </c>
      <c r="U22" s="656"/>
      <c r="V22" s="193"/>
      <c r="W22" s="198" t="s">
        <v>106</v>
      </c>
      <c r="X22" s="196"/>
      <c r="Y22" s="218" t="s">
        <v>104</v>
      </c>
      <c r="Z22" s="193"/>
      <c r="AA22" s="216" t="s">
        <v>106</v>
      </c>
      <c r="AB22" s="482"/>
      <c r="AC22" s="420" t="s">
        <v>113</v>
      </c>
      <c r="AD22" s="495"/>
      <c r="AE22" s="421" t="s">
        <v>113</v>
      </c>
      <c r="AF22" s="349"/>
      <c r="AG22" s="422" t="s">
        <v>113</v>
      </c>
      <c r="AH22" s="193"/>
      <c r="AI22" s="558" t="s">
        <v>110</v>
      </c>
      <c r="AJ22" s="204"/>
      <c r="AK22" s="218" t="s">
        <v>106</v>
      </c>
      <c r="AL22" s="221"/>
      <c r="AM22" s="218" t="s">
        <v>104</v>
      </c>
      <c r="AN22" s="221" t="s">
        <v>105</v>
      </c>
      <c r="AO22" s="199" t="s">
        <v>104</v>
      </c>
      <c r="AP22" s="671" t="s">
        <v>95</v>
      </c>
      <c r="AQ22" s="672"/>
      <c r="AR22" s="320"/>
      <c r="AS22" s="433" t="s">
        <v>113</v>
      </c>
      <c r="AT22" s="502"/>
      <c r="AU22" s="544" t="s">
        <v>113</v>
      </c>
      <c r="AV22" s="820" t="s">
        <v>101</v>
      </c>
      <c r="AW22" s="821"/>
      <c r="AX22" s="193"/>
      <c r="AY22" s="199" t="s">
        <v>110</v>
      </c>
      <c r="AZ22" s="193"/>
      <c r="BA22" s="198" t="s">
        <v>106</v>
      </c>
      <c r="BB22" s="193"/>
      <c r="BC22" s="198" t="s">
        <v>104</v>
      </c>
      <c r="BD22" s="437" t="s">
        <v>114</v>
      </c>
      <c r="BE22" s="483"/>
      <c r="BF22" s="803" t="s">
        <v>101</v>
      </c>
      <c r="BG22" s="804"/>
      <c r="BH22" s="298"/>
      <c r="BI22" s="441" t="s">
        <v>113</v>
      </c>
      <c r="BJ22" s="239"/>
      <c r="BK22" s="426" t="s">
        <v>113</v>
      </c>
      <c r="BL22" s="335"/>
      <c r="BM22" s="202" t="s">
        <v>110</v>
      </c>
      <c r="BN22" s="454"/>
      <c r="BO22" s="484" t="s">
        <v>106</v>
      </c>
      <c r="BP22" s="40">
        <f t="shared" si="0"/>
        <v>24</v>
      </c>
      <c r="BQ22" s="47"/>
      <c r="BR22" s="32">
        <f>COUNTIF(F22:BN22,"ช")</f>
        <v>1</v>
      </c>
      <c r="BS22" s="5">
        <f>COUNTIF(F22:BN22,"บ")</f>
        <v>4</v>
      </c>
      <c r="BT22" s="5">
        <f>COUNTIF(F22:BN22,"ด")</f>
        <v>3</v>
      </c>
      <c r="BU22" s="5">
        <f>COUNTIF(F22:BN22,"7-19")</f>
        <v>0</v>
      </c>
      <c r="BV22" s="5">
        <f>COUNTIF(F22:BN22,"M")</f>
        <v>1</v>
      </c>
      <c r="BW22" s="5">
        <f>COUNTIF(F22:BN22,"ปตท")</f>
        <v>0</v>
      </c>
      <c r="BX22" s="5">
        <f>COUNTIF(F22:BN22,"N")</f>
        <v>10</v>
      </c>
      <c r="BY22" s="5">
        <f>COUNTIF(F22:BN22,"สุ")</f>
        <v>0</v>
      </c>
      <c r="BZ22" s="5">
        <f>COUNTIF(F22:BN22,"S")</f>
        <v>0</v>
      </c>
      <c r="CA22" s="5">
        <f>COUNTIF(F22:BN22,"11-23")</f>
        <v>0</v>
      </c>
      <c r="CB22" s="5">
        <f>COUNTIF(F22:BN22,"6")</f>
        <v>0</v>
      </c>
      <c r="CC22" s="5">
        <f t="shared" si="17"/>
        <v>0</v>
      </c>
      <c r="CD22" s="5">
        <f t="shared" si="18"/>
        <v>0</v>
      </c>
      <c r="CE22" s="5">
        <f t="shared" si="19"/>
        <v>0</v>
      </c>
      <c r="CF22" s="5">
        <f t="shared" si="20"/>
        <v>0</v>
      </c>
      <c r="CG22" s="5">
        <f t="shared" si="21"/>
        <v>1</v>
      </c>
      <c r="CH22" s="5">
        <f t="shared" si="22"/>
        <v>0</v>
      </c>
      <c r="CI22" s="5">
        <f t="shared" si="23"/>
        <v>0</v>
      </c>
      <c r="CJ22" s="5">
        <f t="shared" si="24"/>
        <v>0</v>
      </c>
      <c r="CK22" s="5">
        <f t="shared" si="25"/>
        <v>0</v>
      </c>
      <c r="CL22" s="5">
        <f t="shared" si="26"/>
        <v>1</v>
      </c>
      <c r="CM22" s="5">
        <f>COUNTIF(F22:BN22,"11")</f>
        <v>0</v>
      </c>
      <c r="CN22" s="5">
        <f>COUNTIF(F22:BN22,"V")</f>
        <v>0</v>
      </c>
      <c r="CO22" s="5">
        <f>COUNTIF(F22:BN22,"6-19")</f>
        <v>0</v>
      </c>
      <c r="CP22" s="5">
        <f>COUNTIF(F22:BN22,"19-7")</f>
        <v>3</v>
      </c>
      <c r="CQ22" s="6">
        <f>COUNTIF(F22:BN22,"X")</f>
        <v>7</v>
      </c>
      <c r="CR22" s="160">
        <f t="shared" si="27"/>
        <v>24</v>
      </c>
      <c r="CS22" s="161">
        <f t="shared" si="28"/>
        <v>3</v>
      </c>
      <c r="CT22" s="158">
        <f t="shared" si="29"/>
        <v>24</v>
      </c>
    </row>
    <row r="23" spans="1:101" s="3" customFormat="1" ht="18.75" customHeight="1">
      <c r="A23" s="38">
        <v>19</v>
      </c>
      <c r="B23" s="292" t="s">
        <v>24</v>
      </c>
      <c r="C23" s="84" t="s">
        <v>63</v>
      </c>
      <c r="D23" s="82" t="s">
        <v>64</v>
      </c>
      <c r="E23" s="148" t="s">
        <v>106</v>
      </c>
      <c r="F23" s="343"/>
      <c r="G23" s="402" t="s">
        <v>111</v>
      </c>
      <c r="H23" s="267" t="s">
        <v>105</v>
      </c>
      <c r="I23" s="303"/>
      <c r="J23" s="225"/>
      <c r="K23" s="517" t="s">
        <v>111</v>
      </c>
      <c r="L23" s="669" t="s">
        <v>100</v>
      </c>
      <c r="M23" s="670"/>
      <c r="N23" s="224" t="s">
        <v>105</v>
      </c>
      <c r="O23" s="224" t="s">
        <v>104</v>
      </c>
      <c r="P23" s="269"/>
      <c r="Q23" s="249" t="s">
        <v>106</v>
      </c>
      <c r="R23" s="569" t="s">
        <v>105</v>
      </c>
      <c r="S23" s="387" t="s">
        <v>104</v>
      </c>
      <c r="T23" s="208" t="s">
        <v>105</v>
      </c>
      <c r="U23" s="303" t="s">
        <v>104</v>
      </c>
      <c r="V23" s="388"/>
      <c r="W23" s="403" t="s">
        <v>111</v>
      </c>
      <c r="X23" s="208"/>
      <c r="Y23" s="404" t="s">
        <v>111</v>
      </c>
      <c r="Z23" s="225"/>
      <c r="AA23" s="225" t="s">
        <v>109</v>
      </c>
      <c r="AB23" s="301" t="s">
        <v>105</v>
      </c>
      <c r="AC23" s="344" t="s">
        <v>104</v>
      </c>
      <c r="AD23" s="258"/>
      <c r="AE23" s="256" t="s">
        <v>106</v>
      </c>
      <c r="AF23" s="511" t="s">
        <v>119</v>
      </c>
      <c r="AG23" s="362"/>
      <c r="AH23" s="208" t="s">
        <v>115</v>
      </c>
      <c r="AI23" s="303"/>
      <c r="AJ23" s="270" t="s">
        <v>105</v>
      </c>
      <c r="AK23" s="271" t="s">
        <v>104</v>
      </c>
      <c r="AL23" s="270"/>
      <c r="AM23" s="406" t="s">
        <v>111</v>
      </c>
      <c r="AN23" s="208" t="s">
        <v>105</v>
      </c>
      <c r="AO23" s="209"/>
      <c r="AP23" s="524">
        <v>6</v>
      </c>
      <c r="AQ23" s="272"/>
      <c r="AR23" s="298"/>
      <c r="AS23" s="382" t="s">
        <v>106</v>
      </c>
      <c r="AT23" s="367"/>
      <c r="AU23" s="368" t="s">
        <v>106</v>
      </c>
      <c r="AV23" s="224"/>
      <c r="AW23" s="268" t="s">
        <v>106</v>
      </c>
      <c r="AX23" s="577" t="s">
        <v>105</v>
      </c>
      <c r="AY23" s="272"/>
      <c r="AZ23" s="225"/>
      <c r="BA23" s="408" t="s">
        <v>111</v>
      </c>
      <c r="BB23" s="225" t="s">
        <v>105</v>
      </c>
      <c r="BC23" s="303" t="s">
        <v>104</v>
      </c>
      <c r="BD23" s="439" t="s">
        <v>105</v>
      </c>
      <c r="BE23" s="440" t="s">
        <v>104</v>
      </c>
      <c r="BF23" s="256"/>
      <c r="BG23" s="249" t="s">
        <v>106</v>
      </c>
      <c r="BH23" s="256"/>
      <c r="BI23" s="249" t="s">
        <v>106</v>
      </c>
      <c r="BJ23" s="236"/>
      <c r="BK23" s="241" t="s">
        <v>106</v>
      </c>
      <c r="BL23" s="294"/>
      <c r="BM23" s="218" t="s">
        <v>106</v>
      </c>
      <c r="BN23" s="224" t="s">
        <v>105</v>
      </c>
      <c r="BO23" s="190" t="s">
        <v>104</v>
      </c>
      <c r="BP23" s="40">
        <f t="shared" si="0"/>
        <v>30</v>
      </c>
      <c r="BQ23" s="37"/>
      <c r="BR23" s="32">
        <f t="shared" si="1"/>
        <v>11</v>
      </c>
      <c r="BS23" s="5">
        <f t="shared" si="2"/>
        <v>8</v>
      </c>
      <c r="BT23" s="5">
        <f t="shared" si="3"/>
        <v>0</v>
      </c>
      <c r="BU23" s="5">
        <f t="shared" si="4"/>
        <v>0</v>
      </c>
      <c r="BV23" s="5">
        <f t="shared" si="13"/>
        <v>0</v>
      </c>
      <c r="BW23" s="5">
        <f t="shared" si="5"/>
        <v>0</v>
      </c>
      <c r="BX23" s="5">
        <f t="shared" si="14"/>
        <v>0</v>
      </c>
      <c r="BY23" s="5">
        <f t="shared" si="6"/>
        <v>6</v>
      </c>
      <c r="BZ23" s="5">
        <f t="shared" si="15"/>
        <v>0</v>
      </c>
      <c r="CA23" s="5">
        <f t="shared" si="7"/>
        <v>0</v>
      </c>
      <c r="CB23" s="5">
        <f t="shared" si="16"/>
        <v>2</v>
      </c>
      <c r="CC23" s="5">
        <f t="shared" si="17"/>
        <v>0</v>
      </c>
      <c r="CD23" s="5">
        <f t="shared" si="18"/>
        <v>0</v>
      </c>
      <c r="CE23" s="5">
        <f t="shared" si="19"/>
        <v>0</v>
      </c>
      <c r="CF23" s="5">
        <f t="shared" si="20"/>
        <v>0</v>
      </c>
      <c r="CG23" s="5">
        <f t="shared" si="21"/>
        <v>0</v>
      </c>
      <c r="CH23" s="5">
        <f t="shared" si="22"/>
        <v>0</v>
      </c>
      <c r="CI23" s="5">
        <f t="shared" si="23"/>
        <v>0</v>
      </c>
      <c r="CJ23" s="5">
        <f t="shared" si="24"/>
        <v>0</v>
      </c>
      <c r="CK23" s="5">
        <f t="shared" si="25"/>
        <v>1</v>
      </c>
      <c r="CL23" s="5">
        <f t="shared" si="26"/>
        <v>1</v>
      </c>
      <c r="CM23" s="5">
        <f t="shared" si="8"/>
        <v>1</v>
      </c>
      <c r="CN23" s="5">
        <f t="shared" si="9"/>
        <v>0</v>
      </c>
      <c r="CO23" s="5">
        <f t="shared" si="10"/>
        <v>0</v>
      </c>
      <c r="CP23" s="5">
        <f t="shared" si="11"/>
        <v>0</v>
      </c>
      <c r="CQ23" s="6">
        <f t="shared" si="12"/>
        <v>9</v>
      </c>
      <c r="CR23" s="160">
        <f t="shared" si="27"/>
        <v>30</v>
      </c>
      <c r="CS23" s="161">
        <f t="shared" si="28"/>
        <v>9</v>
      </c>
      <c r="CT23" s="158">
        <f t="shared" si="29"/>
        <v>72</v>
      </c>
    </row>
    <row r="24" spans="1:101" s="3" customFormat="1" ht="18.75" customHeight="1" thickBot="1">
      <c r="A24" s="302">
        <v>20</v>
      </c>
      <c r="B24" s="305" t="s">
        <v>24</v>
      </c>
      <c r="C24" s="306" t="s">
        <v>65</v>
      </c>
      <c r="D24" s="307" t="s">
        <v>66</v>
      </c>
      <c r="E24" s="150" t="s">
        <v>105</v>
      </c>
      <c r="F24" s="512" t="s">
        <v>105</v>
      </c>
      <c r="G24" s="330"/>
      <c r="H24" s="276"/>
      <c r="I24" s="395" t="s">
        <v>111</v>
      </c>
      <c r="J24" s="277" t="s">
        <v>105</v>
      </c>
      <c r="K24" s="330"/>
      <c r="L24" s="278"/>
      <c r="M24" s="395" t="s">
        <v>111</v>
      </c>
      <c r="N24" s="277"/>
      <c r="O24" s="376" t="s">
        <v>106</v>
      </c>
      <c r="P24" s="279"/>
      <c r="Q24" s="355" t="s">
        <v>106</v>
      </c>
      <c r="R24" s="356"/>
      <c r="S24" s="355" t="s">
        <v>106</v>
      </c>
      <c r="T24" s="277"/>
      <c r="U24" s="509" t="s">
        <v>119</v>
      </c>
      <c r="V24" s="276"/>
      <c r="W24" s="509" t="s">
        <v>119</v>
      </c>
      <c r="X24" s="276"/>
      <c r="Y24" s="509" t="s">
        <v>119</v>
      </c>
      <c r="Z24" s="276"/>
      <c r="AA24" s="423" t="s">
        <v>111</v>
      </c>
      <c r="AB24" s="277" t="s">
        <v>105</v>
      </c>
      <c r="AC24" s="280"/>
      <c r="AD24" s="363"/>
      <c r="AE24" s="395" t="s">
        <v>111</v>
      </c>
      <c r="AF24" s="281"/>
      <c r="AG24" s="405" t="s">
        <v>111</v>
      </c>
      <c r="AH24" s="389" t="s">
        <v>105</v>
      </c>
      <c r="AI24" s="390"/>
      <c r="AJ24" s="282"/>
      <c r="AK24" s="330" t="s">
        <v>106</v>
      </c>
      <c r="AL24" s="282" t="s">
        <v>105</v>
      </c>
      <c r="AM24" s="330"/>
      <c r="AN24" s="283"/>
      <c r="AO24" s="395" t="s">
        <v>111</v>
      </c>
      <c r="AP24" s="737" t="s">
        <v>107</v>
      </c>
      <c r="AQ24" s="738"/>
      <c r="AR24" s="281" t="s">
        <v>105</v>
      </c>
      <c r="AS24" s="364"/>
      <c r="AT24" s="369"/>
      <c r="AU24" s="407" t="s">
        <v>111</v>
      </c>
      <c r="AV24" s="575" t="s">
        <v>105</v>
      </c>
      <c r="AW24" s="545" t="s">
        <v>104</v>
      </c>
      <c r="AX24" s="284"/>
      <c r="AY24" s="545" t="s">
        <v>106</v>
      </c>
      <c r="AZ24" s="822" t="s">
        <v>107</v>
      </c>
      <c r="BA24" s="823"/>
      <c r="BB24" s="277"/>
      <c r="BC24" s="395" t="s">
        <v>111</v>
      </c>
      <c r="BD24" s="677" t="s">
        <v>97</v>
      </c>
      <c r="BE24" s="677"/>
      <c r="BF24" s="805" t="s">
        <v>107</v>
      </c>
      <c r="BG24" s="806"/>
      <c r="BH24" s="275"/>
      <c r="BI24" s="395" t="s">
        <v>111</v>
      </c>
      <c r="BJ24" s="258"/>
      <c r="BK24" s="266" t="s">
        <v>104</v>
      </c>
      <c r="BL24" s="267"/>
      <c r="BM24" s="180" t="s">
        <v>104</v>
      </c>
      <c r="BN24" s="276"/>
      <c r="BO24" s="345" t="s">
        <v>104</v>
      </c>
      <c r="BP24" s="42">
        <f>CR24</f>
        <v>27</v>
      </c>
      <c r="BQ24" s="47"/>
      <c r="BR24" s="32">
        <f t="shared" si="1"/>
        <v>7</v>
      </c>
      <c r="BS24" s="5">
        <f t="shared" si="2"/>
        <v>4</v>
      </c>
      <c r="BT24" s="5">
        <f t="shared" si="3"/>
        <v>0</v>
      </c>
      <c r="BU24" s="5">
        <f t="shared" si="4"/>
        <v>3</v>
      </c>
      <c r="BV24" s="5">
        <f t="shared" si="13"/>
        <v>0</v>
      </c>
      <c r="BW24" s="5">
        <f t="shared" si="5"/>
        <v>0</v>
      </c>
      <c r="BX24" s="5">
        <f t="shared" si="14"/>
        <v>0</v>
      </c>
      <c r="BY24" s="5">
        <f t="shared" si="6"/>
        <v>9</v>
      </c>
      <c r="BZ24" s="5">
        <f t="shared" si="15"/>
        <v>0</v>
      </c>
      <c r="CA24" s="5">
        <f t="shared" si="7"/>
        <v>0</v>
      </c>
      <c r="CB24" s="5">
        <f t="shared" si="16"/>
        <v>0</v>
      </c>
      <c r="CC24" s="5">
        <f t="shared" si="17"/>
        <v>0</v>
      </c>
      <c r="CD24" s="5">
        <f t="shared" si="18"/>
        <v>0</v>
      </c>
      <c r="CE24" s="5">
        <f t="shared" si="19"/>
        <v>0</v>
      </c>
      <c r="CF24" s="5">
        <f t="shared" si="20"/>
        <v>0</v>
      </c>
      <c r="CG24" s="5">
        <f t="shared" si="21"/>
        <v>0</v>
      </c>
      <c r="CH24" s="5">
        <f t="shared" si="22"/>
        <v>0</v>
      </c>
      <c r="CI24" s="5">
        <f t="shared" si="23"/>
        <v>1</v>
      </c>
      <c r="CJ24" s="5">
        <f t="shared" si="24"/>
        <v>0</v>
      </c>
      <c r="CK24" s="5">
        <f t="shared" si="25"/>
        <v>3</v>
      </c>
      <c r="CL24" s="5">
        <f t="shared" si="26"/>
        <v>0</v>
      </c>
      <c r="CM24" s="5">
        <f t="shared" si="8"/>
        <v>0</v>
      </c>
      <c r="CN24" s="5">
        <f t="shared" si="9"/>
        <v>0</v>
      </c>
      <c r="CO24" s="5">
        <f t="shared" si="10"/>
        <v>0</v>
      </c>
      <c r="CP24" s="5">
        <f t="shared" si="11"/>
        <v>0</v>
      </c>
      <c r="CQ24" s="6">
        <f t="shared" si="12"/>
        <v>5</v>
      </c>
      <c r="CR24" s="160">
        <f t="shared" si="27"/>
        <v>27</v>
      </c>
      <c r="CS24" s="161">
        <f t="shared" si="28"/>
        <v>6</v>
      </c>
      <c r="CT24" s="162">
        <f t="shared" si="29"/>
        <v>48</v>
      </c>
    </row>
    <row r="25" spans="1:101" s="3" customFormat="1" ht="18.75" customHeight="1" thickBot="1">
      <c r="A25" s="285">
        <v>21</v>
      </c>
      <c r="B25" s="291" t="s">
        <v>120</v>
      </c>
      <c r="C25" s="288" t="s">
        <v>121</v>
      </c>
      <c r="D25" s="287" t="s">
        <v>122</v>
      </c>
      <c r="E25" s="286" t="s">
        <v>106</v>
      </c>
      <c r="F25" s="467"/>
      <c r="G25" s="328" t="s">
        <v>106</v>
      </c>
      <c r="H25" s="196" t="s">
        <v>105</v>
      </c>
      <c r="I25" s="179"/>
      <c r="J25" s="214"/>
      <c r="K25" s="179" t="s">
        <v>110</v>
      </c>
      <c r="L25" s="214"/>
      <c r="M25" s="179" t="s">
        <v>110</v>
      </c>
      <c r="N25" s="214"/>
      <c r="O25" s="179" t="s">
        <v>110</v>
      </c>
      <c r="P25" s="357"/>
      <c r="Q25" s="251" t="s">
        <v>106</v>
      </c>
      <c r="R25" s="250" t="s">
        <v>105</v>
      </c>
      <c r="S25" s="251" t="s">
        <v>104</v>
      </c>
      <c r="T25" s="214"/>
      <c r="U25" s="179" t="s">
        <v>104</v>
      </c>
      <c r="V25" s="196"/>
      <c r="W25" s="179" t="s">
        <v>109</v>
      </c>
      <c r="X25" s="196" t="s">
        <v>105</v>
      </c>
      <c r="Y25" s="179"/>
      <c r="Z25" s="196"/>
      <c r="AA25" s="179" t="s">
        <v>106</v>
      </c>
      <c r="AB25" s="214" t="s">
        <v>115</v>
      </c>
      <c r="AC25" s="215"/>
      <c r="AD25" s="255" t="s">
        <v>105</v>
      </c>
      <c r="AE25" s="251"/>
      <c r="AF25" s="255" t="s">
        <v>115</v>
      </c>
      <c r="AG25" s="251"/>
      <c r="AH25" s="196" t="s">
        <v>115</v>
      </c>
      <c r="AI25" s="179"/>
      <c r="AJ25" s="289" t="s">
        <v>105</v>
      </c>
      <c r="AK25" s="179"/>
      <c r="AL25" s="289"/>
      <c r="AM25" s="314" t="s">
        <v>106</v>
      </c>
      <c r="AN25" s="289" t="s">
        <v>105</v>
      </c>
      <c r="AO25" s="290"/>
      <c r="AP25" s="671" t="s">
        <v>95</v>
      </c>
      <c r="AQ25" s="672"/>
      <c r="AR25" s="296" t="s">
        <v>105</v>
      </c>
      <c r="AS25" s="370"/>
      <c r="AT25" s="296"/>
      <c r="AU25" s="313" t="s">
        <v>106</v>
      </c>
      <c r="AV25" s="289" t="s">
        <v>105</v>
      </c>
      <c r="AW25" s="314"/>
      <c r="AX25" s="289"/>
      <c r="AY25" s="314" t="s">
        <v>110</v>
      </c>
      <c r="AZ25" s="289"/>
      <c r="BA25" s="314" t="s">
        <v>110</v>
      </c>
      <c r="BB25" s="289"/>
      <c r="BC25" s="314" t="s">
        <v>106</v>
      </c>
      <c r="BD25" s="289" t="s">
        <v>105</v>
      </c>
      <c r="BE25" s="290"/>
      <c r="BF25" s="296" t="s">
        <v>105</v>
      </c>
      <c r="BG25" s="313" t="s">
        <v>104</v>
      </c>
      <c r="BH25" s="296"/>
      <c r="BI25" s="313" t="s">
        <v>104</v>
      </c>
      <c r="BJ25" s="296"/>
      <c r="BK25" s="313" t="s">
        <v>106</v>
      </c>
      <c r="BL25" s="289" t="s">
        <v>105</v>
      </c>
      <c r="BM25" s="314"/>
      <c r="BN25" s="346" t="s">
        <v>115</v>
      </c>
      <c r="BO25" s="346"/>
      <c r="BP25" s="315">
        <f>CR25</f>
        <v>26</v>
      </c>
      <c r="BQ25" s="316"/>
      <c r="BR25" s="32">
        <f t="shared" si="1"/>
        <v>11</v>
      </c>
      <c r="BS25" s="5">
        <f t="shared" si="2"/>
        <v>4</v>
      </c>
      <c r="BT25" s="5">
        <f t="shared" si="3"/>
        <v>5</v>
      </c>
      <c r="BU25" s="5">
        <f t="shared" si="4"/>
        <v>0</v>
      </c>
      <c r="BV25" s="5">
        <f t="shared" si="13"/>
        <v>0</v>
      </c>
      <c r="BW25" s="5">
        <f t="shared" si="5"/>
        <v>0</v>
      </c>
      <c r="BX25" s="5">
        <f t="shared" si="14"/>
        <v>0</v>
      </c>
      <c r="BY25" s="5">
        <f t="shared" si="6"/>
        <v>0</v>
      </c>
      <c r="BZ25" s="5">
        <f t="shared" si="15"/>
        <v>0</v>
      </c>
      <c r="CA25" s="5">
        <f t="shared" si="7"/>
        <v>0</v>
      </c>
      <c r="CB25" s="5">
        <f t="shared" si="16"/>
        <v>4</v>
      </c>
      <c r="CC25" s="5">
        <f t="shared" si="17"/>
        <v>0</v>
      </c>
      <c r="CD25" s="5">
        <f t="shared" si="18"/>
        <v>0</v>
      </c>
      <c r="CE25" s="5">
        <f t="shared" si="19"/>
        <v>0</v>
      </c>
      <c r="CF25" s="5">
        <f t="shared" si="20"/>
        <v>0</v>
      </c>
      <c r="CG25" s="5">
        <f t="shared" si="21"/>
        <v>1</v>
      </c>
      <c r="CH25" s="5">
        <f t="shared" si="22"/>
        <v>0</v>
      </c>
      <c r="CI25" s="5">
        <f t="shared" si="23"/>
        <v>0</v>
      </c>
      <c r="CJ25" s="5">
        <f t="shared" si="24"/>
        <v>0</v>
      </c>
      <c r="CK25" s="5">
        <f t="shared" si="25"/>
        <v>0</v>
      </c>
      <c r="CL25" s="5">
        <f t="shared" si="26"/>
        <v>0</v>
      </c>
      <c r="CM25" s="5">
        <f t="shared" si="8"/>
        <v>1</v>
      </c>
      <c r="CN25" s="5">
        <f t="shared" si="9"/>
        <v>0</v>
      </c>
      <c r="CO25" s="5">
        <f t="shared" si="10"/>
        <v>0</v>
      </c>
      <c r="CP25" s="5">
        <f t="shared" si="11"/>
        <v>0</v>
      </c>
      <c r="CQ25" s="6">
        <f t="shared" si="12"/>
        <v>7</v>
      </c>
      <c r="CR25" s="160">
        <f t="shared" si="27"/>
        <v>26</v>
      </c>
      <c r="CS25" s="161">
        <f t="shared" si="28"/>
        <v>5</v>
      </c>
      <c r="CT25" s="162">
        <f t="shared" si="29"/>
        <v>40</v>
      </c>
    </row>
    <row r="26" spans="1:101" s="3" customFormat="1" ht="20.100000000000001" customHeight="1">
      <c r="A26" s="8"/>
      <c r="B26" s="9"/>
      <c r="C26" s="8">
        <v>5</v>
      </c>
      <c r="D26" s="102" t="s">
        <v>67</v>
      </c>
      <c r="E26" s="102"/>
      <c r="F26" s="675">
        <f>COUNTIF(F5:G24,"ช")</f>
        <v>4</v>
      </c>
      <c r="G26" s="675"/>
      <c r="H26" s="667">
        <f>COUNTIF(H5:I24,"ช")</f>
        <v>5</v>
      </c>
      <c r="I26" s="667"/>
      <c r="J26" s="694">
        <f>COUNTIF(J5:K24,"ช")</f>
        <v>5</v>
      </c>
      <c r="K26" s="694"/>
      <c r="L26" s="675">
        <f>COUNTIF(L5:M24,"ช")</f>
        <v>4</v>
      </c>
      <c r="M26" s="675"/>
      <c r="N26" s="667">
        <f>COUNTIF(N5:O24,"ช")</f>
        <v>5</v>
      </c>
      <c r="O26" s="667"/>
      <c r="P26" s="675">
        <f>COUNTIF(P5:Q24,"ช")</f>
        <v>4</v>
      </c>
      <c r="Q26" s="675"/>
      <c r="R26" s="668">
        <f>COUNTIF(R5:S24,"ช")</f>
        <v>4</v>
      </c>
      <c r="S26" s="668"/>
      <c r="T26" s="667">
        <f>COUNTIF(T5:U24,"ช")</f>
        <v>5</v>
      </c>
      <c r="U26" s="667"/>
      <c r="V26" s="675">
        <f>COUNTIF(V5:W24,"ช")</f>
        <v>4</v>
      </c>
      <c r="W26" s="675"/>
      <c r="X26" s="668">
        <f>COUNTIF(X5:Y24,"ช")</f>
        <v>4</v>
      </c>
      <c r="Y26" s="668"/>
      <c r="Z26" s="667">
        <f>COUNTIF(Z5:AA24,"ช")</f>
        <v>5</v>
      </c>
      <c r="AA26" s="667"/>
      <c r="AB26" s="675">
        <f>COUNTIF(AB5:AC24,"ช")</f>
        <v>4</v>
      </c>
      <c r="AC26" s="675"/>
      <c r="AD26" s="668">
        <f>COUNTIF(AD5:AE24,"ช")</f>
        <v>3</v>
      </c>
      <c r="AE26" s="668"/>
      <c r="AF26" s="675">
        <f>COUNTIF(AF5:AG24,"ช")</f>
        <v>4</v>
      </c>
      <c r="AG26" s="675"/>
      <c r="AH26" s="667">
        <f>COUNTIF(AH5:AI24,"ช")</f>
        <v>5</v>
      </c>
      <c r="AI26" s="667"/>
      <c r="AJ26" s="675">
        <f>COUNTIF(AJ5:AK24,"ช")</f>
        <v>4</v>
      </c>
      <c r="AK26" s="675"/>
      <c r="AL26" s="667">
        <f>COUNTIF(AL5:AM24,"ช")</f>
        <v>5</v>
      </c>
      <c r="AM26" s="667"/>
      <c r="AN26" s="667">
        <f>COUNTIF(AN5:AO24,"ช")</f>
        <v>5</v>
      </c>
      <c r="AO26" s="667"/>
      <c r="AP26" s="675">
        <f>COUNTIF(AP5:AQ24,"ช")</f>
        <v>3</v>
      </c>
      <c r="AQ26" s="675"/>
      <c r="AR26" s="675">
        <f>COUNTIF(AR5:AS24,"ช")</f>
        <v>4</v>
      </c>
      <c r="AS26" s="675"/>
      <c r="AT26" s="668">
        <f>COUNTIF(AT5:AU24,"ช")</f>
        <v>4</v>
      </c>
      <c r="AU26" s="668"/>
      <c r="AV26" s="675">
        <f>COUNTIF(AV5:AW24,"ช")</f>
        <v>4</v>
      </c>
      <c r="AW26" s="675"/>
      <c r="AX26" s="667">
        <f>COUNTIF(AX5:AY24,"ช")</f>
        <v>5</v>
      </c>
      <c r="AY26" s="667"/>
      <c r="AZ26" s="675">
        <f>COUNTIF(AZ5:BA24,"ช")</f>
        <v>4</v>
      </c>
      <c r="BA26" s="675"/>
      <c r="BB26" s="694">
        <f>COUNTIF(BB5:BC24,"ช")</f>
        <v>5</v>
      </c>
      <c r="BC26" s="694"/>
      <c r="BD26" s="694">
        <f>COUNTIF(BD6:BE24,"ช")</f>
        <v>5</v>
      </c>
      <c r="BE26" s="694"/>
      <c r="BF26" s="668">
        <f>COUNTIF(BF5:BG24,"ช")</f>
        <v>3</v>
      </c>
      <c r="BG26" s="668"/>
      <c r="BH26" s="667">
        <f>COUNTIF(BH5:BI24,"ช")</f>
        <v>5</v>
      </c>
      <c r="BI26" s="667"/>
      <c r="BJ26" s="668">
        <f>COUNTIF(BJ5:BK24,"ช")</f>
        <v>4</v>
      </c>
      <c r="BK26" s="668"/>
      <c r="BL26" s="668">
        <f>COUNTIF(BL5:BM24,"ช")</f>
        <v>3</v>
      </c>
      <c r="BM26" s="668"/>
      <c r="BN26" s="667">
        <f>COUNTIF(BN5:BO24,"ช")</f>
        <v>5</v>
      </c>
      <c r="BO26" s="667"/>
      <c r="BP26" s="10"/>
      <c r="BQ26" s="98"/>
      <c r="CT26" s="166">
        <f>SUM(CT5:CT24)</f>
        <v>1120</v>
      </c>
      <c r="CU26" s="799" t="s">
        <v>123</v>
      </c>
      <c r="CV26" s="799"/>
      <c r="CW26" s="799"/>
    </row>
    <row r="27" spans="1:101" s="3" customFormat="1" ht="20.100000000000001" customHeight="1">
      <c r="A27" s="8"/>
      <c r="B27" s="9"/>
      <c r="C27" s="8">
        <v>1</v>
      </c>
      <c r="D27" s="102" t="s">
        <v>124</v>
      </c>
      <c r="E27" s="102"/>
      <c r="F27" s="667">
        <f>COUNTIF(F5:G24,"11")</f>
        <v>1</v>
      </c>
      <c r="G27" s="667"/>
      <c r="H27" s="667">
        <f>COUNTIF(H5:I24,"11")</f>
        <v>1</v>
      </c>
      <c r="I27" s="667"/>
      <c r="J27" s="694">
        <f>COUNTIF(J5:K24,"11")</f>
        <v>1</v>
      </c>
      <c r="K27" s="694"/>
      <c r="L27" s="667">
        <f>COUNTIF(L5:M24,"11")</f>
        <v>1</v>
      </c>
      <c r="M27" s="667"/>
      <c r="N27" s="668">
        <f>COUNTIF(N5:O24,"11")</f>
        <v>0</v>
      </c>
      <c r="O27" s="668"/>
      <c r="P27" s="667">
        <f>COUNTIF(P5:Q24,"11")</f>
        <v>1</v>
      </c>
      <c r="Q27" s="667"/>
      <c r="R27" s="667">
        <f>COUNTIF(R5:S24,"11")</f>
        <v>1</v>
      </c>
      <c r="S27" s="667"/>
      <c r="T27" s="667">
        <f>COUNTIF(T5:U24,"11")</f>
        <v>1</v>
      </c>
      <c r="U27" s="667"/>
      <c r="V27" s="667">
        <f>COUNTIF(V5:W24,"11")</f>
        <v>1</v>
      </c>
      <c r="W27" s="667"/>
      <c r="X27" s="667">
        <f>COUNTIF(X5:Y24,"11")</f>
        <v>1</v>
      </c>
      <c r="Y27" s="667"/>
      <c r="Z27" s="667">
        <f>COUNTIF(Z5:AA24,"11")</f>
        <v>1</v>
      </c>
      <c r="AA27" s="667"/>
      <c r="AB27" s="667">
        <f>COUNTIF(AB5:AC24,"11")</f>
        <v>1</v>
      </c>
      <c r="AC27" s="667"/>
      <c r="AD27" s="667">
        <f>COUNTIF(AD5:AE24,"11")</f>
        <v>1</v>
      </c>
      <c r="AE27" s="667"/>
      <c r="AF27" s="675">
        <f>COUNTIF(AF5:AG24,"11")</f>
        <v>0</v>
      </c>
      <c r="AG27" s="675"/>
      <c r="AH27" s="667">
        <f>COUNTIF(AH5:AI24,"11")</f>
        <v>1</v>
      </c>
      <c r="AI27" s="667"/>
      <c r="AJ27" s="667">
        <f>COUNTIF(AJ5:AK24,"11")</f>
        <v>1</v>
      </c>
      <c r="AK27" s="667"/>
      <c r="AL27" s="667">
        <f>COUNTIF(AL5:AM24,"11")</f>
        <v>1</v>
      </c>
      <c r="AM27" s="667"/>
      <c r="AN27" s="667">
        <f>COUNTIF(AN5:AO24,"11")</f>
        <v>1</v>
      </c>
      <c r="AO27" s="667"/>
      <c r="AP27" s="668">
        <f>COUNTIF(AP5:AQ24,"11")</f>
        <v>0</v>
      </c>
      <c r="AQ27" s="668"/>
      <c r="AR27" s="668">
        <f>COUNTIF(AR5:AS24,"11")</f>
        <v>0</v>
      </c>
      <c r="AS27" s="668"/>
      <c r="AT27" s="800">
        <f>COUNTIF(AT5:AU24,"11")</f>
        <v>1</v>
      </c>
      <c r="AU27" s="800"/>
      <c r="AV27" s="667">
        <f>COUNTIF(AV5:AW24,"11")</f>
        <v>1</v>
      </c>
      <c r="AW27" s="667"/>
      <c r="AX27" s="667">
        <f>COUNTIF(AX5:AY24,"11")</f>
        <v>1</v>
      </c>
      <c r="AY27" s="667"/>
      <c r="AZ27" s="667">
        <f>COUNTIF(AZ5:BA24,"11")</f>
        <v>1</v>
      </c>
      <c r="BA27" s="667"/>
      <c r="BB27" s="694">
        <f>COUNTIF(BB5:BC24,"11")</f>
        <v>1</v>
      </c>
      <c r="BC27" s="694"/>
      <c r="BD27" s="668">
        <f>COUNTIF(BD6:BE24,"11")</f>
        <v>0</v>
      </c>
      <c r="BE27" s="668"/>
      <c r="BF27" s="668">
        <f>COUNTIF(BF5:BG24,"11")</f>
        <v>0</v>
      </c>
      <c r="BG27" s="668"/>
      <c r="BH27" s="668">
        <f>COUNTIF(BH5:BI24,"11")</f>
        <v>0</v>
      </c>
      <c r="BI27" s="668"/>
      <c r="BJ27" s="667">
        <f>COUNTIF(BJ5:BK24,"11")</f>
        <v>1</v>
      </c>
      <c r="BK27" s="667"/>
      <c r="BL27" s="668">
        <f>COUNTIF(BL5:BM24,"11")</f>
        <v>0</v>
      </c>
      <c r="BM27" s="668"/>
      <c r="BN27" s="667">
        <f>COUNTIF(BN5:BO24,"11")</f>
        <v>1</v>
      </c>
      <c r="BO27" s="667"/>
      <c r="BP27" s="10"/>
      <c r="BQ27" s="98"/>
    </row>
    <row r="28" spans="1:101" s="3" customFormat="1" ht="20.100000000000001" customHeight="1">
      <c r="A28" s="8"/>
      <c r="B28" s="9"/>
      <c r="C28" s="8">
        <v>5</v>
      </c>
      <c r="D28" s="11" t="s">
        <v>68</v>
      </c>
      <c r="E28" s="11"/>
      <c r="F28" s="675">
        <f>COUNTIF(F5:G24,"บ")</f>
        <v>4</v>
      </c>
      <c r="G28" s="675"/>
      <c r="H28" s="667">
        <f>COUNTIF(H5:I24,"บ")</f>
        <v>5</v>
      </c>
      <c r="I28" s="667"/>
      <c r="J28" s="675">
        <f>COUNTIF(J5:K24,"บ")</f>
        <v>4</v>
      </c>
      <c r="K28" s="675"/>
      <c r="L28" s="675">
        <f>COUNTIF(L5:M24,"บ")</f>
        <v>4</v>
      </c>
      <c r="M28" s="675"/>
      <c r="N28" s="667">
        <f>COUNTIF(N5:O24,"บ")</f>
        <v>5</v>
      </c>
      <c r="O28" s="667"/>
      <c r="P28" s="675">
        <f>COUNTIF(P5:Q24,"บ")</f>
        <v>4</v>
      </c>
      <c r="Q28" s="675"/>
      <c r="R28" s="668">
        <f>COUNTIF(R5:S24,"บ")</f>
        <v>3</v>
      </c>
      <c r="S28" s="668"/>
      <c r="T28" s="675">
        <f>COUNTIF(T5:U24,"บ")</f>
        <v>4</v>
      </c>
      <c r="U28" s="675"/>
      <c r="V28" s="675">
        <f>COUNTIF(V5:W24,"บ")</f>
        <v>4</v>
      </c>
      <c r="W28" s="675"/>
      <c r="X28" s="675">
        <f>COUNTIF(X5:Y24,"บ")</f>
        <v>4</v>
      </c>
      <c r="Y28" s="675"/>
      <c r="Z28" s="667">
        <f>COUNTIF(Z5:AA24,"บ")</f>
        <v>5</v>
      </c>
      <c r="AA28" s="667"/>
      <c r="AB28" s="675">
        <f>COUNTIF(AB5:AC24,"บ")</f>
        <v>4</v>
      </c>
      <c r="AC28" s="675"/>
      <c r="AD28" s="675">
        <f>COUNTIF(AD5:AE24,"บ")</f>
        <v>4</v>
      </c>
      <c r="AE28" s="675"/>
      <c r="AF28" s="675">
        <f>COUNTIF(AF5:AG24,"บ")</f>
        <v>3</v>
      </c>
      <c r="AG28" s="675"/>
      <c r="AH28" s="667">
        <f>COUNTIF(AH5:AI24,"บ")</f>
        <v>5</v>
      </c>
      <c r="AI28" s="667"/>
      <c r="AJ28" s="667">
        <f>COUNTIF(AJ5:AK24,"บ")</f>
        <v>5</v>
      </c>
      <c r="AK28" s="667"/>
      <c r="AL28" s="667">
        <f>COUNTIF(AL5:AM24,"บ")</f>
        <v>5</v>
      </c>
      <c r="AM28" s="667"/>
      <c r="AN28" s="675">
        <f>COUNTIF(AN5:AO24,"บ")</f>
        <v>4</v>
      </c>
      <c r="AO28" s="675"/>
      <c r="AP28" s="675">
        <f>COUNTIF(AP5:AQ24,"บ")</f>
        <v>4</v>
      </c>
      <c r="AQ28" s="675"/>
      <c r="AR28" s="675">
        <f>COUNTIF(AR5:AS24,"บ")</f>
        <v>4</v>
      </c>
      <c r="AS28" s="675"/>
      <c r="AT28" s="676">
        <f>COUNTIF(AT5:AU24,"บ")</f>
        <v>4</v>
      </c>
      <c r="AU28" s="676"/>
      <c r="AV28" s="675">
        <f>COUNTIF(AV5:AW24,"บ")</f>
        <v>4</v>
      </c>
      <c r="AW28" s="675"/>
      <c r="AX28" s="667">
        <f>COUNTIF(AX5:AY24,"บ")</f>
        <v>5</v>
      </c>
      <c r="AY28" s="667"/>
      <c r="AZ28" s="675">
        <f>COUNTIF(AZ5:BA24,"บ")</f>
        <v>4</v>
      </c>
      <c r="BA28" s="675"/>
      <c r="BB28" s="694">
        <f>COUNTIF(BB5:BC24,"บ")</f>
        <v>5</v>
      </c>
      <c r="BC28" s="694"/>
      <c r="BD28" s="668">
        <f>COUNTIF(BD6:BE24,"บ")</f>
        <v>4</v>
      </c>
      <c r="BE28" s="668"/>
      <c r="BF28" s="675">
        <f>COUNTIF(BF5:BG24,"บ")</f>
        <v>4</v>
      </c>
      <c r="BG28" s="675"/>
      <c r="BH28" s="668">
        <f>COUNTIF(BH5:BI24,"บ")</f>
        <v>4</v>
      </c>
      <c r="BI28" s="668"/>
      <c r="BJ28" s="667">
        <f>COUNTIF(BJ5:BK24,"บ")</f>
        <v>5</v>
      </c>
      <c r="BK28" s="667"/>
      <c r="BL28" s="667">
        <f>COUNTIF(BL5:BM24,"บ")</f>
        <v>5</v>
      </c>
      <c r="BM28" s="667"/>
      <c r="BN28" s="667">
        <f>COUNTIF(BN5:BO24,"บ")</f>
        <v>5</v>
      </c>
      <c r="BO28" s="667"/>
      <c r="BP28" s="10"/>
    </row>
    <row r="29" spans="1:101" s="3" customFormat="1" ht="20.100000000000001" customHeight="1">
      <c r="A29" s="8"/>
      <c r="B29" s="9"/>
      <c r="C29" s="8">
        <v>3</v>
      </c>
      <c r="D29" s="11" t="s">
        <v>69</v>
      </c>
      <c r="E29" s="11"/>
      <c r="F29" s="675">
        <f>COUNTIF(F5:G24,"ด")</f>
        <v>2</v>
      </c>
      <c r="G29" s="675"/>
      <c r="H29" s="667">
        <f>COUNTIF(H5:I24,"ด")</f>
        <v>3</v>
      </c>
      <c r="I29" s="667"/>
      <c r="J29" s="675">
        <f>COUNTIF(J5:K24,"ด")</f>
        <v>2</v>
      </c>
      <c r="K29" s="675"/>
      <c r="L29" s="675">
        <f>COUNTIF(L5:M24,"ด")</f>
        <v>3</v>
      </c>
      <c r="M29" s="675"/>
      <c r="N29" s="667">
        <f>COUNTIF(N5:O24,"ด")</f>
        <v>3</v>
      </c>
      <c r="O29" s="714"/>
      <c r="P29" s="715">
        <f>COUNTIF(P5:Q24,"ด")</f>
        <v>3</v>
      </c>
      <c r="Q29" s="716"/>
      <c r="R29" s="675">
        <f>COUNTIF(R5:S24,"ด")</f>
        <v>2</v>
      </c>
      <c r="S29" s="675"/>
      <c r="T29" s="675">
        <f>COUNTIF(T5:U24,"ด")</f>
        <v>2</v>
      </c>
      <c r="U29" s="675"/>
      <c r="V29" s="675">
        <f>COUNTIF(V5:W24,"ด")</f>
        <v>2</v>
      </c>
      <c r="W29" s="675"/>
      <c r="X29" s="675">
        <f>COUNTIF(X5:Y24,"ด")</f>
        <v>2</v>
      </c>
      <c r="Y29" s="675"/>
      <c r="Z29" s="667">
        <f>COUNTIF(Z5:AA24,"ด")</f>
        <v>3</v>
      </c>
      <c r="AA29" s="667"/>
      <c r="AB29" s="675">
        <f>COUNTIF(AB5:AC24,"ด")</f>
        <v>2</v>
      </c>
      <c r="AC29" s="675"/>
      <c r="AD29" s="675">
        <f>COUNTIF(AD5:AE24,"ด")</f>
        <v>2</v>
      </c>
      <c r="AE29" s="675"/>
      <c r="AF29" s="675">
        <f>COUNTIF(AF5:AG24,"ด")</f>
        <v>2</v>
      </c>
      <c r="AG29" s="675"/>
      <c r="AH29" s="667">
        <f>COUNTIF(AH5:AI24,"ด")</f>
        <v>3</v>
      </c>
      <c r="AI29" s="667"/>
      <c r="AJ29" s="675">
        <f>COUNTIF(AJ5:AK24,"ด")</f>
        <v>2</v>
      </c>
      <c r="AK29" s="675"/>
      <c r="AL29" s="667">
        <f>COUNTIF(AL5:AM24,"ด")</f>
        <v>3</v>
      </c>
      <c r="AM29" s="667"/>
      <c r="AN29" s="675">
        <f>COUNTIF(AN5:AO24,"ด")</f>
        <v>2</v>
      </c>
      <c r="AO29" s="675"/>
      <c r="AP29" s="675">
        <f>COUNTIF(AP5:AQ24,"ด")</f>
        <v>2</v>
      </c>
      <c r="AQ29" s="675"/>
      <c r="AR29" s="675">
        <f>COUNTIF(AR5:AS24,"ด")</f>
        <v>2</v>
      </c>
      <c r="AS29" s="675"/>
      <c r="AT29" s="667">
        <f>COUNTIF(AT5:AU24,"ด")</f>
        <v>3</v>
      </c>
      <c r="AU29" s="667"/>
      <c r="AV29" s="675">
        <f>COUNTIF(AV5:AW24,"ด")</f>
        <v>2</v>
      </c>
      <c r="AW29" s="675"/>
      <c r="AX29" s="667">
        <f>COUNTIF(AX5:AY24,"ด")</f>
        <v>3</v>
      </c>
      <c r="AY29" s="667"/>
      <c r="AZ29" s="675">
        <f>COUNTIF(AZ5:BA24,"ด")</f>
        <v>2</v>
      </c>
      <c r="BA29" s="675"/>
      <c r="BB29" s="675">
        <f>COUNTIF(BB5:BC24,"ด")</f>
        <v>2</v>
      </c>
      <c r="BC29" s="675"/>
      <c r="BD29" s="675">
        <f>COUNTIF(BD6:BE24,"ด")</f>
        <v>2</v>
      </c>
      <c r="BE29" s="675"/>
      <c r="BF29" s="675">
        <f>COUNTIF(BF5:BG24,"ด")</f>
        <v>2</v>
      </c>
      <c r="BG29" s="675"/>
      <c r="BH29" s="667">
        <f>COUNTIF(BH5:BI24,"ด")</f>
        <v>3</v>
      </c>
      <c r="BI29" s="667"/>
      <c r="BJ29" s="667">
        <f>COUNTIF(BJ5:BK24,"ด")</f>
        <v>3</v>
      </c>
      <c r="BK29" s="667"/>
      <c r="BL29" s="667">
        <f>COUNTIF(BL5:BM24,"ด")</f>
        <v>3</v>
      </c>
      <c r="BM29" s="667"/>
      <c r="BN29" s="667">
        <f>COUNTIF(BN5:BO24,"ด")</f>
        <v>3</v>
      </c>
      <c r="BO29" s="667"/>
      <c r="BP29" s="10"/>
      <c r="BQ29" s="95"/>
    </row>
    <row r="30" spans="1:101" s="3" customFormat="1" ht="18" customHeight="1">
      <c r="A30" s="8"/>
      <c r="B30" s="9"/>
      <c r="C30" s="8">
        <v>2</v>
      </c>
      <c r="D30" s="102" t="s">
        <v>71</v>
      </c>
      <c r="E30" s="102"/>
      <c r="F30" s="668">
        <f>COUNTIF(F5:G24,"6")</f>
        <v>1</v>
      </c>
      <c r="G30" s="668"/>
      <c r="H30" s="668">
        <f>COUNTIF(H5:I24,"6")</f>
        <v>1</v>
      </c>
      <c r="I30" s="668"/>
      <c r="J30" s="668">
        <f>COUNTIF(J5:K24,"6")</f>
        <v>0</v>
      </c>
      <c r="K30" s="668"/>
      <c r="L30" s="668">
        <f>COUNTIF(L5:M24,"6")</f>
        <v>1</v>
      </c>
      <c r="M30" s="668"/>
      <c r="N30" s="668">
        <f>COUNTIF(N5:O24,"6")</f>
        <v>1</v>
      </c>
      <c r="O30" s="772"/>
      <c r="P30" s="758">
        <f>COUNTIF(P5:Q24,"6")</f>
        <v>1</v>
      </c>
      <c r="Q30" s="759"/>
      <c r="R30" s="770">
        <f>COUNTIF(R5:S24,"6")</f>
        <v>0</v>
      </c>
      <c r="S30" s="771"/>
      <c r="T30" s="668">
        <f>COUNTIF(T5:U24,"6")</f>
        <v>0</v>
      </c>
      <c r="U30" s="668"/>
      <c r="V30" s="668">
        <f>COUNTIF(V5:W24,"6")</f>
        <v>1</v>
      </c>
      <c r="W30" s="668"/>
      <c r="X30" s="668">
        <f>COUNTIF(X5:Y24,"6")</f>
        <v>0</v>
      </c>
      <c r="Y30" s="668"/>
      <c r="Z30" s="668">
        <f>COUNTIF(Z5:AA24,"6")</f>
        <v>1</v>
      </c>
      <c r="AA30" s="668"/>
      <c r="AB30" s="668">
        <f>COUNTIF(AB5:AC24,"6")</f>
        <v>1</v>
      </c>
      <c r="AC30" s="668"/>
      <c r="AD30" s="668">
        <f>COUNTIF(AD5:AE24,"6")</f>
        <v>1</v>
      </c>
      <c r="AE30" s="668"/>
      <c r="AF30" s="668">
        <f>COUNTIF(AF5:AG24,"6")</f>
        <v>0</v>
      </c>
      <c r="AG30" s="668"/>
      <c r="AH30" s="668">
        <f>COUNTIF(AH5:AI24,"6")</f>
        <v>1</v>
      </c>
      <c r="AI30" s="668"/>
      <c r="AJ30" s="668">
        <f>COUNTIF(AJ5:AK24,"6")</f>
        <v>1</v>
      </c>
      <c r="AK30" s="668"/>
      <c r="AL30" s="668">
        <f>COUNTIF(AL5:AM24,"6")</f>
        <v>1</v>
      </c>
      <c r="AM30" s="668"/>
      <c r="AN30" s="668">
        <f>COUNTIF(AN5:AO24,"6")</f>
        <v>0</v>
      </c>
      <c r="AO30" s="668"/>
      <c r="AP30" s="668">
        <f>COUNTIF(AP5:AQ24,"6")</f>
        <v>1</v>
      </c>
      <c r="AQ30" s="668"/>
      <c r="AR30" s="668">
        <f>COUNTIF(AR5:AS24,"6")</f>
        <v>0</v>
      </c>
      <c r="AS30" s="668"/>
      <c r="AT30" s="668">
        <f>COUNTIF(AT5:AU24,"6")</f>
        <v>1</v>
      </c>
      <c r="AU30" s="668"/>
      <c r="AV30" s="668">
        <f>COUNTIF(AV5:AW24,"6")</f>
        <v>1</v>
      </c>
      <c r="AW30" s="668"/>
      <c r="AX30" s="668">
        <f>COUNTIF(AX5:AY24,"6")</f>
        <v>1</v>
      </c>
      <c r="AY30" s="668"/>
      <c r="AZ30" s="668">
        <f>COUNTIF(AZ5:BA24,"6")</f>
        <v>1</v>
      </c>
      <c r="BA30" s="668"/>
      <c r="BB30" s="668">
        <f>COUNTIF(BB5:BC24,"6")</f>
        <v>0</v>
      </c>
      <c r="BC30" s="668"/>
      <c r="BD30" s="668">
        <f>COUNTIF(BD6:BE24,"6")</f>
        <v>1</v>
      </c>
      <c r="BE30" s="668"/>
      <c r="BF30" s="668">
        <f>COUNTIF(BF5:BG24,"6")</f>
        <v>0</v>
      </c>
      <c r="BG30" s="668"/>
      <c r="BH30" s="668">
        <f>COUNTIF(BH5:BI24,"6")</f>
        <v>1</v>
      </c>
      <c r="BI30" s="668"/>
      <c r="BJ30" s="668">
        <f>COUNTIF(BJ5:BK24,"6")</f>
        <v>1</v>
      </c>
      <c r="BK30" s="668"/>
      <c r="BL30" s="668">
        <f>COUNTIF(BL5:BM24,"6")</f>
        <v>1</v>
      </c>
      <c r="BM30" s="668"/>
      <c r="BN30" s="668">
        <f>COUNTIF(BN5:BO24,"6")</f>
        <v>1</v>
      </c>
      <c r="BO30" s="668"/>
      <c r="BP30" s="10"/>
    </row>
    <row r="31" spans="1:101" s="3" customFormat="1" ht="18" customHeight="1">
      <c r="A31" s="8"/>
      <c r="B31" s="9"/>
      <c r="C31" s="264">
        <v>1</v>
      </c>
      <c r="D31" s="265" t="s">
        <v>125</v>
      </c>
      <c r="E31" s="265"/>
      <c r="F31" s="667">
        <f>COUNTIF(F5:G24,"สุ")</f>
        <v>1</v>
      </c>
      <c r="G31" s="667"/>
      <c r="H31" s="667">
        <f>COUNTIF(H5:I24,"สุ")</f>
        <v>1</v>
      </c>
      <c r="I31" s="667"/>
      <c r="J31" s="667">
        <f>COUNTIF(J5:K24,"สุ")</f>
        <v>1</v>
      </c>
      <c r="K31" s="667"/>
      <c r="L31" s="667">
        <f>COUNTIF(L5:M24,"สุ")</f>
        <v>1</v>
      </c>
      <c r="M31" s="667"/>
      <c r="N31" s="667">
        <f>COUNTIF(N5:O24,"สุ")</f>
        <v>1</v>
      </c>
      <c r="O31" s="667"/>
      <c r="P31" s="667">
        <f>COUNTIF(P5:Q24,"สุ")</f>
        <v>1</v>
      </c>
      <c r="Q31" s="667"/>
      <c r="R31" s="667">
        <f>COUNTIF(R5:S24,"สุ")</f>
        <v>1</v>
      </c>
      <c r="S31" s="667"/>
      <c r="T31" s="667">
        <f>COUNTIF(T5:U24,"สุ")</f>
        <v>1</v>
      </c>
      <c r="U31" s="667"/>
      <c r="V31" s="667">
        <f>COUNTIF(V5:W24,"สุ")</f>
        <v>1</v>
      </c>
      <c r="W31" s="667"/>
      <c r="X31" s="667">
        <f>COUNTIF(X5:Y24,"สุ")</f>
        <v>1</v>
      </c>
      <c r="Y31" s="667"/>
      <c r="Z31" s="667">
        <f>COUNTIF(Z5:AA24,"สุ")</f>
        <v>1</v>
      </c>
      <c r="AA31" s="667"/>
      <c r="AB31" s="667">
        <f>COUNTIF(AB5:AC24,"สุ")</f>
        <v>1</v>
      </c>
      <c r="AC31" s="667"/>
      <c r="AD31" s="667">
        <f>COUNTIF(AD5:AE24,"สุ")</f>
        <v>1</v>
      </c>
      <c r="AE31" s="667"/>
      <c r="AF31" s="667">
        <f>COUNTIF(AF5:AG24,"สุ")</f>
        <v>1</v>
      </c>
      <c r="AG31" s="667"/>
      <c r="AH31" s="667">
        <f>COUNTIF(AH5:AI24,"สุ")</f>
        <v>1</v>
      </c>
      <c r="AI31" s="667"/>
      <c r="AJ31" s="667">
        <f>COUNTIF(AJ5:AK24,"สุ")</f>
        <v>1</v>
      </c>
      <c r="AK31" s="667"/>
      <c r="AL31" s="667">
        <f>COUNTIF(AL5:AM24,"สุ")</f>
        <v>1</v>
      </c>
      <c r="AM31" s="667"/>
      <c r="AN31" s="667">
        <f>COUNTIF(AN5:AO24,"สุ")</f>
        <v>1</v>
      </c>
      <c r="AO31" s="667"/>
      <c r="AP31" s="667">
        <f>COUNTIF(AP5:AQ24,"สุ")</f>
        <v>1</v>
      </c>
      <c r="AQ31" s="667"/>
      <c r="AR31" s="667">
        <f>COUNTIF(AR5:AS24,"สุ")</f>
        <v>1</v>
      </c>
      <c r="AS31" s="667"/>
      <c r="AT31" s="667">
        <f>COUNTIF(AT5:AU24,"สุ")</f>
        <v>1</v>
      </c>
      <c r="AU31" s="667"/>
      <c r="AV31" s="667">
        <f>COUNTIF(AV5:AW24,"สุ")</f>
        <v>1</v>
      </c>
      <c r="AW31" s="667"/>
      <c r="AX31" s="667">
        <f>COUNTIF(AX5:AY24,"สุ")</f>
        <v>1</v>
      </c>
      <c r="AY31" s="667"/>
      <c r="AZ31" s="667">
        <f>COUNTIF(AZ5:BA24,"สุ")</f>
        <v>1</v>
      </c>
      <c r="BA31" s="667"/>
      <c r="BB31" s="667">
        <f>COUNTIF(BB5:BC24,"สุ")</f>
        <v>1</v>
      </c>
      <c r="BC31" s="667"/>
      <c r="BD31" s="667">
        <f>COUNTIF(BD6:BE24,"สุ")</f>
        <v>1</v>
      </c>
      <c r="BE31" s="667"/>
      <c r="BF31" s="667">
        <f>COUNTIF(BF5:BG24,"สุ")</f>
        <v>1</v>
      </c>
      <c r="BG31" s="667"/>
      <c r="BH31" s="667">
        <f>COUNTIF(BH5:BI24,"สุ")</f>
        <v>1</v>
      </c>
      <c r="BI31" s="667"/>
      <c r="BJ31" s="667">
        <f>COUNTIF(BJ5:BK24,"สุ")</f>
        <v>1</v>
      </c>
      <c r="BK31" s="667"/>
      <c r="BL31" s="667">
        <f>COUNTIF(BL5:BM24,"สุ")</f>
        <v>1</v>
      </c>
      <c r="BM31" s="667"/>
      <c r="BN31" s="667">
        <f>COUNTIF(BN5:BO24,"สุ")</f>
        <v>1</v>
      </c>
      <c r="BO31" s="667"/>
      <c r="BP31" s="10"/>
    </row>
    <row r="32" spans="1:101" s="3" customFormat="1" ht="18" customHeight="1">
      <c r="A32" s="8"/>
      <c r="B32" s="9"/>
      <c r="C32" s="264">
        <v>1</v>
      </c>
      <c r="D32" s="265" t="s">
        <v>126</v>
      </c>
      <c r="E32" s="265"/>
      <c r="F32" s="667">
        <f>COUNTIF(F5:G24,"M")</f>
        <v>1</v>
      </c>
      <c r="G32" s="667"/>
      <c r="H32" s="667">
        <f>COUNTIF(H5:I24,"M")</f>
        <v>1</v>
      </c>
      <c r="I32" s="667"/>
      <c r="J32" s="667">
        <f>COUNTIF(J5:K24,"M")</f>
        <v>1</v>
      </c>
      <c r="K32" s="667"/>
      <c r="L32" s="667">
        <f>COUNTIF(L5:M24,"M")</f>
        <v>1</v>
      </c>
      <c r="M32" s="667"/>
      <c r="N32" s="667">
        <f>COUNTIF(N5:O24,"M")</f>
        <v>1</v>
      </c>
      <c r="O32" s="667"/>
      <c r="P32" s="667">
        <f>COUNTIF(P5:Q24,"M")</f>
        <v>1</v>
      </c>
      <c r="Q32" s="667"/>
      <c r="R32" s="667">
        <f>COUNTIF(R5:S24,"M")</f>
        <v>1</v>
      </c>
      <c r="S32" s="667"/>
      <c r="T32" s="667">
        <f>COUNTIF(T5:U24,"M")</f>
        <v>1</v>
      </c>
      <c r="U32" s="667"/>
      <c r="V32" s="667">
        <f>COUNTIF(V5:W24,"M")</f>
        <v>1</v>
      </c>
      <c r="W32" s="667"/>
      <c r="X32" s="667">
        <f>COUNTIF(X5:Y24,"M")</f>
        <v>1</v>
      </c>
      <c r="Y32" s="667"/>
      <c r="Z32" s="667">
        <f>COUNTIF(Z5:AA24,"M")</f>
        <v>1</v>
      </c>
      <c r="AA32" s="667"/>
      <c r="AB32" s="667">
        <f>COUNTIF(AB5:AC24,"M")</f>
        <v>1</v>
      </c>
      <c r="AC32" s="667"/>
      <c r="AD32" s="667">
        <f>COUNTIF(AD5:AE24,"M")</f>
        <v>1</v>
      </c>
      <c r="AE32" s="667"/>
      <c r="AF32" s="667">
        <f>COUNTIF(AF5:AG24,"M")</f>
        <v>1</v>
      </c>
      <c r="AG32" s="667"/>
      <c r="AH32" s="667">
        <f>COUNTIF(AH5:AI24,"M")</f>
        <v>1</v>
      </c>
      <c r="AI32" s="667"/>
      <c r="AJ32" s="667">
        <f>COUNTIF(AJ5:AK24,"M")</f>
        <v>1</v>
      </c>
      <c r="AK32" s="667"/>
      <c r="AL32" s="667">
        <f>COUNTIF(AL5:AM24,"M")</f>
        <v>1</v>
      </c>
      <c r="AM32" s="667"/>
      <c r="AN32" s="667">
        <f>COUNTIF(AN5:AO24,"M")</f>
        <v>1</v>
      </c>
      <c r="AO32" s="667"/>
      <c r="AP32" s="667">
        <f>COUNTIF(AP5:AQ24,"M")</f>
        <v>1</v>
      </c>
      <c r="AQ32" s="667"/>
      <c r="AR32" s="667">
        <f>COUNTIF(AR5:AS24,"M")</f>
        <v>1</v>
      </c>
      <c r="AS32" s="667"/>
      <c r="AT32" s="667">
        <f>COUNTIF(AT5:AU24,"M")</f>
        <v>1</v>
      </c>
      <c r="AU32" s="667"/>
      <c r="AV32" s="667">
        <f>COUNTIF(AV5:AW24,"M")</f>
        <v>1</v>
      </c>
      <c r="AW32" s="667"/>
      <c r="AX32" s="667">
        <f>COUNTIF(AX5:AY24,"M")</f>
        <v>1</v>
      </c>
      <c r="AY32" s="667"/>
      <c r="AZ32" s="667">
        <f>COUNTIF(AZ5:BA24,"M")</f>
        <v>1</v>
      </c>
      <c r="BA32" s="667"/>
      <c r="BB32" s="667">
        <f>COUNTIF(BB5:BC24,"M")</f>
        <v>1</v>
      </c>
      <c r="BC32" s="667"/>
      <c r="BD32" s="667">
        <f>COUNTIF(BD6:BE24,"M")</f>
        <v>1</v>
      </c>
      <c r="BE32" s="667"/>
      <c r="BF32" s="667">
        <f>COUNTIF(BF5:BG24,"M")</f>
        <v>1</v>
      </c>
      <c r="BG32" s="667"/>
      <c r="BH32" s="667">
        <f>COUNTIF(BH5:BI24,"M")</f>
        <v>1</v>
      </c>
      <c r="BI32" s="667"/>
      <c r="BJ32" s="667">
        <f>COUNTIF(BJ5:BK24,"M")</f>
        <v>1</v>
      </c>
      <c r="BK32" s="667"/>
      <c r="BL32" s="667">
        <f>COUNTIF(BL5:BM24,"M")</f>
        <v>1</v>
      </c>
      <c r="BM32" s="667"/>
      <c r="BN32" s="667">
        <f>COUNTIF(BN5:BO24,"M")</f>
        <v>1</v>
      </c>
      <c r="BO32" s="667"/>
      <c r="BP32" s="10"/>
    </row>
    <row r="33" spans="1:68" s="3" customFormat="1" ht="18" customHeight="1">
      <c r="A33" s="8"/>
      <c r="B33" s="9"/>
      <c r="C33" s="264">
        <v>1</v>
      </c>
      <c r="D33" s="265" t="s">
        <v>127</v>
      </c>
      <c r="E33" s="265"/>
      <c r="F33" s="757">
        <f>COUNTIF(F5:G24,"N")</f>
        <v>1</v>
      </c>
      <c r="G33" s="757"/>
      <c r="H33" s="757">
        <f>COUNTIF(H5:I24,"N")</f>
        <v>1</v>
      </c>
      <c r="I33" s="757"/>
      <c r="J33" s="757">
        <f>COUNTIF(J5:K24,"N")</f>
        <v>1</v>
      </c>
      <c r="K33" s="757"/>
      <c r="L33" s="757">
        <f>COUNTIF(L5:M24,"N")</f>
        <v>1</v>
      </c>
      <c r="M33" s="757"/>
      <c r="N33" s="757">
        <f>COUNTIF(N5:O24,"N")</f>
        <v>1</v>
      </c>
      <c r="O33" s="757"/>
      <c r="P33" s="757">
        <f>COUNTIF(P5:Q24,"N")</f>
        <v>1</v>
      </c>
      <c r="Q33" s="757"/>
      <c r="R33" s="757">
        <f>COUNTIF(R5:S24,"N")</f>
        <v>1</v>
      </c>
      <c r="S33" s="757"/>
      <c r="T33" s="757">
        <f>COUNTIF(T5:U24,"N")</f>
        <v>1</v>
      </c>
      <c r="U33" s="757"/>
      <c r="V33" s="757">
        <f>COUNTIF(V5:W24,"N")</f>
        <v>1</v>
      </c>
      <c r="W33" s="757"/>
      <c r="X33" s="757">
        <f>COUNTIF(X5:Y24,"N")</f>
        <v>1</v>
      </c>
      <c r="Y33" s="757"/>
      <c r="Z33" s="757">
        <f>COUNTIF(Z5:AA24,"N")</f>
        <v>1</v>
      </c>
      <c r="AA33" s="757"/>
      <c r="AB33" s="757">
        <f>COUNTIF(AB5:AC24,"N")</f>
        <v>1</v>
      </c>
      <c r="AC33" s="757"/>
      <c r="AD33" s="757">
        <f>COUNTIF(AD5:AE24,"N")</f>
        <v>1</v>
      </c>
      <c r="AE33" s="757"/>
      <c r="AF33" s="757">
        <f>COUNTIF(AF5:AG24,"N")</f>
        <v>1</v>
      </c>
      <c r="AG33" s="757"/>
      <c r="AH33" s="757">
        <f>COUNTIF(AH5:AI24,"N")</f>
        <v>1</v>
      </c>
      <c r="AI33" s="757"/>
      <c r="AJ33" s="757">
        <f>COUNTIF(AJ5:AK24,"N")</f>
        <v>1</v>
      </c>
      <c r="AK33" s="757"/>
      <c r="AL33" s="757">
        <f>COUNTIF(AL5:AM24,"N")</f>
        <v>1</v>
      </c>
      <c r="AM33" s="757"/>
      <c r="AN33" s="757">
        <f>COUNTIF(AN5:AO24,"N")</f>
        <v>1</v>
      </c>
      <c r="AO33" s="757"/>
      <c r="AP33" s="757">
        <f>COUNTIF(AP5:AQ24,"N")</f>
        <v>1</v>
      </c>
      <c r="AQ33" s="757"/>
      <c r="AR33" s="757">
        <f>COUNTIF(AR5:AS24,"N")</f>
        <v>1</v>
      </c>
      <c r="AS33" s="757"/>
      <c r="AT33" s="757">
        <f>COUNTIF(AT5:AU24,"N")</f>
        <v>1</v>
      </c>
      <c r="AU33" s="757"/>
      <c r="AV33" s="757">
        <f>COUNTIF(AV5:AW24,"N")</f>
        <v>1</v>
      </c>
      <c r="AW33" s="757"/>
      <c r="AX33" s="757">
        <f>COUNTIF(AX5:AY24,"N")</f>
        <v>1</v>
      </c>
      <c r="AY33" s="757"/>
      <c r="AZ33" s="757">
        <f>COUNTIF(AZ5:BA24,"N")</f>
        <v>1</v>
      </c>
      <c r="BA33" s="757"/>
      <c r="BB33" s="757">
        <f>COUNTIF(BB5:BC24,"N")</f>
        <v>1</v>
      </c>
      <c r="BC33" s="757"/>
      <c r="BD33" s="757">
        <f>COUNTIF(BD6:BE24,"N")</f>
        <v>1</v>
      </c>
      <c r="BE33" s="757"/>
      <c r="BF33" s="757">
        <f>COUNTIF(BF5:BG24,"N")</f>
        <v>1</v>
      </c>
      <c r="BG33" s="757"/>
      <c r="BH33" s="757">
        <f>COUNTIF(BH5:BI24,"N")</f>
        <v>1</v>
      </c>
      <c r="BI33" s="757"/>
      <c r="BJ33" s="757">
        <f>COUNTIF(BJ5:BK24,"N")</f>
        <v>1</v>
      </c>
      <c r="BK33" s="757"/>
      <c r="BL33" s="757">
        <f>COUNTIF(BL5:BM24,"N")</f>
        <v>1</v>
      </c>
      <c r="BM33" s="757"/>
      <c r="BN33" s="757">
        <f>COUNTIF(BN5:BO24,"N")</f>
        <v>1</v>
      </c>
      <c r="BO33" s="757"/>
      <c r="BP33" s="10"/>
    </row>
    <row r="34" spans="1:68" s="3" customFormat="1">
      <c r="A34" s="9"/>
      <c r="B34" s="9"/>
      <c r="C34" s="8"/>
      <c r="D34" s="20" t="s">
        <v>73</v>
      </c>
      <c r="E34" s="157"/>
      <c r="F34" s="628">
        <f>(SUM(BP5:BP24)*8)</f>
        <v>4480</v>
      </c>
      <c r="G34" s="628"/>
      <c r="H34" s="628"/>
      <c r="I34" s="628"/>
      <c r="J34" s="629" t="s">
        <v>74</v>
      </c>
      <c r="K34" s="630"/>
      <c r="L34" s="620"/>
      <c r="M34" s="620"/>
      <c r="N34" s="773"/>
      <c r="O34" s="774"/>
      <c r="P34" s="775"/>
      <c r="Q34" s="774"/>
      <c r="R34" s="620"/>
      <c r="S34" s="620"/>
      <c r="T34" s="620"/>
      <c r="U34" s="620"/>
      <c r="V34" s="620"/>
      <c r="W34" s="620"/>
      <c r="X34" s="620"/>
      <c r="Y34" s="620"/>
      <c r="Z34" s="620"/>
      <c r="AA34" s="620"/>
      <c r="AB34" s="620"/>
      <c r="AC34" s="620"/>
      <c r="AD34" s="620"/>
      <c r="AE34" s="620"/>
      <c r="AF34" s="620"/>
      <c r="AG34" s="620"/>
      <c r="AH34" s="620"/>
      <c r="AI34" s="620"/>
      <c r="AJ34" s="620"/>
      <c r="AK34" s="620"/>
      <c r="AL34" s="620"/>
      <c r="AM34" s="620"/>
      <c r="AN34" s="620"/>
      <c r="AO34" s="620"/>
      <c r="AP34" s="620"/>
      <c r="AQ34" s="620"/>
      <c r="AR34" s="620"/>
      <c r="AS34" s="620"/>
      <c r="AT34" s="620"/>
      <c r="AU34" s="620"/>
      <c r="AV34" s="620"/>
      <c r="AW34" s="620"/>
      <c r="AX34" s="620"/>
      <c r="AY34" s="620"/>
      <c r="AZ34" s="620"/>
      <c r="BA34" s="620"/>
      <c r="BB34" s="620"/>
      <c r="BC34" s="620"/>
      <c r="BD34" s="620"/>
      <c r="BE34" s="620"/>
      <c r="BF34" s="620"/>
      <c r="BG34" s="620"/>
      <c r="BH34" s="620"/>
      <c r="BI34" s="620"/>
      <c r="BJ34" s="620"/>
      <c r="BK34" s="620"/>
      <c r="BL34" s="102"/>
      <c r="BM34" s="102"/>
      <c r="BN34" s="620"/>
      <c r="BO34" s="620"/>
      <c r="BP34" s="10"/>
    </row>
    <row r="35" spans="1:68" s="3" customFormat="1">
      <c r="A35" s="621" t="s">
        <v>75</v>
      </c>
      <c r="B35" s="622"/>
      <c r="C35" s="622"/>
      <c r="D35" s="623"/>
      <c r="E35" s="15"/>
      <c r="F35" s="12"/>
      <c r="G35" s="12"/>
      <c r="H35" s="12"/>
      <c r="I35" s="624" t="s">
        <v>76</v>
      </c>
      <c r="J35" s="625"/>
      <c r="K35" s="626"/>
      <c r="L35" s="626"/>
      <c r="M35" s="626"/>
      <c r="N35" s="626"/>
      <c r="O35" s="626"/>
      <c r="P35" s="626"/>
      <c r="Q35" s="626"/>
      <c r="R35" s="626"/>
      <c r="S35" s="626"/>
      <c r="T35" s="626"/>
      <c r="U35" s="626"/>
      <c r="V35" s="626"/>
      <c r="W35" s="626"/>
      <c r="X35" s="626"/>
      <c r="Y35" s="626"/>
      <c r="Z35" s="626"/>
      <c r="AA35" s="626"/>
      <c r="AB35" s="626"/>
      <c r="AC35" s="626"/>
      <c r="AD35" s="626"/>
      <c r="AE35" s="626"/>
      <c r="AF35" s="626"/>
      <c r="AG35" s="626"/>
      <c r="AH35" s="626"/>
      <c r="AI35" s="626"/>
      <c r="AJ35" s="626"/>
      <c r="AK35" s="626"/>
      <c r="AL35" s="626"/>
      <c r="AM35" s="627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0"/>
    </row>
    <row r="36" spans="1:68" s="3" customFormat="1">
      <c r="A36" s="611" t="s">
        <v>77</v>
      </c>
      <c r="B36" s="612"/>
      <c r="C36" s="612"/>
      <c r="D36" s="613"/>
      <c r="E36" s="156"/>
      <c r="F36" s="12"/>
      <c r="G36" s="12"/>
      <c r="H36" s="12"/>
      <c r="I36" s="760"/>
      <c r="J36" s="761"/>
      <c r="K36" s="762" t="s">
        <v>78</v>
      </c>
      <c r="L36" s="763"/>
      <c r="M36" s="763"/>
      <c r="N36" s="763"/>
      <c r="O36" s="763"/>
      <c r="P36" s="763"/>
      <c r="Q36" s="763"/>
      <c r="R36" s="763"/>
      <c r="S36" s="763"/>
      <c r="T36" s="763"/>
      <c r="U36" s="763"/>
      <c r="V36" s="763"/>
      <c r="W36" s="763"/>
      <c r="X36" s="763"/>
      <c r="Y36" s="763"/>
      <c r="Z36" s="763"/>
      <c r="AA36" s="763"/>
      <c r="AB36" s="763"/>
      <c r="AC36" s="763"/>
      <c r="AD36" s="763"/>
      <c r="AE36" s="763"/>
      <c r="AF36" s="763"/>
      <c r="AG36" s="763"/>
      <c r="AH36" s="763"/>
      <c r="AI36" s="763"/>
      <c r="AJ36" s="763"/>
      <c r="AK36" s="763"/>
      <c r="AL36" s="763"/>
      <c r="AM36" s="763"/>
      <c r="AN36" s="763"/>
      <c r="AO36" s="763"/>
      <c r="AP36" s="763"/>
      <c r="AQ36" s="763"/>
      <c r="AR36" s="763"/>
      <c r="AS36" s="763"/>
      <c r="AT36" s="763"/>
      <c r="AU36" s="763"/>
      <c r="AV36" s="763"/>
      <c r="AW36" s="763"/>
      <c r="AX36" s="763"/>
      <c r="AY36" s="763"/>
      <c r="AZ36" s="763"/>
      <c r="BA36" s="763"/>
      <c r="BB36" s="763"/>
      <c r="BC36" s="763"/>
      <c r="BD36" s="763"/>
      <c r="BE36" s="763"/>
      <c r="BF36" s="763"/>
      <c r="BG36" s="763"/>
      <c r="BH36" s="763"/>
      <c r="BI36" s="763"/>
      <c r="BJ36" s="763"/>
      <c r="BK36" s="763"/>
      <c r="BL36" s="763"/>
      <c r="BM36" s="763"/>
      <c r="BN36" s="763"/>
      <c r="BO36" s="763"/>
      <c r="BP36" s="764"/>
    </row>
    <row r="37" spans="1:68" s="3" customFormat="1">
      <c r="A37" s="617" t="s">
        <v>79</v>
      </c>
      <c r="B37" s="618"/>
      <c r="C37" s="618"/>
      <c r="D37" s="619"/>
      <c r="E37" s="156"/>
      <c r="F37" s="12"/>
      <c r="G37" s="12"/>
      <c r="H37" s="12"/>
      <c r="I37" s="768"/>
      <c r="J37" s="769"/>
      <c r="K37" s="765" t="s">
        <v>128</v>
      </c>
      <c r="L37" s="766"/>
      <c r="M37" s="766"/>
      <c r="N37" s="766"/>
      <c r="O37" s="766"/>
      <c r="P37" s="766"/>
      <c r="Q37" s="766"/>
      <c r="R37" s="766"/>
      <c r="S37" s="766"/>
      <c r="T37" s="766"/>
      <c r="U37" s="766"/>
      <c r="V37" s="766"/>
      <c r="W37" s="766"/>
      <c r="X37" s="766"/>
      <c r="Y37" s="766"/>
      <c r="Z37" s="766"/>
      <c r="AA37" s="766"/>
      <c r="AB37" s="766"/>
      <c r="AC37" s="766"/>
      <c r="AD37" s="766"/>
      <c r="AE37" s="766"/>
      <c r="AF37" s="766"/>
      <c r="AG37" s="766"/>
      <c r="AH37" s="766"/>
      <c r="AI37" s="766"/>
      <c r="AJ37" s="766"/>
      <c r="AK37" s="766"/>
      <c r="AL37" s="766"/>
      <c r="AM37" s="766"/>
      <c r="AN37" s="766"/>
      <c r="AO37" s="766"/>
      <c r="AP37" s="766"/>
      <c r="AQ37" s="766"/>
      <c r="AR37" s="766"/>
      <c r="AS37" s="766"/>
      <c r="AT37" s="766"/>
      <c r="AU37" s="766"/>
      <c r="AV37" s="766"/>
      <c r="AW37" s="766"/>
      <c r="AX37" s="766"/>
      <c r="AY37" s="766"/>
      <c r="AZ37" s="766"/>
      <c r="BA37" s="766"/>
      <c r="BB37" s="766"/>
      <c r="BC37" s="766"/>
      <c r="BD37" s="766"/>
      <c r="BE37" s="766"/>
      <c r="BF37" s="766"/>
      <c r="BG37" s="766"/>
      <c r="BH37" s="766"/>
      <c r="BI37" s="766"/>
      <c r="BJ37" s="766"/>
      <c r="BK37" s="766"/>
      <c r="BL37" s="766"/>
      <c r="BM37" s="766"/>
      <c r="BN37" s="766"/>
      <c r="BO37" s="766"/>
      <c r="BP37" s="767"/>
    </row>
    <row r="38" spans="1:68" s="3" customFormat="1" ht="20.65" thickBot="1">
      <c r="A38" s="608"/>
      <c r="B38" s="609"/>
      <c r="C38" s="609"/>
      <c r="D38" s="610"/>
      <c r="E38" s="101"/>
      <c r="F38" s="12"/>
      <c r="G38" s="12"/>
      <c r="H38" s="12"/>
      <c r="I38" s="787" t="s">
        <v>111</v>
      </c>
      <c r="J38" s="788"/>
      <c r="K38" s="687" t="s">
        <v>129</v>
      </c>
      <c r="L38" s="687"/>
      <c r="M38" s="687"/>
      <c r="N38" s="687"/>
      <c r="O38" s="687"/>
      <c r="P38" s="687"/>
      <c r="Q38" s="687"/>
      <c r="R38" s="687"/>
      <c r="S38" s="687"/>
      <c r="T38" s="687"/>
      <c r="U38" s="687"/>
      <c r="V38" s="687"/>
      <c r="W38" s="687"/>
      <c r="X38" s="687"/>
      <c r="Y38" s="687"/>
      <c r="Z38" s="687"/>
      <c r="AA38" s="687"/>
      <c r="AB38" s="687"/>
      <c r="AC38" s="687"/>
      <c r="AD38" s="687"/>
      <c r="AE38" s="687"/>
      <c r="AF38" s="687"/>
      <c r="AG38" s="687"/>
      <c r="AH38" s="687"/>
      <c r="AI38" s="687"/>
      <c r="AJ38" s="687"/>
      <c r="AK38" s="687"/>
      <c r="AL38" s="687"/>
      <c r="AM38" s="687"/>
      <c r="AN38" s="687"/>
      <c r="AO38" s="687"/>
      <c r="AP38" s="687"/>
      <c r="AQ38" s="687"/>
      <c r="AR38" s="687"/>
      <c r="AS38" s="687"/>
      <c r="AT38" s="687"/>
      <c r="AU38" s="687"/>
      <c r="AV38" s="687"/>
      <c r="AW38" s="687"/>
      <c r="AX38" s="687"/>
      <c r="AY38" s="687"/>
      <c r="AZ38" s="687"/>
      <c r="BA38" s="687"/>
      <c r="BB38" s="687"/>
      <c r="BC38" s="687"/>
      <c r="BD38" s="687"/>
      <c r="BE38" s="687"/>
      <c r="BF38" s="687"/>
      <c r="BG38" s="687"/>
      <c r="BH38" s="687"/>
      <c r="BI38" s="687"/>
      <c r="BJ38" s="687"/>
      <c r="BK38" s="687"/>
      <c r="BL38" s="687"/>
      <c r="BM38" s="687"/>
      <c r="BN38" s="687"/>
      <c r="BO38" s="687"/>
      <c r="BP38" s="687"/>
    </row>
    <row r="39" spans="1:68" s="3" customFormat="1" ht="20.65" thickTop="1">
      <c r="A39" s="101"/>
      <c r="B39" s="101"/>
      <c r="C39" s="101"/>
      <c r="D39" s="101"/>
      <c r="E39" s="101"/>
      <c r="F39" s="12"/>
      <c r="G39" s="12"/>
      <c r="H39" s="12"/>
      <c r="I39" s="812" t="s">
        <v>114</v>
      </c>
      <c r="J39" s="813"/>
      <c r="K39" s="807" t="s">
        <v>130</v>
      </c>
      <c r="L39" s="808"/>
      <c r="M39" s="808"/>
      <c r="N39" s="808"/>
      <c r="O39" s="808"/>
      <c r="P39" s="808"/>
      <c r="Q39" s="808"/>
      <c r="R39" s="808"/>
      <c r="S39" s="808"/>
      <c r="T39" s="808"/>
      <c r="U39" s="808"/>
      <c r="V39" s="808"/>
      <c r="W39" s="808"/>
      <c r="X39" s="808"/>
      <c r="Y39" s="808"/>
      <c r="Z39" s="808"/>
      <c r="AA39" s="808"/>
      <c r="AB39" s="808"/>
      <c r="AC39" s="808"/>
      <c r="AD39" s="808"/>
      <c r="AE39" s="808"/>
      <c r="AF39" s="808"/>
      <c r="AG39" s="808"/>
      <c r="AH39" s="808"/>
      <c r="AI39" s="808"/>
      <c r="AJ39" s="808"/>
      <c r="AK39" s="808"/>
      <c r="AL39" s="808"/>
      <c r="AM39" s="808"/>
      <c r="AN39" s="808"/>
      <c r="AO39" s="808"/>
      <c r="AP39" s="808"/>
      <c r="AQ39" s="808"/>
      <c r="AR39" s="808"/>
      <c r="AS39" s="808"/>
      <c r="AT39" s="808"/>
      <c r="AU39" s="808"/>
      <c r="AV39" s="808"/>
      <c r="AW39" s="808"/>
      <c r="AX39" s="808"/>
      <c r="AY39" s="808"/>
      <c r="AZ39" s="808"/>
      <c r="BA39" s="808"/>
      <c r="BB39" s="808"/>
      <c r="BC39" s="808"/>
      <c r="BD39" s="808"/>
      <c r="BE39" s="808"/>
      <c r="BF39" s="808"/>
      <c r="BG39" s="808"/>
      <c r="BH39" s="808"/>
      <c r="BI39" s="808"/>
      <c r="BJ39" s="808"/>
      <c r="BK39" s="808"/>
      <c r="BL39" s="808"/>
      <c r="BM39" s="808"/>
      <c r="BN39" s="808"/>
      <c r="BO39" s="808"/>
      <c r="BP39" s="809"/>
    </row>
    <row r="40" spans="1:68" s="3" customFormat="1">
      <c r="A40" s="101"/>
      <c r="B40" s="101"/>
      <c r="C40" s="101"/>
      <c r="D40" s="101"/>
      <c r="E40" s="101"/>
      <c r="F40" s="12"/>
      <c r="G40" s="12"/>
      <c r="H40" s="12"/>
      <c r="I40" s="778" t="s">
        <v>113</v>
      </c>
      <c r="J40" s="779"/>
      <c r="K40" s="687" t="s">
        <v>131</v>
      </c>
      <c r="L40" s="688"/>
      <c r="M40" s="688"/>
      <c r="N40" s="688"/>
      <c r="O40" s="688"/>
      <c r="P40" s="688"/>
      <c r="Q40" s="688"/>
      <c r="R40" s="688"/>
      <c r="S40" s="688"/>
      <c r="T40" s="688"/>
      <c r="U40" s="688"/>
      <c r="V40" s="688"/>
      <c r="W40" s="688"/>
      <c r="X40" s="688"/>
      <c r="Y40" s="688"/>
      <c r="Z40" s="688"/>
      <c r="AA40" s="688"/>
      <c r="AB40" s="688"/>
      <c r="AC40" s="688"/>
      <c r="AD40" s="688"/>
      <c r="AE40" s="688"/>
      <c r="AF40" s="688"/>
      <c r="AG40" s="688"/>
      <c r="AH40" s="688"/>
      <c r="AI40" s="688"/>
      <c r="AJ40" s="688"/>
      <c r="AK40" s="688"/>
      <c r="AL40" s="688"/>
      <c r="AM40" s="688"/>
      <c r="AN40" s="688"/>
      <c r="AO40" s="688"/>
      <c r="AP40" s="688"/>
      <c r="AQ40" s="688"/>
      <c r="AR40" s="688"/>
      <c r="AS40" s="688"/>
      <c r="AT40" s="688"/>
      <c r="AU40" s="688"/>
      <c r="AV40" s="688"/>
      <c r="AW40" s="688"/>
      <c r="AX40" s="688"/>
      <c r="AY40" s="688"/>
      <c r="AZ40" s="688"/>
      <c r="BA40" s="688"/>
      <c r="BB40" s="688"/>
      <c r="BC40" s="688"/>
      <c r="BD40" s="688"/>
      <c r="BE40" s="688"/>
      <c r="BF40" s="688"/>
      <c r="BG40" s="688"/>
      <c r="BH40" s="688"/>
      <c r="BI40" s="688"/>
      <c r="BJ40" s="688"/>
      <c r="BK40" s="688"/>
      <c r="BL40" s="688"/>
      <c r="BM40" s="688"/>
      <c r="BN40" s="688"/>
      <c r="BO40" s="688"/>
      <c r="BP40" s="688"/>
    </row>
    <row r="41" spans="1:68" s="3" customFormat="1">
      <c r="A41" s="101"/>
      <c r="B41" s="101"/>
      <c r="C41" s="101"/>
      <c r="D41" s="101"/>
      <c r="E41" s="101"/>
      <c r="F41" s="12"/>
      <c r="G41" s="12"/>
      <c r="H41" s="12"/>
      <c r="I41" s="685" t="s">
        <v>119</v>
      </c>
      <c r="J41" s="686"/>
      <c r="K41" s="687" t="s">
        <v>132</v>
      </c>
      <c r="L41" s="688"/>
      <c r="M41" s="688"/>
      <c r="N41" s="688"/>
      <c r="O41" s="688"/>
      <c r="P41" s="688"/>
      <c r="Q41" s="688"/>
      <c r="R41" s="688"/>
      <c r="S41" s="688"/>
      <c r="T41" s="688"/>
      <c r="U41" s="688"/>
      <c r="V41" s="688"/>
      <c r="W41" s="688"/>
      <c r="X41" s="688"/>
      <c r="Y41" s="688"/>
      <c r="Z41" s="688"/>
      <c r="AA41" s="688"/>
      <c r="AB41" s="688"/>
      <c r="AC41" s="688"/>
      <c r="AD41" s="688"/>
      <c r="AE41" s="688"/>
      <c r="AF41" s="688"/>
      <c r="AG41" s="688"/>
      <c r="AH41" s="688"/>
      <c r="AI41" s="688"/>
      <c r="AJ41" s="688"/>
      <c r="AK41" s="688"/>
      <c r="AL41" s="688"/>
      <c r="AM41" s="688"/>
      <c r="AN41" s="688"/>
      <c r="AO41" s="688"/>
      <c r="AP41" s="688"/>
      <c r="AQ41" s="688"/>
      <c r="AR41" s="688"/>
      <c r="AS41" s="688"/>
      <c r="AT41" s="688"/>
      <c r="AU41" s="688"/>
      <c r="AV41" s="688"/>
      <c r="AW41" s="688"/>
      <c r="AX41" s="688"/>
      <c r="AY41" s="688"/>
      <c r="AZ41" s="688"/>
      <c r="BA41" s="688"/>
      <c r="BB41" s="688"/>
      <c r="BC41" s="688"/>
      <c r="BD41" s="688"/>
      <c r="BE41" s="688"/>
      <c r="BF41" s="688"/>
      <c r="BG41" s="688"/>
      <c r="BH41" s="688"/>
      <c r="BI41" s="688"/>
      <c r="BJ41" s="688"/>
      <c r="BK41" s="688"/>
      <c r="BL41" s="688"/>
      <c r="BM41" s="688"/>
      <c r="BN41" s="688"/>
      <c r="BO41" s="688"/>
      <c r="BP41" s="688"/>
    </row>
    <row r="42" spans="1:68">
      <c r="F42" s="1"/>
      <c r="G42" s="1"/>
      <c r="H42" s="14"/>
      <c r="I42" s="780" t="s">
        <v>94</v>
      </c>
      <c r="J42" s="781"/>
      <c r="K42" s="687" t="s">
        <v>133</v>
      </c>
      <c r="L42" s="688"/>
      <c r="M42" s="688"/>
      <c r="N42" s="688"/>
      <c r="O42" s="688"/>
      <c r="P42" s="688"/>
      <c r="Q42" s="688"/>
      <c r="R42" s="688"/>
      <c r="S42" s="688"/>
      <c r="T42" s="688"/>
      <c r="U42" s="688"/>
      <c r="V42" s="688"/>
      <c r="W42" s="688"/>
      <c r="X42" s="688"/>
      <c r="Y42" s="688"/>
      <c r="Z42" s="688"/>
      <c r="AA42" s="688"/>
      <c r="AB42" s="688"/>
      <c r="AC42" s="688"/>
      <c r="AD42" s="688"/>
      <c r="AE42" s="688"/>
      <c r="AF42" s="688"/>
      <c r="AG42" s="688"/>
      <c r="AH42" s="688"/>
      <c r="AI42" s="688"/>
      <c r="AJ42" s="688"/>
      <c r="AK42" s="688"/>
      <c r="AL42" s="688"/>
      <c r="AM42" s="688"/>
      <c r="AN42" s="688"/>
      <c r="AO42" s="688"/>
      <c r="AP42" s="688"/>
      <c r="AQ42" s="688"/>
      <c r="AR42" s="688"/>
      <c r="AS42" s="688"/>
      <c r="AT42" s="688"/>
      <c r="AU42" s="688"/>
      <c r="AV42" s="688"/>
      <c r="AW42" s="688"/>
      <c r="AX42" s="688"/>
      <c r="AY42" s="688"/>
      <c r="AZ42" s="688"/>
      <c r="BA42" s="688"/>
      <c r="BB42" s="688"/>
      <c r="BC42" s="688"/>
      <c r="BD42" s="688"/>
      <c r="BE42" s="688"/>
      <c r="BF42" s="688"/>
      <c r="BG42" s="688"/>
      <c r="BH42" s="688"/>
      <c r="BI42" s="688"/>
      <c r="BJ42" s="688"/>
      <c r="BK42" s="688"/>
      <c r="BL42" s="688"/>
      <c r="BM42" s="688"/>
      <c r="BN42" s="688"/>
      <c r="BO42" s="688"/>
      <c r="BP42" s="688"/>
    </row>
    <row r="43" spans="1:68">
      <c r="F43" s="1"/>
      <c r="G43" s="1"/>
      <c r="H43" s="14"/>
      <c r="I43" s="780" t="s">
        <v>94</v>
      </c>
      <c r="J43" s="781"/>
      <c r="K43" s="782" t="s">
        <v>134</v>
      </c>
      <c r="L43" s="783"/>
      <c r="M43" s="783"/>
      <c r="N43" s="783"/>
      <c r="O43" s="783"/>
      <c r="P43" s="783"/>
      <c r="Q43" s="783"/>
      <c r="R43" s="783"/>
      <c r="S43" s="783"/>
      <c r="T43" s="783"/>
      <c r="U43" s="783"/>
      <c r="V43" s="783"/>
      <c r="W43" s="783"/>
      <c r="X43" s="783"/>
      <c r="Y43" s="783"/>
      <c r="Z43" s="783"/>
      <c r="AA43" s="783"/>
      <c r="AB43" s="783"/>
      <c r="AC43" s="783"/>
      <c r="AD43" s="783"/>
      <c r="AE43" s="783"/>
      <c r="AF43" s="783"/>
      <c r="AG43" s="783"/>
      <c r="AH43" s="783"/>
      <c r="AI43" s="783"/>
      <c r="AJ43" s="783"/>
      <c r="AK43" s="783"/>
      <c r="AL43" s="783"/>
      <c r="AM43" s="783"/>
      <c r="AN43" s="783"/>
      <c r="AO43" s="783"/>
      <c r="AP43" s="783"/>
      <c r="AQ43" s="783"/>
      <c r="AR43" s="783"/>
      <c r="AS43" s="783"/>
      <c r="AT43" s="783"/>
      <c r="AU43" s="783"/>
      <c r="AV43" s="783"/>
      <c r="AW43" s="783"/>
      <c r="AX43" s="783"/>
      <c r="AY43" s="783"/>
      <c r="AZ43" s="783"/>
      <c r="BA43" s="783"/>
      <c r="BB43" s="783"/>
      <c r="BC43" s="783"/>
      <c r="BD43" s="783"/>
      <c r="BE43" s="783"/>
      <c r="BF43" s="783"/>
      <c r="BG43" s="783"/>
      <c r="BH43" s="783"/>
      <c r="BI43" s="783"/>
      <c r="BJ43" s="783"/>
      <c r="BK43" s="783"/>
      <c r="BL43" s="783"/>
      <c r="BM43" s="783"/>
      <c r="BN43" s="783"/>
      <c r="BO43" s="783"/>
      <c r="BP43" s="784"/>
    </row>
    <row r="44" spans="1:68">
      <c r="F44" s="1"/>
      <c r="G44" s="1"/>
      <c r="H44" s="14"/>
      <c r="I44" s="792" t="s">
        <v>94</v>
      </c>
      <c r="J44" s="793"/>
      <c r="K44" s="782" t="s">
        <v>135</v>
      </c>
      <c r="L44" s="783"/>
      <c r="M44" s="783"/>
      <c r="N44" s="783"/>
      <c r="O44" s="783"/>
      <c r="P44" s="783"/>
      <c r="Q44" s="783"/>
      <c r="R44" s="783"/>
      <c r="S44" s="783"/>
      <c r="T44" s="783"/>
      <c r="U44" s="783"/>
      <c r="V44" s="783"/>
      <c r="W44" s="783"/>
      <c r="X44" s="783"/>
      <c r="Y44" s="783"/>
      <c r="Z44" s="783"/>
      <c r="AA44" s="783"/>
      <c r="AB44" s="783"/>
      <c r="AC44" s="783"/>
      <c r="AD44" s="783"/>
      <c r="AE44" s="783"/>
      <c r="AF44" s="783"/>
      <c r="AG44" s="783"/>
      <c r="AH44" s="783"/>
      <c r="AI44" s="783"/>
      <c r="AJ44" s="783"/>
      <c r="AK44" s="783"/>
      <c r="AL44" s="783"/>
      <c r="AM44" s="783"/>
      <c r="AN44" s="783"/>
      <c r="AO44" s="783"/>
      <c r="AP44" s="783"/>
      <c r="AQ44" s="783"/>
      <c r="AR44" s="783"/>
      <c r="AS44" s="783"/>
      <c r="AT44" s="783"/>
      <c r="AU44" s="783"/>
      <c r="AV44" s="783"/>
      <c r="AW44" s="783"/>
      <c r="AX44" s="783"/>
      <c r="AY44" s="783"/>
      <c r="AZ44" s="783"/>
      <c r="BA44" s="783"/>
      <c r="BB44" s="783"/>
      <c r="BC44" s="783"/>
      <c r="BD44" s="783"/>
      <c r="BE44" s="783"/>
      <c r="BF44" s="783"/>
      <c r="BG44" s="783"/>
      <c r="BH44" s="783"/>
      <c r="BI44" s="783"/>
      <c r="BJ44" s="783"/>
      <c r="BK44" s="783"/>
      <c r="BL44" s="783"/>
      <c r="BM44" s="783"/>
      <c r="BN44" s="783"/>
      <c r="BO44" s="783"/>
      <c r="BP44" s="784"/>
    </row>
    <row r="45" spans="1:68" ht="17.25">
      <c r="F45" s="1"/>
      <c r="G45" s="1"/>
      <c r="H45" s="14"/>
      <c r="I45" s="785" t="s">
        <v>97</v>
      </c>
      <c r="J45" s="786"/>
      <c r="K45" s="782" t="s">
        <v>136</v>
      </c>
      <c r="L45" s="783"/>
      <c r="M45" s="783"/>
      <c r="N45" s="783"/>
      <c r="O45" s="783"/>
      <c r="P45" s="783"/>
      <c r="Q45" s="783"/>
      <c r="R45" s="783"/>
      <c r="S45" s="783"/>
      <c r="T45" s="783"/>
      <c r="U45" s="783"/>
      <c r="V45" s="783"/>
      <c r="W45" s="783"/>
      <c r="X45" s="783"/>
      <c r="Y45" s="783"/>
      <c r="Z45" s="783"/>
      <c r="AA45" s="783"/>
      <c r="AB45" s="783"/>
      <c r="AC45" s="783"/>
      <c r="AD45" s="783"/>
      <c r="AE45" s="783"/>
      <c r="AF45" s="783"/>
      <c r="AG45" s="783"/>
      <c r="AH45" s="783"/>
      <c r="AI45" s="783"/>
      <c r="AJ45" s="783"/>
      <c r="AK45" s="783"/>
      <c r="AL45" s="783"/>
      <c r="AM45" s="783"/>
      <c r="AN45" s="783"/>
      <c r="AO45" s="783"/>
      <c r="AP45" s="783"/>
      <c r="AQ45" s="783"/>
      <c r="AR45" s="783"/>
      <c r="AS45" s="783"/>
      <c r="AT45" s="783"/>
      <c r="AU45" s="783"/>
      <c r="AV45" s="783"/>
      <c r="AW45" s="783"/>
      <c r="AX45" s="783"/>
      <c r="AY45" s="783"/>
      <c r="AZ45" s="783"/>
      <c r="BA45" s="783"/>
      <c r="BB45" s="783"/>
      <c r="BC45" s="783"/>
      <c r="BD45" s="783"/>
      <c r="BE45" s="783"/>
      <c r="BF45" s="783"/>
      <c r="BG45" s="783"/>
      <c r="BH45" s="783"/>
      <c r="BI45" s="783"/>
      <c r="BJ45" s="783"/>
      <c r="BK45" s="783"/>
      <c r="BL45" s="783"/>
      <c r="BM45" s="783"/>
      <c r="BN45" s="783"/>
      <c r="BO45" s="783"/>
      <c r="BP45" s="784"/>
    </row>
    <row r="46" spans="1:68" ht="17.25">
      <c r="F46" s="1"/>
      <c r="G46" s="1"/>
      <c r="H46" s="14"/>
      <c r="I46" s="814" t="s">
        <v>98</v>
      </c>
      <c r="J46" s="815"/>
      <c r="K46" s="791" t="s">
        <v>137</v>
      </c>
      <c r="L46" s="783"/>
      <c r="M46" s="783"/>
      <c r="N46" s="783"/>
      <c r="O46" s="783"/>
      <c r="P46" s="783"/>
      <c r="Q46" s="783"/>
      <c r="R46" s="783"/>
      <c r="S46" s="783"/>
      <c r="T46" s="783"/>
      <c r="U46" s="783"/>
      <c r="V46" s="783"/>
      <c r="W46" s="783"/>
      <c r="X46" s="783"/>
      <c r="Y46" s="783"/>
      <c r="Z46" s="783"/>
      <c r="AA46" s="783"/>
      <c r="AB46" s="783"/>
      <c r="AC46" s="783"/>
      <c r="AD46" s="783"/>
      <c r="AE46" s="783"/>
      <c r="AF46" s="783"/>
      <c r="AG46" s="783"/>
      <c r="AH46" s="783"/>
      <c r="AI46" s="783"/>
      <c r="AJ46" s="783"/>
      <c r="AK46" s="783"/>
      <c r="AL46" s="783"/>
      <c r="AM46" s="783"/>
      <c r="AN46" s="783"/>
      <c r="AO46" s="783"/>
      <c r="AP46" s="783"/>
      <c r="AQ46" s="783"/>
      <c r="AR46" s="783"/>
      <c r="AS46" s="783"/>
      <c r="AT46" s="783"/>
      <c r="AU46" s="783"/>
      <c r="AV46" s="783"/>
      <c r="AW46" s="783"/>
      <c r="AX46" s="783"/>
      <c r="AY46" s="783"/>
      <c r="AZ46" s="783"/>
      <c r="BA46" s="783"/>
      <c r="BB46" s="783"/>
      <c r="BC46" s="783"/>
      <c r="BD46" s="783"/>
      <c r="BE46" s="783"/>
      <c r="BF46" s="783"/>
      <c r="BG46" s="783"/>
      <c r="BH46" s="783"/>
      <c r="BI46" s="783"/>
      <c r="BJ46" s="783"/>
      <c r="BK46" s="783"/>
      <c r="BL46" s="783"/>
      <c r="BM46" s="783"/>
      <c r="BN46" s="783"/>
      <c r="BO46" s="783"/>
      <c r="BP46" s="784"/>
    </row>
    <row r="47" spans="1:68" ht="17.25">
      <c r="F47" s="1"/>
      <c r="G47" s="1"/>
      <c r="H47" s="14"/>
      <c r="I47" s="776" t="s">
        <v>95</v>
      </c>
      <c r="J47" s="777"/>
      <c r="K47" s="791" t="s">
        <v>138</v>
      </c>
      <c r="L47" s="783"/>
      <c r="M47" s="783"/>
      <c r="N47" s="783"/>
      <c r="O47" s="783"/>
      <c r="P47" s="783"/>
      <c r="Q47" s="783"/>
      <c r="R47" s="783"/>
      <c r="S47" s="783"/>
      <c r="T47" s="783"/>
      <c r="U47" s="783"/>
      <c r="V47" s="783"/>
      <c r="W47" s="783"/>
      <c r="X47" s="783"/>
      <c r="Y47" s="783"/>
      <c r="Z47" s="783"/>
      <c r="AA47" s="783"/>
      <c r="AB47" s="783"/>
      <c r="AC47" s="783"/>
      <c r="AD47" s="783"/>
      <c r="AE47" s="783"/>
      <c r="AF47" s="783"/>
      <c r="AG47" s="783"/>
      <c r="AH47" s="783"/>
      <c r="AI47" s="783"/>
      <c r="AJ47" s="783"/>
      <c r="AK47" s="783"/>
      <c r="AL47" s="783"/>
      <c r="AM47" s="783"/>
      <c r="AN47" s="783"/>
      <c r="AO47" s="783"/>
      <c r="AP47" s="783"/>
      <c r="AQ47" s="783"/>
      <c r="AR47" s="783"/>
      <c r="AS47" s="783"/>
      <c r="AT47" s="783"/>
      <c r="AU47" s="783"/>
      <c r="AV47" s="783"/>
      <c r="AW47" s="783"/>
      <c r="AX47" s="783"/>
      <c r="AY47" s="783"/>
      <c r="AZ47" s="783"/>
      <c r="BA47" s="783"/>
      <c r="BB47" s="783"/>
      <c r="BC47" s="783"/>
      <c r="BD47" s="783"/>
      <c r="BE47" s="783"/>
      <c r="BF47" s="783"/>
      <c r="BG47" s="783"/>
      <c r="BH47" s="783"/>
      <c r="BI47" s="783"/>
      <c r="BJ47" s="783"/>
      <c r="BK47" s="783"/>
      <c r="BL47" s="783"/>
      <c r="BM47" s="783"/>
      <c r="BN47" s="783"/>
      <c r="BO47" s="783"/>
      <c r="BP47" s="784"/>
    </row>
    <row r="48" spans="1:68" ht="17.25">
      <c r="F48" s="1"/>
      <c r="G48" s="1"/>
      <c r="H48" s="14"/>
      <c r="I48" s="776" t="s">
        <v>95</v>
      </c>
      <c r="J48" s="777"/>
      <c r="K48" s="791" t="s">
        <v>139</v>
      </c>
      <c r="L48" s="783"/>
      <c r="M48" s="783"/>
      <c r="N48" s="783"/>
      <c r="O48" s="783"/>
      <c r="P48" s="783"/>
      <c r="Q48" s="783"/>
      <c r="R48" s="783"/>
      <c r="S48" s="783"/>
      <c r="T48" s="783"/>
      <c r="U48" s="783"/>
      <c r="V48" s="783"/>
      <c r="W48" s="783"/>
      <c r="X48" s="783"/>
      <c r="Y48" s="783"/>
      <c r="Z48" s="783"/>
      <c r="AA48" s="783"/>
      <c r="AB48" s="783"/>
      <c r="AC48" s="783"/>
      <c r="AD48" s="783"/>
      <c r="AE48" s="783"/>
      <c r="AF48" s="783"/>
      <c r="AG48" s="783"/>
      <c r="AH48" s="783"/>
      <c r="AI48" s="783"/>
      <c r="AJ48" s="783"/>
      <c r="AK48" s="783"/>
      <c r="AL48" s="783"/>
      <c r="AM48" s="783"/>
      <c r="AN48" s="783"/>
      <c r="AO48" s="783"/>
      <c r="AP48" s="783"/>
      <c r="AQ48" s="783"/>
      <c r="AR48" s="783"/>
      <c r="AS48" s="783"/>
      <c r="AT48" s="783"/>
      <c r="AU48" s="783"/>
      <c r="AV48" s="783"/>
      <c r="AW48" s="783"/>
      <c r="AX48" s="783"/>
      <c r="AY48" s="783"/>
      <c r="AZ48" s="783"/>
      <c r="BA48" s="783"/>
      <c r="BB48" s="783"/>
      <c r="BC48" s="783"/>
      <c r="BD48" s="783"/>
      <c r="BE48" s="783"/>
      <c r="BF48" s="783"/>
      <c r="BG48" s="783"/>
      <c r="BH48" s="783"/>
      <c r="BI48" s="783"/>
      <c r="BJ48" s="783"/>
      <c r="BK48" s="783"/>
      <c r="BL48" s="783"/>
      <c r="BM48" s="783"/>
      <c r="BN48" s="783"/>
      <c r="BO48" s="783"/>
      <c r="BP48" s="784"/>
    </row>
    <row r="49" spans="6:68" ht="17.25">
      <c r="F49" s="1"/>
      <c r="G49" s="1"/>
      <c r="H49" s="14"/>
      <c r="I49" s="776" t="s">
        <v>95</v>
      </c>
      <c r="J49" s="777"/>
      <c r="K49" s="791" t="s">
        <v>140</v>
      </c>
      <c r="L49" s="783"/>
      <c r="M49" s="783"/>
      <c r="N49" s="783"/>
      <c r="O49" s="783"/>
      <c r="P49" s="783"/>
      <c r="Q49" s="783"/>
      <c r="R49" s="783"/>
      <c r="S49" s="783"/>
      <c r="T49" s="783"/>
      <c r="U49" s="783"/>
      <c r="V49" s="783"/>
      <c r="W49" s="783"/>
      <c r="X49" s="783"/>
      <c r="Y49" s="783"/>
      <c r="Z49" s="783"/>
      <c r="AA49" s="783"/>
      <c r="AB49" s="783"/>
      <c r="AC49" s="783"/>
      <c r="AD49" s="783"/>
      <c r="AE49" s="783"/>
      <c r="AF49" s="783"/>
      <c r="AG49" s="783"/>
      <c r="AH49" s="783"/>
      <c r="AI49" s="783"/>
      <c r="AJ49" s="783"/>
      <c r="AK49" s="783"/>
      <c r="AL49" s="783"/>
      <c r="AM49" s="783"/>
      <c r="AN49" s="783"/>
      <c r="AO49" s="783"/>
      <c r="AP49" s="783"/>
      <c r="AQ49" s="783"/>
      <c r="AR49" s="783"/>
      <c r="AS49" s="783"/>
      <c r="AT49" s="783"/>
      <c r="AU49" s="783"/>
      <c r="AV49" s="783"/>
      <c r="AW49" s="783"/>
      <c r="AX49" s="783"/>
      <c r="AY49" s="783"/>
      <c r="AZ49" s="783"/>
      <c r="BA49" s="783"/>
      <c r="BB49" s="783"/>
      <c r="BC49" s="783"/>
      <c r="BD49" s="783"/>
      <c r="BE49" s="783"/>
      <c r="BF49" s="783"/>
      <c r="BG49" s="783"/>
      <c r="BH49" s="783"/>
      <c r="BI49" s="783"/>
      <c r="BJ49" s="783"/>
      <c r="BK49" s="783"/>
      <c r="BL49" s="783"/>
      <c r="BM49" s="783"/>
      <c r="BN49" s="783"/>
      <c r="BO49" s="783"/>
      <c r="BP49" s="784"/>
    </row>
    <row r="50" spans="6:68" ht="17.25">
      <c r="F50" s="1"/>
      <c r="G50" s="1"/>
      <c r="H50" s="14"/>
      <c r="I50" s="776" t="s">
        <v>96</v>
      </c>
      <c r="J50" s="777"/>
      <c r="K50" s="791" t="s">
        <v>141</v>
      </c>
      <c r="L50" s="783"/>
      <c r="M50" s="783"/>
      <c r="N50" s="783"/>
      <c r="O50" s="783"/>
      <c r="P50" s="783"/>
      <c r="Q50" s="783"/>
      <c r="R50" s="783"/>
      <c r="S50" s="783"/>
      <c r="T50" s="783"/>
      <c r="U50" s="783"/>
      <c r="V50" s="783"/>
      <c r="W50" s="783"/>
      <c r="X50" s="783"/>
      <c r="Y50" s="783"/>
      <c r="Z50" s="783"/>
      <c r="AA50" s="783"/>
      <c r="AB50" s="783"/>
      <c r="AC50" s="783"/>
      <c r="AD50" s="783"/>
      <c r="AE50" s="783"/>
      <c r="AF50" s="783"/>
      <c r="AG50" s="783"/>
      <c r="AH50" s="783"/>
      <c r="AI50" s="783"/>
      <c r="AJ50" s="783"/>
      <c r="AK50" s="783"/>
      <c r="AL50" s="783"/>
      <c r="AM50" s="783"/>
      <c r="AN50" s="783"/>
      <c r="AO50" s="783"/>
      <c r="AP50" s="783"/>
      <c r="AQ50" s="783"/>
      <c r="AR50" s="783"/>
      <c r="AS50" s="783"/>
      <c r="AT50" s="783"/>
      <c r="AU50" s="783"/>
      <c r="AV50" s="783"/>
      <c r="AW50" s="783"/>
      <c r="AX50" s="783"/>
      <c r="AY50" s="783"/>
      <c r="AZ50" s="783"/>
      <c r="BA50" s="783"/>
      <c r="BB50" s="783"/>
      <c r="BC50" s="783"/>
      <c r="BD50" s="783"/>
      <c r="BE50" s="783"/>
      <c r="BF50" s="783"/>
      <c r="BG50" s="783"/>
      <c r="BH50" s="783"/>
      <c r="BI50" s="783"/>
      <c r="BJ50" s="783"/>
      <c r="BK50" s="783"/>
      <c r="BL50" s="783"/>
      <c r="BM50" s="783"/>
      <c r="BN50" s="783"/>
      <c r="BO50" s="783"/>
      <c r="BP50" s="784"/>
    </row>
    <row r="51" spans="6:68">
      <c r="F51" s="1"/>
      <c r="G51" s="1"/>
      <c r="H51" s="14"/>
      <c r="I51" s="794" t="s">
        <v>100</v>
      </c>
      <c r="J51" s="795"/>
      <c r="K51" s="791" t="s">
        <v>142</v>
      </c>
      <c r="L51" s="796"/>
      <c r="M51" s="796"/>
      <c r="N51" s="796"/>
      <c r="O51" s="796"/>
      <c r="P51" s="796"/>
      <c r="Q51" s="796"/>
      <c r="R51" s="796"/>
      <c r="S51" s="796"/>
      <c r="T51" s="796"/>
      <c r="U51" s="796"/>
      <c r="V51" s="796"/>
      <c r="W51" s="796"/>
      <c r="X51" s="796"/>
      <c r="Y51" s="796"/>
      <c r="Z51" s="796"/>
      <c r="AA51" s="796"/>
      <c r="AB51" s="796"/>
      <c r="AC51" s="796"/>
      <c r="AD51" s="796"/>
      <c r="AE51" s="796"/>
      <c r="AF51" s="796"/>
      <c r="AG51" s="796"/>
      <c r="AH51" s="796"/>
      <c r="AI51" s="796"/>
      <c r="AJ51" s="796"/>
      <c r="AK51" s="796"/>
      <c r="AL51" s="796"/>
      <c r="AM51" s="796"/>
      <c r="AN51" s="796"/>
      <c r="AO51" s="796"/>
      <c r="AP51" s="796"/>
      <c r="AQ51" s="796"/>
      <c r="AR51" s="796"/>
      <c r="AS51" s="796"/>
      <c r="AT51" s="796"/>
      <c r="AU51" s="796"/>
      <c r="AV51" s="796"/>
      <c r="AW51" s="796"/>
      <c r="AX51" s="796"/>
      <c r="AY51" s="796"/>
      <c r="AZ51" s="796"/>
      <c r="BA51" s="796"/>
      <c r="BB51" s="796"/>
      <c r="BC51" s="796"/>
      <c r="BD51" s="796"/>
      <c r="BE51" s="796"/>
      <c r="BF51" s="796"/>
      <c r="BG51" s="796"/>
      <c r="BH51" s="796"/>
      <c r="BI51" s="796"/>
      <c r="BJ51" s="796"/>
      <c r="BK51" s="796"/>
      <c r="BL51" s="796"/>
      <c r="BM51" s="796"/>
      <c r="BN51" s="796"/>
      <c r="BO51" s="796"/>
      <c r="BP51" s="797"/>
    </row>
    <row r="52" spans="6:68">
      <c r="F52" s="1"/>
      <c r="G52" s="1"/>
      <c r="H52" s="14"/>
      <c r="I52" s="794" t="s">
        <v>100</v>
      </c>
      <c r="J52" s="795"/>
      <c r="K52" s="791" t="s">
        <v>143</v>
      </c>
      <c r="L52" s="796"/>
      <c r="M52" s="796"/>
      <c r="N52" s="796"/>
      <c r="O52" s="796"/>
      <c r="P52" s="796"/>
      <c r="Q52" s="796"/>
      <c r="R52" s="796"/>
      <c r="S52" s="796"/>
      <c r="T52" s="796"/>
      <c r="U52" s="796"/>
      <c r="V52" s="796"/>
      <c r="W52" s="796"/>
      <c r="X52" s="796"/>
      <c r="Y52" s="796"/>
      <c r="Z52" s="796"/>
      <c r="AA52" s="796"/>
      <c r="AB52" s="796"/>
      <c r="AC52" s="796"/>
      <c r="AD52" s="796"/>
      <c r="AE52" s="796"/>
      <c r="AF52" s="796"/>
      <c r="AG52" s="796"/>
      <c r="AH52" s="796"/>
      <c r="AI52" s="796"/>
      <c r="AJ52" s="796"/>
      <c r="AK52" s="796"/>
      <c r="AL52" s="796"/>
      <c r="AM52" s="796"/>
      <c r="AN52" s="796"/>
      <c r="AO52" s="796"/>
      <c r="AP52" s="796"/>
      <c r="AQ52" s="796"/>
      <c r="AR52" s="796"/>
      <c r="AS52" s="796"/>
      <c r="AT52" s="796"/>
      <c r="AU52" s="796"/>
      <c r="AV52" s="796"/>
      <c r="AW52" s="796"/>
      <c r="AX52" s="796"/>
      <c r="AY52" s="796"/>
      <c r="AZ52" s="796"/>
      <c r="BA52" s="796"/>
      <c r="BB52" s="796"/>
      <c r="BC52" s="796"/>
      <c r="BD52" s="796"/>
      <c r="BE52" s="796"/>
      <c r="BF52" s="796"/>
      <c r="BG52" s="796"/>
      <c r="BH52" s="796"/>
      <c r="BI52" s="796"/>
      <c r="BJ52" s="796"/>
      <c r="BK52" s="796"/>
      <c r="BL52" s="796"/>
      <c r="BM52" s="796"/>
      <c r="BN52" s="796"/>
      <c r="BO52" s="796"/>
      <c r="BP52" s="797"/>
    </row>
    <row r="53" spans="6:68">
      <c r="F53" s="1"/>
      <c r="G53" s="1"/>
      <c r="H53" s="14"/>
      <c r="I53" s="798"/>
      <c r="J53" s="798"/>
      <c r="K53" s="719"/>
      <c r="L53" s="720"/>
      <c r="M53" s="721" t="s">
        <v>144</v>
      </c>
      <c r="N53" s="721"/>
      <c r="O53" s="721"/>
      <c r="P53" s="721"/>
      <c r="Q53" s="721"/>
      <c r="R53" s="721"/>
      <c r="S53" s="721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  <c r="BD53" s="184"/>
      <c r="BE53" s="184"/>
      <c r="BF53" s="184"/>
      <c r="BG53" s="184"/>
      <c r="BH53" s="184"/>
      <c r="BI53" s="184"/>
      <c r="BJ53" s="184"/>
      <c r="BK53" s="184"/>
      <c r="BL53" s="184"/>
      <c r="BM53" s="184"/>
      <c r="BN53" s="184"/>
      <c r="BO53" s="184"/>
      <c r="BP53" s="184"/>
    </row>
    <row r="54" spans="6:68">
      <c r="F54" s="1"/>
      <c r="G54" s="1"/>
      <c r="H54" s="14"/>
      <c r="I54" s="712"/>
      <c r="J54" s="712"/>
      <c r="K54" s="722"/>
      <c r="L54" s="723"/>
      <c r="M54" s="789" t="s">
        <v>145</v>
      </c>
      <c r="N54" s="789"/>
      <c r="O54" s="789"/>
      <c r="P54" s="789"/>
      <c r="Q54" s="789"/>
      <c r="R54" s="789"/>
      <c r="S54" s="789"/>
      <c r="T54" s="790"/>
      <c r="U54" s="790"/>
      <c r="V54" s="790"/>
      <c r="W54" s="790"/>
      <c r="X54" s="790"/>
      <c r="Y54" s="790"/>
      <c r="Z54" s="790"/>
      <c r="AA54" s="790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6"/>
      <c r="BG54" s="176"/>
      <c r="BH54" s="176"/>
      <c r="BI54" s="176"/>
      <c r="BJ54" s="176"/>
      <c r="BK54" s="176"/>
      <c r="BL54" s="176"/>
      <c r="BM54" s="176"/>
      <c r="BN54" s="176"/>
      <c r="BO54" s="176"/>
      <c r="BP54" s="176"/>
    </row>
    <row r="55" spans="6:68" ht="18.75" customHeight="1">
      <c r="F55" s="1"/>
      <c r="G55" s="1"/>
      <c r="H55" s="14"/>
      <c r="I55" s="712"/>
      <c r="J55" s="712"/>
      <c r="K55" s="717"/>
      <c r="L55" s="718"/>
      <c r="M55" s="687" t="s">
        <v>146</v>
      </c>
      <c r="N55" s="687"/>
      <c r="O55" s="687"/>
      <c r="P55" s="687"/>
      <c r="Q55" s="687"/>
      <c r="R55" s="687"/>
      <c r="S55" s="687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176"/>
      <c r="BG55" s="176"/>
      <c r="BH55" s="176"/>
      <c r="BI55" s="176"/>
      <c r="BJ55" s="176"/>
      <c r="BK55" s="176"/>
      <c r="BL55" s="176"/>
      <c r="BM55" s="176"/>
      <c r="BN55" s="176"/>
      <c r="BO55" s="176"/>
      <c r="BP55" s="176"/>
    </row>
    <row r="56" spans="6:68" ht="17.649999999999999">
      <c r="F56" s="1"/>
      <c r="G56" s="1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6"/>
    </row>
    <row r="57" spans="6:68" ht="21" customHeight="1">
      <c r="F57" s="1"/>
      <c r="G57" s="1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6"/>
    </row>
    <row r="58" spans="6:68" ht="17.649999999999999">
      <c r="F58" s="1"/>
      <c r="G58" s="1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6"/>
    </row>
    <row r="59" spans="6:68" ht="17.649999999999999">
      <c r="F59" s="1"/>
      <c r="G59" s="1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6"/>
    </row>
    <row r="60" spans="6:68" ht="17.649999999999999">
      <c r="F60" s="1"/>
      <c r="G60" s="1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6"/>
    </row>
    <row r="61" spans="6:68" ht="17.649999999999999">
      <c r="F61" s="1"/>
      <c r="G61" s="1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6"/>
    </row>
    <row r="62" spans="6:68" ht="17.649999999999999">
      <c r="F62" s="1"/>
      <c r="G62" s="1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6"/>
    </row>
    <row r="63" spans="6:68" ht="17.649999999999999">
      <c r="F63" s="1"/>
      <c r="G63" s="1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6"/>
    </row>
    <row r="64" spans="6:68" ht="17.649999999999999">
      <c r="F64" s="1"/>
      <c r="G64" s="1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6"/>
    </row>
    <row r="65" spans="6:68" ht="17.649999999999999">
      <c r="F65" s="1"/>
      <c r="G65" s="1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6"/>
    </row>
    <row r="66" spans="6:68" ht="17.649999999999999">
      <c r="F66" s="1"/>
      <c r="G66" s="1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6"/>
    </row>
    <row r="67" spans="6:68" ht="17.649999999999999">
      <c r="F67" s="1"/>
      <c r="G67" s="1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6"/>
    </row>
    <row r="68" spans="6:68" ht="17.649999999999999">
      <c r="F68" s="1"/>
      <c r="G68" s="1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6"/>
    </row>
    <row r="69" spans="6:68" ht="17.649999999999999">
      <c r="F69" s="1"/>
      <c r="G69" s="1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6"/>
    </row>
    <row r="70" spans="6:68" ht="17.649999999999999">
      <c r="F70" s="1"/>
      <c r="G70" s="1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6"/>
    </row>
    <row r="71" spans="6:68" ht="17.649999999999999">
      <c r="F71" s="1"/>
      <c r="G71" s="1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6"/>
    </row>
    <row r="72" spans="6:68" ht="17.649999999999999">
      <c r="F72" s="1"/>
      <c r="G72" s="1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6"/>
    </row>
    <row r="73" spans="6:68" ht="17.649999999999999">
      <c r="F73" s="1"/>
      <c r="G73" s="1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6"/>
    </row>
    <row r="74" spans="6:68" ht="17.649999999999999">
      <c r="F74" s="1"/>
      <c r="G74" s="1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6"/>
    </row>
    <row r="75" spans="6:68" ht="17.649999999999999">
      <c r="F75" s="1"/>
      <c r="G75" s="1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6"/>
    </row>
    <row r="76" spans="6:68" ht="17.649999999999999">
      <c r="F76" s="1"/>
      <c r="G76" s="1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6"/>
    </row>
    <row r="77" spans="6:68" ht="17.649999999999999">
      <c r="F77" s="1"/>
      <c r="G77" s="1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6"/>
    </row>
    <row r="78" spans="6:68" ht="17.649999999999999">
      <c r="F78" s="1"/>
      <c r="G78" s="1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6"/>
    </row>
    <row r="79" spans="6:68" ht="17.649999999999999">
      <c r="F79" s="1"/>
      <c r="G79" s="1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6"/>
    </row>
    <row r="80" spans="6:68" ht="17.649999999999999">
      <c r="F80" s="1"/>
      <c r="G80" s="1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6"/>
    </row>
    <row r="81" spans="6:68" ht="17.649999999999999">
      <c r="F81" s="1"/>
      <c r="G81" s="1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6"/>
    </row>
    <row r="82" spans="6:68" ht="17.649999999999999">
      <c r="F82" s="1"/>
      <c r="G82" s="1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6"/>
    </row>
    <row r="83" spans="6:68" ht="17.649999999999999">
      <c r="F83" s="1"/>
      <c r="G83" s="1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6"/>
    </row>
    <row r="84" spans="6:68" ht="17.649999999999999">
      <c r="F84" s="1"/>
      <c r="G84" s="1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6"/>
    </row>
    <row r="85" spans="6:68" ht="17.649999999999999">
      <c r="F85" s="1"/>
      <c r="G85" s="1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6"/>
    </row>
    <row r="86" spans="6:68" ht="17.649999999999999">
      <c r="F86" s="1"/>
      <c r="G86" s="1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6"/>
    </row>
    <row r="87" spans="6:68" ht="17.649999999999999">
      <c r="F87" s="1"/>
      <c r="G87" s="1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6"/>
    </row>
    <row r="88" spans="6:68" ht="17.649999999999999">
      <c r="F88" s="1"/>
      <c r="G88" s="1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6"/>
    </row>
    <row r="89" spans="6:68" ht="17.649999999999999">
      <c r="F89" s="1"/>
      <c r="G89" s="1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6"/>
    </row>
    <row r="90" spans="6:68" ht="17.649999999999999">
      <c r="F90" s="1"/>
      <c r="G90" s="1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6"/>
    </row>
    <row r="91" spans="6:68" ht="17.649999999999999">
      <c r="F91" s="1"/>
      <c r="G91" s="1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6"/>
    </row>
    <row r="92" spans="6:68" ht="17.649999999999999">
      <c r="F92" s="1"/>
      <c r="G92" s="1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6"/>
    </row>
    <row r="93" spans="6:68" ht="17.649999999999999">
      <c r="F93" s="1"/>
      <c r="G93" s="1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6"/>
    </row>
    <row r="94" spans="6:68" ht="17.649999999999999">
      <c r="F94" s="1"/>
      <c r="G94" s="1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6"/>
    </row>
    <row r="95" spans="6:68" ht="17.649999999999999">
      <c r="F95" s="1"/>
      <c r="G95" s="1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6"/>
    </row>
    <row r="96" spans="6:68" ht="17.649999999999999">
      <c r="F96" s="1"/>
      <c r="G96" s="1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6"/>
    </row>
    <row r="97" spans="6:68" ht="17.649999999999999">
      <c r="F97" s="1"/>
      <c r="G97" s="1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6"/>
    </row>
    <row r="98" spans="6:68" ht="17.649999999999999">
      <c r="F98" s="1"/>
      <c r="G98" s="1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6"/>
    </row>
    <row r="99" spans="6:68" ht="17.649999999999999">
      <c r="F99" s="1"/>
      <c r="G99" s="1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6"/>
    </row>
    <row r="100" spans="6:68" ht="17.649999999999999">
      <c r="F100" s="1"/>
      <c r="G100" s="1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6"/>
    </row>
    <row r="101" spans="6:68" ht="17.649999999999999">
      <c r="F101" s="1"/>
      <c r="G101" s="1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6"/>
    </row>
    <row r="102" spans="6:68" ht="17.649999999999999">
      <c r="F102" s="1"/>
      <c r="G102" s="1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6"/>
    </row>
    <row r="103" spans="6:68" ht="17.649999999999999">
      <c r="F103" s="1"/>
      <c r="G103" s="1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6"/>
    </row>
    <row r="104" spans="6:68" ht="17.649999999999999">
      <c r="F104" s="1"/>
      <c r="G104" s="1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6"/>
    </row>
    <row r="105" spans="6:68" ht="17.649999999999999">
      <c r="F105" s="1"/>
      <c r="G105" s="1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6"/>
    </row>
    <row r="106" spans="6:68" ht="17.649999999999999">
      <c r="F106" s="1"/>
      <c r="G106" s="1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6"/>
    </row>
    <row r="107" spans="6:68" ht="17.649999999999999">
      <c r="F107" s="1"/>
      <c r="G107" s="1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6"/>
    </row>
    <row r="108" spans="6:68" ht="17.649999999999999">
      <c r="F108" s="1"/>
      <c r="G108" s="1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6"/>
    </row>
    <row r="109" spans="6:68" ht="17.649999999999999">
      <c r="F109" s="1"/>
      <c r="G109" s="1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6"/>
    </row>
    <row r="110" spans="6:68" ht="17.649999999999999">
      <c r="F110" s="1"/>
      <c r="G110" s="1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6"/>
    </row>
    <row r="111" spans="6:68" ht="17.649999999999999">
      <c r="F111" s="1"/>
      <c r="G111" s="1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6"/>
    </row>
    <row r="112" spans="6:68" ht="17.649999999999999">
      <c r="F112" s="1"/>
      <c r="G112" s="1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6"/>
    </row>
    <row r="113" spans="6:68" ht="17.649999999999999">
      <c r="F113" s="1"/>
      <c r="G113" s="1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6"/>
    </row>
    <row r="114" spans="6:68" ht="17.649999999999999">
      <c r="F114" s="1"/>
      <c r="G114" s="1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6"/>
    </row>
    <row r="115" spans="6:68" ht="17.649999999999999">
      <c r="F115" s="1"/>
      <c r="G115" s="1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6"/>
    </row>
    <row r="116" spans="6:68" ht="17.649999999999999">
      <c r="F116" s="1"/>
      <c r="G116" s="1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6"/>
    </row>
    <row r="117" spans="6:68" ht="17.649999999999999">
      <c r="F117" s="1"/>
      <c r="G117" s="1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6"/>
    </row>
    <row r="118" spans="6:68" ht="17.649999999999999">
      <c r="F118" s="1"/>
      <c r="G118" s="1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6"/>
    </row>
    <row r="119" spans="6:68" ht="17.649999999999999">
      <c r="F119" s="1"/>
      <c r="G119" s="1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6"/>
    </row>
    <row r="120" spans="6:68" ht="17.649999999999999">
      <c r="F120" s="1"/>
      <c r="G120" s="1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6"/>
    </row>
    <row r="121" spans="6:68" ht="17.649999999999999">
      <c r="F121" s="1"/>
      <c r="G121" s="1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6"/>
    </row>
    <row r="122" spans="6:68" ht="17.649999999999999">
      <c r="F122" s="1"/>
      <c r="G122" s="1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6"/>
    </row>
    <row r="123" spans="6:68" ht="17.649999999999999">
      <c r="F123" s="1"/>
      <c r="G123" s="1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6"/>
    </row>
    <row r="124" spans="6:68" ht="17.649999999999999">
      <c r="F124" s="1"/>
      <c r="G124" s="1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6"/>
    </row>
    <row r="125" spans="6:68" ht="17.649999999999999">
      <c r="F125" s="1"/>
      <c r="G125" s="1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6"/>
    </row>
    <row r="126" spans="6:68" ht="17.649999999999999">
      <c r="F126" s="1"/>
      <c r="G126" s="1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6"/>
    </row>
    <row r="127" spans="6:68" ht="17.649999999999999">
      <c r="F127" s="1"/>
      <c r="G127" s="1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6"/>
    </row>
    <row r="128" spans="6:68" ht="17.649999999999999">
      <c r="F128" s="1"/>
      <c r="G128" s="1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6"/>
    </row>
    <row r="129" spans="6:68" ht="17.649999999999999">
      <c r="F129" s="1"/>
      <c r="G129" s="1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6"/>
    </row>
    <row r="130" spans="6:68" ht="17.649999999999999">
      <c r="F130" s="1"/>
      <c r="G130" s="1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6"/>
    </row>
    <row r="131" spans="6:68" ht="17.649999999999999">
      <c r="F131" s="1"/>
      <c r="G131" s="1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6"/>
    </row>
    <row r="132" spans="6:68" ht="17.649999999999999">
      <c r="F132" s="1"/>
      <c r="G132" s="1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6"/>
    </row>
    <row r="133" spans="6:68" ht="17.649999999999999">
      <c r="F133" s="1"/>
      <c r="G133" s="1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6"/>
    </row>
    <row r="134" spans="6:68" ht="17.649999999999999">
      <c r="F134" s="1"/>
      <c r="G134" s="1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6"/>
    </row>
    <row r="135" spans="6:68" ht="17.649999999999999">
      <c r="F135" s="1"/>
      <c r="G135" s="1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6"/>
    </row>
    <row r="136" spans="6:68" ht="17.649999999999999">
      <c r="F136" s="1"/>
      <c r="G136" s="1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6"/>
    </row>
    <row r="137" spans="6:68" ht="17.649999999999999">
      <c r="F137" s="1"/>
      <c r="G137" s="1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6"/>
    </row>
    <row r="138" spans="6:68" ht="17.649999999999999">
      <c r="F138" s="1"/>
      <c r="G138" s="1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6"/>
    </row>
    <row r="139" spans="6:68" ht="17.649999999999999">
      <c r="F139" s="1"/>
      <c r="G139" s="1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6"/>
    </row>
    <row r="140" spans="6:68" ht="17.649999999999999">
      <c r="F140" s="1"/>
      <c r="G140" s="1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6"/>
    </row>
    <row r="141" spans="6:68" ht="17.649999999999999">
      <c r="F141" s="1"/>
      <c r="G141" s="1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6"/>
    </row>
    <row r="142" spans="6:68" ht="17.649999999999999">
      <c r="F142" s="1"/>
      <c r="G142" s="1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6"/>
    </row>
    <row r="143" spans="6:68" ht="17.649999999999999">
      <c r="F143" s="1"/>
      <c r="G143" s="1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6"/>
    </row>
    <row r="144" spans="6:68" ht="17.649999999999999">
      <c r="F144" s="1"/>
      <c r="G144" s="1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6"/>
    </row>
    <row r="145" spans="6:68" ht="17.649999999999999">
      <c r="F145" s="1"/>
      <c r="G145" s="1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6"/>
    </row>
    <row r="146" spans="6:68" ht="17.649999999999999">
      <c r="F146" s="1"/>
      <c r="G146" s="1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6"/>
    </row>
    <row r="147" spans="6:68" ht="17.649999999999999">
      <c r="F147" s="1"/>
      <c r="G147" s="1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6"/>
    </row>
    <row r="148" spans="6:68" ht="17.649999999999999">
      <c r="F148" s="1"/>
      <c r="G148" s="1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6"/>
    </row>
    <row r="149" spans="6:68" ht="17.649999999999999">
      <c r="F149" s="1"/>
      <c r="G149" s="1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6"/>
    </row>
    <row r="150" spans="6:68" ht="17.649999999999999">
      <c r="F150" s="1"/>
      <c r="G150" s="1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6"/>
    </row>
    <row r="151" spans="6:68" ht="17.649999999999999">
      <c r="F151" s="1"/>
      <c r="G151" s="1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6"/>
    </row>
    <row r="152" spans="6:68" ht="17.649999999999999">
      <c r="F152" s="1"/>
      <c r="G152" s="1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6"/>
    </row>
    <row r="153" spans="6:68" ht="17.649999999999999">
      <c r="F153" s="1"/>
      <c r="G153" s="1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6"/>
    </row>
    <row r="154" spans="6:68" ht="17.649999999999999">
      <c r="F154" s="1"/>
      <c r="G154" s="1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6"/>
    </row>
    <row r="155" spans="6:68" ht="17.649999999999999">
      <c r="F155" s="1"/>
      <c r="G155" s="1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6"/>
    </row>
    <row r="156" spans="6:68" ht="17.649999999999999">
      <c r="F156" s="1"/>
      <c r="G156" s="1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6"/>
    </row>
    <row r="157" spans="6:68" ht="17.649999999999999">
      <c r="F157" s="1"/>
      <c r="G157" s="1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6"/>
    </row>
    <row r="158" spans="6:68" ht="17.649999999999999">
      <c r="F158" s="1"/>
      <c r="G158" s="1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6"/>
    </row>
    <row r="159" spans="6:68" ht="17.649999999999999">
      <c r="F159" s="1"/>
      <c r="G159" s="1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6"/>
    </row>
    <row r="160" spans="6:68" ht="17.649999999999999">
      <c r="F160" s="1"/>
      <c r="G160" s="1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6"/>
    </row>
    <row r="161" spans="6:68" ht="17.649999999999999">
      <c r="F161" s="1"/>
      <c r="G161" s="1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6"/>
    </row>
    <row r="162" spans="6:68" ht="17.649999999999999">
      <c r="F162" s="1"/>
      <c r="G162" s="1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6"/>
    </row>
    <row r="163" spans="6:68" ht="17.649999999999999">
      <c r="F163" s="1"/>
      <c r="G163" s="1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6"/>
    </row>
    <row r="164" spans="6:68" ht="17.649999999999999">
      <c r="F164" s="1"/>
      <c r="G164" s="1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6"/>
    </row>
    <row r="165" spans="6:68" ht="17.649999999999999">
      <c r="F165" s="1"/>
      <c r="G165" s="1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6"/>
    </row>
    <row r="166" spans="6:68" ht="17.649999999999999">
      <c r="F166" s="1"/>
      <c r="G166" s="1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6"/>
    </row>
    <row r="167" spans="6:68" ht="17.649999999999999">
      <c r="F167" s="1"/>
      <c r="G167" s="1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6"/>
    </row>
    <row r="168" spans="6:68" ht="17.649999999999999">
      <c r="F168" s="1"/>
      <c r="G168" s="1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6"/>
    </row>
    <row r="169" spans="6:68" ht="17.649999999999999">
      <c r="F169" s="1"/>
      <c r="G169" s="1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6"/>
    </row>
    <row r="170" spans="6:68" ht="17.649999999999999">
      <c r="F170" s="1"/>
      <c r="G170" s="1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6"/>
    </row>
    <row r="171" spans="6:68" ht="17.649999999999999">
      <c r="F171" s="1"/>
      <c r="G171" s="1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6"/>
    </row>
    <row r="172" spans="6:68" ht="17.649999999999999">
      <c r="F172" s="1"/>
      <c r="G172" s="1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6"/>
    </row>
    <row r="173" spans="6:68" ht="17.649999999999999">
      <c r="F173" s="1"/>
      <c r="G173" s="1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6"/>
    </row>
    <row r="174" spans="6:68" ht="17.649999999999999">
      <c r="F174" s="1"/>
      <c r="G174" s="1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6"/>
    </row>
    <row r="175" spans="6:68" ht="17.649999999999999">
      <c r="F175" s="1"/>
      <c r="G175" s="1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6"/>
    </row>
    <row r="176" spans="6:68" ht="17.649999999999999">
      <c r="F176" s="1"/>
      <c r="G176" s="1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6"/>
    </row>
    <row r="177" spans="6:68" ht="17.649999999999999">
      <c r="F177" s="1"/>
      <c r="G177" s="1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6"/>
    </row>
    <row r="178" spans="6:68" ht="17.649999999999999">
      <c r="F178" s="1"/>
      <c r="G178" s="1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6"/>
    </row>
    <row r="179" spans="6:68" ht="17.649999999999999">
      <c r="F179" s="1"/>
      <c r="G179" s="1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6"/>
    </row>
    <row r="180" spans="6:68" ht="17.649999999999999">
      <c r="F180" s="1"/>
      <c r="G180" s="1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6"/>
    </row>
    <row r="181" spans="6:68" ht="17.649999999999999">
      <c r="F181" s="1"/>
      <c r="G181" s="1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6"/>
    </row>
    <row r="182" spans="6:68" ht="17.649999999999999">
      <c r="F182" s="1"/>
      <c r="G182" s="1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6"/>
    </row>
    <row r="183" spans="6:68" ht="17.649999999999999">
      <c r="F183" s="1"/>
      <c r="G183" s="1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6"/>
    </row>
    <row r="184" spans="6:68" ht="17.649999999999999">
      <c r="F184" s="1"/>
      <c r="G184" s="1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6"/>
    </row>
    <row r="185" spans="6:68" ht="17.649999999999999">
      <c r="F185" s="1"/>
      <c r="G185" s="1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6"/>
    </row>
    <row r="186" spans="6:68" ht="17.649999999999999">
      <c r="F186" s="1"/>
      <c r="G186" s="1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6"/>
    </row>
    <row r="187" spans="6:68" ht="17.649999999999999">
      <c r="F187" s="1"/>
      <c r="G187" s="1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6"/>
    </row>
    <row r="188" spans="6:68" ht="17.649999999999999">
      <c r="F188" s="1"/>
      <c r="G188" s="1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6"/>
    </row>
    <row r="189" spans="6:68" ht="17.649999999999999">
      <c r="F189" s="1"/>
      <c r="G189" s="1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6"/>
    </row>
    <row r="190" spans="6:68" ht="17.649999999999999">
      <c r="F190" s="1"/>
      <c r="G190" s="1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6"/>
    </row>
    <row r="191" spans="6:68" ht="17.649999999999999">
      <c r="F191" s="1"/>
      <c r="G191" s="1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6"/>
    </row>
    <row r="192" spans="6:68" ht="17.649999999999999">
      <c r="F192" s="1"/>
      <c r="G192" s="1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6"/>
    </row>
    <row r="193" spans="6:68" ht="17.649999999999999">
      <c r="F193" s="1"/>
      <c r="G193" s="1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6"/>
    </row>
    <row r="194" spans="6:68" ht="17.649999999999999">
      <c r="F194" s="1"/>
      <c r="G194" s="1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6"/>
    </row>
    <row r="195" spans="6:68" ht="17.649999999999999">
      <c r="F195" s="1"/>
      <c r="G195" s="1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6"/>
    </row>
    <row r="196" spans="6:68" ht="17.649999999999999">
      <c r="F196" s="1"/>
      <c r="G196" s="1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6"/>
    </row>
    <row r="197" spans="6:68" ht="17.649999999999999">
      <c r="F197" s="1"/>
      <c r="G197" s="1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6"/>
    </row>
    <row r="198" spans="6:68" ht="17.649999999999999">
      <c r="F198" s="1"/>
      <c r="G198" s="1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6"/>
    </row>
    <row r="199" spans="6:68" ht="17.649999999999999">
      <c r="F199" s="1"/>
      <c r="G199" s="1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6"/>
    </row>
    <row r="200" spans="6:68" ht="17.649999999999999">
      <c r="F200" s="1"/>
      <c r="G200" s="1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6"/>
    </row>
    <row r="201" spans="6:68" ht="17.649999999999999">
      <c r="F201" s="1"/>
      <c r="G201" s="1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6"/>
    </row>
    <row r="202" spans="6:68" ht="17.649999999999999">
      <c r="F202" s="1"/>
      <c r="G202" s="1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6"/>
    </row>
    <row r="203" spans="6:68" ht="17.649999999999999">
      <c r="F203" s="1"/>
      <c r="G203" s="1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6"/>
    </row>
    <row r="204" spans="6:68" ht="17.649999999999999">
      <c r="F204" s="1"/>
      <c r="G204" s="1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6"/>
    </row>
    <row r="205" spans="6:68" ht="17.649999999999999">
      <c r="F205" s="1"/>
      <c r="G205" s="1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6"/>
    </row>
    <row r="206" spans="6:68" ht="17.649999999999999">
      <c r="F206" s="1"/>
      <c r="G206" s="1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6"/>
    </row>
    <row r="207" spans="6:68" ht="17.649999999999999">
      <c r="F207" s="1"/>
      <c r="G207" s="1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6"/>
    </row>
    <row r="208" spans="6:68" ht="17.649999999999999">
      <c r="F208" s="1"/>
      <c r="G208" s="1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6"/>
    </row>
    <row r="209" spans="6:68" ht="17.649999999999999">
      <c r="F209" s="1"/>
      <c r="G209" s="1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6"/>
    </row>
    <row r="210" spans="6:68" ht="17.649999999999999">
      <c r="F210" s="1"/>
      <c r="G210" s="1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6"/>
    </row>
    <row r="211" spans="6:68" ht="17.649999999999999">
      <c r="F211" s="1"/>
      <c r="G211" s="1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6"/>
    </row>
    <row r="212" spans="6:68" ht="17.649999999999999">
      <c r="F212" s="1"/>
      <c r="G212" s="1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6"/>
    </row>
    <row r="213" spans="6:68" ht="17.649999999999999">
      <c r="F213" s="1"/>
      <c r="G213" s="1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6"/>
    </row>
    <row r="214" spans="6:68" ht="17.649999999999999">
      <c r="F214" s="1"/>
      <c r="G214" s="1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6"/>
    </row>
    <row r="215" spans="6:68" ht="17.649999999999999">
      <c r="F215" s="1"/>
      <c r="G215" s="1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6"/>
    </row>
    <row r="216" spans="6:68" ht="17.649999999999999">
      <c r="F216" s="1"/>
      <c r="G216" s="1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6"/>
    </row>
    <row r="217" spans="6:68" ht="17.649999999999999">
      <c r="F217" s="1"/>
      <c r="G217" s="1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6"/>
    </row>
    <row r="218" spans="6:68" ht="17.649999999999999">
      <c r="F218" s="1"/>
      <c r="G218" s="1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6"/>
    </row>
    <row r="219" spans="6:68" ht="17.649999999999999">
      <c r="F219" s="1"/>
      <c r="G219" s="1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6"/>
    </row>
    <row r="220" spans="6:68" ht="17.649999999999999">
      <c r="F220" s="1"/>
      <c r="G220" s="1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6"/>
    </row>
    <row r="221" spans="6:68" ht="17.649999999999999">
      <c r="F221" s="1"/>
      <c r="G221" s="1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6"/>
    </row>
    <row r="222" spans="6:68" ht="17.649999999999999">
      <c r="F222" s="1"/>
      <c r="G222" s="1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6"/>
    </row>
    <row r="223" spans="6:68" ht="17.649999999999999">
      <c r="F223" s="1"/>
      <c r="G223" s="1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6"/>
    </row>
    <row r="224" spans="6:68" ht="17.649999999999999">
      <c r="F224" s="1"/>
      <c r="G224" s="1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6"/>
    </row>
    <row r="225" spans="6:68" ht="17.649999999999999">
      <c r="F225" s="1"/>
      <c r="G225" s="1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6"/>
    </row>
    <row r="226" spans="6:68" ht="17.649999999999999">
      <c r="F226" s="1"/>
      <c r="G226" s="1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6"/>
    </row>
    <row r="227" spans="6:68" ht="17.649999999999999">
      <c r="F227" s="1"/>
      <c r="G227" s="1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6"/>
    </row>
    <row r="228" spans="6:68" ht="17.649999999999999">
      <c r="F228" s="1"/>
      <c r="G228" s="1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6"/>
    </row>
    <row r="229" spans="6:68" ht="17.649999999999999">
      <c r="F229" s="1"/>
      <c r="G229" s="1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6"/>
    </row>
    <row r="230" spans="6:68" ht="17.649999999999999">
      <c r="F230" s="1"/>
      <c r="G230" s="1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6"/>
    </row>
    <row r="231" spans="6:68" ht="17.649999999999999">
      <c r="F231" s="1"/>
      <c r="G231" s="1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6"/>
    </row>
    <row r="232" spans="6:68" ht="17.649999999999999">
      <c r="F232" s="1"/>
      <c r="G232" s="1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6"/>
    </row>
    <row r="233" spans="6:68" ht="17.649999999999999">
      <c r="F233" s="1"/>
      <c r="G233" s="1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6"/>
    </row>
    <row r="234" spans="6:68" ht="17.649999999999999">
      <c r="F234" s="1"/>
      <c r="G234" s="1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6"/>
    </row>
    <row r="235" spans="6:68" ht="17.649999999999999">
      <c r="F235" s="1"/>
      <c r="G235" s="1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6"/>
    </row>
    <row r="236" spans="6:68" ht="17.649999999999999">
      <c r="F236" s="1"/>
      <c r="G236" s="1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6"/>
    </row>
    <row r="237" spans="6:68" ht="17.649999999999999">
      <c r="F237" s="1"/>
      <c r="G237" s="1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6"/>
    </row>
    <row r="238" spans="6:68" ht="17.649999999999999">
      <c r="F238" s="1"/>
      <c r="G238" s="1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6"/>
    </row>
    <row r="239" spans="6:68" ht="17.649999999999999">
      <c r="F239" s="1"/>
      <c r="G239" s="1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6"/>
    </row>
    <row r="240" spans="6:68" ht="17.649999999999999">
      <c r="F240" s="1"/>
      <c r="G240" s="1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6"/>
    </row>
    <row r="241" spans="6:68" ht="17.649999999999999">
      <c r="F241" s="1"/>
      <c r="G241" s="1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6"/>
    </row>
    <row r="242" spans="6:68" ht="17.649999999999999">
      <c r="F242" s="1"/>
      <c r="G242" s="1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6"/>
    </row>
    <row r="243" spans="6:68" ht="17.649999999999999">
      <c r="F243" s="1"/>
      <c r="G243" s="1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6"/>
    </row>
    <row r="244" spans="6:68" ht="17.649999999999999">
      <c r="F244" s="1"/>
      <c r="G244" s="1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6"/>
    </row>
    <row r="245" spans="6:68" ht="17.649999999999999">
      <c r="F245" s="1"/>
      <c r="G245" s="1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6"/>
    </row>
    <row r="246" spans="6:68" ht="17.649999999999999">
      <c r="F246" s="1"/>
      <c r="G246" s="1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6"/>
    </row>
    <row r="247" spans="6:68" ht="17.649999999999999">
      <c r="F247" s="1"/>
      <c r="G247" s="1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6"/>
    </row>
    <row r="248" spans="6:68" ht="17.649999999999999">
      <c r="F248" s="1"/>
      <c r="G248" s="1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6"/>
    </row>
    <row r="249" spans="6:68" ht="17.649999999999999">
      <c r="F249" s="1"/>
      <c r="G249" s="1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6"/>
    </row>
    <row r="250" spans="6:68" ht="17.649999999999999">
      <c r="F250" s="1"/>
      <c r="G250" s="1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6"/>
    </row>
    <row r="251" spans="6:68" ht="17.649999999999999">
      <c r="F251" s="1"/>
      <c r="G251" s="1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6"/>
    </row>
    <row r="252" spans="6:68" ht="17.649999999999999">
      <c r="F252" s="1"/>
      <c r="G252" s="1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6"/>
    </row>
    <row r="253" spans="6:68" ht="17.649999999999999">
      <c r="F253" s="1"/>
      <c r="G253" s="1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6"/>
    </row>
    <row r="254" spans="6:68" ht="17.649999999999999">
      <c r="F254" s="1"/>
      <c r="G254" s="1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6"/>
    </row>
    <row r="255" spans="6:68" ht="17.649999999999999">
      <c r="F255" s="1"/>
      <c r="G255" s="1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6"/>
    </row>
    <row r="256" spans="6:68" ht="17.649999999999999">
      <c r="F256" s="1"/>
      <c r="G256" s="1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6"/>
    </row>
    <row r="257" spans="6:68" ht="17.649999999999999">
      <c r="F257" s="1"/>
      <c r="G257" s="1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6"/>
    </row>
    <row r="258" spans="6:68" ht="17.649999999999999">
      <c r="F258" s="1"/>
      <c r="G258" s="1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6"/>
    </row>
    <row r="259" spans="6:68" ht="17.649999999999999">
      <c r="F259" s="1"/>
      <c r="G259" s="1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6"/>
    </row>
    <row r="260" spans="6:68" ht="17.649999999999999">
      <c r="F260" s="1"/>
      <c r="G260" s="1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6"/>
    </row>
    <row r="261" spans="6:68" ht="17.649999999999999">
      <c r="F261" s="1"/>
      <c r="G261" s="1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6"/>
    </row>
    <row r="262" spans="6:68" ht="17.649999999999999">
      <c r="F262" s="1"/>
      <c r="G262" s="1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6"/>
    </row>
    <row r="263" spans="6:68" ht="17.649999999999999">
      <c r="F263" s="1"/>
      <c r="G263" s="1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6"/>
    </row>
    <row r="264" spans="6:68" ht="17.649999999999999">
      <c r="F264" s="1"/>
      <c r="G264" s="1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6"/>
    </row>
    <row r="265" spans="6:68" ht="17.649999999999999">
      <c r="F265" s="1"/>
      <c r="G265" s="1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6"/>
    </row>
    <row r="266" spans="6:68" ht="17.649999999999999">
      <c r="F266" s="1"/>
      <c r="G266" s="1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6"/>
    </row>
    <row r="267" spans="6:68" ht="17.649999999999999">
      <c r="F267" s="1"/>
      <c r="G267" s="1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6"/>
    </row>
    <row r="268" spans="6:68" ht="17.649999999999999">
      <c r="F268" s="1"/>
      <c r="G268" s="1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6"/>
    </row>
    <row r="269" spans="6:68" ht="17.649999999999999">
      <c r="F269" s="1"/>
      <c r="G269" s="1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6"/>
    </row>
    <row r="270" spans="6:68" ht="17.649999999999999">
      <c r="F270" s="1"/>
      <c r="G270" s="1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6"/>
    </row>
    <row r="271" spans="6:68" ht="17.649999999999999">
      <c r="F271" s="1"/>
      <c r="G271" s="1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6"/>
    </row>
    <row r="272" spans="6:68" ht="17.649999999999999">
      <c r="F272" s="1"/>
      <c r="G272" s="1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6"/>
    </row>
    <row r="273" spans="6:68" ht="17.649999999999999">
      <c r="F273" s="1"/>
      <c r="G273" s="1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6"/>
    </row>
    <row r="274" spans="6:68" ht="17.649999999999999">
      <c r="F274" s="1"/>
      <c r="G274" s="1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6"/>
    </row>
    <row r="275" spans="6:68" ht="17.649999999999999">
      <c r="F275" s="1"/>
      <c r="G275" s="1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6"/>
    </row>
    <row r="276" spans="6:68" ht="17.649999999999999">
      <c r="F276" s="1"/>
      <c r="G276" s="1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6"/>
    </row>
    <row r="277" spans="6:68" ht="17.649999999999999">
      <c r="F277" s="1"/>
      <c r="G277" s="1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6"/>
    </row>
    <row r="278" spans="6:68" ht="17.649999999999999">
      <c r="F278" s="1"/>
      <c r="G278" s="1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6"/>
    </row>
    <row r="279" spans="6:68" ht="17.649999999999999">
      <c r="F279" s="1"/>
      <c r="G279" s="1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6"/>
    </row>
    <row r="280" spans="6:68" ht="17.649999999999999">
      <c r="F280" s="1"/>
      <c r="G280" s="1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6"/>
    </row>
    <row r="281" spans="6:68" ht="17.649999999999999">
      <c r="F281" s="1"/>
      <c r="G281" s="1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6"/>
    </row>
    <row r="282" spans="6:68" ht="17.649999999999999">
      <c r="F282" s="1"/>
      <c r="G282" s="1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6"/>
    </row>
    <row r="283" spans="6:68" ht="17.649999999999999">
      <c r="F283" s="1"/>
      <c r="G283" s="1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6"/>
    </row>
    <row r="284" spans="6:68" ht="17.649999999999999">
      <c r="F284" s="1"/>
      <c r="G284" s="1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6"/>
    </row>
    <row r="285" spans="6:68" ht="17.649999999999999">
      <c r="F285" s="1"/>
      <c r="G285" s="1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6"/>
    </row>
    <row r="286" spans="6:68" ht="17.649999999999999">
      <c r="F286" s="1"/>
      <c r="G286" s="1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6"/>
    </row>
    <row r="287" spans="6:68" ht="17.649999999999999">
      <c r="F287" s="1"/>
      <c r="G287" s="1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6"/>
    </row>
    <row r="288" spans="6:68" ht="17.649999999999999">
      <c r="F288" s="1"/>
      <c r="G288" s="1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6"/>
    </row>
    <row r="289" spans="6:68" ht="17.649999999999999">
      <c r="F289" s="1"/>
      <c r="G289" s="1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6"/>
    </row>
    <row r="290" spans="6:68" ht="17.649999999999999">
      <c r="F290" s="1"/>
      <c r="G290" s="1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6"/>
    </row>
    <row r="291" spans="6:68" ht="17.649999999999999">
      <c r="F291" s="1"/>
      <c r="G291" s="1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6"/>
    </row>
    <row r="292" spans="6:68" ht="17.649999999999999">
      <c r="F292" s="1"/>
      <c r="G292" s="1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6"/>
    </row>
    <row r="293" spans="6:68" ht="17.649999999999999">
      <c r="F293" s="1"/>
      <c r="G293" s="1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6"/>
    </row>
    <row r="294" spans="6:68" ht="17.649999999999999">
      <c r="F294" s="1"/>
      <c r="G294" s="1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6"/>
    </row>
    <row r="295" spans="6:68" ht="17.649999999999999">
      <c r="F295" s="1"/>
      <c r="G295" s="1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6"/>
    </row>
    <row r="296" spans="6:68" ht="17.649999999999999">
      <c r="F296" s="1"/>
      <c r="G296" s="1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6"/>
    </row>
    <row r="297" spans="6:68" ht="17.649999999999999">
      <c r="F297" s="1"/>
      <c r="G297" s="1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6"/>
    </row>
    <row r="298" spans="6:68" ht="17.649999999999999">
      <c r="F298" s="1"/>
      <c r="G298" s="1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6"/>
    </row>
    <row r="299" spans="6:68" ht="17.649999999999999">
      <c r="F299" s="1"/>
      <c r="G299" s="1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6"/>
    </row>
    <row r="300" spans="6:68" ht="17.649999999999999">
      <c r="F300" s="1"/>
      <c r="G300" s="1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6"/>
    </row>
    <row r="301" spans="6:68" ht="17.649999999999999">
      <c r="F301" s="1"/>
      <c r="G301" s="1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6"/>
    </row>
    <row r="302" spans="6:68" ht="17.649999999999999">
      <c r="F302" s="1"/>
      <c r="G302" s="1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6"/>
    </row>
    <row r="303" spans="6:68" ht="17.649999999999999">
      <c r="F303" s="1"/>
      <c r="G303" s="1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6"/>
    </row>
    <row r="304" spans="6:68" ht="17.649999999999999">
      <c r="F304" s="1"/>
      <c r="G304" s="1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6"/>
    </row>
    <row r="305" spans="6:68" ht="17.649999999999999">
      <c r="F305" s="1"/>
      <c r="G305" s="1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6"/>
    </row>
    <row r="306" spans="6:68" ht="17.649999999999999">
      <c r="F306" s="1"/>
      <c r="G306" s="1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6"/>
    </row>
    <row r="307" spans="6:68" ht="17.649999999999999">
      <c r="F307" s="1"/>
      <c r="G307" s="1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6"/>
    </row>
    <row r="308" spans="6:68" ht="17.649999999999999">
      <c r="F308" s="1"/>
      <c r="G308" s="1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6"/>
    </row>
    <row r="309" spans="6:68" ht="17.649999999999999">
      <c r="F309" s="1"/>
      <c r="G309" s="1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6"/>
    </row>
    <row r="310" spans="6:68" ht="17.649999999999999">
      <c r="F310" s="1"/>
      <c r="G310" s="1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6"/>
    </row>
    <row r="311" spans="6:68" ht="17.649999999999999">
      <c r="F311" s="1"/>
      <c r="G311" s="1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6"/>
    </row>
    <row r="312" spans="6:68" ht="17.649999999999999">
      <c r="F312" s="1"/>
      <c r="G312" s="1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6"/>
    </row>
    <row r="313" spans="6:68" ht="17.649999999999999">
      <c r="F313" s="1"/>
      <c r="G313" s="1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6"/>
    </row>
    <row r="314" spans="6:68" ht="17.649999999999999">
      <c r="F314" s="1"/>
      <c r="G314" s="1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6"/>
    </row>
    <row r="315" spans="6:68" ht="17.649999999999999">
      <c r="F315" s="1"/>
      <c r="G315" s="1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6"/>
    </row>
    <row r="316" spans="6:68" ht="17.649999999999999">
      <c r="F316" s="1"/>
      <c r="G316" s="1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6"/>
    </row>
    <row r="317" spans="6:68" ht="17.649999999999999">
      <c r="F317" s="1"/>
      <c r="G317" s="1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6"/>
    </row>
    <row r="318" spans="6:68" ht="17.649999999999999">
      <c r="F318" s="1"/>
      <c r="G318" s="1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6"/>
    </row>
    <row r="319" spans="6:68" ht="17.649999999999999">
      <c r="F319" s="1"/>
      <c r="G319" s="1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6"/>
    </row>
    <row r="320" spans="6:68" ht="17.649999999999999">
      <c r="F320" s="1"/>
      <c r="G320" s="1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6"/>
    </row>
    <row r="321" spans="6:68" ht="17.649999999999999">
      <c r="F321" s="1"/>
      <c r="G321" s="1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6"/>
    </row>
    <row r="322" spans="6:68" ht="17.649999999999999">
      <c r="F322" s="1"/>
      <c r="G322" s="1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6"/>
    </row>
    <row r="323" spans="6:68" ht="17.649999999999999">
      <c r="F323" s="1"/>
      <c r="G323" s="1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6"/>
    </row>
    <row r="324" spans="6:68" ht="17.649999999999999">
      <c r="F324" s="1"/>
      <c r="G324" s="1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6"/>
    </row>
    <row r="325" spans="6:68" ht="17.649999999999999">
      <c r="F325" s="1"/>
      <c r="G325" s="1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6"/>
    </row>
    <row r="326" spans="6:68" ht="17.649999999999999">
      <c r="F326" s="1"/>
      <c r="G326" s="1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6"/>
    </row>
    <row r="327" spans="6:68" ht="17.649999999999999">
      <c r="F327" s="1"/>
      <c r="G327" s="1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6"/>
    </row>
    <row r="328" spans="6:68" ht="17.649999999999999">
      <c r="F328" s="1"/>
      <c r="G328" s="1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6"/>
    </row>
    <row r="329" spans="6:68" ht="17.649999999999999">
      <c r="F329" s="1"/>
      <c r="G329" s="1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6"/>
    </row>
    <row r="330" spans="6:68" ht="17.649999999999999">
      <c r="F330" s="1"/>
      <c r="G330" s="1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6"/>
    </row>
    <row r="331" spans="6:68" ht="17.649999999999999">
      <c r="F331" s="1"/>
      <c r="G331" s="1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6"/>
    </row>
    <row r="332" spans="6:68" ht="17.649999999999999">
      <c r="F332" s="1"/>
      <c r="G332" s="1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6"/>
    </row>
    <row r="333" spans="6:68" ht="17.649999999999999">
      <c r="F333" s="1"/>
      <c r="G333" s="1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6"/>
    </row>
    <row r="334" spans="6:68" ht="17.649999999999999">
      <c r="F334" s="1"/>
      <c r="G334" s="1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6"/>
    </row>
    <row r="335" spans="6:68" ht="17.649999999999999">
      <c r="F335" s="1"/>
      <c r="G335" s="1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6"/>
    </row>
    <row r="336" spans="6:68" ht="17.649999999999999">
      <c r="F336" s="1"/>
      <c r="G336" s="1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6"/>
    </row>
    <row r="337" spans="6:68" ht="17.649999999999999">
      <c r="F337" s="1"/>
      <c r="G337" s="1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6"/>
    </row>
    <row r="338" spans="6:68" ht="17.649999999999999">
      <c r="F338" s="1"/>
      <c r="G338" s="1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6"/>
    </row>
    <row r="339" spans="6:68" ht="17.649999999999999">
      <c r="F339" s="1"/>
      <c r="G339" s="1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6"/>
    </row>
    <row r="340" spans="6:68" ht="17.649999999999999">
      <c r="F340" s="1"/>
      <c r="G340" s="1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6"/>
    </row>
    <row r="341" spans="6:68" ht="17.649999999999999">
      <c r="F341" s="1"/>
      <c r="G341" s="1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6"/>
    </row>
    <row r="342" spans="6:68" ht="17.649999999999999">
      <c r="F342" s="1"/>
      <c r="G342" s="1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6"/>
    </row>
    <row r="343" spans="6:68" ht="17.649999999999999">
      <c r="F343" s="1"/>
      <c r="G343" s="1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6"/>
    </row>
    <row r="344" spans="6:68" ht="17.649999999999999">
      <c r="F344" s="1"/>
      <c r="G344" s="1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6"/>
    </row>
    <row r="345" spans="6:68" ht="17.649999999999999">
      <c r="F345" s="1"/>
      <c r="G345" s="1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6"/>
    </row>
    <row r="346" spans="6:68" ht="17.649999999999999">
      <c r="F346" s="1"/>
      <c r="G346" s="1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6"/>
    </row>
    <row r="347" spans="6:68" ht="17.649999999999999">
      <c r="F347" s="1"/>
      <c r="G347" s="1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6"/>
    </row>
    <row r="348" spans="6:68" ht="17.649999999999999">
      <c r="F348" s="1"/>
      <c r="G348" s="1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6"/>
    </row>
    <row r="349" spans="6:68" ht="17.649999999999999">
      <c r="F349" s="1"/>
      <c r="G349" s="1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6"/>
    </row>
    <row r="350" spans="6:68" ht="17.649999999999999">
      <c r="F350" s="1"/>
      <c r="G350" s="1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6"/>
    </row>
    <row r="351" spans="6:68" ht="17.649999999999999">
      <c r="F351" s="1"/>
      <c r="G351" s="1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6"/>
    </row>
    <row r="352" spans="6:68" ht="17.649999999999999">
      <c r="F352" s="1"/>
      <c r="G352" s="1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6"/>
    </row>
    <row r="353" spans="6:68" ht="17.649999999999999">
      <c r="F353" s="1"/>
      <c r="G353" s="1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6"/>
    </row>
    <row r="354" spans="6:68" ht="17.649999999999999">
      <c r="F354" s="1"/>
      <c r="G354" s="1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6"/>
    </row>
    <row r="355" spans="6:68" ht="17.649999999999999">
      <c r="F355" s="1"/>
      <c r="G355" s="1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6"/>
    </row>
    <row r="356" spans="6:68" ht="17.649999999999999">
      <c r="F356" s="1"/>
      <c r="G356" s="1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6"/>
    </row>
    <row r="357" spans="6:68" ht="17.649999999999999">
      <c r="F357" s="1"/>
      <c r="G357" s="1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6"/>
    </row>
    <row r="358" spans="6:68" ht="17.649999999999999">
      <c r="F358" s="1"/>
      <c r="G358" s="1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6"/>
    </row>
    <row r="359" spans="6:68" ht="17.649999999999999">
      <c r="F359" s="1"/>
      <c r="G359" s="1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6"/>
    </row>
    <row r="360" spans="6:68" ht="17.649999999999999">
      <c r="F360" s="1"/>
      <c r="G360" s="1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6"/>
    </row>
    <row r="361" spans="6:68" ht="17.649999999999999">
      <c r="F361" s="1"/>
      <c r="G361" s="1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6"/>
    </row>
    <row r="362" spans="6:68" ht="17.649999999999999">
      <c r="F362" s="1"/>
      <c r="G362" s="1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6"/>
    </row>
    <row r="363" spans="6:68" ht="17.649999999999999">
      <c r="F363" s="1"/>
      <c r="G363" s="1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6"/>
    </row>
    <row r="364" spans="6:68" ht="17.649999999999999">
      <c r="F364" s="1"/>
      <c r="G364" s="1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6"/>
    </row>
    <row r="365" spans="6:68" ht="17.649999999999999">
      <c r="F365" s="1"/>
      <c r="G365" s="1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6"/>
    </row>
    <row r="366" spans="6:68" ht="17.649999999999999">
      <c r="F366" s="1"/>
      <c r="G366" s="1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6"/>
    </row>
    <row r="367" spans="6:68" ht="17.649999999999999">
      <c r="F367" s="1"/>
      <c r="G367" s="1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6"/>
    </row>
    <row r="368" spans="6:68" ht="17.649999999999999">
      <c r="F368" s="1"/>
      <c r="G368" s="1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6"/>
    </row>
    <row r="369" spans="6:68" ht="17.649999999999999">
      <c r="F369" s="1"/>
      <c r="G369" s="1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6"/>
    </row>
    <row r="370" spans="6:68" ht="17.649999999999999">
      <c r="F370" s="1"/>
      <c r="G370" s="1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6"/>
    </row>
    <row r="371" spans="6:68" ht="17.649999999999999">
      <c r="F371" s="1"/>
      <c r="G371" s="1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6"/>
    </row>
    <row r="372" spans="6:68" ht="17.649999999999999">
      <c r="F372" s="1"/>
      <c r="G372" s="1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6"/>
    </row>
    <row r="373" spans="6:68" ht="17.649999999999999">
      <c r="F373" s="1"/>
      <c r="G373" s="1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6"/>
    </row>
    <row r="374" spans="6:68" ht="17.649999999999999">
      <c r="F374" s="1"/>
      <c r="G374" s="1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6"/>
    </row>
    <row r="375" spans="6:68" ht="17.649999999999999">
      <c r="F375" s="1"/>
      <c r="G375" s="1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6"/>
    </row>
    <row r="376" spans="6:68" ht="17.649999999999999">
      <c r="F376" s="1"/>
      <c r="G376" s="1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6"/>
    </row>
    <row r="377" spans="6:68" ht="17.649999999999999">
      <c r="F377" s="1"/>
      <c r="G377" s="1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6"/>
    </row>
    <row r="378" spans="6:68" ht="17.649999999999999">
      <c r="F378" s="1"/>
      <c r="G378" s="1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6"/>
    </row>
    <row r="379" spans="6:68" ht="17.649999999999999">
      <c r="F379" s="1"/>
      <c r="G379" s="1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6"/>
    </row>
    <row r="380" spans="6:68" ht="17.649999999999999">
      <c r="F380" s="1"/>
      <c r="G380" s="1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6"/>
    </row>
    <row r="381" spans="6:68" ht="17.649999999999999">
      <c r="F381" s="1"/>
      <c r="G381" s="1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6"/>
    </row>
    <row r="382" spans="6:68" ht="17.649999999999999">
      <c r="F382" s="1"/>
      <c r="G382" s="1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6"/>
    </row>
    <row r="383" spans="6:68" ht="17.649999999999999">
      <c r="F383" s="1"/>
      <c r="G383" s="1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6"/>
    </row>
    <row r="384" spans="6:68" ht="17.649999999999999">
      <c r="F384" s="1"/>
      <c r="G384" s="1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6"/>
    </row>
    <row r="385" spans="6:68" ht="17.649999999999999">
      <c r="F385" s="1"/>
      <c r="G385" s="1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6"/>
    </row>
    <row r="386" spans="6:68" ht="17.649999999999999">
      <c r="F386" s="1"/>
      <c r="G386" s="1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6"/>
    </row>
    <row r="387" spans="6:68" ht="17.649999999999999">
      <c r="F387" s="1"/>
      <c r="G387" s="1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6"/>
    </row>
    <row r="388" spans="6:68" ht="17.649999999999999">
      <c r="F388" s="1"/>
      <c r="G388" s="1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6"/>
    </row>
    <row r="389" spans="6:68" ht="17.649999999999999">
      <c r="F389" s="1"/>
      <c r="G389" s="1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6"/>
    </row>
    <row r="390" spans="6:68" ht="17.649999999999999">
      <c r="F390" s="1"/>
      <c r="G390" s="1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6"/>
    </row>
    <row r="391" spans="6:68" ht="17.649999999999999">
      <c r="F391" s="1"/>
      <c r="G391" s="1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6"/>
    </row>
    <row r="392" spans="6:68" ht="17.649999999999999">
      <c r="F392" s="1"/>
      <c r="G392" s="1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6"/>
    </row>
    <row r="393" spans="6:68" ht="17.649999999999999">
      <c r="F393" s="1"/>
      <c r="G393" s="1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6"/>
    </row>
    <row r="394" spans="6:68" ht="17.649999999999999">
      <c r="F394" s="1"/>
      <c r="G394" s="1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6"/>
    </row>
    <row r="395" spans="6:68" ht="17.649999999999999">
      <c r="F395" s="1"/>
      <c r="G395" s="1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6"/>
    </row>
    <row r="396" spans="6:68" ht="17.649999999999999">
      <c r="F396" s="1"/>
      <c r="G396" s="1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6"/>
    </row>
    <row r="397" spans="6:68" ht="17.649999999999999">
      <c r="F397" s="1"/>
      <c r="G397" s="1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6"/>
    </row>
    <row r="398" spans="6:68" ht="17.649999999999999">
      <c r="F398" s="1"/>
      <c r="G398" s="1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6"/>
    </row>
    <row r="399" spans="6:68" ht="17.649999999999999">
      <c r="F399" s="1"/>
      <c r="G399" s="1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6"/>
    </row>
    <row r="400" spans="6:68" ht="17.649999999999999">
      <c r="F400" s="1"/>
      <c r="G400" s="1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6"/>
    </row>
    <row r="401" spans="6:68" ht="17.649999999999999">
      <c r="F401" s="1"/>
      <c r="G401" s="1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6"/>
    </row>
    <row r="402" spans="6:68" ht="17.649999999999999">
      <c r="F402" s="1"/>
      <c r="G402" s="1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6"/>
    </row>
    <row r="403" spans="6:68" ht="17.649999999999999">
      <c r="F403" s="1"/>
      <c r="G403" s="1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6"/>
    </row>
    <row r="404" spans="6:68" ht="17.649999999999999">
      <c r="F404" s="1"/>
      <c r="G404" s="1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6"/>
    </row>
    <row r="405" spans="6:68" ht="17.649999999999999">
      <c r="F405" s="1"/>
      <c r="G405" s="1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6"/>
    </row>
    <row r="406" spans="6:68" ht="17.649999999999999">
      <c r="F406" s="1"/>
      <c r="G406" s="1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6"/>
    </row>
    <row r="407" spans="6:68" ht="17.649999999999999">
      <c r="F407" s="1"/>
      <c r="G407" s="1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6"/>
    </row>
    <row r="408" spans="6:68" ht="17.649999999999999">
      <c r="F408" s="1"/>
      <c r="G408" s="1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6"/>
    </row>
    <row r="409" spans="6:68" ht="17.649999999999999">
      <c r="F409" s="1"/>
      <c r="G409" s="1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6"/>
    </row>
    <row r="410" spans="6:68" ht="17.649999999999999">
      <c r="F410" s="1"/>
      <c r="G410" s="1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6"/>
    </row>
    <row r="411" spans="6:68" ht="17.649999999999999">
      <c r="F411" s="1"/>
      <c r="G411" s="1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6"/>
    </row>
    <row r="412" spans="6:68" ht="17.649999999999999">
      <c r="F412" s="1"/>
      <c r="G412" s="1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6"/>
    </row>
    <row r="413" spans="6:68" ht="17.649999999999999">
      <c r="F413" s="1"/>
      <c r="G413" s="1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6"/>
    </row>
    <row r="414" spans="6:68" ht="17.649999999999999">
      <c r="F414" s="1"/>
      <c r="G414" s="1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6"/>
    </row>
    <row r="415" spans="6:68" ht="17.649999999999999">
      <c r="F415" s="1"/>
      <c r="G415" s="1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6"/>
    </row>
    <row r="416" spans="6:68" ht="17.649999999999999">
      <c r="F416" s="1"/>
      <c r="G416" s="1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6"/>
    </row>
    <row r="417" spans="6:68" ht="17.649999999999999">
      <c r="F417" s="1"/>
      <c r="G417" s="1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6"/>
    </row>
    <row r="418" spans="6:68" ht="17.649999999999999">
      <c r="F418" s="1"/>
      <c r="G418" s="1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6"/>
    </row>
    <row r="419" spans="6:68" ht="17.649999999999999">
      <c r="F419" s="1"/>
      <c r="G419" s="1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6"/>
    </row>
    <row r="420" spans="6:68" ht="17.649999999999999">
      <c r="F420" s="1"/>
      <c r="G420" s="1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6"/>
    </row>
    <row r="421" spans="6:68" ht="17.649999999999999">
      <c r="F421" s="1"/>
      <c r="G421" s="1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6"/>
    </row>
    <row r="422" spans="6:68" ht="17.649999999999999">
      <c r="F422" s="1"/>
      <c r="G422" s="1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6"/>
    </row>
    <row r="423" spans="6:68" ht="17.649999999999999">
      <c r="F423" s="1"/>
      <c r="G423" s="1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6"/>
    </row>
    <row r="424" spans="6:68" ht="17.649999999999999">
      <c r="F424" s="1"/>
      <c r="G424" s="1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6"/>
    </row>
    <row r="425" spans="6:68" ht="17.649999999999999">
      <c r="F425" s="1"/>
      <c r="G425" s="1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6"/>
    </row>
    <row r="426" spans="6:68" ht="17.649999999999999">
      <c r="F426" s="1"/>
      <c r="G426" s="1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6"/>
    </row>
    <row r="427" spans="6:68" ht="17.649999999999999">
      <c r="F427" s="1"/>
      <c r="G427" s="1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6"/>
    </row>
    <row r="428" spans="6:68" ht="17.649999999999999">
      <c r="F428" s="1"/>
      <c r="G428" s="1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6"/>
    </row>
    <row r="429" spans="6:68" ht="17.649999999999999">
      <c r="F429" s="1"/>
      <c r="G429" s="1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6"/>
    </row>
    <row r="430" spans="6:68" ht="17.649999999999999">
      <c r="F430" s="1"/>
      <c r="G430" s="1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6"/>
    </row>
    <row r="431" spans="6:68" ht="17.649999999999999">
      <c r="F431" s="1"/>
      <c r="G431" s="1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6"/>
    </row>
    <row r="432" spans="6:68" ht="17.649999999999999">
      <c r="F432" s="1"/>
      <c r="G432" s="1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6"/>
    </row>
    <row r="433" spans="6:68" ht="17.649999999999999">
      <c r="F433" s="1"/>
      <c r="G433" s="1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6"/>
    </row>
    <row r="434" spans="6:68" ht="17.649999999999999">
      <c r="F434" s="1"/>
      <c r="G434" s="1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6"/>
    </row>
    <row r="435" spans="6:68" ht="17.649999999999999">
      <c r="F435" s="1"/>
      <c r="G435" s="1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6"/>
    </row>
    <row r="436" spans="6:68" ht="17.649999999999999">
      <c r="F436" s="1"/>
      <c r="G436" s="1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6"/>
    </row>
    <row r="437" spans="6:68" ht="17.649999999999999">
      <c r="F437" s="1"/>
      <c r="G437" s="1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6"/>
    </row>
    <row r="438" spans="6:68" ht="17.649999999999999">
      <c r="F438" s="1"/>
      <c r="G438" s="1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6"/>
    </row>
    <row r="439" spans="6:68" ht="17.649999999999999">
      <c r="F439" s="1"/>
      <c r="G439" s="1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6"/>
    </row>
    <row r="440" spans="6:68" ht="17.649999999999999">
      <c r="F440" s="1"/>
      <c r="G440" s="1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6"/>
    </row>
    <row r="441" spans="6:68" ht="17.649999999999999">
      <c r="F441" s="1"/>
      <c r="G441" s="1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6"/>
    </row>
    <row r="442" spans="6:68" ht="17.649999999999999">
      <c r="F442" s="1"/>
      <c r="G442" s="1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6"/>
    </row>
    <row r="443" spans="6:68" ht="17.649999999999999">
      <c r="F443" s="1"/>
      <c r="G443" s="1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6"/>
    </row>
    <row r="444" spans="6:68" ht="17.649999999999999">
      <c r="F444" s="1"/>
      <c r="G444" s="1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6"/>
    </row>
    <row r="445" spans="6:68" ht="17.649999999999999">
      <c r="F445" s="1"/>
      <c r="G445" s="1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6"/>
    </row>
    <row r="446" spans="6:68" ht="17.649999999999999">
      <c r="F446" s="1"/>
      <c r="G446" s="1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6"/>
    </row>
    <row r="447" spans="6:68" ht="17.649999999999999">
      <c r="F447" s="1"/>
      <c r="G447" s="1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6"/>
    </row>
    <row r="448" spans="6:68" ht="17.649999999999999">
      <c r="F448" s="1"/>
      <c r="G448" s="1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6"/>
    </row>
    <row r="449" spans="6:68" ht="17.649999999999999">
      <c r="F449" s="1"/>
      <c r="G449" s="1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6"/>
    </row>
    <row r="450" spans="6:68" ht="17.649999999999999">
      <c r="F450" s="1"/>
      <c r="G450" s="1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6"/>
    </row>
    <row r="451" spans="6:68" ht="17.649999999999999">
      <c r="F451" s="1"/>
      <c r="G451" s="1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6"/>
    </row>
    <row r="452" spans="6:68" ht="17.649999999999999">
      <c r="F452" s="1"/>
      <c r="G452" s="1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6"/>
    </row>
    <row r="453" spans="6:68" ht="17.649999999999999">
      <c r="F453" s="1"/>
      <c r="G453" s="1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6"/>
    </row>
    <row r="454" spans="6:68" ht="17.649999999999999">
      <c r="F454" s="1"/>
      <c r="G454" s="1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6"/>
    </row>
    <row r="455" spans="6:68" ht="17.649999999999999">
      <c r="F455" s="1"/>
      <c r="G455" s="1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6"/>
    </row>
    <row r="456" spans="6:68" ht="17.649999999999999">
      <c r="F456" s="1"/>
      <c r="G456" s="1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6"/>
    </row>
    <row r="457" spans="6:68" ht="17.649999999999999">
      <c r="F457" s="1"/>
      <c r="G457" s="1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6"/>
    </row>
    <row r="458" spans="6:68" ht="17.649999999999999">
      <c r="F458" s="1"/>
      <c r="G458" s="1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6"/>
    </row>
    <row r="459" spans="6:68" ht="17.649999999999999">
      <c r="F459" s="1"/>
      <c r="G459" s="1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6"/>
    </row>
    <row r="460" spans="6:68" ht="17.649999999999999">
      <c r="F460" s="1"/>
      <c r="G460" s="1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6"/>
    </row>
    <row r="461" spans="6:68" ht="17.649999999999999">
      <c r="F461" s="1"/>
      <c r="G461" s="1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6"/>
    </row>
    <row r="462" spans="6:68" ht="17.649999999999999">
      <c r="F462" s="1"/>
      <c r="G462" s="1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6"/>
    </row>
    <row r="463" spans="6:68" ht="17.649999999999999">
      <c r="F463" s="1"/>
      <c r="G463" s="1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6"/>
    </row>
    <row r="464" spans="6:68" ht="17.649999999999999">
      <c r="F464" s="1"/>
      <c r="G464" s="1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6"/>
    </row>
    <row r="465" spans="6:68" ht="17.649999999999999">
      <c r="F465" s="1"/>
      <c r="G465" s="1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6"/>
    </row>
    <row r="466" spans="6:68" ht="17.649999999999999">
      <c r="F466" s="1"/>
      <c r="G466" s="1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6"/>
    </row>
    <row r="467" spans="6:68" ht="17.649999999999999">
      <c r="F467" s="1"/>
      <c r="G467" s="1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6"/>
    </row>
    <row r="468" spans="6:68" ht="17.649999999999999">
      <c r="F468" s="1"/>
      <c r="G468" s="1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6"/>
    </row>
    <row r="469" spans="6:68" ht="17.649999999999999">
      <c r="F469" s="1"/>
      <c r="G469" s="1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6"/>
    </row>
    <row r="470" spans="6:68" ht="17.649999999999999">
      <c r="F470" s="1"/>
      <c r="G470" s="1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6"/>
    </row>
    <row r="471" spans="6:68" ht="17.649999999999999">
      <c r="F471" s="1"/>
      <c r="G471" s="1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6"/>
    </row>
    <row r="472" spans="6:68" ht="17.649999999999999">
      <c r="F472" s="1"/>
      <c r="G472" s="1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6"/>
    </row>
    <row r="473" spans="6:68" ht="17.649999999999999">
      <c r="F473" s="1"/>
      <c r="G473" s="1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6"/>
    </row>
    <row r="474" spans="6:68" ht="17.649999999999999">
      <c r="F474" s="1"/>
      <c r="G474" s="1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6"/>
    </row>
    <row r="475" spans="6:68" ht="17.649999999999999">
      <c r="F475" s="1"/>
      <c r="G475" s="1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6"/>
    </row>
    <row r="476" spans="6:68" ht="17.649999999999999">
      <c r="F476" s="1"/>
      <c r="G476" s="1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6"/>
    </row>
    <row r="477" spans="6:68" ht="17.649999999999999">
      <c r="F477" s="1"/>
      <c r="G477" s="1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6"/>
    </row>
    <row r="478" spans="6:68" ht="17.649999999999999">
      <c r="F478" s="1"/>
      <c r="G478" s="1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6"/>
    </row>
    <row r="479" spans="6:68" ht="17.649999999999999">
      <c r="F479" s="1"/>
      <c r="G479" s="1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6"/>
    </row>
    <row r="480" spans="6:68" ht="17.649999999999999">
      <c r="F480" s="1"/>
      <c r="G480" s="1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6"/>
    </row>
    <row r="481" spans="6:68" ht="17.649999999999999">
      <c r="F481" s="1"/>
      <c r="G481" s="1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6"/>
    </row>
    <row r="482" spans="6:68" ht="17.649999999999999">
      <c r="F482" s="1"/>
      <c r="G482" s="1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6"/>
    </row>
    <row r="483" spans="6:68" ht="17.649999999999999">
      <c r="F483" s="1"/>
      <c r="G483" s="1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6"/>
    </row>
    <row r="484" spans="6:68" ht="17.649999999999999">
      <c r="F484" s="1"/>
      <c r="G484" s="1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6"/>
    </row>
    <row r="485" spans="6:68" ht="17.649999999999999">
      <c r="F485" s="1"/>
      <c r="G485" s="1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6"/>
    </row>
    <row r="486" spans="6:68" ht="17.649999999999999">
      <c r="F486" s="1"/>
      <c r="G486" s="1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6"/>
    </row>
    <row r="487" spans="6:68" ht="17.649999999999999">
      <c r="F487" s="1"/>
      <c r="G487" s="1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6"/>
    </row>
    <row r="488" spans="6:68" ht="17.649999999999999">
      <c r="F488" s="1"/>
      <c r="G488" s="1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6"/>
    </row>
    <row r="489" spans="6:68" ht="17.649999999999999">
      <c r="F489" s="1"/>
      <c r="G489" s="1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6"/>
    </row>
    <row r="490" spans="6:68" ht="17.649999999999999">
      <c r="F490" s="1"/>
      <c r="G490" s="1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6"/>
    </row>
    <row r="491" spans="6:68" ht="17.649999999999999">
      <c r="F491" s="1"/>
      <c r="G491" s="1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6"/>
    </row>
    <row r="492" spans="6:68" ht="17.649999999999999">
      <c r="F492" s="1"/>
      <c r="G492" s="1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6"/>
    </row>
    <row r="493" spans="6:68" ht="17.649999999999999">
      <c r="F493" s="1"/>
      <c r="G493" s="1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6"/>
    </row>
    <row r="494" spans="6:68" ht="17.649999999999999">
      <c r="F494" s="1"/>
      <c r="G494" s="1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6"/>
    </row>
    <row r="495" spans="6:68" ht="17.649999999999999">
      <c r="F495" s="1"/>
      <c r="G495" s="1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6"/>
    </row>
    <row r="496" spans="6:68" ht="17.649999999999999">
      <c r="F496" s="1"/>
      <c r="G496" s="1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6"/>
    </row>
    <row r="497" spans="6:68" ht="17.649999999999999">
      <c r="F497" s="1"/>
      <c r="G497" s="1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6"/>
    </row>
    <row r="498" spans="6:68" ht="17.649999999999999">
      <c r="F498" s="1"/>
      <c r="G498" s="1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6"/>
    </row>
    <row r="499" spans="6:68" ht="17.649999999999999">
      <c r="F499" s="1"/>
      <c r="G499" s="1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6"/>
    </row>
    <row r="500" spans="6:68" ht="17.649999999999999">
      <c r="F500" s="1"/>
      <c r="G500" s="1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6"/>
    </row>
    <row r="501" spans="6:68" ht="17.649999999999999">
      <c r="F501" s="1"/>
      <c r="G501" s="1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6"/>
    </row>
    <row r="502" spans="6:68" ht="17.649999999999999">
      <c r="F502" s="1"/>
      <c r="G502" s="1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6"/>
    </row>
    <row r="503" spans="6:68" ht="17.649999999999999">
      <c r="F503" s="1"/>
      <c r="G503" s="1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6"/>
    </row>
    <row r="504" spans="6:68" ht="17.649999999999999">
      <c r="F504" s="1"/>
      <c r="G504" s="1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6"/>
    </row>
    <row r="505" spans="6:68" ht="17.649999999999999">
      <c r="F505" s="1"/>
      <c r="G505" s="1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6"/>
    </row>
    <row r="506" spans="6:68" ht="17.649999999999999">
      <c r="F506" s="1"/>
      <c r="G506" s="1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6"/>
    </row>
    <row r="507" spans="6:68" ht="17.649999999999999">
      <c r="F507" s="1"/>
      <c r="G507" s="1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6"/>
    </row>
    <row r="508" spans="6:68" ht="17.649999999999999">
      <c r="F508" s="1"/>
      <c r="G508" s="1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6"/>
    </row>
    <row r="509" spans="6:68" ht="17.649999999999999">
      <c r="F509" s="1"/>
      <c r="G509" s="1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6"/>
    </row>
    <row r="510" spans="6:68" ht="17.649999999999999">
      <c r="F510" s="1"/>
      <c r="G510" s="1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6"/>
    </row>
    <row r="511" spans="6:68" ht="17.649999999999999">
      <c r="F511" s="1"/>
      <c r="G511" s="1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6"/>
    </row>
    <row r="512" spans="6:68" ht="17.649999999999999">
      <c r="F512" s="1"/>
      <c r="G512" s="1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6"/>
    </row>
    <row r="513" spans="6:68" ht="17.649999999999999">
      <c r="F513" s="1"/>
      <c r="G513" s="1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6"/>
    </row>
    <row r="514" spans="6:68" ht="17.649999999999999">
      <c r="F514" s="1"/>
      <c r="G514" s="1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6"/>
    </row>
    <row r="515" spans="6:68" ht="17.649999999999999">
      <c r="F515" s="1"/>
      <c r="G515" s="1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6"/>
    </row>
    <row r="516" spans="6:68" ht="17.649999999999999">
      <c r="F516" s="1"/>
      <c r="G516" s="1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6"/>
    </row>
    <row r="517" spans="6:68" ht="17.649999999999999">
      <c r="F517" s="1"/>
      <c r="G517" s="1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6"/>
    </row>
    <row r="518" spans="6:68" ht="17.649999999999999">
      <c r="F518" s="1"/>
      <c r="G518" s="1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6"/>
    </row>
    <row r="519" spans="6:68" ht="17.649999999999999">
      <c r="F519" s="1"/>
      <c r="G519" s="1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6"/>
    </row>
    <row r="520" spans="6:68" ht="17.649999999999999">
      <c r="F520" s="1"/>
      <c r="G520" s="1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6"/>
    </row>
    <row r="521" spans="6:68" ht="17.649999999999999">
      <c r="F521" s="1"/>
      <c r="G521" s="1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6"/>
    </row>
    <row r="522" spans="6:68" ht="17.649999999999999">
      <c r="F522" s="1"/>
      <c r="G522" s="1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6"/>
    </row>
    <row r="523" spans="6:68" ht="17.649999999999999">
      <c r="F523" s="1"/>
      <c r="G523" s="1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6"/>
    </row>
    <row r="524" spans="6:68" ht="17.649999999999999">
      <c r="F524" s="1"/>
      <c r="G524" s="1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6"/>
    </row>
    <row r="525" spans="6:68" ht="17.649999999999999">
      <c r="F525" s="1"/>
      <c r="G525" s="1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6"/>
    </row>
    <row r="526" spans="6:68" ht="17.649999999999999">
      <c r="F526" s="1"/>
      <c r="G526" s="1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6"/>
    </row>
    <row r="527" spans="6:68" ht="17.649999999999999">
      <c r="F527" s="1"/>
      <c r="G527" s="1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6"/>
    </row>
    <row r="528" spans="6:68" ht="17.649999999999999">
      <c r="F528" s="1"/>
      <c r="G528" s="1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6"/>
    </row>
    <row r="529" spans="6:68" ht="17.649999999999999">
      <c r="F529" s="1"/>
      <c r="G529" s="1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6"/>
    </row>
    <row r="530" spans="6:68" ht="17.649999999999999">
      <c r="F530" s="1"/>
      <c r="G530" s="1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6"/>
    </row>
    <row r="531" spans="6:68" ht="17.649999999999999">
      <c r="F531" s="1"/>
      <c r="G531" s="1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6"/>
    </row>
    <row r="532" spans="6:68" ht="17.649999999999999">
      <c r="F532" s="1"/>
      <c r="G532" s="1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6"/>
    </row>
    <row r="533" spans="6:68" ht="17.649999999999999">
      <c r="F533" s="1"/>
      <c r="G533" s="1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6"/>
    </row>
    <row r="534" spans="6:68" ht="17.649999999999999">
      <c r="F534" s="1"/>
      <c r="G534" s="1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6"/>
    </row>
    <row r="535" spans="6:68" ht="17.649999999999999">
      <c r="F535" s="1"/>
      <c r="G535" s="1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6"/>
    </row>
    <row r="536" spans="6:68" ht="17.649999999999999">
      <c r="F536" s="1"/>
      <c r="G536" s="1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6"/>
    </row>
    <row r="537" spans="6:68" ht="17.649999999999999">
      <c r="F537" s="1"/>
      <c r="G537" s="1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6"/>
    </row>
    <row r="538" spans="6:68" ht="17.649999999999999">
      <c r="F538" s="1"/>
      <c r="G538" s="1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6"/>
    </row>
    <row r="539" spans="6:68" ht="17.649999999999999">
      <c r="F539" s="1"/>
      <c r="G539" s="1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6"/>
    </row>
    <row r="540" spans="6:68" ht="17.649999999999999">
      <c r="F540" s="1"/>
      <c r="G540" s="1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6"/>
    </row>
    <row r="541" spans="6:68" ht="17.649999999999999">
      <c r="F541" s="1"/>
      <c r="G541" s="1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6"/>
    </row>
    <row r="542" spans="6:68" ht="17.649999999999999">
      <c r="F542" s="1"/>
      <c r="G542" s="1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6"/>
    </row>
    <row r="543" spans="6:68" ht="17.649999999999999">
      <c r="F543" s="1"/>
      <c r="G543" s="1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6"/>
    </row>
    <row r="544" spans="6:68" ht="17.649999999999999">
      <c r="F544" s="1"/>
      <c r="G544" s="1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6"/>
    </row>
    <row r="545" spans="6:68" ht="17.649999999999999">
      <c r="F545" s="1"/>
      <c r="G545" s="1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6"/>
    </row>
    <row r="546" spans="6:68" ht="17.649999999999999">
      <c r="F546" s="1"/>
      <c r="G546" s="1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6"/>
    </row>
    <row r="547" spans="6:68" ht="17.649999999999999">
      <c r="F547" s="1"/>
      <c r="G547" s="1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6"/>
    </row>
    <row r="548" spans="6:68" ht="17.649999999999999">
      <c r="F548" s="1"/>
      <c r="G548" s="1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6"/>
    </row>
    <row r="549" spans="6:68" ht="17.649999999999999">
      <c r="F549" s="1"/>
      <c r="G549" s="1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6"/>
    </row>
    <row r="550" spans="6:68" ht="17.649999999999999">
      <c r="F550" s="1"/>
      <c r="G550" s="1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6"/>
    </row>
    <row r="551" spans="6:68" ht="17.649999999999999">
      <c r="F551" s="1"/>
      <c r="G551" s="1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6"/>
    </row>
    <row r="552" spans="6:68" ht="17.649999999999999">
      <c r="F552" s="1"/>
      <c r="G552" s="1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6"/>
    </row>
    <row r="553" spans="6:68" ht="17.649999999999999">
      <c r="F553" s="1"/>
      <c r="G553" s="1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6"/>
    </row>
    <row r="554" spans="6:68" ht="17.649999999999999">
      <c r="F554" s="1"/>
      <c r="G554" s="1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6"/>
    </row>
    <row r="555" spans="6:68" ht="17.649999999999999">
      <c r="F555" s="1"/>
      <c r="G555" s="1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6"/>
    </row>
    <row r="556" spans="6:68" ht="17.649999999999999">
      <c r="F556" s="1"/>
      <c r="G556" s="1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6"/>
    </row>
    <row r="557" spans="6:68" ht="17.649999999999999">
      <c r="F557" s="1"/>
      <c r="G557" s="1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6"/>
    </row>
    <row r="558" spans="6:68" ht="17.649999999999999">
      <c r="F558" s="1"/>
      <c r="G558" s="1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6"/>
    </row>
    <row r="559" spans="6:68" ht="17.649999999999999">
      <c r="F559" s="1"/>
      <c r="G559" s="1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6"/>
    </row>
    <row r="560" spans="6:68" ht="17.649999999999999">
      <c r="F560" s="1"/>
      <c r="G560" s="1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6"/>
    </row>
    <row r="561" spans="6:68" ht="17.649999999999999">
      <c r="F561" s="1"/>
      <c r="G561" s="1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6"/>
    </row>
    <row r="562" spans="6:68" ht="17.649999999999999">
      <c r="F562" s="1"/>
      <c r="G562" s="1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6"/>
    </row>
    <row r="563" spans="6:68" ht="17.649999999999999">
      <c r="F563" s="1"/>
      <c r="G563" s="1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6"/>
    </row>
    <row r="564" spans="6:68" ht="17.649999999999999">
      <c r="F564" s="1"/>
      <c r="G564" s="1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6"/>
    </row>
    <row r="565" spans="6:68" ht="17.649999999999999">
      <c r="F565" s="1"/>
      <c r="G565" s="1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6"/>
    </row>
    <row r="566" spans="6:68" ht="17.649999999999999">
      <c r="F566" s="1"/>
      <c r="G566" s="1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6"/>
    </row>
    <row r="567" spans="6:68" ht="17.649999999999999">
      <c r="F567" s="1"/>
      <c r="G567" s="1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6"/>
    </row>
    <row r="568" spans="6:68" ht="17.649999999999999">
      <c r="F568" s="1"/>
      <c r="G568" s="1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6"/>
    </row>
    <row r="569" spans="6:68" ht="17.649999999999999">
      <c r="F569" s="1"/>
      <c r="G569" s="1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6"/>
    </row>
    <row r="570" spans="6:68" ht="17.649999999999999">
      <c r="F570" s="1"/>
      <c r="G570" s="1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6"/>
    </row>
    <row r="571" spans="6:68" ht="17.649999999999999">
      <c r="F571" s="1"/>
      <c r="G571" s="1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6"/>
    </row>
    <row r="572" spans="6:68" ht="17.649999999999999">
      <c r="F572" s="1"/>
      <c r="G572" s="1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6"/>
    </row>
    <row r="573" spans="6:68" ht="17.649999999999999">
      <c r="F573" s="1"/>
      <c r="G573" s="1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6"/>
    </row>
    <row r="574" spans="6:68" ht="17.649999999999999">
      <c r="F574" s="1"/>
      <c r="G574" s="1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6"/>
    </row>
    <row r="575" spans="6:68" ht="17.649999999999999">
      <c r="F575" s="1"/>
      <c r="G575" s="1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6"/>
    </row>
    <row r="576" spans="6:68" ht="17.649999999999999">
      <c r="F576" s="1"/>
      <c r="G576" s="1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6"/>
    </row>
    <row r="577" spans="6:68" ht="17.649999999999999">
      <c r="F577" s="1"/>
      <c r="G577" s="1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6"/>
    </row>
    <row r="578" spans="6:68" ht="17.649999999999999">
      <c r="F578" s="1"/>
      <c r="G578" s="1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6"/>
    </row>
    <row r="579" spans="6:68" ht="17.649999999999999">
      <c r="F579" s="1"/>
      <c r="G579" s="1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6"/>
    </row>
    <row r="580" spans="6:68" ht="17.649999999999999">
      <c r="F580" s="1"/>
      <c r="G580" s="1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6"/>
    </row>
    <row r="581" spans="6:68" ht="17.649999999999999">
      <c r="F581" s="1"/>
      <c r="G581" s="1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6"/>
    </row>
    <row r="582" spans="6:68" ht="17.649999999999999">
      <c r="F582" s="1"/>
      <c r="G582" s="1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6"/>
    </row>
    <row r="583" spans="6:68" ht="17.649999999999999">
      <c r="F583" s="1"/>
      <c r="G583" s="1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6"/>
    </row>
    <row r="584" spans="6:68" ht="17.649999999999999">
      <c r="F584" s="1"/>
      <c r="G584" s="1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6"/>
    </row>
    <row r="585" spans="6:68" ht="17.649999999999999">
      <c r="F585" s="1"/>
      <c r="G585" s="1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6"/>
    </row>
    <row r="586" spans="6:68" ht="17.649999999999999">
      <c r="F586" s="1"/>
      <c r="G586" s="1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6"/>
    </row>
    <row r="587" spans="6:68" ht="17.649999999999999">
      <c r="F587" s="1"/>
      <c r="G587" s="1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6"/>
    </row>
    <row r="588" spans="6:68" ht="17.649999999999999">
      <c r="F588" s="1"/>
      <c r="G588" s="1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6"/>
    </row>
    <row r="589" spans="6:68" ht="17.649999999999999">
      <c r="F589" s="1"/>
      <c r="G589" s="1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6"/>
    </row>
    <row r="590" spans="6:68" ht="17.649999999999999">
      <c r="F590" s="1"/>
      <c r="G590" s="1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6"/>
    </row>
    <row r="591" spans="6:68" ht="17.649999999999999">
      <c r="F591" s="1"/>
      <c r="G591" s="1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6"/>
    </row>
    <row r="592" spans="6:68" ht="17.649999999999999">
      <c r="F592" s="1"/>
      <c r="G592" s="1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6"/>
    </row>
    <row r="593" spans="6:68" ht="17.649999999999999">
      <c r="F593" s="1"/>
      <c r="G593" s="1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6"/>
    </row>
    <row r="594" spans="6:68" ht="17.649999999999999">
      <c r="F594" s="1"/>
      <c r="G594" s="1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6"/>
    </row>
    <row r="595" spans="6:68" ht="17.649999999999999">
      <c r="F595" s="1"/>
      <c r="G595" s="1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6"/>
    </row>
    <row r="596" spans="6:68" ht="17.649999999999999">
      <c r="F596" s="1"/>
      <c r="G596" s="1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6"/>
    </row>
    <row r="597" spans="6:68" ht="17.649999999999999">
      <c r="F597" s="1"/>
      <c r="G597" s="1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6"/>
    </row>
    <row r="598" spans="6:68" ht="17.649999999999999">
      <c r="F598" s="1"/>
      <c r="G598" s="1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6"/>
    </row>
    <row r="599" spans="6:68" ht="17.649999999999999">
      <c r="F599" s="1"/>
      <c r="G599" s="1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6"/>
    </row>
    <row r="600" spans="6:68" ht="17.649999999999999">
      <c r="F600" s="1"/>
      <c r="G600" s="1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6"/>
    </row>
    <row r="601" spans="6:68" ht="17.649999999999999">
      <c r="F601" s="1"/>
      <c r="G601" s="1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6"/>
    </row>
    <row r="602" spans="6:68" ht="17.649999999999999">
      <c r="F602" s="1"/>
      <c r="G602" s="1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6"/>
    </row>
    <row r="603" spans="6:68" ht="17.649999999999999">
      <c r="F603" s="1"/>
      <c r="G603" s="1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6"/>
    </row>
    <row r="604" spans="6:68" ht="17.649999999999999">
      <c r="F604" s="1"/>
      <c r="G604" s="1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6"/>
    </row>
    <row r="605" spans="6:68" ht="17.649999999999999">
      <c r="F605" s="1"/>
      <c r="G605" s="1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6"/>
    </row>
    <row r="606" spans="6:68" ht="17.649999999999999">
      <c r="F606" s="1"/>
      <c r="G606" s="1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6"/>
    </row>
    <row r="607" spans="6:68" ht="17.649999999999999">
      <c r="F607" s="1"/>
      <c r="G607" s="1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6"/>
    </row>
    <row r="608" spans="6:68" ht="17.649999999999999">
      <c r="F608" s="1"/>
      <c r="G608" s="1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6"/>
    </row>
    <row r="609" spans="6:68" ht="17.649999999999999">
      <c r="F609" s="1"/>
      <c r="G609" s="1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6"/>
    </row>
    <row r="610" spans="6:68" ht="17.649999999999999">
      <c r="F610" s="1"/>
      <c r="G610" s="1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6"/>
    </row>
    <row r="611" spans="6:68" ht="17.649999999999999">
      <c r="F611" s="1"/>
      <c r="G611" s="1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6"/>
    </row>
    <row r="612" spans="6:68" ht="17.649999999999999">
      <c r="F612" s="1"/>
      <c r="G612" s="1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6"/>
    </row>
    <row r="613" spans="6:68" ht="17.649999999999999">
      <c r="F613" s="1"/>
      <c r="G613" s="1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6"/>
    </row>
    <row r="614" spans="6:68" ht="17.649999999999999">
      <c r="F614" s="1"/>
      <c r="G614" s="1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6"/>
    </row>
    <row r="615" spans="6:68" ht="17.649999999999999">
      <c r="F615" s="1"/>
      <c r="G615" s="1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6"/>
    </row>
    <row r="616" spans="6:68" ht="17.649999999999999">
      <c r="F616" s="1"/>
      <c r="G616" s="1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6"/>
    </row>
    <row r="617" spans="6:68" ht="17.649999999999999">
      <c r="F617" s="1"/>
      <c r="G617" s="1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6"/>
    </row>
    <row r="618" spans="6:68" ht="17.649999999999999">
      <c r="F618" s="1"/>
      <c r="G618" s="1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6"/>
    </row>
    <row r="619" spans="6:68" ht="17.649999999999999">
      <c r="F619" s="1"/>
      <c r="G619" s="1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6"/>
    </row>
    <row r="620" spans="6:68" ht="17.649999999999999">
      <c r="F620" s="1"/>
      <c r="G620" s="1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6"/>
    </row>
    <row r="621" spans="6:68" ht="17.649999999999999">
      <c r="F621" s="1"/>
      <c r="G621" s="1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6"/>
    </row>
    <row r="622" spans="6:68" ht="17.649999999999999">
      <c r="F622" s="1"/>
      <c r="G622" s="1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6"/>
    </row>
    <row r="623" spans="6:68" ht="17.649999999999999">
      <c r="F623" s="1"/>
      <c r="G623" s="1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6"/>
    </row>
    <row r="624" spans="6:68" ht="17.649999999999999">
      <c r="F624" s="1"/>
      <c r="G624" s="1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6"/>
    </row>
    <row r="625" spans="6:68" ht="17.649999999999999">
      <c r="F625" s="1"/>
      <c r="G625" s="1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6"/>
    </row>
    <row r="626" spans="6:68" ht="17.649999999999999">
      <c r="F626" s="1"/>
      <c r="G626" s="1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6"/>
    </row>
    <row r="627" spans="6:68" ht="17.649999999999999">
      <c r="F627" s="1"/>
      <c r="G627" s="1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6"/>
    </row>
    <row r="628" spans="6:68" ht="17.649999999999999">
      <c r="F628" s="1"/>
      <c r="G628" s="1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6"/>
    </row>
    <row r="629" spans="6:68" ht="17.649999999999999">
      <c r="F629" s="1"/>
      <c r="G629" s="1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6"/>
    </row>
    <row r="630" spans="6:68" ht="17.649999999999999">
      <c r="F630" s="1"/>
      <c r="G630" s="1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6"/>
    </row>
    <row r="631" spans="6:68" ht="17.649999999999999">
      <c r="F631" s="1"/>
      <c r="G631" s="1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6"/>
    </row>
    <row r="632" spans="6:68" ht="17.649999999999999">
      <c r="F632" s="1"/>
      <c r="G632" s="1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6"/>
    </row>
    <row r="633" spans="6:68" ht="17.649999999999999">
      <c r="F633" s="1"/>
      <c r="G633" s="1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6"/>
    </row>
    <row r="634" spans="6:68" ht="17.649999999999999">
      <c r="F634" s="1"/>
      <c r="G634" s="1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6"/>
    </row>
    <row r="635" spans="6:68" ht="17.649999999999999">
      <c r="F635" s="1"/>
      <c r="G635" s="1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6"/>
    </row>
    <row r="636" spans="6:68" ht="17.649999999999999">
      <c r="F636" s="1"/>
      <c r="G636" s="1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6"/>
    </row>
    <row r="637" spans="6:68" ht="17.649999999999999">
      <c r="F637" s="1"/>
      <c r="G637" s="1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6"/>
    </row>
    <row r="638" spans="6:68" ht="17.649999999999999">
      <c r="F638" s="1"/>
      <c r="G638" s="1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6"/>
    </row>
    <row r="639" spans="6:68" ht="17.649999999999999">
      <c r="F639" s="1"/>
      <c r="G639" s="1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6"/>
    </row>
    <row r="640" spans="6:68" ht="17.649999999999999">
      <c r="F640" s="1"/>
      <c r="G640" s="1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6"/>
    </row>
    <row r="641" spans="6:68" ht="17.649999999999999">
      <c r="F641" s="1"/>
      <c r="G641" s="1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6"/>
    </row>
    <row r="642" spans="6:68" ht="17.649999999999999">
      <c r="F642" s="1"/>
      <c r="G642" s="1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6"/>
    </row>
    <row r="643" spans="6:68" ht="17.649999999999999">
      <c r="F643" s="1"/>
      <c r="G643" s="1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6"/>
    </row>
    <row r="644" spans="6:68" ht="17.649999999999999">
      <c r="F644" s="1"/>
      <c r="G644" s="1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6"/>
    </row>
    <row r="645" spans="6:68" ht="17.649999999999999">
      <c r="F645" s="1"/>
      <c r="G645" s="1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6"/>
    </row>
    <row r="646" spans="6:68" ht="17.649999999999999">
      <c r="F646" s="1"/>
      <c r="G646" s="1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6"/>
    </row>
    <row r="647" spans="6:68" ht="17.649999999999999">
      <c r="F647" s="1"/>
      <c r="G647" s="1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6"/>
    </row>
    <row r="648" spans="6:68" ht="17.649999999999999">
      <c r="F648" s="1"/>
      <c r="G648" s="1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6"/>
    </row>
    <row r="649" spans="6:68" ht="17.649999999999999">
      <c r="F649" s="1"/>
      <c r="G649" s="1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6"/>
    </row>
    <row r="650" spans="6:68" ht="17.649999999999999">
      <c r="F650" s="1"/>
      <c r="G650" s="1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6"/>
    </row>
    <row r="651" spans="6:68" ht="17.649999999999999">
      <c r="F651" s="1"/>
      <c r="G651" s="1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6"/>
    </row>
    <row r="652" spans="6:68" ht="17.649999999999999">
      <c r="F652" s="1"/>
      <c r="G652" s="1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6"/>
    </row>
    <row r="653" spans="6:68" ht="17.649999999999999">
      <c r="F653" s="1"/>
      <c r="G653" s="1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6"/>
    </row>
    <row r="654" spans="6:68" ht="17.649999999999999">
      <c r="F654" s="1"/>
      <c r="G654" s="1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6"/>
    </row>
    <row r="655" spans="6:68" ht="17.649999999999999">
      <c r="F655" s="1"/>
      <c r="G655" s="1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6"/>
    </row>
    <row r="656" spans="6:68" ht="17.649999999999999">
      <c r="F656" s="1"/>
      <c r="G656" s="1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6"/>
    </row>
    <row r="657" spans="6:68" ht="17.649999999999999">
      <c r="F657" s="1"/>
      <c r="G657" s="1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6"/>
    </row>
    <row r="658" spans="6:68" ht="17.649999999999999">
      <c r="F658" s="1"/>
      <c r="G658" s="1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6"/>
    </row>
    <row r="659" spans="6:68" ht="17.649999999999999">
      <c r="F659" s="1"/>
      <c r="G659" s="1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6"/>
    </row>
    <row r="660" spans="6:68" ht="17.649999999999999">
      <c r="F660" s="1"/>
      <c r="G660" s="1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6"/>
    </row>
    <row r="661" spans="6:68" ht="17.649999999999999">
      <c r="F661" s="1"/>
      <c r="G661" s="1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6"/>
    </row>
    <row r="662" spans="6:68" ht="17.649999999999999">
      <c r="F662" s="1"/>
      <c r="G662" s="1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6"/>
    </row>
    <row r="663" spans="6:68" ht="17.649999999999999">
      <c r="F663" s="1"/>
      <c r="G663" s="1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6"/>
    </row>
    <row r="664" spans="6:68" ht="17.649999999999999">
      <c r="F664" s="1"/>
      <c r="G664" s="1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6"/>
    </row>
    <row r="665" spans="6:68" ht="17.649999999999999">
      <c r="F665" s="1"/>
      <c r="G665" s="1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6"/>
    </row>
    <row r="666" spans="6:68" ht="17.649999999999999">
      <c r="F666" s="1"/>
      <c r="G666" s="1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6"/>
    </row>
    <row r="667" spans="6:68" ht="17.649999999999999">
      <c r="F667" s="1"/>
      <c r="G667" s="1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6"/>
    </row>
    <row r="668" spans="6:68" ht="17.649999999999999">
      <c r="F668" s="1"/>
      <c r="G668" s="1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6"/>
    </row>
    <row r="669" spans="6:68" ht="17.649999999999999">
      <c r="F669" s="1"/>
      <c r="G669" s="1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6"/>
    </row>
    <row r="670" spans="6:68" ht="17.649999999999999">
      <c r="F670" s="1"/>
      <c r="G670" s="1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6"/>
    </row>
    <row r="671" spans="6:68" ht="17.649999999999999">
      <c r="F671" s="1"/>
      <c r="G671" s="1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6"/>
    </row>
    <row r="672" spans="6:68" ht="17.649999999999999">
      <c r="F672" s="1"/>
      <c r="G672" s="1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6"/>
    </row>
    <row r="673" spans="6:68" ht="17.649999999999999">
      <c r="F673" s="1"/>
      <c r="G673" s="1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6"/>
    </row>
    <row r="674" spans="6:68" ht="17.649999999999999">
      <c r="F674" s="1"/>
      <c r="G674" s="1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6"/>
    </row>
    <row r="675" spans="6:68" ht="17.649999999999999">
      <c r="F675" s="1"/>
      <c r="G675" s="1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6"/>
    </row>
    <row r="676" spans="6:68" ht="17.649999999999999">
      <c r="F676" s="1"/>
      <c r="G676" s="1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6"/>
    </row>
    <row r="677" spans="6:68" ht="17.649999999999999">
      <c r="F677" s="1"/>
      <c r="G677" s="1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6"/>
    </row>
    <row r="678" spans="6:68" ht="17.649999999999999">
      <c r="F678" s="1"/>
      <c r="G678" s="1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6"/>
    </row>
    <row r="679" spans="6:68" ht="17.649999999999999">
      <c r="F679" s="1"/>
      <c r="G679" s="1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6"/>
    </row>
    <row r="680" spans="6:68" ht="17.649999999999999">
      <c r="F680" s="1"/>
      <c r="G680" s="1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6"/>
    </row>
    <row r="681" spans="6:68" ht="17.649999999999999">
      <c r="F681" s="1"/>
      <c r="G681" s="1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6"/>
    </row>
    <row r="682" spans="6:68" ht="17.649999999999999">
      <c r="F682" s="1"/>
      <c r="G682" s="1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6"/>
    </row>
    <row r="683" spans="6:68" ht="17.649999999999999">
      <c r="F683" s="1"/>
      <c r="G683" s="1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6"/>
    </row>
    <row r="684" spans="6:68" ht="17.649999999999999">
      <c r="F684" s="1"/>
      <c r="G684" s="1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6"/>
    </row>
    <row r="685" spans="6:68" ht="17.649999999999999">
      <c r="F685" s="1"/>
      <c r="G685" s="1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6"/>
    </row>
    <row r="686" spans="6:68" ht="17.649999999999999">
      <c r="F686" s="1"/>
      <c r="G686" s="1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6"/>
    </row>
    <row r="687" spans="6:68" ht="17.649999999999999">
      <c r="F687" s="1"/>
      <c r="G687" s="1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6"/>
    </row>
    <row r="688" spans="6:68" ht="17.649999999999999">
      <c r="F688" s="1"/>
      <c r="G688" s="1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6"/>
    </row>
    <row r="689" spans="6:68" ht="17.649999999999999">
      <c r="F689" s="1"/>
      <c r="G689" s="1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6"/>
    </row>
    <row r="690" spans="6:68" ht="17.649999999999999">
      <c r="F690" s="1"/>
      <c r="G690" s="1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6"/>
    </row>
    <row r="691" spans="6:68" ht="17.649999999999999">
      <c r="F691" s="1"/>
      <c r="G691" s="1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6"/>
    </row>
    <row r="692" spans="6:68" ht="17.649999999999999">
      <c r="F692" s="1"/>
      <c r="G692" s="1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6"/>
    </row>
    <row r="693" spans="6:68" ht="17.649999999999999">
      <c r="F693" s="1"/>
      <c r="G693" s="1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6"/>
    </row>
    <row r="694" spans="6:68" ht="17.649999999999999">
      <c r="F694" s="1"/>
      <c r="G694" s="1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6"/>
    </row>
    <row r="695" spans="6:68" ht="17.649999999999999">
      <c r="F695" s="1"/>
      <c r="G695" s="1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6"/>
    </row>
    <row r="696" spans="6:68" ht="17.649999999999999">
      <c r="F696" s="1"/>
      <c r="G696" s="1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6"/>
    </row>
    <row r="697" spans="6:68" ht="17.649999999999999">
      <c r="F697" s="1"/>
      <c r="G697" s="1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6"/>
    </row>
    <row r="698" spans="6:68" ht="17.649999999999999">
      <c r="F698" s="1"/>
      <c r="G698" s="1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6"/>
    </row>
    <row r="699" spans="6:68" ht="17.649999999999999">
      <c r="F699" s="1"/>
      <c r="G699" s="1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6"/>
    </row>
    <row r="700" spans="6:68" ht="17.649999999999999">
      <c r="F700" s="1"/>
      <c r="G700" s="1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6"/>
    </row>
    <row r="701" spans="6:68" ht="17.649999999999999">
      <c r="F701" s="1"/>
      <c r="G701" s="1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6"/>
    </row>
    <row r="702" spans="6:68" ht="17.649999999999999">
      <c r="F702" s="1"/>
      <c r="G702" s="1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6"/>
    </row>
    <row r="703" spans="6:68" ht="17.649999999999999">
      <c r="F703" s="1"/>
      <c r="G703" s="1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6"/>
    </row>
    <row r="704" spans="6:68" ht="17.649999999999999">
      <c r="F704" s="1"/>
      <c r="G704" s="1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6"/>
    </row>
    <row r="705" spans="6:68" ht="17.649999999999999">
      <c r="F705" s="1"/>
      <c r="G705" s="1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6"/>
    </row>
    <row r="706" spans="6:68" ht="17.649999999999999">
      <c r="F706" s="1"/>
      <c r="G706" s="1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6"/>
    </row>
    <row r="707" spans="6:68" ht="17.649999999999999">
      <c r="F707" s="1"/>
      <c r="G707" s="1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6"/>
    </row>
    <row r="708" spans="6:68" ht="17.649999999999999">
      <c r="F708" s="1"/>
      <c r="G708" s="1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6"/>
    </row>
    <row r="709" spans="6:68" ht="17.649999999999999">
      <c r="F709" s="1"/>
      <c r="G709" s="1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6"/>
    </row>
    <row r="710" spans="6:68" ht="17.649999999999999">
      <c r="F710" s="1"/>
      <c r="G710" s="1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6"/>
    </row>
    <row r="711" spans="6:68" ht="17.649999999999999">
      <c r="F711" s="1"/>
      <c r="G711" s="1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6"/>
    </row>
    <row r="712" spans="6:68" ht="17.649999999999999">
      <c r="F712" s="1"/>
      <c r="G712" s="1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6"/>
    </row>
    <row r="713" spans="6:68" ht="17.649999999999999">
      <c r="F713" s="1"/>
      <c r="G713" s="1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6"/>
    </row>
    <row r="714" spans="6:68" ht="17.649999999999999">
      <c r="F714" s="1"/>
      <c r="G714" s="1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6"/>
    </row>
    <row r="715" spans="6:68" ht="17.649999999999999">
      <c r="F715" s="1"/>
      <c r="G715" s="1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6"/>
    </row>
    <row r="716" spans="6:68" ht="17.649999999999999">
      <c r="F716" s="1"/>
      <c r="G716" s="1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6"/>
    </row>
    <row r="717" spans="6:68" ht="17.649999999999999">
      <c r="F717" s="1"/>
      <c r="G717" s="1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6"/>
    </row>
    <row r="718" spans="6:68" ht="17.649999999999999">
      <c r="F718" s="1"/>
      <c r="G718" s="1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6"/>
    </row>
    <row r="719" spans="6:68" ht="17.649999999999999">
      <c r="F719" s="1"/>
      <c r="G719" s="1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6"/>
    </row>
    <row r="720" spans="6:68" ht="17.649999999999999">
      <c r="F720" s="1"/>
      <c r="G720" s="1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6"/>
    </row>
    <row r="721" spans="6:68" ht="17.649999999999999">
      <c r="F721" s="1"/>
      <c r="G721" s="1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6"/>
    </row>
    <row r="722" spans="6:68" ht="17.649999999999999">
      <c r="F722" s="1"/>
      <c r="G722" s="1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6"/>
    </row>
    <row r="723" spans="6:68" ht="17.649999999999999">
      <c r="F723" s="1"/>
      <c r="G723" s="1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6"/>
    </row>
    <row r="724" spans="6:68" ht="17.649999999999999">
      <c r="F724" s="1"/>
      <c r="G724" s="1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6"/>
    </row>
    <row r="725" spans="6:68" ht="17.649999999999999">
      <c r="F725" s="1"/>
      <c r="G725" s="1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6"/>
    </row>
    <row r="726" spans="6:68" ht="17.649999999999999">
      <c r="F726" s="1"/>
      <c r="G726" s="1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6"/>
    </row>
    <row r="727" spans="6:68" ht="17.649999999999999">
      <c r="F727" s="1"/>
      <c r="G727" s="1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6"/>
    </row>
    <row r="728" spans="6:68" ht="17.649999999999999">
      <c r="F728" s="1"/>
      <c r="G728" s="1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6"/>
    </row>
    <row r="729" spans="6:68" ht="17.649999999999999">
      <c r="F729" s="1"/>
      <c r="G729" s="1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6"/>
    </row>
    <row r="730" spans="6:68" ht="17.649999999999999">
      <c r="F730" s="1"/>
      <c r="G730" s="1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6"/>
    </row>
    <row r="731" spans="6:68" ht="17.649999999999999">
      <c r="F731" s="1"/>
      <c r="G731" s="1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6"/>
    </row>
    <row r="732" spans="6:68" ht="17.649999999999999">
      <c r="F732" s="1"/>
      <c r="G732" s="1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6"/>
    </row>
    <row r="733" spans="6:68" ht="17.649999999999999">
      <c r="F733" s="1"/>
      <c r="G733" s="1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6"/>
    </row>
    <row r="734" spans="6:68" ht="17.649999999999999">
      <c r="F734" s="1"/>
      <c r="G734" s="1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6"/>
    </row>
    <row r="735" spans="6:68" ht="17.649999999999999">
      <c r="F735" s="1"/>
      <c r="G735" s="1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6"/>
    </row>
    <row r="736" spans="6:68" ht="17.649999999999999">
      <c r="F736" s="1"/>
      <c r="G736" s="1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6"/>
    </row>
    <row r="737" spans="6:68" ht="17.649999999999999">
      <c r="F737" s="1"/>
      <c r="G737" s="1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6"/>
    </row>
    <row r="738" spans="6:68" ht="17.649999999999999">
      <c r="F738" s="1"/>
      <c r="G738" s="1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6"/>
    </row>
    <row r="739" spans="6:68" ht="17.649999999999999">
      <c r="F739" s="1"/>
      <c r="G739" s="1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6"/>
    </row>
    <row r="740" spans="6:68" ht="17.649999999999999">
      <c r="F740" s="1"/>
      <c r="G740" s="1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6"/>
    </row>
    <row r="741" spans="6:68" ht="17.649999999999999">
      <c r="F741" s="1"/>
      <c r="G741" s="1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6"/>
    </row>
    <row r="742" spans="6:68" ht="17.649999999999999">
      <c r="F742" s="1"/>
      <c r="G742" s="1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6"/>
    </row>
    <row r="743" spans="6:68" ht="17.649999999999999">
      <c r="F743" s="1"/>
      <c r="G743" s="1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6"/>
    </row>
    <row r="744" spans="6:68" ht="17.649999999999999">
      <c r="F744" s="1"/>
      <c r="G744" s="1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6"/>
    </row>
    <row r="745" spans="6:68" ht="17.649999999999999">
      <c r="F745" s="1"/>
      <c r="G745" s="1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6"/>
    </row>
    <row r="746" spans="6:68" ht="17.649999999999999">
      <c r="F746" s="1"/>
      <c r="G746" s="1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6"/>
    </row>
    <row r="747" spans="6:68" ht="17.649999999999999">
      <c r="F747" s="1"/>
      <c r="G747" s="1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6"/>
    </row>
    <row r="748" spans="6:68" ht="17.649999999999999">
      <c r="F748" s="1"/>
      <c r="G748" s="1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6"/>
    </row>
    <row r="749" spans="6:68" ht="17.649999999999999">
      <c r="F749" s="1"/>
      <c r="G749" s="1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6"/>
    </row>
    <row r="750" spans="6:68" ht="17.649999999999999">
      <c r="F750" s="1"/>
      <c r="G750" s="1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6"/>
    </row>
    <row r="751" spans="6:68" ht="17.649999999999999">
      <c r="F751" s="1"/>
      <c r="G751" s="1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6"/>
    </row>
    <row r="752" spans="6:68" ht="17.649999999999999">
      <c r="F752" s="1"/>
      <c r="G752" s="1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6"/>
    </row>
    <row r="753" spans="6:68" ht="17.649999999999999">
      <c r="F753" s="1"/>
      <c r="G753" s="1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6"/>
    </row>
    <row r="754" spans="6:68" ht="17.649999999999999">
      <c r="F754" s="1"/>
      <c r="G754" s="1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6"/>
    </row>
    <row r="755" spans="6:68" ht="17.649999999999999">
      <c r="F755" s="1"/>
      <c r="G755" s="1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6"/>
    </row>
    <row r="756" spans="6:68" ht="17.649999999999999">
      <c r="F756" s="1"/>
      <c r="G756" s="1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6"/>
    </row>
    <row r="757" spans="6:68" ht="17.649999999999999">
      <c r="F757" s="1"/>
      <c r="G757" s="1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6"/>
    </row>
    <row r="758" spans="6:68" ht="17.649999999999999">
      <c r="F758" s="1"/>
      <c r="G758" s="1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6"/>
    </row>
    <row r="759" spans="6:68" ht="17.649999999999999">
      <c r="F759" s="1"/>
      <c r="G759" s="1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6"/>
    </row>
    <row r="760" spans="6:68" ht="17.649999999999999">
      <c r="F760" s="1"/>
      <c r="G760" s="1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6"/>
    </row>
    <row r="761" spans="6:68" ht="17.649999999999999">
      <c r="F761" s="1"/>
      <c r="G761" s="1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6"/>
    </row>
    <row r="762" spans="6:68" ht="17.649999999999999">
      <c r="F762" s="1"/>
      <c r="G762" s="1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6"/>
    </row>
    <row r="763" spans="6:68" ht="17.649999999999999">
      <c r="F763" s="1"/>
      <c r="G763" s="1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6"/>
    </row>
    <row r="764" spans="6:68" ht="17.649999999999999">
      <c r="F764" s="1"/>
      <c r="G764" s="1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6"/>
    </row>
    <row r="765" spans="6:68" ht="17.649999999999999">
      <c r="F765" s="1"/>
      <c r="G765" s="1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6"/>
    </row>
    <row r="766" spans="6:68" ht="17.649999999999999">
      <c r="F766" s="1"/>
      <c r="G766" s="1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6"/>
    </row>
    <row r="767" spans="6:68" ht="17.649999999999999">
      <c r="F767" s="1"/>
      <c r="G767" s="1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6"/>
    </row>
    <row r="768" spans="6:68" ht="17.649999999999999">
      <c r="F768" s="1"/>
      <c r="G768" s="1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6"/>
    </row>
    <row r="769" spans="6:68" ht="17.649999999999999">
      <c r="F769" s="1"/>
      <c r="G769" s="1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6"/>
    </row>
    <row r="770" spans="6:68" ht="17.649999999999999">
      <c r="F770" s="1"/>
      <c r="G770" s="1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6"/>
    </row>
    <row r="771" spans="6:68" ht="17.649999999999999">
      <c r="F771" s="1"/>
      <c r="G771" s="1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6"/>
    </row>
    <row r="772" spans="6:68" ht="17.649999999999999">
      <c r="F772" s="1"/>
      <c r="G772" s="1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6"/>
    </row>
    <row r="773" spans="6:68" ht="17.649999999999999">
      <c r="F773" s="1"/>
      <c r="G773" s="1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6"/>
    </row>
    <row r="774" spans="6:68" ht="17.649999999999999">
      <c r="F774" s="1"/>
      <c r="G774" s="1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6"/>
    </row>
    <row r="775" spans="6:68" ht="17.649999999999999">
      <c r="F775" s="1"/>
      <c r="G775" s="1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6"/>
    </row>
    <row r="776" spans="6:68" ht="17.649999999999999">
      <c r="F776" s="1"/>
      <c r="G776" s="1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6"/>
    </row>
    <row r="777" spans="6:68" ht="17.649999999999999">
      <c r="F777" s="1"/>
      <c r="G777" s="1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6"/>
    </row>
    <row r="778" spans="6:68" ht="17.649999999999999">
      <c r="F778" s="1"/>
      <c r="G778" s="1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6"/>
    </row>
    <row r="779" spans="6:68" ht="17.649999999999999">
      <c r="F779" s="1"/>
      <c r="G779" s="1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6"/>
    </row>
    <row r="780" spans="6:68" ht="17.649999999999999">
      <c r="F780" s="1"/>
      <c r="G780" s="1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6"/>
    </row>
    <row r="781" spans="6:68" ht="17.649999999999999">
      <c r="F781" s="1"/>
      <c r="G781" s="1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6"/>
    </row>
    <row r="782" spans="6:68" ht="17.649999999999999">
      <c r="F782" s="1"/>
      <c r="G782" s="1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6"/>
    </row>
    <row r="783" spans="6:68" ht="17.649999999999999">
      <c r="F783" s="1"/>
      <c r="G783" s="1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6"/>
    </row>
    <row r="784" spans="6:68" ht="17.649999999999999">
      <c r="F784" s="1"/>
      <c r="G784" s="1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6"/>
    </row>
    <row r="785" spans="6:68" ht="17.649999999999999">
      <c r="F785" s="1"/>
      <c r="G785" s="1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6"/>
    </row>
    <row r="786" spans="6:68" ht="17.649999999999999">
      <c r="F786" s="1"/>
      <c r="G786" s="1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6"/>
    </row>
    <row r="787" spans="6:68" ht="17.649999999999999">
      <c r="F787" s="1"/>
      <c r="G787" s="1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6"/>
    </row>
    <row r="788" spans="6:68" ht="17.649999999999999">
      <c r="F788" s="1"/>
      <c r="G788" s="1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6"/>
    </row>
    <row r="789" spans="6:68" ht="17.649999999999999">
      <c r="F789" s="1"/>
      <c r="G789" s="1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6"/>
    </row>
    <row r="790" spans="6:68" ht="17.649999999999999">
      <c r="F790" s="1"/>
      <c r="G790" s="1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6"/>
    </row>
    <row r="791" spans="6:68" ht="17.649999999999999">
      <c r="F791" s="1"/>
      <c r="G791" s="1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6"/>
    </row>
    <row r="792" spans="6:68" ht="17.649999999999999">
      <c r="F792" s="1"/>
      <c r="G792" s="1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6"/>
    </row>
    <row r="793" spans="6:68" ht="17.649999999999999">
      <c r="F793" s="1"/>
      <c r="G793" s="1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6"/>
    </row>
    <row r="794" spans="6:68" ht="17.649999999999999">
      <c r="F794" s="1"/>
      <c r="G794" s="1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6"/>
    </row>
    <row r="795" spans="6:68" ht="17.649999999999999">
      <c r="F795" s="1"/>
      <c r="G795" s="1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6"/>
    </row>
    <row r="796" spans="6:68" ht="17.649999999999999">
      <c r="F796" s="1"/>
      <c r="G796" s="1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6"/>
    </row>
    <row r="797" spans="6:68" ht="17.649999999999999">
      <c r="F797" s="1"/>
      <c r="G797" s="1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6"/>
    </row>
    <row r="798" spans="6:68" ht="17.649999999999999">
      <c r="F798" s="1"/>
      <c r="G798" s="1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6"/>
    </row>
    <row r="799" spans="6:68" ht="17.649999999999999">
      <c r="F799" s="1"/>
      <c r="G799" s="1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6"/>
    </row>
    <row r="800" spans="6:68" ht="17.649999999999999">
      <c r="F800" s="1"/>
      <c r="G800" s="1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6"/>
    </row>
    <row r="801" spans="6:68" ht="17.649999999999999">
      <c r="F801" s="1"/>
      <c r="G801" s="1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6"/>
    </row>
    <row r="802" spans="6:68" ht="17.649999999999999">
      <c r="F802" s="1"/>
      <c r="G802" s="1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6"/>
    </row>
    <row r="803" spans="6:68" ht="17.649999999999999">
      <c r="F803" s="1"/>
      <c r="G803" s="1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6"/>
    </row>
    <row r="804" spans="6:68" ht="17.649999999999999">
      <c r="F804" s="1"/>
      <c r="G804" s="1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6"/>
    </row>
    <row r="805" spans="6:68" ht="17.649999999999999">
      <c r="F805" s="1"/>
      <c r="G805" s="1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6"/>
    </row>
    <row r="806" spans="6:68" ht="17.649999999999999">
      <c r="F806" s="1"/>
      <c r="G806" s="1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6"/>
    </row>
    <row r="807" spans="6:68" ht="17.649999999999999">
      <c r="F807" s="1"/>
      <c r="G807" s="1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6"/>
    </row>
    <row r="808" spans="6:68" ht="17.649999999999999">
      <c r="F808" s="1"/>
      <c r="G808" s="1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6"/>
    </row>
    <row r="809" spans="6:68" ht="17.649999999999999">
      <c r="F809" s="1"/>
      <c r="G809" s="1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6"/>
    </row>
    <row r="810" spans="6:68" ht="17.649999999999999">
      <c r="F810" s="1"/>
      <c r="G810" s="1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6"/>
    </row>
    <row r="811" spans="6:68" ht="17.649999999999999">
      <c r="F811" s="1"/>
      <c r="G811" s="1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6"/>
    </row>
    <row r="812" spans="6:68" ht="17.649999999999999">
      <c r="F812" s="1"/>
      <c r="G812" s="1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6"/>
    </row>
    <row r="813" spans="6:68" ht="17.649999999999999">
      <c r="F813" s="1"/>
      <c r="G813" s="1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6"/>
    </row>
    <row r="814" spans="6:68" ht="17.649999999999999">
      <c r="F814" s="1"/>
      <c r="G814" s="1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6"/>
    </row>
    <row r="815" spans="6:68" ht="17.649999999999999">
      <c r="F815" s="1"/>
      <c r="G815" s="1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6"/>
    </row>
    <row r="816" spans="6:68" ht="17.649999999999999">
      <c r="F816" s="1"/>
      <c r="G816" s="1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6"/>
    </row>
    <row r="817" spans="6:68" ht="17.649999999999999">
      <c r="F817" s="1"/>
      <c r="G817" s="1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6"/>
    </row>
    <row r="818" spans="6:68" ht="17.649999999999999">
      <c r="F818" s="1"/>
      <c r="G818" s="1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6"/>
    </row>
    <row r="819" spans="6:68" ht="17.649999999999999">
      <c r="F819" s="1"/>
      <c r="G819" s="1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6"/>
    </row>
    <row r="820" spans="6:68" ht="17.649999999999999">
      <c r="F820" s="1"/>
      <c r="G820" s="1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6"/>
    </row>
    <row r="821" spans="6:68" ht="17.649999999999999">
      <c r="F821" s="1"/>
      <c r="G821" s="1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6"/>
    </row>
    <row r="822" spans="6:68" ht="17.649999999999999">
      <c r="F822" s="1"/>
      <c r="G822" s="1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6"/>
    </row>
    <row r="823" spans="6:68" ht="17.649999999999999">
      <c r="F823" s="1"/>
      <c r="G823" s="1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6"/>
    </row>
    <row r="824" spans="6:68" ht="17.649999999999999">
      <c r="F824" s="1"/>
      <c r="G824" s="1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6"/>
    </row>
    <row r="825" spans="6:68" ht="17.649999999999999">
      <c r="F825" s="1"/>
      <c r="G825" s="1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6"/>
    </row>
    <row r="826" spans="6:68" ht="17.649999999999999">
      <c r="F826" s="1"/>
      <c r="G826" s="1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6"/>
    </row>
    <row r="827" spans="6:68" ht="17.649999999999999">
      <c r="F827" s="1"/>
      <c r="G827" s="1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6"/>
    </row>
    <row r="828" spans="6:68" ht="17.649999999999999">
      <c r="F828" s="1"/>
      <c r="G828" s="1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6"/>
    </row>
    <row r="829" spans="6:68" ht="17.649999999999999">
      <c r="F829" s="1"/>
      <c r="G829" s="1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6"/>
    </row>
    <row r="830" spans="6:68" ht="17.649999999999999">
      <c r="F830" s="1"/>
      <c r="G830" s="1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6"/>
    </row>
    <row r="831" spans="6:68" ht="17.649999999999999">
      <c r="F831" s="1"/>
      <c r="G831" s="1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6"/>
    </row>
    <row r="832" spans="6:68" ht="17.649999999999999">
      <c r="F832" s="1"/>
      <c r="G832" s="1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6"/>
    </row>
    <row r="833" spans="6:68" ht="17.649999999999999">
      <c r="F833" s="1"/>
      <c r="G833" s="1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6"/>
    </row>
    <row r="834" spans="6:68" ht="17.649999999999999">
      <c r="F834" s="1"/>
      <c r="G834" s="1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6"/>
    </row>
    <row r="835" spans="6:68" ht="17.649999999999999">
      <c r="F835" s="1"/>
      <c r="G835" s="1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6"/>
    </row>
    <row r="836" spans="6:68" ht="17.649999999999999">
      <c r="F836" s="1"/>
      <c r="G836" s="1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6"/>
    </row>
    <row r="837" spans="6:68" ht="17.649999999999999">
      <c r="F837" s="1"/>
      <c r="G837" s="1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6"/>
    </row>
    <row r="838" spans="6:68" ht="17.649999999999999">
      <c r="F838" s="1"/>
      <c r="G838" s="1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6"/>
    </row>
    <row r="839" spans="6:68" ht="17.649999999999999">
      <c r="F839" s="1"/>
      <c r="G839" s="1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6"/>
    </row>
    <row r="840" spans="6:68" ht="17.649999999999999">
      <c r="F840" s="1"/>
      <c r="G840" s="1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6"/>
    </row>
    <row r="841" spans="6:68" ht="17.649999999999999">
      <c r="F841" s="1"/>
      <c r="G841" s="1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6"/>
    </row>
    <row r="842" spans="6:68" ht="17.649999999999999">
      <c r="F842" s="1"/>
      <c r="G842" s="1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6"/>
    </row>
    <row r="843" spans="6:68" ht="17.649999999999999">
      <c r="F843" s="1"/>
      <c r="G843" s="1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6"/>
    </row>
    <row r="844" spans="6:68" ht="17.649999999999999">
      <c r="F844" s="1"/>
      <c r="G844" s="1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6"/>
    </row>
    <row r="845" spans="6:68" ht="17.649999999999999">
      <c r="F845" s="1"/>
      <c r="G845" s="1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6"/>
    </row>
    <row r="846" spans="6:68" ht="17.649999999999999">
      <c r="F846" s="1"/>
      <c r="G846" s="1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6"/>
    </row>
    <row r="847" spans="6:68" ht="17.649999999999999">
      <c r="F847" s="1"/>
      <c r="G847" s="1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6"/>
    </row>
    <row r="848" spans="6:68" ht="17.649999999999999">
      <c r="F848" s="1"/>
      <c r="G848" s="1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6"/>
    </row>
    <row r="849" spans="6:68" ht="17.649999999999999">
      <c r="F849" s="1"/>
      <c r="G849" s="1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6"/>
    </row>
    <row r="850" spans="6:68" ht="17.649999999999999">
      <c r="F850" s="1"/>
      <c r="G850" s="1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6"/>
    </row>
    <row r="851" spans="6:68" ht="17.649999999999999">
      <c r="F851" s="1"/>
      <c r="G851" s="1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6"/>
    </row>
    <row r="852" spans="6:68" ht="17.649999999999999">
      <c r="F852" s="1"/>
      <c r="G852" s="1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6"/>
    </row>
    <row r="853" spans="6:68" ht="17.649999999999999">
      <c r="F853" s="1"/>
      <c r="G853" s="1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6"/>
    </row>
    <row r="854" spans="6:68" ht="17.649999999999999">
      <c r="F854" s="1"/>
      <c r="G854" s="1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6"/>
    </row>
    <row r="855" spans="6:68" ht="17.649999999999999">
      <c r="F855" s="1"/>
      <c r="G855" s="1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6"/>
    </row>
    <row r="856" spans="6:68" ht="17.649999999999999">
      <c r="F856" s="1"/>
      <c r="G856" s="1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6"/>
    </row>
    <row r="857" spans="6:68" ht="17.649999999999999">
      <c r="F857" s="1"/>
      <c r="G857" s="1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6"/>
    </row>
    <row r="858" spans="6:68" ht="17.649999999999999">
      <c r="F858" s="1"/>
      <c r="G858" s="1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6"/>
    </row>
    <row r="859" spans="6:68" ht="17.649999999999999">
      <c r="F859" s="1"/>
      <c r="G859" s="1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6"/>
    </row>
    <row r="860" spans="6:68" ht="17.649999999999999">
      <c r="F860" s="1"/>
      <c r="G860" s="1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6"/>
    </row>
    <row r="861" spans="6:68" ht="17.649999999999999">
      <c r="F861" s="1"/>
      <c r="G861" s="1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6"/>
    </row>
    <row r="862" spans="6:68" ht="17.649999999999999">
      <c r="F862" s="1"/>
      <c r="G862" s="1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6"/>
    </row>
    <row r="863" spans="6:68" ht="17.649999999999999">
      <c r="F863" s="1"/>
      <c r="G863" s="1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6"/>
    </row>
    <row r="864" spans="6:68" ht="17.649999999999999">
      <c r="F864" s="1"/>
      <c r="G864" s="1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6"/>
    </row>
    <row r="865" spans="6:68" ht="17.649999999999999">
      <c r="F865" s="1"/>
      <c r="G865" s="1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6"/>
    </row>
    <row r="866" spans="6:68" ht="17.649999999999999">
      <c r="F866" s="1"/>
      <c r="G866" s="1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6"/>
    </row>
    <row r="867" spans="6:68" ht="17.649999999999999">
      <c r="F867" s="1"/>
      <c r="G867" s="1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6"/>
    </row>
    <row r="868" spans="6:68" ht="17.649999999999999">
      <c r="F868" s="1"/>
      <c r="G868" s="1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6"/>
    </row>
    <row r="869" spans="6:68" ht="17.649999999999999">
      <c r="F869" s="1"/>
      <c r="G869" s="1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6"/>
    </row>
    <row r="870" spans="6:68" ht="17.649999999999999">
      <c r="F870" s="1"/>
      <c r="G870" s="1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6"/>
    </row>
    <row r="871" spans="6:68" ht="17.649999999999999">
      <c r="F871" s="1"/>
      <c r="G871" s="1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6"/>
    </row>
    <row r="872" spans="6:68" ht="17.649999999999999">
      <c r="F872" s="1"/>
      <c r="G872" s="1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6"/>
    </row>
    <row r="873" spans="6:68" ht="17.649999999999999">
      <c r="F873" s="1"/>
      <c r="G873" s="1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6"/>
    </row>
    <row r="874" spans="6:68" ht="17.649999999999999">
      <c r="F874" s="1"/>
      <c r="G874" s="1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6"/>
    </row>
    <row r="875" spans="6:68" ht="17.649999999999999">
      <c r="F875" s="1"/>
      <c r="G875" s="1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6"/>
    </row>
    <row r="876" spans="6:68" ht="17.649999999999999">
      <c r="F876" s="1"/>
      <c r="G876" s="1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6"/>
    </row>
    <row r="877" spans="6:68" ht="17.649999999999999">
      <c r="F877" s="1"/>
      <c r="G877" s="1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6"/>
    </row>
    <row r="878" spans="6:68" ht="17.649999999999999">
      <c r="F878" s="1"/>
      <c r="G878" s="1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6"/>
    </row>
    <row r="879" spans="6:68" ht="17.649999999999999">
      <c r="F879" s="1"/>
      <c r="G879" s="1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6"/>
    </row>
    <row r="880" spans="6:68" ht="17.649999999999999">
      <c r="F880" s="1"/>
      <c r="G880" s="1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6"/>
    </row>
    <row r="881" spans="6:68" ht="17.649999999999999">
      <c r="F881" s="1"/>
      <c r="G881" s="1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6"/>
    </row>
    <row r="882" spans="6:68" ht="17.649999999999999">
      <c r="F882" s="1"/>
      <c r="G882" s="1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6"/>
    </row>
    <row r="883" spans="6:68" ht="17.649999999999999">
      <c r="F883" s="1"/>
      <c r="G883" s="1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6"/>
    </row>
    <row r="884" spans="6:68" ht="17.649999999999999">
      <c r="F884" s="1"/>
      <c r="G884" s="1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6"/>
    </row>
    <row r="885" spans="6:68" ht="17.649999999999999">
      <c r="F885" s="1"/>
      <c r="G885" s="1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6"/>
    </row>
    <row r="886" spans="6:68" ht="17.649999999999999">
      <c r="F886" s="1"/>
      <c r="G886" s="1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6"/>
    </row>
    <row r="887" spans="6:68" ht="17.649999999999999">
      <c r="F887" s="1"/>
      <c r="G887" s="1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6"/>
    </row>
    <row r="888" spans="6:68" ht="17.649999999999999">
      <c r="F888" s="1"/>
      <c r="G888" s="1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6"/>
    </row>
    <row r="889" spans="6:68" ht="17.649999999999999">
      <c r="F889" s="1"/>
      <c r="G889" s="1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6"/>
    </row>
    <row r="890" spans="6:68" ht="17.649999999999999">
      <c r="F890" s="1"/>
      <c r="G890" s="1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6"/>
    </row>
    <row r="891" spans="6:68" ht="17.649999999999999">
      <c r="F891" s="1"/>
      <c r="G891" s="1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6"/>
    </row>
    <row r="892" spans="6:68" ht="17.649999999999999">
      <c r="F892" s="1"/>
      <c r="G892" s="1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6"/>
    </row>
    <row r="893" spans="6:68" ht="17.649999999999999">
      <c r="F893" s="1"/>
      <c r="G893" s="1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6"/>
    </row>
    <row r="894" spans="6:68" ht="17.649999999999999">
      <c r="F894" s="1"/>
      <c r="G894" s="1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6"/>
    </row>
    <row r="895" spans="6:68" ht="17.649999999999999">
      <c r="F895" s="1"/>
      <c r="G895" s="1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6"/>
    </row>
    <row r="896" spans="6:68" ht="17.649999999999999">
      <c r="F896" s="1"/>
      <c r="G896" s="1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6"/>
    </row>
    <row r="897" spans="6:68" ht="17.649999999999999">
      <c r="F897" s="1"/>
      <c r="G897" s="1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6"/>
    </row>
    <row r="898" spans="6:68" ht="17.649999999999999">
      <c r="F898" s="1"/>
      <c r="G898" s="1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6"/>
    </row>
    <row r="899" spans="6:68" ht="17.649999999999999">
      <c r="F899" s="1"/>
      <c r="G899" s="1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6"/>
    </row>
    <row r="900" spans="6:68" ht="17.649999999999999">
      <c r="F900" s="1"/>
      <c r="G900" s="1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6"/>
    </row>
    <row r="901" spans="6:68" ht="17.649999999999999">
      <c r="F901" s="1"/>
      <c r="G901" s="1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6"/>
    </row>
    <row r="902" spans="6:68" ht="17.649999999999999">
      <c r="F902" s="1"/>
      <c r="G902" s="1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6"/>
    </row>
    <row r="903" spans="6:68" ht="17.649999999999999">
      <c r="F903" s="1"/>
      <c r="G903" s="1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6"/>
    </row>
    <row r="904" spans="6:68" ht="17.649999999999999">
      <c r="F904" s="1"/>
      <c r="G904" s="1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6"/>
    </row>
    <row r="905" spans="6:68" ht="17.649999999999999">
      <c r="F905" s="1"/>
      <c r="G905" s="1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6"/>
    </row>
    <row r="906" spans="6:68" ht="17.649999999999999">
      <c r="F906" s="1"/>
      <c r="G906" s="1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6"/>
    </row>
    <row r="907" spans="6:68" ht="17.649999999999999">
      <c r="F907" s="1"/>
      <c r="G907" s="1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6"/>
    </row>
    <row r="908" spans="6:68" ht="17.649999999999999">
      <c r="F908" s="1"/>
      <c r="G908" s="1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6"/>
    </row>
    <row r="909" spans="6:68" ht="17.649999999999999">
      <c r="F909" s="1"/>
      <c r="G909" s="1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6"/>
    </row>
    <row r="910" spans="6:68" ht="17.649999999999999">
      <c r="F910" s="1"/>
      <c r="G910" s="1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6"/>
    </row>
    <row r="911" spans="6:68" ht="17.649999999999999">
      <c r="F911" s="1"/>
      <c r="G911" s="1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6"/>
    </row>
    <row r="912" spans="6:68" ht="17.649999999999999">
      <c r="F912" s="1"/>
      <c r="G912" s="1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6"/>
    </row>
    <row r="913" spans="6:68" ht="17.649999999999999">
      <c r="F913" s="1"/>
      <c r="G913" s="1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6"/>
    </row>
    <row r="914" spans="6:68" ht="17.649999999999999">
      <c r="F914" s="1"/>
      <c r="G914" s="1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6"/>
    </row>
    <row r="915" spans="6:68" ht="17.649999999999999">
      <c r="F915" s="1"/>
      <c r="G915" s="1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6"/>
    </row>
    <row r="916" spans="6:68" ht="17.649999999999999">
      <c r="F916" s="1"/>
      <c r="G916" s="1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6"/>
    </row>
    <row r="917" spans="6:68" ht="17.649999999999999">
      <c r="F917" s="1"/>
      <c r="G917" s="1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6"/>
    </row>
    <row r="918" spans="6:68" ht="17.649999999999999">
      <c r="F918" s="1"/>
      <c r="G918" s="1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6"/>
    </row>
    <row r="919" spans="6:68" ht="17.649999999999999">
      <c r="F919" s="1"/>
      <c r="G919" s="1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6"/>
    </row>
    <row r="920" spans="6:68" ht="17.649999999999999">
      <c r="F920" s="1"/>
      <c r="G920" s="1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6"/>
    </row>
    <row r="921" spans="6:68" ht="17.649999999999999">
      <c r="F921" s="1"/>
      <c r="G921" s="1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6"/>
    </row>
    <row r="922" spans="6:68" ht="17.649999999999999">
      <c r="F922" s="1"/>
      <c r="G922" s="1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6"/>
    </row>
    <row r="923" spans="6:68" ht="17.649999999999999">
      <c r="F923" s="1"/>
      <c r="G923" s="1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6"/>
    </row>
    <row r="924" spans="6:68" ht="17.649999999999999">
      <c r="F924" s="1"/>
      <c r="G924" s="1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6"/>
    </row>
    <row r="925" spans="6:68" ht="17.649999999999999">
      <c r="F925" s="1"/>
      <c r="G925" s="1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6"/>
    </row>
    <row r="926" spans="6:68" ht="17.649999999999999">
      <c r="F926" s="1"/>
      <c r="G926" s="1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6"/>
    </row>
    <row r="927" spans="6:68" ht="17.649999999999999">
      <c r="F927" s="1"/>
      <c r="G927" s="1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6"/>
    </row>
    <row r="928" spans="6:68" ht="17.649999999999999">
      <c r="F928" s="1"/>
      <c r="G928" s="1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6"/>
    </row>
    <row r="929" spans="6:68" ht="17.649999999999999">
      <c r="F929" s="1"/>
      <c r="G929" s="1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6"/>
    </row>
    <row r="930" spans="6:68" ht="17.649999999999999">
      <c r="F930" s="1"/>
      <c r="G930" s="1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6"/>
    </row>
    <row r="931" spans="6:68" ht="17.649999999999999">
      <c r="F931" s="1"/>
      <c r="G931" s="1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6"/>
    </row>
    <row r="932" spans="6:68" ht="17.649999999999999">
      <c r="F932" s="1"/>
      <c r="G932" s="1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6"/>
    </row>
    <row r="933" spans="6:68" ht="17.649999999999999">
      <c r="F933" s="1"/>
      <c r="G933" s="1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6"/>
    </row>
    <row r="934" spans="6:68" ht="17.649999999999999">
      <c r="F934" s="1"/>
      <c r="G934" s="1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6"/>
    </row>
    <row r="935" spans="6:68" ht="17.649999999999999">
      <c r="F935" s="1"/>
      <c r="G935" s="1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6"/>
    </row>
    <row r="936" spans="6:68" ht="17.649999999999999">
      <c r="F936" s="1"/>
      <c r="G936" s="1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6"/>
    </row>
    <row r="937" spans="6:68" ht="17.649999999999999">
      <c r="F937" s="1"/>
      <c r="G937" s="1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6"/>
    </row>
    <row r="938" spans="6:68" ht="17.649999999999999">
      <c r="F938" s="1"/>
      <c r="G938" s="1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6"/>
    </row>
    <row r="939" spans="6:68" ht="17.649999999999999">
      <c r="F939" s="1"/>
      <c r="G939" s="1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6"/>
    </row>
    <row r="940" spans="6:68" ht="17.649999999999999">
      <c r="F940" s="1"/>
      <c r="G940" s="1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6"/>
    </row>
    <row r="941" spans="6:68" ht="17.649999999999999">
      <c r="F941" s="1"/>
      <c r="G941" s="1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6"/>
    </row>
    <row r="942" spans="6:68" ht="17.649999999999999">
      <c r="F942" s="1"/>
      <c r="G942" s="1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6"/>
    </row>
    <row r="943" spans="6:68" ht="17.649999999999999">
      <c r="F943" s="1"/>
      <c r="G943" s="1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6"/>
    </row>
    <row r="944" spans="6:68" ht="17.649999999999999">
      <c r="F944" s="1"/>
      <c r="G944" s="1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6"/>
    </row>
    <row r="945" spans="6:68" ht="17.649999999999999">
      <c r="F945" s="1"/>
      <c r="G945" s="1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6"/>
    </row>
    <row r="946" spans="6:68" ht="17.649999999999999">
      <c r="F946" s="1"/>
      <c r="G946" s="1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6"/>
    </row>
    <row r="947" spans="6:68" ht="17.649999999999999">
      <c r="F947" s="1"/>
      <c r="G947" s="1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6"/>
    </row>
    <row r="948" spans="6:68" ht="17.649999999999999">
      <c r="F948" s="1"/>
      <c r="G948" s="1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6"/>
    </row>
    <row r="949" spans="6:68" ht="17.649999999999999">
      <c r="F949" s="1"/>
      <c r="G949" s="1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6"/>
    </row>
    <row r="950" spans="6:68" ht="17.649999999999999">
      <c r="F950" s="1"/>
      <c r="G950" s="1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6"/>
    </row>
    <row r="951" spans="6:68" ht="17.649999999999999">
      <c r="F951" s="1"/>
      <c r="G951" s="1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6"/>
    </row>
    <row r="952" spans="6:68" ht="17.649999999999999">
      <c r="F952" s="1"/>
      <c r="G952" s="1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6"/>
    </row>
    <row r="953" spans="6:68" ht="17.649999999999999">
      <c r="F953" s="1"/>
      <c r="G953" s="1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6"/>
    </row>
    <row r="954" spans="6:68" ht="17.649999999999999">
      <c r="F954" s="1"/>
      <c r="G954" s="1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6"/>
    </row>
    <row r="955" spans="6:68" ht="17.649999999999999">
      <c r="F955" s="1"/>
      <c r="G955" s="1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6"/>
    </row>
    <row r="956" spans="6:68" ht="17.649999999999999">
      <c r="F956" s="1"/>
      <c r="G956" s="1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6"/>
    </row>
    <row r="957" spans="6:68" ht="17.649999999999999">
      <c r="F957" s="1"/>
      <c r="G957" s="1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6"/>
    </row>
    <row r="958" spans="6:68" ht="17.649999999999999">
      <c r="F958" s="1"/>
      <c r="G958" s="1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6"/>
    </row>
    <row r="959" spans="6:68" ht="17.649999999999999">
      <c r="F959" s="1"/>
      <c r="G959" s="1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6"/>
    </row>
    <row r="960" spans="6:68" ht="17.649999999999999">
      <c r="F960" s="1"/>
      <c r="G960" s="1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6"/>
    </row>
    <row r="961" spans="6:68" ht="17.649999999999999">
      <c r="F961" s="1"/>
      <c r="G961" s="1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6"/>
    </row>
    <row r="962" spans="6:68" ht="17.649999999999999">
      <c r="F962" s="1"/>
      <c r="G962" s="1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6"/>
    </row>
    <row r="963" spans="6:68" ht="17.649999999999999">
      <c r="F963" s="1"/>
      <c r="G963" s="1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6"/>
    </row>
    <row r="964" spans="6:68" ht="17.649999999999999">
      <c r="F964" s="1"/>
      <c r="G964" s="1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6"/>
    </row>
    <row r="965" spans="6:68" ht="17.649999999999999">
      <c r="F965" s="1"/>
      <c r="G965" s="1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6"/>
    </row>
    <row r="966" spans="6:68" ht="17.649999999999999">
      <c r="F966" s="1"/>
      <c r="G966" s="1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6"/>
    </row>
    <row r="967" spans="6:68" ht="17.649999999999999">
      <c r="F967" s="1"/>
      <c r="G967" s="1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6"/>
    </row>
    <row r="968" spans="6:68" ht="17.649999999999999">
      <c r="F968" s="1"/>
      <c r="G968" s="1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6"/>
    </row>
    <row r="969" spans="6:68" ht="17.649999999999999">
      <c r="F969" s="1"/>
      <c r="G969" s="1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6"/>
    </row>
    <row r="970" spans="6:68" ht="17.649999999999999">
      <c r="F970" s="1"/>
      <c r="G970" s="1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6"/>
    </row>
    <row r="971" spans="6:68" ht="17.649999999999999">
      <c r="F971" s="1"/>
      <c r="G971" s="1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6"/>
    </row>
    <row r="972" spans="6:68" ht="17.649999999999999">
      <c r="F972" s="1"/>
      <c r="G972" s="1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6"/>
    </row>
    <row r="973" spans="6:68" ht="17.649999999999999">
      <c r="F973" s="1"/>
      <c r="G973" s="1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6"/>
    </row>
    <row r="974" spans="6:68" ht="17.649999999999999">
      <c r="F974" s="1"/>
      <c r="G974" s="1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6"/>
    </row>
    <row r="975" spans="6:68" ht="17.649999999999999">
      <c r="F975" s="1"/>
      <c r="G975" s="1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6"/>
    </row>
    <row r="976" spans="6:68" ht="17.649999999999999">
      <c r="F976" s="1"/>
      <c r="G976" s="1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6"/>
    </row>
    <row r="977" spans="6:68" ht="17.649999999999999">
      <c r="F977" s="1"/>
      <c r="G977" s="1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6"/>
    </row>
    <row r="978" spans="6:68" ht="17.649999999999999">
      <c r="F978" s="1"/>
      <c r="G978" s="1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6"/>
    </row>
    <row r="979" spans="6:68" ht="17.649999999999999">
      <c r="F979" s="1"/>
      <c r="G979" s="1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6"/>
    </row>
    <row r="980" spans="6:68" ht="17.649999999999999">
      <c r="F980" s="1"/>
      <c r="G980" s="1"/>
      <c r="H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6"/>
    </row>
    <row r="981" spans="6:68" ht="17.649999999999999">
      <c r="F981" s="1"/>
      <c r="G981" s="1"/>
      <c r="H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6"/>
    </row>
    <row r="982" spans="6:68" ht="17.649999999999999">
      <c r="F982" s="1"/>
      <c r="G982" s="1"/>
      <c r="H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6"/>
    </row>
    <row r="983" spans="6:68" ht="17.649999999999999">
      <c r="F983" s="1"/>
      <c r="G983" s="1"/>
      <c r="H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6"/>
    </row>
    <row r="984" spans="6:68" ht="17.649999999999999">
      <c r="F984" s="1"/>
      <c r="G984" s="1"/>
      <c r="H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6"/>
    </row>
    <row r="985" spans="6:68" ht="17.649999999999999">
      <c r="F985" s="1"/>
      <c r="G985" s="1"/>
      <c r="H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6"/>
    </row>
    <row r="986" spans="6:68" ht="17.649999999999999">
      <c r="F986" s="1"/>
      <c r="G986" s="1"/>
      <c r="H986" s="14"/>
    </row>
    <row r="987" spans="6:68" ht="17.649999999999999">
      <c r="F987" s="1"/>
      <c r="G987" s="1"/>
      <c r="H987" s="14"/>
    </row>
    <row r="988" spans="6:68" ht="17.649999999999999">
      <c r="F988" s="1"/>
      <c r="G988" s="1"/>
      <c r="H988" s="14"/>
    </row>
  </sheetData>
  <mergeCells count="456">
    <mergeCell ref="I51:J51"/>
    <mergeCell ref="K51:BP51"/>
    <mergeCell ref="AR11:AS11"/>
    <mergeCell ref="AV15:AW15"/>
    <mergeCell ref="AV22:AW22"/>
    <mergeCell ref="AZ24:BA24"/>
    <mergeCell ref="BD33:BE33"/>
    <mergeCell ref="BF33:BG33"/>
    <mergeCell ref="BH33:BI33"/>
    <mergeCell ref="BB32:BC32"/>
    <mergeCell ref="BD32:BE32"/>
    <mergeCell ref="BF32:BG32"/>
    <mergeCell ref="BH32:BI32"/>
    <mergeCell ref="BJ32:BK32"/>
    <mergeCell ref="BN32:BO32"/>
    <mergeCell ref="AR32:AS32"/>
    <mergeCell ref="AT32:AU32"/>
    <mergeCell ref="AR33:AS33"/>
    <mergeCell ref="AT33:AU33"/>
    <mergeCell ref="AV33:AW33"/>
    <mergeCell ref="AX33:AY33"/>
    <mergeCell ref="BF22:BG22"/>
    <mergeCell ref="BF24:BG24"/>
    <mergeCell ref="BL12:BM12"/>
    <mergeCell ref="K39:BP39"/>
    <mergeCell ref="BL4:BM4"/>
    <mergeCell ref="I42:J42"/>
    <mergeCell ref="K42:BP42"/>
    <mergeCell ref="BL26:BM26"/>
    <mergeCell ref="BL27:BM27"/>
    <mergeCell ref="BL28:BM28"/>
    <mergeCell ref="BL29:BM29"/>
    <mergeCell ref="BL30:BM30"/>
    <mergeCell ref="BL31:BM31"/>
    <mergeCell ref="BL32:BM32"/>
    <mergeCell ref="BL33:BM33"/>
    <mergeCell ref="P19:Q19"/>
    <mergeCell ref="R15:S15"/>
    <mergeCell ref="AZ32:BA32"/>
    <mergeCell ref="Z33:AA33"/>
    <mergeCell ref="AB33:AC33"/>
    <mergeCell ref="BJ33:BK33"/>
    <mergeCell ref="BN33:BO33"/>
    <mergeCell ref="BB33:BC33"/>
    <mergeCell ref="I39:J39"/>
    <mergeCell ref="F31:G31"/>
    <mergeCell ref="H31:I31"/>
    <mergeCell ref="J31:K31"/>
    <mergeCell ref="L31:M31"/>
    <mergeCell ref="N31:O31"/>
    <mergeCell ref="P31:Q31"/>
    <mergeCell ref="R31:S31"/>
    <mergeCell ref="L22:M22"/>
    <mergeCell ref="AB19:AC19"/>
    <mergeCell ref="V29:W29"/>
    <mergeCell ref="F30:G30"/>
    <mergeCell ref="H30:I30"/>
    <mergeCell ref="V27:W27"/>
    <mergeCell ref="T31:U31"/>
    <mergeCell ref="V31:W31"/>
    <mergeCell ref="AD33:AE33"/>
    <mergeCell ref="AF33:AG33"/>
    <mergeCell ref="AH33:AI33"/>
    <mergeCell ref="AJ33:AK33"/>
    <mergeCell ref="AL33:AM33"/>
    <mergeCell ref="AN33:AO33"/>
    <mergeCell ref="AP33:AQ33"/>
    <mergeCell ref="AL32:AM32"/>
    <mergeCell ref="AN32:AO32"/>
    <mergeCell ref="AP32:AQ32"/>
    <mergeCell ref="AD31:AE31"/>
    <mergeCell ref="AF31:AG31"/>
    <mergeCell ref="AH31:AI31"/>
    <mergeCell ref="AJ31:AK31"/>
    <mergeCell ref="AL31:AM31"/>
    <mergeCell ref="AN31:AO31"/>
    <mergeCell ref="T32:U32"/>
    <mergeCell ref="V32:W32"/>
    <mergeCell ref="X32:Y32"/>
    <mergeCell ref="X31:Y31"/>
    <mergeCell ref="Z31:AA31"/>
    <mergeCell ref="AB31:AC31"/>
    <mergeCell ref="J33:K33"/>
    <mergeCell ref="L33:M33"/>
    <mergeCell ref="N33:O33"/>
    <mergeCell ref="P33:Q33"/>
    <mergeCell ref="R33:S33"/>
    <mergeCell ref="T33:U33"/>
    <mergeCell ref="V33:W33"/>
    <mergeCell ref="X33:Y33"/>
    <mergeCell ref="AZ33:BA33"/>
    <mergeCell ref="BN34:BO34"/>
    <mergeCell ref="AR31:AS31"/>
    <mergeCell ref="AT31:AU31"/>
    <mergeCell ref="AV31:AW31"/>
    <mergeCell ref="AT26:AU26"/>
    <mergeCell ref="AV26:AW26"/>
    <mergeCell ref="AX31:AY31"/>
    <mergeCell ref="AZ31:BA31"/>
    <mergeCell ref="BF29:BG29"/>
    <mergeCell ref="AR27:AS27"/>
    <mergeCell ref="AZ30:BA30"/>
    <mergeCell ref="AT29:AU29"/>
    <mergeCell ref="AV29:AW29"/>
    <mergeCell ref="AX30:AY30"/>
    <mergeCell ref="AT30:AU30"/>
    <mergeCell ref="AV30:AW30"/>
    <mergeCell ref="AR30:AS30"/>
    <mergeCell ref="AR26:AS26"/>
    <mergeCell ref="AX26:AY26"/>
    <mergeCell ref="AZ26:BA26"/>
    <mergeCell ref="BD26:BE26"/>
    <mergeCell ref="AV32:AW32"/>
    <mergeCell ref="AX32:AY32"/>
    <mergeCell ref="BH34:BI34"/>
    <mergeCell ref="L34:M34"/>
    <mergeCell ref="CU26:CW26"/>
    <mergeCell ref="X26:Y26"/>
    <mergeCell ref="X27:Y27"/>
    <mergeCell ref="Z27:AA27"/>
    <mergeCell ref="AB27:AC27"/>
    <mergeCell ref="AD27:AE27"/>
    <mergeCell ref="BN27:BO27"/>
    <mergeCell ref="BJ27:BK27"/>
    <mergeCell ref="BH27:BI27"/>
    <mergeCell ref="BF27:BG27"/>
    <mergeCell ref="BD27:BE27"/>
    <mergeCell ref="BB27:BC27"/>
    <mergeCell ref="AZ27:BA27"/>
    <mergeCell ref="AX27:AY27"/>
    <mergeCell ref="AV27:AW27"/>
    <mergeCell ref="AT27:AU27"/>
    <mergeCell ref="BD31:BE31"/>
    <mergeCell ref="BF31:BG31"/>
    <mergeCell ref="AP31:AQ31"/>
    <mergeCell ref="BJ31:BK31"/>
    <mergeCell ref="BN29:BO29"/>
    <mergeCell ref="BJ29:BK29"/>
    <mergeCell ref="BN31:BO31"/>
    <mergeCell ref="BJ30:BK30"/>
    <mergeCell ref="BN30:BO30"/>
    <mergeCell ref="AP29:AQ29"/>
    <mergeCell ref="AR29:AS29"/>
    <mergeCell ref="AX29:AY29"/>
    <mergeCell ref="AZ29:BA29"/>
    <mergeCell ref="AF32:AG32"/>
    <mergeCell ref="AH32:AI32"/>
    <mergeCell ref="AJ32:AK32"/>
    <mergeCell ref="BB31:BC31"/>
    <mergeCell ref="BH31:BI31"/>
    <mergeCell ref="AN29:AO29"/>
    <mergeCell ref="BH30:BI30"/>
    <mergeCell ref="BB30:BC30"/>
    <mergeCell ref="BF30:BG30"/>
    <mergeCell ref="BH29:BI29"/>
    <mergeCell ref="BB29:BC29"/>
    <mergeCell ref="BD29:BE29"/>
    <mergeCell ref="I54:J54"/>
    <mergeCell ref="K38:BP38"/>
    <mergeCell ref="I40:J40"/>
    <mergeCell ref="K40:BP40"/>
    <mergeCell ref="I43:J43"/>
    <mergeCell ref="K43:BP43"/>
    <mergeCell ref="I45:J45"/>
    <mergeCell ref="K45:BP45"/>
    <mergeCell ref="I38:J38"/>
    <mergeCell ref="M54:AA54"/>
    <mergeCell ref="I47:J47"/>
    <mergeCell ref="K47:BP47"/>
    <mergeCell ref="I44:J44"/>
    <mergeCell ref="K44:BP44"/>
    <mergeCell ref="K49:BP49"/>
    <mergeCell ref="I52:J52"/>
    <mergeCell ref="K52:BP52"/>
    <mergeCell ref="K50:BP50"/>
    <mergeCell ref="I53:J53"/>
    <mergeCell ref="I50:J50"/>
    <mergeCell ref="K48:BP48"/>
    <mergeCell ref="I49:J49"/>
    <mergeCell ref="I46:J46"/>
    <mergeCell ref="K46:BP46"/>
    <mergeCell ref="I48:J48"/>
    <mergeCell ref="BD34:BE34"/>
    <mergeCell ref="V34:W34"/>
    <mergeCell ref="X34:Y34"/>
    <mergeCell ref="Z34:AA34"/>
    <mergeCell ref="AB34:AC34"/>
    <mergeCell ref="AD34:AE34"/>
    <mergeCell ref="AT34:AU34"/>
    <mergeCell ref="AV34:AW34"/>
    <mergeCell ref="AX34:AY34"/>
    <mergeCell ref="AZ34:BA34"/>
    <mergeCell ref="BB34:BC34"/>
    <mergeCell ref="AF34:AG34"/>
    <mergeCell ref="AH34:AI34"/>
    <mergeCell ref="AJ34:AK34"/>
    <mergeCell ref="AL34:AM34"/>
    <mergeCell ref="AN34:AO34"/>
    <mergeCell ref="AP34:AQ34"/>
    <mergeCell ref="AR34:AS34"/>
    <mergeCell ref="BJ34:BK34"/>
    <mergeCell ref="T34:U34"/>
    <mergeCell ref="F34:I34"/>
    <mergeCell ref="J34:K34"/>
    <mergeCell ref="L30:M30"/>
    <mergeCell ref="J29:K29"/>
    <mergeCell ref="L29:M29"/>
    <mergeCell ref="X29:Y29"/>
    <mergeCell ref="Z29:AA29"/>
    <mergeCell ref="AJ30:AK30"/>
    <mergeCell ref="AL30:AM30"/>
    <mergeCell ref="AN30:AO30"/>
    <mergeCell ref="AP30:AQ30"/>
    <mergeCell ref="AD29:AE29"/>
    <mergeCell ref="R30:S30"/>
    <mergeCell ref="T30:U30"/>
    <mergeCell ref="J30:K30"/>
    <mergeCell ref="N30:O30"/>
    <mergeCell ref="Z30:AA30"/>
    <mergeCell ref="AF29:AG29"/>
    <mergeCell ref="AH29:AI29"/>
    <mergeCell ref="AJ29:AK29"/>
    <mergeCell ref="AL29:AM29"/>
    <mergeCell ref="T29:U29"/>
    <mergeCell ref="A38:D38"/>
    <mergeCell ref="A35:D35"/>
    <mergeCell ref="I35:AM35"/>
    <mergeCell ref="A36:D36"/>
    <mergeCell ref="I36:J36"/>
    <mergeCell ref="K36:BP36"/>
    <mergeCell ref="A37:D37"/>
    <mergeCell ref="K37:BP37"/>
    <mergeCell ref="I37:J37"/>
    <mergeCell ref="F32:G32"/>
    <mergeCell ref="F33:G33"/>
    <mergeCell ref="H32:I32"/>
    <mergeCell ref="V30:W30"/>
    <mergeCell ref="BF34:BG34"/>
    <mergeCell ref="AB30:AC30"/>
    <mergeCell ref="AD30:AE30"/>
    <mergeCell ref="AF30:AG30"/>
    <mergeCell ref="AH30:AI30"/>
    <mergeCell ref="L32:M32"/>
    <mergeCell ref="N32:O32"/>
    <mergeCell ref="P32:Q32"/>
    <mergeCell ref="R32:S32"/>
    <mergeCell ref="J32:K32"/>
    <mergeCell ref="X30:Y30"/>
    <mergeCell ref="BD30:BE30"/>
    <mergeCell ref="P30:Q30"/>
    <mergeCell ref="N34:O34"/>
    <mergeCell ref="P34:Q34"/>
    <mergeCell ref="R34:S34"/>
    <mergeCell ref="Z32:AA32"/>
    <mergeCell ref="AB32:AC32"/>
    <mergeCell ref="AD32:AE32"/>
    <mergeCell ref="H33:I33"/>
    <mergeCell ref="AR3:AS3"/>
    <mergeCell ref="AD4:AE4"/>
    <mergeCell ref="AF4:AG4"/>
    <mergeCell ref="AL4:AM4"/>
    <mergeCell ref="AD26:AE26"/>
    <mergeCell ref="AF26:AG26"/>
    <mergeCell ref="AN28:AO28"/>
    <mergeCell ref="AJ27:AK27"/>
    <mergeCell ref="Z28:AA28"/>
    <mergeCell ref="AH27:AI27"/>
    <mergeCell ref="AF27:AG27"/>
    <mergeCell ref="AR28:AS28"/>
    <mergeCell ref="AN27:AO27"/>
    <mergeCell ref="AL27:AM27"/>
    <mergeCell ref="AP27:AQ27"/>
    <mergeCell ref="AB17:AC17"/>
    <mergeCell ref="AD7:AE7"/>
    <mergeCell ref="AD6:AE6"/>
    <mergeCell ref="AF19:AG19"/>
    <mergeCell ref="AF5:AG5"/>
    <mergeCell ref="AJ17:AK17"/>
    <mergeCell ref="AJ18:AK18"/>
    <mergeCell ref="AN16:AO16"/>
    <mergeCell ref="AP28:AQ28"/>
    <mergeCell ref="F29:G29"/>
    <mergeCell ref="H29:I29"/>
    <mergeCell ref="Z26:AA26"/>
    <mergeCell ref="AB26:AC26"/>
    <mergeCell ref="AH26:AI26"/>
    <mergeCell ref="AJ26:AK26"/>
    <mergeCell ref="AL26:AM26"/>
    <mergeCell ref="AN26:AO26"/>
    <mergeCell ref="J14:K14"/>
    <mergeCell ref="F19:G19"/>
    <mergeCell ref="F17:G17"/>
    <mergeCell ref="J15:K15"/>
    <mergeCell ref="AF12:AG12"/>
    <mergeCell ref="AP19:AQ19"/>
    <mergeCell ref="AP22:AQ22"/>
    <mergeCell ref="AP25:AQ25"/>
    <mergeCell ref="AP24:AQ24"/>
    <mergeCell ref="T22:U22"/>
    <mergeCell ref="V19:W19"/>
    <mergeCell ref="AP17:AQ17"/>
    <mergeCell ref="AP18:AQ18"/>
    <mergeCell ref="AP3:AQ3"/>
    <mergeCell ref="AB29:AC29"/>
    <mergeCell ref="F4:G4"/>
    <mergeCell ref="H4:I4"/>
    <mergeCell ref="J4:K4"/>
    <mergeCell ref="L4:M4"/>
    <mergeCell ref="N4:O4"/>
    <mergeCell ref="P4:Q4"/>
    <mergeCell ref="R4:S4"/>
    <mergeCell ref="R29:S29"/>
    <mergeCell ref="F28:G28"/>
    <mergeCell ref="H28:I28"/>
    <mergeCell ref="J28:K28"/>
    <mergeCell ref="L28:M28"/>
    <mergeCell ref="N28:O28"/>
    <mergeCell ref="P28:Q28"/>
    <mergeCell ref="R28:S28"/>
    <mergeCell ref="F26:G26"/>
    <mergeCell ref="F27:G27"/>
    <mergeCell ref="H27:I27"/>
    <mergeCell ref="J27:K27"/>
    <mergeCell ref="L27:M27"/>
    <mergeCell ref="N27:O27"/>
    <mergeCell ref="P27:Q27"/>
    <mergeCell ref="V26:W26"/>
    <mergeCell ref="K55:L55"/>
    <mergeCell ref="M55:S55"/>
    <mergeCell ref="K53:L53"/>
    <mergeCell ref="M53:S53"/>
    <mergeCell ref="K54:L54"/>
    <mergeCell ref="T4:U4"/>
    <mergeCell ref="BQ3:BQ4"/>
    <mergeCell ref="BF3:BG3"/>
    <mergeCell ref="BH3:BI3"/>
    <mergeCell ref="BP3:BP4"/>
    <mergeCell ref="Z4:AA4"/>
    <mergeCell ref="BB3:BC3"/>
    <mergeCell ref="AT3:AU3"/>
    <mergeCell ref="AV3:AW3"/>
    <mergeCell ref="Z3:AA3"/>
    <mergeCell ref="AB3:AC3"/>
    <mergeCell ref="AX3:AY3"/>
    <mergeCell ref="BN3:BO3"/>
    <mergeCell ref="AZ3:BA3"/>
    <mergeCell ref="AB4:AC4"/>
    <mergeCell ref="BD3:BE3"/>
    <mergeCell ref="AL3:AM3"/>
    <mergeCell ref="AN3:AO3"/>
    <mergeCell ref="AJ4:AK4"/>
    <mergeCell ref="BL3:BM3"/>
    <mergeCell ref="I55:J55"/>
    <mergeCell ref="AZ4:BA4"/>
    <mergeCell ref="BB4:BC4"/>
    <mergeCell ref="X4:Y4"/>
    <mergeCell ref="AB28:AC28"/>
    <mergeCell ref="AD28:AE28"/>
    <mergeCell ref="AF28:AG28"/>
    <mergeCell ref="AH28:AI28"/>
    <mergeCell ref="BB26:BC26"/>
    <mergeCell ref="R26:S26"/>
    <mergeCell ref="T26:U26"/>
    <mergeCell ref="N29:O29"/>
    <mergeCell ref="P29:Q29"/>
    <mergeCell ref="AV28:AW28"/>
    <mergeCell ref="AX28:AY28"/>
    <mergeCell ref="AZ28:BA28"/>
    <mergeCell ref="L26:M26"/>
    <mergeCell ref="N26:O26"/>
    <mergeCell ref="P26:Q26"/>
    <mergeCell ref="V4:W4"/>
    <mergeCell ref="H26:I26"/>
    <mergeCell ref="J26:K26"/>
    <mergeCell ref="BN26:BO26"/>
    <mergeCell ref="AP26:AQ26"/>
    <mergeCell ref="E3:E4"/>
    <mergeCell ref="A2:BP2"/>
    <mergeCell ref="A3:A4"/>
    <mergeCell ref="B3:B4"/>
    <mergeCell ref="C3:C4"/>
    <mergeCell ref="D3:D4"/>
    <mergeCell ref="F3:G3"/>
    <mergeCell ref="H3:I3"/>
    <mergeCell ref="J3:K3"/>
    <mergeCell ref="L3:M3"/>
    <mergeCell ref="AD3:AE3"/>
    <mergeCell ref="AF3:AG3"/>
    <mergeCell ref="N3:O3"/>
    <mergeCell ref="P3:Q3"/>
    <mergeCell ref="R3:S3"/>
    <mergeCell ref="T3:U3"/>
    <mergeCell ref="V3:W3"/>
    <mergeCell ref="X3:Y3"/>
    <mergeCell ref="BJ3:BK3"/>
    <mergeCell ref="BN4:BO4"/>
    <mergeCell ref="AH3:AI3"/>
    <mergeCell ref="AJ3:AK3"/>
    <mergeCell ref="L17:M17"/>
    <mergeCell ref="L18:M18"/>
    <mergeCell ref="A1:BP1"/>
    <mergeCell ref="I41:J41"/>
    <mergeCell ref="K41:BP41"/>
    <mergeCell ref="BN28:BO28"/>
    <mergeCell ref="BD4:BE4"/>
    <mergeCell ref="BF4:BG4"/>
    <mergeCell ref="BH4:BI4"/>
    <mergeCell ref="BJ4:BK4"/>
    <mergeCell ref="AN4:AO4"/>
    <mergeCell ref="AP4:AQ4"/>
    <mergeCell ref="AR4:AS4"/>
    <mergeCell ref="AT4:AU4"/>
    <mergeCell ref="AV4:AW4"/>
    <mergeCell ref="AX4:AY4"/>
    <mergeCell ref="BB28:BC28"/>
    <mergeCell ref="BD28:BE28"/>
    <mergeCell ref="AH4:AI4"/>
    <mergeCell ref="BH28:BI28"/>
    <mergeCell ref="BF28:BG28"/>
    <mergeCell ref="AJ28:AK28"/>
    <mergeCell ref="AL28:AM28"/>
    <mergeCell ref="X28:Y28"/>
    <mergeCell ref="R11:S11"/>
    <mergeCell ref="AR15:AS15"/>
    <mergeCell ref="BH26:BI26"/>
    <mergeCell ref="BJ26:BK26"/>
    <mergeCell ref="BF26:BG26"/>
    <mergeCell ref="L23:M23"/>
    <mergeCell ref="L16:M16"/>
    <mergeCell ref="BJ28:BK28"/>
    <mergeCell ref="AL5:AM5"/>
    <mergeCell ref="BF15:BG15"/>
    <mergeCell ref="AN12:AO12"/>
    <mergeCell ref="BB14:BC14"/>
    <mergeCell ref="T28:U28"/>
    <mergeCell ref="V28:W28"/>
    <mergeCell ref="R27:S27"/>
    <mergeCell ref="AT28:AU28"/>
    <mergeCell ref="BD24:BE24"/>
    <mergeCell ref="AN15:AO15"/>
    <mergeCell ref="AN19:AO19"/>
    <mergeCell ref="T27:U27"/>
    <mergeCell ref="BB12:BC12"/>
    <mergeCell ref="BB5:BC5"/>
    <mergeCell ref="BB13:BC13"/>
    <mergeCell ref="BD13:BE13"/>
    <mergeCell ref="AR6:AS6"/>
    <mergeCell ref="BB15:BC15"/>
    <mergeCell ref="BB17:BC17"/>
    <mergeCell ref="BB18:BC18"/>
    <mergeCell ref="BD10:BE10"/>
    <mergeCell ref="T15:U15"/>
    <mergeCell ref="V17:W17"/>
    <mergeCell ref="X15:Y15"/>
    <mergeCell ref="X18:Y18"/>
    <mergeCell ref="AZ10:BA10"/>
  </mergeCells>
  <printOptions horizontalCentered="1"/>
  <pageMargins left="0.25" right="0.25" top="0.75" bottom="0.75" header="0.3" footer="0.3"/>
  <pageSetup paperSize="9" scale="10" orientation="landscape" r:id="rId1"/>
  <ignoredErrors>
    <ignoredError sqref="E15 F17 L17 J15 AP24 AP17 BB15 BB17 T15 V17 X15 P19 R15 AB17 AD7 AF12 AF5 AJ17 AN12 AR15 AR6 AV15 AZ24 BF24 BF15 BL12" twoDigitTextYear="1"/>
    <ignoredError sqref="S7 AA23 AC14:AD14 AB12 AB25 AE21 AF25 AI7 AH23 AJ15 AK14 AM20 AL15 AO21 AU21 AT15 AW6 AX15 AY12 BC9 BA20 AZ15 BH15 BK13 BJ15 BL15 BO14 BN15 BN25 W25 AH25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B923-DE76-4CCB-B65E-363917963926}">
  <sheetPr>
    <pageSetUpPr fitToPage="1"/>
  </sheetPr>
  <dimension ref="B8:C28"/>
  <sheetViews>
    <sheetView topLeftCell="A2" workbookViewId="0">
      <selection activeCell="C19" sqref="C19"/>
    </sheetView>
  </sheetViews>
  <sheetFormatPr defaultRowHeight="12.75"/>
  <cols>
    <col min="2" max="2" width="64" customWidth="1"/>
    <col min="3" max="3" width="36" customWidth="1"/>
  </cols>
  <sheetData>
    <row r="8" spans="2:3" ht="20.25">
      <c r="B8" s="170" t="s">
        <v>105</v>
      </c>
      <c r="C8" s="167" t="s">
        <v>147</v>
      </c>
    </row>
    <row r="9" spans="2:3" ht="20.25">
      <c r="B9" s="170" t="s">
        <v>105</v>
      </c>
      <c r="C9" s="167" t="s">
        <v>148</v>
      </c>
    </row>
    <row r="10" spans="2:3" ht="20.25">
      <c r="B10" s="170" t="s">
        <v>105</v>
      </c>
      <c r="C10" s="167" t="s">
        <v>149</v>
      </c>
    </row>
    <row r="11" spans="2:3" ht="20.25">
      <c r="B11" s="170" t="s">
        <v>105</v>
      </c>
      <c r="C11" s="167" t="s">
        <v>150</v>
      </c>
    </row>
    <row r="12" spans="2:3" ht="20.25">
      <c r="B12" s="170" t="s">
        <v>105</v>
      </c>
      <c r="C12" s="168"/>
    </row>
    <row r="13" spans="2:3" ht="20.25">
      <c r="B13" s="170">
        <v>6</v>
      </c>
      <c r="C13" s="167" t="s">
        <v>151</v>
      </c>
    </row>
    <row r="14" spans="2:3" ht="20.25">
      <c r="B14" s="170">
        <v>6</v>
      </c>
      <c r="C14" s="167" t="s">
        <v>152</v>
      </c>
    </row>
    <row r="15" spans="2:3" ht="20.25">
      <c r="B15" s="170" t="s">
        <v>104</v>
      </c>
      <c r="C15" s="167" t="s">
        <v>153</v>
      </c>
    </row>
    <row r="16" spans="2:3" ht="20.25">
      <c r="B16" s="170" t="s">
        <v>104</v>
      </c>
      <c r="C16" s="167" t="s">
        <v>154</v>
      </c>
    </row>
    <row r="17" spans="2:3" ht="20.25">
      <c r="B17" s="170" t="s">
        <v>104</v>
      </c>
      <c r="C17" s="168"/>
    </row>
    <row r="18" spans="2:3" ht="20.25">
      <c r="B18" s="170" t="s">
        <v>104</v>
      </c>
      <c r="C18" s="168"/>
    </row>
    <row r="19" spans="2:3" ht="20.25">
      <c r="B19" s="170" t="s">
        <v>104</v>
      </c>
      <c r="C19" s="167" t="s">
        <v>155</v>
      </c>
    </row>
    <row r="20" spans="2:3" ht="20.25">
      <c r="B20" s="170" t="s">
        <v>110</v>
      </c>
      <c r="C20" s="168"/>
    </row>
    <row r="21" spans="2:3" ht="20.25">
      <c r="B21" s="170" t="s">
        <v>110</v>
      </c>
      <c r="C21" s="168"/>
    </row>
    <row r="22" spans="2:3" ht="20.25">
      <c r="B22" s="170" t="s">
        <v>110</v>
      </c>
      <c r="C22" s="168"/>
    </row>
    <row r="23" spans="2:3" ht="20.25">
      <c r="B23" s="171" t="s">
        <v>156</v>
      </c>
      <c r="C23" s="168"/>
    </row>
    <row r="24" spans="2:3" ht="20.25">
      <c r="B24" s="170" t="s">
        <v>106</v>
      </c>
      <c r="C24" s="169" t="s">
        <v>157</v>
      </c>
    </row>
    <row r="25" spans="2:3" ht="20.25">
      <c r="B25" s="170" t="s">
        <v>106</v>
      </c>
      <c r="C25" s="172" t="s">
        <v>158</v>
      </c>
    </row>
    <row r="26" spans="2:3" ht="20.25">
      <c r="B26" s="170" t="s">
        <v>106</v>
      </c>
      <c r="C26" s="167" t="s">
        <v>159</v>
      </c>
    </row>
    <row r="27" spans="2:3" ht="20.25">
      <c r="B27" s="170" t="s">
        <v>106</v>
      </c>
      <c r="C27" s="173" t="s">
        <v>160</v>
      </c>
    </row>
    <row r="28" spans="2:3" ht="20.25">
      <c r="B28" s="170" t="s">
        <v>106</v>
      </c>
      <c r="C28" s="167" t="s">
        <v>161</v>
      </c>
    </row>
  </sheetData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Kanokphan Saratis</cp:lastModifiedBy>
  <cp:revision/>
  <dcterms:created xsi:type="dcterms:W3CDTF">2011-03-29T03:59:12Z</dcterms:created>
  <dcterms:modified xsi:type="dcterms:W3CDTF">2024-06-30T08:36:31Z</dcterms:modified>
  <cp:category/>
  <cp:contentStatus/>
</cp:coreProperties>
</file>