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mp26/clojure/transplants/data/incoming-lung/"/>
    </mc:Choice>
  </mc:AlternateContent>
  <xr:revisionPtr revIDLastSave="0" documentId="13_ncr:1_{133218BB-44BE-3A4D-B93D-9FB2C74FEAE1}" xr6:coauthVersionLast="45" xr6:coauthVersionMax="45" xr10:uidLastSave="{00000000-0000-0000-0000-000000000000}"/>
  <bookViews>
    <workbookView xWindow="2840" yWindow="-16820" windowWidth="26040" windowHeight="14940" xr2:uid="{91E1685C-D4B9-A64D-A9BD-2E128967FFA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1" i="1" l="1"/>
  <c r="B18" i="1"/>
  <c r="B14" i="1"/>
  <c r="B10" i="1"/>
  <c r="R4" i="1"/>
  <c r="N4" i="1"/>
  <c r="T3" i="1"/>
  <c r="S3" i="1"/>
  <c r="S4" i="1" s="1"/>
  <c r="P3" i="1"/>
  <c r="P4" i="1" s="1"/>
  <c r="O3" i="1"/>
  <c r="O4" i="1" s="1"/>
  <c r="L3" i="1"/>
  <c r="T4" i="1" s="1"/>
  <c r="K3" i="1"/>
  <c r="B12" i="1" l="1"/>
  <c r="B15" i="1"/>
  <c r="B16" i="1" s="1"/>
  <c r="B19" i="1"/>
  <c r="B20" i="1" s="1"/>
  <c r="F19" i="1"/>
  <c r="F20" i="1" s="1"/>
  <c r="F15" i="1"/>
  <c r="F16" i="1" s="1"/>
  <c r="F11" i="1"/>
  <c r="F12" i="1" s="1"/>
</calcChain>
</file>

<file path=xl/sharedStrings.xml><?xml version="1.0" encoding="utf-8"?>
<sst xmlns="http://schemas.openxmlformats.org/spreadsheetml/2006/main" count="54" uniqueCount="35">
  <si>
    <t>Patient 1:</t>
  </si>
  <si>
    <t>Patient 2:</t>
  </si>
  <si>
    <t>Baseline age values:</t>
  </si>
  <si>
    <t>Patient 1 age values:</t>
  </si>
  <si>
    <t>Patient 2 age values:</t>
  </si>
  <si>
    <t>Changes from baseline:</t>
  </si>
  <si>
    <t>Age</t>
  </si>
  <si>
    <t>F1</t>
  </si>
  <si>
    <t>F2</t>
  </si>
  <si>
    <t>Prev thoracotomy</t>
  </si>
  <si>
    <t>No</t>
  </si>
  <si>
    <t>Primary disease</t>
  </si>
  <si>
    <t>PF</t>
  </si>
  <si>
    <t>Difference with baseline:</t>
  </si>
  <si>
    <t>In hospital at reg</t>
  </si>
  <si>
    <t>tx age b1</t>
  </si>
  <si>
    <t>Tx xbeta MINUS AGE:</t>
  </si>
  <si>
    <t>tx age b2</t>
  </si>
  <si>
    <t>Tx xbeta age:</t>
  </si>
  <si>
    <t>tx age b3</t>
  </si>
  <si>
    <t>Tx xbeta:</t>
  </si>
  <si>
    <t>rem age b1</t>
  </si>
  <si>
    <t>Removal xbeta MINUS AGE:</t>
  </si>
  <si>
    <t>rem age b2</t>
  </si>
  <si>
    <t>Removal xbeta age:</t>
  </si>
  <si>
    <t>rem age b3</t>
  </si>
  <si>
    <t>Removal xbeta:</t>
  </si>
  <si>
    <t>dth age b1</t>
  </si>
  <si>
    <t>Death xbeta MINUS AGE:</t>
  </si>
  <si>
    <t>dth age b2</t>
  </si>
  <si>
    <t>Death xbeta age:</t>
  </si>
  <si>
    <t>dth age b3</t>
  </si>
  <si>
    <t>Death xbeta:</t>
  </si>
  <si>
    <t>What this is doing:</t>
  </si>
  <si>
    <t xml:space="preserve"> - Initially, all variables are set to baseline/reference values
 - For the two patients, start by identifying what variables are different from baseline (e.g. for patient 1, age, previous thoracotomy, and in hospital are different to the baseline) - these will be the variables that need to calculate the xbeta term for.  
 - The "Tx/Removal/Death xbeta MINUS AGE" value is the sum of the parameter estimates for the variables not equal to baseline excluding age, e.g. "Tx xbeta MINUS AGE" for patient 1 is a sum of the parameter estimate for previous thoracotomy=No and in hospital at reg=No.  Age is calculated separately as it is a spline term.
 - To calculate age: Cells K3 and L3 calculate the F1 and F2 functions for the baseline age (51 years) as defined previously.  Cells O3 and P3 do this for patient 1 and S3 and T3 for patient 2. The difference between the baseline Age, F1, and F2 values with the newly calculated values are taken (cells N4-P4 for patient 1, R4-T4 for patient 2). These are then multiplied and summed with the respective Betas (cells K9-19) depending on the model to give the xbeta age value.  This gives the value for the "Tx/Removal/Death xbeta age" term.
 - The final "Tx/Removal/Death xbeta" is given by summing the xbeta value for the "MINUS AGE" terms and age term. 
 - This final xbeta is then used in Sheet1 for the calculation of the adjusted baseline using the equation CIF = 1 - (1-CIF0)^exp(xbeta)  where CIF0 is the baseline term, for transplant, removal, and death.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</si>
</sst>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000"/>
  </numFmts>
  <fonts count="2" x14ac:knownFonts="1">
    <font>
      <sz val="12"/>
      <color theme="1"/>
      <name val="Calibri"/>
      <family val="2"/>
      <scheme val="minor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1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FE6F57-B530-4F41-BC85-1344D1DD91DB}">
  <dimension ref="A1:T29"/>
  <sheetViews>
    <sheetView tabSelected="1" workbookViewId="0">
      <selection activeCell="B11" sqref="B11"/>
    </sheetView>
  </sheetViews>
  <sheetFormatPr baseColWidth="10" defaultColWidth="8.83203125" defaultRowHeight="16" x14ac:dyDescent="0.2"/>
  <cols>
    <col min="1" max="1" width="24.1640625" bestFit="1" customWidth="1"/>
    <col min="5" max="5" width="24.1640625" bestFit="1" customWidth="1"/>
    <col min="10" max="10" width="10.33203125" customWidth="1"/>
    <col min="11" max="11" width="11.83203125" bestFit="1" customWidth="1"/>
    <col min="13" max="13" width="23.1640625" bestFit="1" customWidth="1"/>
  </cols>
  <sheetData>
    <row r="1" spans="1:20" x14ac:dyDescent="0.2">
      <c r="A1" s="1" t="s">
        <v>0</v>
      </c>
      <c r="E1" s="1" t="s">
        <v>1</v>
      </c>
      <c r="J1" t="s">
        <v>2</v>
      </c>
      <c r="N1" t="s">
        <v>3</v>
      </c>
      <c r="R1" t="s">
        <v>4</v>
      </c>
    </row>
    <row r="2" spans="1:20" x14ac:dyDescent="0.2">
      <c r="A2" t="s">
        <v>5</v>
      </c>
      <c r="E2" t="s">
        <v>5</v>
      </c>
      <c r="J2" t="s">
        <v>6</v>
      </c>
      <c r="K2" t="s">
        <v>7</v>
      </c>
      <c r="L2" t="s">
        <v>8</v>
      </c>
      <c r="N2" t="s">
        <v>6</v>
      </c>
      <c r="O2" t="s">
        <v>7</v>
      </c>
      <c r="P2" t="s">
        <v>8</v>
      </c>
      <c r="R2" t="s">
        <v>6</v>
      </c>
      <c r="S2" t="s">
        <v>7</v>
      </c>
      <c r="T2" t="s">
        <v>8</v>
      </c>
    </row>
    <row r="3" spans="1:20" x14ac:dyDescent="0.2">
      <c r="A3" t="s">
        <v>6</v>
      </c>
      <c r="B3">
        <v>69</v>
      </c>
      <c r="E3" t="s">
        <v>6</v>
      </c>
      <c r="F3">
        <v>60</v>
      </c>
      <c r="J3">
        <v>51</v>
      </c>
      <c r="K3">
        <f>((MAX((J3-21)^3,0)-MAX((J3-63)^3,0))/(63-21)) - ((MAX((J3-56)^3,0)-MAX((J3-63)^3,0))/(63-56))</f>
        <v>642.85714285714289</v>
      </c>
      <c r="L3">
        <f>((MAX((J3-44)^3,0)-MAX((J3-63)^3,0))/(63-44)) - ((MAX((J3-56)^3,0)-MAX((J3-63)^3,0))/(63-56))</f>
        <v>18.05263157894737</v>
      </c>
      <c r="N3">
        <v>69</v>
      </c>
      <c r="O3">
        <f>((MAX((N3-21)^3,0)-MAX((N3-63)^3,0))/(63-21)) - ((MAX((N3-56)^3,0)-MAX((N3-63)^3,0))/(63-56))</f>
        <v>2345</v>
      </c>
      <c r="P3">
        <f>((MAX((N3-44)^3,0)-MAX((N3-63)^3,0))/(63-44)) - ((MAX((N3-56)^3,0)-MAX((N3-63)^3,0))/(63-56))</f>
        <v>528</v>
      </c>
      <c r="R3">
        <v>60</v>
      </c>
      <c r="S3">
        <f>((MAX((R3-21)^3,0)-MAX((R3-63)^3,0))/(63-21)) - ((MAX((R3-56)^3,0)-MAX((R3-63)^3,0))/(63-56))</f>
        <v>1403.2142857142858</v>
      </c>
      <c r="T3">
        <f>((MAX((R3-44)^3,0)-MAX((R3-63)^3,0))/(63-44)) - ((MAX((R3-56)^3,0)-MAX((R3-63)^3,0))/(63-56))</f>
        <v>206.4360902255639</v>
      </c>
    </row>
    <row r="4" spans="1:20" x14ac:dyDescent="0.2">
      <c r="A4" t="s">
        <v>9</v>
      </c>
      <c r="B4" t="s">
        <v>10</v>
      </c>
      <c r="E4" t="s">
        <v>11</v>
      </c>
      <c r="F4" t="s">
        <v>12</v>
      </c>
      <c r="M4" s="1" t="s">
        <v>13</v>
      </c>
      <c r="N4">
        <f>N3-J3</f>
        <v>18</v>
      </c>
      <c r="O4">
        <f>O3-K3</f>
        <v>1702.1428571428571</v>
      </c>
      <c r="P4">
        <f t="shared" ref="P4" si="0">P3-L3</f>
        <v>509.9473684210526</v>
      </c>
      <c r="R4">
        <f>R3-J3</f>
        <v>9</v>
      </c>
      <c r="S4">
        <f>S3-K3</f>
        <v>760.35714285714289</v>
      </c>
      <c r="T4">
        <f>T3-L3</f>
        <v>188.38345864661653</v>
      </c>
    </row>
    <row r="5" spans="1:20" x14ac:dyDescent="0.2">
      <c r="A5" t="s">
        <v>14</v>
      </c>
      <c r="B5" t="s">
        <v>10</v>
      </c>
    </row>
    <row r="9" spans="1:20" x14ac:dyDescent="0.2">
      <c r="J9" t="s">
        <v>15</v>
      </c>
      <c r="K9" s="2">
        <v>5.0699999999999999E-3</v>
      </c>
    </row>
    <row r="10" spans="1:20" x14ac:dyDescent="0.2">
      <c r="A10" t="s">
        <v>16</v>
      </c>
      <c r="B10">
        <f>0.43406+0.28981</f>
        <v>0.72387000000000001</v>
      </c>
      <c r="E10" t="s">
        <v>16</v>
      </c>
      <c r="F10">
        <v>-0.26734000000000002</v>
      </c>
      <c r="J10" t="s">
        <v>17</v>
      </c>
      <c r="K10" s="3">
        <v>-4.2719999999999998E-4</v>
      </c>
    </row>
    <row r="11" spans="1:20" x14ac:dyDescent="0.2">
      <c r="A11" t="s">
        <v>18</v>
      </c>
      <c r="B11">
        <f>N4*K9+O4*K10+P4*K11</f>
        <v>0.34320351879699251</v>
      </c>
      <c r="E11" t="s">
        <v>18</v>
      </c>
      <c r="F11">
        <f>K9*R4+S4*K10+K11*T4</f>
        <v>8.2501669172932335E-2</v>
      </c>
      <c r="J11" t="s">
        <v>19</v>
      </c>
      <c r="K11" s="2">
        <v>1.92E-3</v>
      </c>
    </row>
    <row r="12" spans="1:20" x14ac:dyDescent="0.2">
      <c r="A12" t="s">
        <v>20</v>
      </c>
      <c r="B12">
        <f>B10+B11</f>
        <v>1.0670735187969926</v>
      </c>
      <c r="E12" t="s">
        <v>20</v>
      </c>
      <c r="F12">
        <f>F10+F11</f>
        <v>-0.18483833082706769</v>
      </c>
    </row>
    <row r="13" spans="1:20" x14ac:dyDescent="0.2">
      <c r="J13" t="s">
        <v>21</v>
      </c>
      <c r="K13" s="2">
        <v>4.4179999999999997E-2</v>
      </c>
    </row>
    <row r="14" spans="1:20" x14ac:dyDescent="0.2">
      <c r="A14" t="s">
        <v>22</v>
      </c>
      <c r="B14">
        <f>0.63101-0.32014</f>
        <v>0.31086999999999998</v>
      </c>
      <c r="E14" t="s">
        <v>22</v>
      </c>
      <c r="F14">
        <v>-2.026E-2</v>
      </c>
      <c r="J14" t="s">
        <v>23</v>
      </c>
      <c r="K14" s="2">
        <v>-1.1999999999999999E-3</v>
      </c>
    </row>
    <row r="15" spans="1:20" x14ac:dyDescent="0.2">
      <c r="A15" t="s">
        <v>24</v>
      </c>
      <c r="B15">
        <f>K13*N4+O4*K14+P4*K15</f>
        <v>0.58847909774436102</v>
      </c>
      <c r="E15" t="s">
        <v>24</v>
      </c>
      <c r="F15">
        <f>K13*R4+S4*K14+K15*T4</f>
        <v>0.16337187969924816</v>
      </c>
      <c r="J15" t="s">
        <v>25</v>
      </c>
      <c r="K15" s="2">
        <v>3.5999999999999999E-3</v>
      </c>
    </row>
    <row r="16" spans="1:20" x14ac:dyDescent="0.2">
      <c r="A16" t="s">
        <v>26</v>
      </c>
      <c r="B16">
        <f>B14+B15</f>
        <v>0.899349097744361</v>
      </c>
      <c r="E16" t="s">
        <v>26</v>
      </c>
      <c r="F16">
        <f>F14+F15</f>
        <v>0.14311187969924816</v>
      </c>
    </row>
    <row r="17" spans="1:11" x14ac:dyDescent="0.2">
      <c r="J17" t="s">
        <v>27</v>
      </c>
      <c r="K17" s="2">
        <v>-2.2259999999999999E-2</v>
      </c>
    </row>
    <row r="18" spans="1:11" x14ac:dyDescent="0.2">
      <c r="A18" t="s">
        <v>28</v>
      </c>
      <c r="B18">
        <f>-0.85586-0.14072</f>
        <v>-0.99658000000000002</v>
      </c>
      <c r="E18" t="s">
        <v>28</v>
      </c>
      <c r="F18">
        <v>1.00098</v>
      </c>
      <c r="J18" t="s">
        <v>29</v>
      </c>
      <c r="K18" s="2">
        <v>1.6199999999999999E-3</v>
      </c>
    </row>
    <row r="19" spans="1:11" x14ac:dyDescent="0.2">
      <c r="A19" t="s">
        <v>30</v>
      </c>
      <c r="B19">
        <f>N4*K17+O4*K18+P4*K19</f>
        <v>-0.64169909774436062</v>
      </c>
      <c r="E19" t="s">
        <v>30</v>
      </c>
      <c r="F19">
        <f>K17*R4+S4*K18+K19*T4</f>
        <v>-7.6256165413533639E-2</v>
      </c>
      <c r="J19" t="s">
        <v>31</v>
      </c>
      <c r="K19" s="2">
        <v>-5.8799999999999998E-3</v>
      </c>
    </row>
    <row r="20" spans="1:11" x14ac:dyDescent="0.2">
      <c r="A20" t="s">
        <v>32</v>
      </c>
      <c r="B20">
        <f>B18+B19</f>
        <v>-1.6382790977443606</v>
      </c>
      <c r="E20" t="s">
        <v>32</v>
      </c>
      <c r="F20">
        <f>F18+F19</f>
        <v>0.92472383458646634</v>
      </c>
    </row>
    <row r="24" spans="1:11" ht="17" thickBot="1" x14ac:dyDescent="0.25"/>
    <row r="25" spans="1:11" x14ac:dyDescent="0.2">
      <c r="A25" s="4" t="s">
        <v>33</v>
      </c>
      <c r="B25" s="5"/>
      <c r="C25" s="5"/>
      <c r="D25" s="5"/>
      <c r="E25" s="5"/>
      <c r="F25" s="5"/>
      <c r="G25" s="5"/>
      <c r="H25" s="5"/>
      <c r="I25" s="6"/>
    </row>
    <row r="26" spans="1:11" x14ac:dyDescent="0.2">
      <c r="A26" s="7" t="s">
        <v>34</v>
      </c>
      <c r="B26" s="8"/>
      <c r="C26" s="8"/>
      <c r="D26" s="8"/>
      <c r="E26" s="8"/>
      <c r="F26" s="8"/>
      <c r="G26" s="8"/>
      <c r="H26" s="8"/>
      <c r="I26" s="9"/>
    </row>
    <row r="27" spans="1:11" x14ac:dyDescent="0.2">
      <c r="A27" s="7"/>
      <c r="B27" s="8"/>
      <c r="C27" s="8"/>
      <c r="D27" s="8"/>
      <c r="E27" s="8"/>
      <c r="F27" s="8"/>
      <c r="G27" s="8"/>
      <c r="H27" s="8"/>
      <c r="I27" s="9"/>
    </row>
    <row r="28" spans="1:11" x14ac:dyDescent="0.2">
      <c r="A28" s="7"/>
      <c r="B28" s="8"/>
      <c r="C28" s="8"/>
      <c r="D28" s="8"/>
      <c r="E28" s="8"/>
      <c r="F28" s="8"/>
      <c r="G28" s="8"/>
      <c r="H28" s="8"/>
      <c r="I28" s="9"/>
    </row>
    <row r="29" spans="1:11" ht="51.75" customHeight="1" thickBot="1" x14ac:dyDescent="0.25">
      <c r="A29" s="10"/>
      <c r="B29" s="11"/>
      <c r="C29" s="11"/>
      <c r="D29" s="11"/>
      <c r="E29" s="11"/>
      <c r="F29" s="11"/>
      <c r="G29" s="11"/>
      <c r="H29" s="11"/>
      <c r="I29" s="12"/>
    </row>
  </sheetData>
  <mergeCells count="1">
    <mergeCell ref="A26:I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</dc:creator>
  <cp:lastModifiedBy>Mike</cp:lastModifiedBy>
  <dcterms:created xsi:type="dcterms:W3CDTF">2020-10-03T19:23:59Z</dcterms:created>
  <dcterms:modified xsi:type="dcterms:W3CDTF">2020-10-03T19:32:06Z</dcterms:modified>
</cp:coreProperties>
</file>