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veuclac-my.sharepoint.com/personal/ucahacp_ucl_ac_uk/Documents/PRAiS 2/"/>
    </mc:Choice>
  </mc:AlternateContent>
  <xr:revisionPtr revIDLastSave="61" documentId="8_{052E2B7D-317B-4FC0-A787-169E7B8463F5}" xr6:coauthVersionLast="41" xr6:coauthVersionMax="41" xr10:uidLastSave="{F2C2F650-B0D1-4A12-94FE-981D3A594A82}"/>
  <bookViews>
    <workbookView xWindow="41660" yWindow="3600" windowWidth="22140" windowHeight="16300" xr2:uid="{00000000-000D-0000-FFFF-FFFF00000000}"/>
  </bookViews>
  <sheets>
    <sheet name="Metric 2014_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I2" i="1" s="1"/>
  <c r="M2" i="1"/>
  <c r="L2" i="1"/>
  <c r="E41" i="1"/>
  <c r="H38" i="1"/>
  <c r="C39" i="1" l="1"/>
  <c r="C38" i="1"/>
  <c r="B37" i="1"/>
  <c r="B38" i="1" s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<sst xmlns="http://schemas.openxmlformats.org/spreadsheetml/2006/main" count="60" uniqueCount="44">
  <si>
    <t>HSC</t>
  </si>
  <si>
    <t>FRE</t>
  </si>
  <si>
    <t>GRL</t>
  </si>
  <si>
    <t>RHS</t>
  </si>
  <si>
    <t>BRC</t>
  </si>
  <si>
    <t>SGH</t>
  </si>
  <si>
    <t>OLS</t>
  </si>
  <si>
    <t>ACH</t>
  </si>
  <si>
    <t>LGI</t>
  </si>
  <si>
    <t>NHB</t>
  </si>
  <si>
    <t>GUY</t>
  </si>
  <si>
    <t>BCH</t>
  </si>
  <si>
    <t>GOS</t>
  </si>
  <si>
    <t>Number of surgical episodes</t>
  </si>
  <si>
    <t>Number of deaths</t>
  </si>
  <si>
    <t>Number of survivors</t>
  </si>
  <si>
    <t>Survival Rate</t>
  </si>
  <si>
    <t>lower 99.9% limit</t>
  </si>
  <si>
    <t>lower 97.5% limit</t>
  </si>
  <si>
    <t>upper 97.5% limit</t>
  </si>
  <si>
    <t>upper 99.9% limit</t>
  </si>
  <si>
    <t>Unit</t>
  </si>
  <si>
    <t>PRAiS Predicted survival rate</t>
  </si>
  <si>
    <t>survivors (99.9% lower  limit )</t>
  </si>
  <si>
    <t>survivors (97.5% lower  limit )</t>
  </si>
  <si>
    <t>survivors (97.5% upper  limit)</t>
  </si>
  <si>
    <t>survivors (99.9% upper  limit)</t>
  </si>
  <si>
    <t>Actual</t>
  </si>
  <si>
    <t>Predicted</t>
  </si>
  <si>
    <t>Average Risk</t>
  </si>
  <si>
    <t>Surgical</t>
  </si>
  <si>
    <t>Number of</t>
  </si>
  <si>
    <t>Number</t>
  </si>
  <si>
    <t>Actual/</t>
  </si>
  <si>
    <t>CL 99.9%</t>
  </si>
  <si>
    <t>CL 97.5%</t>
  </si>
  <si>
    <t>CL 2.5%</t>
  </si>
  <si>
    <t>CL 0.1%</t>
  </si>
  <si>
    <t>Survival</t>
  </si>
  <si>
    <t>per case</t>
  </si>
  <si>
    <t>Episodes</t>
  </si>
  <si>
    <t>survivors</t>
  </si>
  <si>
    <t>of deaths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</si>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</sst>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7" formatCode="0.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0" fillId="0" borderId="0" xfId="0" applyAlignment="1">
      <alignment wrapText="1"/>
    </xf>
    <xf numFmtId="0" fontId="16" fillId="33" borderId="10" xfId="15" applyFont="1" applyFill="1" applyBorder="1" applyAlignment="1">
      <alignment vertical="center"/>
    </xf>
    <xf numFmtId="0" fontId="16" fillId="33" borderId="10" xfId="15" applyNumberFormat="1" applyFont="1" applyFill="1" applyBorder="1" applyAlignment="1">
      <alignment vertical="center" wrapText="1"/>
    </xf>
    <xf numFmtId="0" fontId="13" fillId="13" borderId="10" xfId="22" applyFont="1" applyBorder="1" applyAlignment="1">
      <alignment vertical="center" wrapText="1"/>
    </xf>
    <xf numFmtId="0" fontId="16" fillId="33" borderId="10" xfId="15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/>
    <xf numFmtId="0" fontId="13" fillId="34" borderId="10" xfId="7" applyFont="1" applyFill="1" applyBorder="1" applyAlignment="1">
      <alignment horizontal="center" vertical="center" wrapText="1"/>
    </xf>
    <xf numFmtId="0" fontId="13" fillId="34" borderId="10" xfId="7" applyFont="1" applyFill="1" applyBorder="1" applyAlignment="1">
      <alignment wrapText="1"/>
    </xf>
    <xf numFmtId="165" fontId="0" fillId="0" borderId="10" xfId="0" applyNumberFormat="1" applyBorder="1" applyAlignment="1">
      <alignment horizontal="center"/>
    </xf>
    <xf numFmtId="0" fontId="13" fillId="34" borderId="10" xfId="7" applyFont="1" applyFill="1" applyBorder="1" applyAlignment="1">
      <alignment horizontal="center" vertical="center"/>
    </xf>
    <xf numFmtId="0" fontId="13" fillId="34" borderId="10" xfId="7" applyFont="1" applyFill="1" applyBorder="1" applyAlignment="1">
      <alignment vertical="center"/>
    </xf>
    <xf numFmtId="167" fontId="0" fillId="0" borderId="0" xfId="0" applyNumberFormat="1" applyAlignment="1">
      <alignment horizontal="center"/>
    </xf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1"/>
  <sheetViews>
    <sheetView tabSelected="1" zoomScale="80" zoomScaleNormal="80" workbookViewId="0">
      <selection activeCell="J41" sqref="J41"/>
    </sheetView>
  </sheetViews>
  <sheetFormatPr defaultRowHeight="14.25" x14ac:dyDescent="0.45"/>
  <cols>
    <col min="2" max="2" width="16.1328125" customWidth="1"/>
    <col min="3" max="4" width="16.1328125" style="3" customWidth="1"/>
    <col min="5" max="5" width="16.1328125" style="4" customWidth="1"/>
    <col min="6" max="6" width="16.1328125" style="5" customWidth="1"/>
    <col min="7" max="11" width="16.1328125" style="2" customWidth="1"/>
    <col min="12" max="12" width="13.86328125" customWidth="1"/>
    <col min="13" max="13" width="13.1328125" customWidth="1"/>
    <col min="14" max="14" width="13.86328125" customWidth="1"/>
    <col min="15" max="15" width="12.1328125" customWidth="1"/>
  </cols>
  <sheetData>
    <row r="1" spans="1:16" ht="58.5" customHeight="1" x14ac:dyDescent="0.45">
      <c r="A1" s="8" t="s">
        <v>21</v>
      </c>
      <c r="B1" s="9" t="s">
        <v>13</v>
      </c>
      <c r="C1" s="10" t="s">
        <v>14</v>
      </c>
      <c r="D1" s="10" t="s">
        <v>15</v>
      </c>
      <c r="E1" s="10" t="s">
        <v>16</v>
      </c>
      <c r="F1" s="11" t="s">
        <v>22</v>
      </c>
      <c r="G1" s="10" t="s">
        <v>17</v>
      </c>
      <c r="H1" s="10" t="s">
        <v>18</v>
      </c>
      <c r="I1" s="10" t="s">
        <v>19</v>
      </c>
      <c r="J1" s="10" t="s">
        <v>20</v>
      </c>
      <c r="K1" s="7"/>
      <c r="L1" s="7" t="s">
        <v>23</v>
      </c>
      <c r="M1" s="7" t="s">
        <v>24</v>
      </c>
      <c r="N1" s="7" t="s">
        <v>25</v>
      </c>
      <c r="O1" s="7" t="s">
        <v>26</v>
      </c>
      <c r="P1" s="7"/>
    </row>
    <row r="2" spans="1:16" x14ac:dyDescent="0.45">
      <c r="A2" s="6" t="s">
        <v>0</v>
      </c>
      <c r="B2" s="12">
        <v>210</v>
      </c>
      <c r="C2" s="12">
        <v>8</v>
      </c>
      <c r="D2" s="12">
        <v>202</v>
      </c>
      <c r="E2" s="13">
        <v>0.96189999999999998</v>
      </c>
      <c r="F2" s="13">
        <v>0.98309999999999997</v>
      </c>
      <c r="G2" s="13">
        <f>L2/B2</f>
        <v>0.94761904761904747</v>
      </c>
      <c r="H2" s="13">
        <f>M2/B2</f>
        <v>0.96190476190476226</v>
      </c>
      <c r="I2" s="13">
        <f>MIN(1,N2/B2)</f>
        <v>1</v>
      </c>
      <c r="J2" s="13">
        <f>MIN(1,O2/B2)</f>
        <v>1</v>
      </c>
      <c r="K2" s="1"/>
      <c r="L2" s="20">
        <f>I21*C21*E21</f>
        <v>198.99999999999997</v>
      </c>
      <c r="M2" s="20">
        <f>J21*C21*E21</f>
        <v>202.00000000000009</v>
      </c>
      <c r="N2" s="20">
        <f>K21*E21*C21</f>
        <v>210.00000000000091</v>
      </c>
      <c r="O2" s="20">
        <f>L21*E21*C21</f>
        <v>210.00000000000091</v>
      </c>
    </row>
    <row r="3" spans="1:16" x14ac:dyDescent="0.45">
      <c r="A3" s="6" t="s">
        <v>1</v>
      </c>
      <c r="B3" s="12">
        <v>681</v>
      </c>
      <c r="C3" s="12">
        <v>12</v>
      </c>
      <c r="D3" s="12">
        <v>669</v>
      </c>
      <c r="E3" s="13">
        <v>0.98240000000000005</v>
      </c>
      <c r="F3" s="13">
        <v>0.9738</v>
      </c>
      <c r="G3" s="13">
        <f t="shared" ref="G3:G14" si="0">L3/B3</f>
        <v>0.9530102790014684</v>
      </c>
      <c r="H3" s="13">
        <f t="shared" ref="H3:H14" si="1">M3/B3</f>
        <v>0.96182085168869313</v>
      </c>
      <c r="I3" s="13">
        <f t="shared" ref="I3:I14" si="2">MIN(1,N3/B3)</f>
        <v>0.98531571218795622</v>
      </c>
      <c r="J3" s="13">
        <f t="shared" ref="J3:J14" si="3">MIN(1,O3/B3)</f>
        <v>0.99118942731277837</v>
      </c>
      <c r="K3" s="1"/>
      <c r="L3" s="20">
        <f t="shared" ref="L3:L14" si="4">I22*C22*E22</f>
        <v>649</v>
      </c>
      <c r="M3" s="20">
        <f t="shared" ref="M3:M14" si="5">J22*C22*E22</f>
        <v>655</v>
      </c>
      <c r="N3" s="20">
        <f t="shared" ref="N3:N14" si="6">K22*E22*C22</f>
        <v>670.99999999999818</v>
      </c>
      <c r="O3" s="20">
        <f t="shared" ref="O3:O14" si="7">L22*E22*C22</f>
        <v>675.00000000000205</v>
      </c>
      <c r="P3" s="5"/>
    </row>
    <row r="4" spans="1:16" x14ac:dyDescent="0.45">
      <c r="A4" s="6" t="s">
        <v>2</v>
      </c>
      <c r="B4" s="12">
        <v>769</v>
      </c>
      <c r="C4" s="12">
        <v>5</v>
      </c>
      <c r="D4" s="12">
        <v>764</v>
      </c>
      <c r="E4" s="13">
        <v>0.99350000000000005</v>
      </c>
      <c r="F4" s="13">
        <v>0.98060000000000003</v>
      </c>
      <c r="G4" s="13">
        <f t="shared" si="0"/>
        <v>0.96358907672301675</v>
      </c>
      <c r="H4" s="13">
        <f t="shared" si="1"/>
        <v>0.97009102730819274</v>
      </c>
      <c r="I4" s="13">
        <f t="shared" si="2"/>
        <v>0.98959687906371896</v>
      </c>
      <c r="J4" s="13">
        <f t="shared" si="3"/>
        <v>0.99349804941482078</v>
      </c>
      <c r="K4" s="1"/>
      <c r="L4" s="20">
        <f t="shared" si="4"/>
        <v>740.99999999999989</v>
      </c>
      <c r="M4" s="20">
        <f t="shared" si="5"/>
        <v>746.00000000000023</v>
      </c>
      <c r="N4" s="20">
        <f t="shared" si="6"/>
        <v>760.99999999999989</v>
      </c>
      <c r="O4" s="20">
        <f t="shared" si="7"/>
        <v>763.99999999999716</v>
      </c>
      <c r="P4" s="5"/>
    </row>
    <row r="5" spans="1:16" x14ac:dyDescent="0.45">
      <c r="A5" s="6" t="s">
        <v>3</v>
      </c>
      <c r="B5" s="12">
        <v>718</v>
      </c>
      <c r="C5" s="12">
        <v>13</v>
      </c>
      <c r="D5" s="12">
        <v>705</v>
      </c>
      <c r="E5" s="13">
        <v>0.9819</v>
      </c>
      <c r="F5" s="13">
        <v>0.98350000000000004</v>
      </c>
      <c r="G5" s="13">
        <f t="shared" si="0"/>
        <v>0.96657381615598881</v>
      </c>
      <c r="H5" s="13">
        <f t="shared" si="1"/>
        <v>0.9735376044568248</v>
      </c>
      <c r="I5" s="13">
        <f t="shared" si="2"/>
        <v>0.99164345403900123</v>
      </c>
      <c r="J5" s="13">
        <f t="shared" si="3"/>
        <v>0.99582172701950022</v>
      </c>
      <c r="K5" s="1"/>
      <c r="L5" s="20">
        <f t="shared" si="4"/>
        <v>694</v>
      </c>
      <c r="M5" s="20">
        <f t="shared" si="5"/>
        <v>699.00000000000023</v>
      </c>
      <c r="N5" s="20">
        <f t="shared" si="6"/>
        <v>712.00000000000284</v>
      </c>
      <c r="O5" s="20">
        <f t="shared" si="7"/>
        <v>715.00000000000114</v>
      </c>
      <c r="P5" s="5"/>
    </row>
    <row r="6" spans="1:16" x14ac:dyDescent="0.45">
      <c r="A6" s="6" t="s">
        <v>4</v>
      </c>
      <c r="B6" s="12">
        <v>868</v>
      </c>
      <c r="C6" s="12">
        <v>9</v>
      </c>
      <c r="D6" s="12">
        <v>859</v>
      </c>
      <c r="E6" s="13">
        <v>0.98960000000000004</v>
      </c>
      <c r="F6" s="13">
        <v>0.97850000000000004</v>
      </c>
      <c r="G6" s="13">
        <f t="shared" si="0"/>
        <v>0.96198156682027636</v>
      </c>
      <c r="H6" s="13">
        <f t="shared" si="1"/>
        <v>0.96889400921659008</v>
      </c>
      <c r="I6" s="13">
        <f t="shared" si="2"/>
        <v>0.98732718894009319</v>
      </c>
      <c r="J6" s="13">
        <f t="shared" si="3"/>
        <v>0.99193548387097086</v>
      </c>
      <c r="K6" s="1"/>
      <c r="L6" s="20">
        <f t="shared" si="4"/>
        <v>834.99999999999989</v>
      </c>
      <c r="M6" s="20">
        <f t="shared" si="5"/>
        <v>841.00000000000023</v>
      </c>
      <c r="N6" s="20">
        <f t="shared" si="6"/>
        <v>857.00000000000091</v>
      </c>
      <c r="O6" s="20">
        <f t="shared" si="7"/>
        <v>861.00000000000273</v>
      </c>
      <c r="P6" s="5"/>
    </row>
    <row r="7" spans="1:16" x14ac:dyDescent="0.45">
      <c r="A7" s="6" t="s">
        <v>5</v>
      </c>
      <c r="B7" s="12">
        <v>964</v>
      </c>
      <c r="C7" s="12">
        <v>17</v>
      </c>
      <c r="D7" s="12">
        <v>947</v>
      </c>
      <c r="E7" s="13">
        <v>0.98240000000000005</v>
      </c>
      <c r="F7" s="13">
        <v>0.98009999999999997</v>
      </c>
      <c r="G7" s="13">
        <f t="shared" si="0"/>
        <v>0.96473029045643166</v>
      </c>
      <c r="H7" s="13">
        <f t="shared" si="1"/>
        <v>0.97095435684647347</v>
      </c>
      <c r="I7" s="13">
        <f t="shared" si="2"/>
        <v>0.98858921161825863</v>
      </c>
      <c r="J7" s="13">
        <f t="shared" si="3"/>
        <v>0.99273858921161506</v>
      </c>
      <c r="K7" s="1"/>
      <c r="L7" s="20">
        <f t="shared" si="4"/>
        <v>930.00000000000011</v>
      </c>
      <c r="M7" s="20">
        <f t="shared" si="5"/>
        <v>936.00000000000045</v>
      </c>
      <c r="N7" s="20">
        <f t="shared" si="6"/>
        <v>953.00000000000136</v>
      </c>
      <c r="O7" s="20">
        <f t="shared" si="7"/>
        <v>956.99999999999693</v>
      </c>
      <c r="P7" s="5"/>
    </row>
    <row r="8" spans="1:16" x14ac:dyDescent="0.45">
      <c r="A8" s="6" t="s">
        <v>6</v>
      </c>
      <c r="B8" s="12">
        <v>906</v>
      </c>
      <c r="C8" s="12">
        <v>15</v>
      </c>
      <c r="D8" s="12">
        <v>891</v>
      </c>
      <c r="E8" s="13">
        <v>0.98340000000000005</v>
      </c>
      <c r="F8" s="13">
        <v>0.97929999999999995</v>
      </c>
      <c r="G8" s="13">
        <f t="shared" si="0"/>
        <v>0.96357615894039772</v>
      </c>
      <c r="H8" s="13">
        <f t="shared" si="1"/>
        <v>0.96909492273730657</v>
      </c>
      <c r="I8" s="13">
        <f t="shared" si="2"/>
        <v>0.98785871964679783</v>
      </c>
      <c r="J8" s="13">
        <f t="shared" si="3"/>
        <v>0.99227373068432179</v>
      </c>
      <c r="K8" s="1"/>
      <c r="L8" s="20">
        <f t="shared" si="4"/>
        <v>873.00000000000034</v>
      </c>
      <c r="M8" s="20">
        <f t="shared" si="5"/>
        <v>877.99999999999977</v>
      </c>
      <c r="N8" s="20">
        <f t="shared" si="6"/>
        <v>894.99999999999886</v>
      </c>
      <c r="O8" s="20">
        <f t="shared" si="7"/>
        <v>898.99999999999557</v>
      </c>
      <c r="P8" s="5"/>
    </row>
    <row r="9" spans="1:16" x14ac:dyDescent="0.45">
      <c r="A9" s="6" t="s">
        <v>7</v>
      </c>
      <c r="B9" s="12">
        <v>1027</v>
      </c>
      <c r="C9" s="12">
        <v>11</v>
      </c>
      <c r="D9" s="12">
        <v>1016</v>
      </c>
      <c r="E9" s="13">
        <v>0.98929999999999996</v>
      </c>
      <c r="F9" s="13">
        <v>0.97870000000000001</v>
      </c>
      <c r="G9" s="13">
        <f t="shared" si="0"/>
        <v>0.96397273612463519</v>
      </c>
      <c r="H9" s="13">
        <f t="shared" si="1"/>
        <v>0.96981499513145097</v>
      </c>
      <c r="I9" s="13">
        <f t="shared" si="2"/>
        <v>0.98734177215189545</v>
      </c>
      <c r="J9" s="13">
        <f t="shared" si="3"/>
        <v>0.99123661148977105</v>
      </c>
      <c r="K9" s="1"/>
      <c r="L9" s="20">
        <f t="shared" si="4"/>
        <v>990.00000000000034</v>
      </c>
      <c r="M9" s="20">
        <f t="shared" si="5"/>
        <v>996.00000000000011</v>
      </c>
      <c r="N9" s="20">
        <f t="shared" si="6"/>
        <v>1013.9999999999966</v>
      </c>
      <c r="O9" s="20">
        <f t="shared" si="7"/>
        <v>1017.9999999999949</v>
      </c>
      <c r="P9" s="5"/>
    </row>
    <row r="10" spans="1:16" x14ac:dyDescent="0.45">
      <c r="A10" s="6" t="s">
        <v>8</v>
      </c>
      <c r="B10" s="12">
        <v>984</v>
      </c>
      <c r="C10" s="12">
        <v>12</v>
      </c>
      <c r="D10" s="12">
        <v>972</v>
      </c>
      <c r="E10" s="13">
        <v>0.98780000000000001</v>
      </c>
      <c r="F10" s="13">
        <v>0.98319999999999996</v>
      </c>
      <c r="G10" s="13">
        <f t="shared" si="0"/>
        <v>0.9695121951219513</v>
      </c>
      <c r="H10" s="13">
        <f t="shared" si="1"/>
        <v>0.97459349593495981</v>
      </c>
      <c r="I10" s="13">
        <f t="shared" si="2"/>
        <v>0.99085365853658403</v>
      </c>
      <c r="J10" s="13">
        <f t="shared" si="3"/>
        <v>0.99390243902439479</v>
      </c>
      <c r="K10" s="1"/>
      <c r="L10" s="20">
        <f t="shared" si="4"/>
        <v>954.00000000000011</v>
      </c>
      <c r="M10" s="20">
        <f t="shared" si="5"/>
        <v>959.00000000000045</v>
      </c>
      <c r="N10" s="20">
        <f t="shared" si="6"/>
        <v>974.99999999999864</v>
      </c>
      <c r="O10" s="20">
        <f t="shared" si="7"/>
        <v>978.00000000000443</v>
      </c>
      <c r="P10" s="5"/>
    </row>
    <row r="11" spans="1:16" x14ac:dyDescent="0.45">
      <c r="A11" s="6" t="s">
        <v>9</v>
      </c>
      <c r="B11" s="12">
        <v>1002</v>
      </c>
      <c r="C11" s="12">
        <v>21</v>
      </c>
      <c r="D11" s="12">
        <v>981</v>
      </c>
      <c r="E11" s="13">
        <v>0.97899999999999998</v>
      </c>
      <c r="F11" s="13">
        <v>0.97989999999999999</v>
      </c>
      <c r="G11" s="13">
        <f t="shared" si="0"/>
        <v>0.96506986027944086</v>
      </c>
      <c r="H11" s="13">
        <f t="shared" si="1"/>
        <v>0.97105788423153727</v>
      </c>
      <c r="I11" s="13">
        <f t="shared" si="2"/>
        <v>0.98802395209581007</v>
      </c>
      <c r="J11" s="13">
        <f t="shared" si="3"/>
        <v>0.99201596806387293</v>
      </c>
      <c r="K11" s="1"/>
      <c r="L11" s="20">
        <f t="shared" si="4"/>
        <v>966.99999999999977</v>
      </c>
      <c r="M11" s="20">
        <f t="shared" si="5"/>
        <v>973.00000000000034</v>
      </c>
      <c r="N11" s="20">
        <f t="shared" si="6"/>
        <v>990.00000000000171</v>
      </c>
      <c r="O11" s="20">
        <f t="shared" si="7"/>
        <v>994.00000000000068</v>
      </c>
      <c r="P11" s="5"/>
    </row>
    <row r="12" spans="1:16" x14ac:dyDescent="0.45">
      <c r="A12" s="6" t="s">
        <v>10</v>
      </c>
      <c r="B12" s="12">
        <v>1226</v>
      </c>
      <c r="C12" s="12">
        <v>33</v>
      </c>
      <c r="D12" s="12">
        <v>1193</v>
      </c>
      <c r="E12" s="13">
        <v>0.97309999999999997</v>
      </c>
      <c r="F12" s="13">
        <v>0.97589999999999999</v>
      </c>
      <c r="G12" s="13">
        <f t="shared" si="0"/>
        <v>0.96166394779771647</v>
      </c>
      <c r="H12" s="13">
        <f t="shared" si="1"/>
        <v>0.96737357259380075</v>
      </c>
      <c r="I12" s="13">
        <f t="shared" si="2"/>
        <v>0.98368678629690509</v>
      </c>
      <c r="J12" s="13">
        <f t="shared" si="3"/>
        <v>0.98858075040783</v>
      </c>
      <c r="K12" s="1"/>
      <c r="L12" s="20">
        <f t="shared" si="4"/>
        <v>1179.0000000000005</v>
      </c>
      <c r="M12" s="20">
        <f t="shared" si="5"/>
        <v>1185.9999999999998</v>
      </c>
      <c r="N12" s="20">
        <f t="shared" si="6"/>
        <v>1206.0000000000057</v>
      </c>
      <c r="O12" s="20">
        <f t="shared" si="7"/>
        <v>1211.9999999999995</v>
      </c>
      <c r="P12" s="5"/>
    </row>
    <row r="13" spans="1:16" x14ac:dyDescent="0.45">
      <c r="A13" s="6" t="s">
        <v>11</v>
      </c>
      <c r="B13" s="12">
        <v>1361</v>
      </c>
      <c r="C13" s="12">
        <v>33</v>
      </c>
      <c r="D13" s="12">
        <v>1328</v>
      </c>
      <c r="E13" s="13">
        <v>0.9758</v>
      </c>
      <c r="F13" s="13">
        <v>0.97060000000000002</v>
      </c>
      <c r="G13" s="13">
        <f t="shared" si="0"/>
        <v>0.9551800146950773</v>
      </c>
      <c r="H13" s="13">
        <f t="shared" si="1"/>
        <v>0.96105804555473928</v>
      </c>
      <c r="I13" s="13">
        <f t="shared" si="2"/>
        <v>0.9794268919911846</v>
      </c>
      <c r="J13" s="13">
        <f t="shared" si="3"/>
        <v>0.98383541513592676</v>
      </c>
      <c r="K13" s="1"/>
      <c r="L13" s="20">
        <f t="shared" si="4"/>
        <v>1300.0000000000002</v>
      </c>
      <c r="M13" s="20">
        <f t="shared" si="5"/>
        <v>1308.0000000000002</v>
      </c>
      <c r="N13" s="20">
        <f t="shared" si="6"/>
        <v>1333.0000000000023</v>
      </c>
      <c r="O13" s="20">
        <f t="shared" si="7"/>
        <v>1338.9999999999964</v>
      </c>
      <c r="P13" s="5"/>
    </row>
    <row r="14" spans="1:16" x14ac:dyDescent="0.45">
      <c r="A14" s="6" t="s">
        <v>12</v>
      </c>
      <c r="B14" s="12">
        <v>1812</v>
      </c>
      <c r="C14" s="12">
        <v>12</v>
      </c>
      <c r="D14" s="12">
        <v>1800</v>
      </c>
      <c r="E14" s="13">
        <v>0.99339999999999995</v>
      </c>
      <c r="F14" s="13">
        <v>0.98250000000000004</v>
      </c>
      <c r="G14" s="13">
        <f t="shared" si="0"/>
        <v>0.97240618101545284</v>
      </c>
      <c r="H14" s="13">
        <f t="shared" si="1"/>
        <v>0.97626931567328901</v>
      </c>
      <c r="I14" s="13">
        <f t="shared" si="2"/>
        <v>0.98841059602648973</v>
      </c>
      <c r="J14" s="13">
        <f t="shared" si="3"/>
        <v>0.99116997792494832</v>
      </c>
      <c r="K14" s="1"/>
      <c r="L14" s="20">
        <f t="shared" si="4"/>
        <v>1762.0000000000005</v>
      </c>
      <c r="M14" s="20">
        <f t="shared" si="5"/>
        <v>1768.9999999999998</v>
      </c>
      <c r="N14" s="20">
        <f t="shared" si="6"/>
        <v>1790.9999999999993</v>
      </c>
      <c r="O14" s="20">
        <f t="shared" si="7"/>
        <v>1796.0000000000064</v>
      </c>
      <c r="P14" s="5"/>
    </row>
    <row r="18" spans="1:13" x14ac:dyDescent="0.45">
      <c r="A18" s="19" t="s">
        <v>21</v>
      </c>
      <c r="B18" s="15" t="s">
        <v>27</v>
      </c>
      <c r="C18" s="15" t="s">
        <v>28</v>
      </c>
      <c r="D18" s="15" t="s">
        <v>29</v>
      </c>
      <c r="E18" s="15" t="s">
        <v>30</v>
      </c>
      <c r="F18" s="15" t="s">
        <v>31</v>
      </c>
      <c r="G18" s="15" t="s">
        <v>32</v>
      </c>
      <c r="H18" s="15" t="s">
        <v>33</v>
      </c>
      <c r="I18" s="18" t="s">
        <v>34</v>
      </c>
      <c r="J18" s="18" t="s">
        <v>35</v>
      </c>
      <c r="K18" s="18" t="s">
        <v>36</v>
      </c>
      <c r="L18" s="18" t="s">
        <v>37</v>
      </c>
    </row>
    <row r="19" spans="1:13" x14ac:dyDescent="0.45">
      <c r="A19" s="19"/>
      <c r="B19" s="15" t="s">
        <v>38</v>
      </c>
      <c r="C19" s="15" t="s">
        <v>38</v>
      </c>
      <c r="D19" s="15" t="s">
        <v>39</v>
      </c>
      <c r="E19" s="15" t="s">
        <v>40</v>
      </c>
      <c r="F19" s="15" t="s">
        <v>41</v>
      </c>
      <c r="G19" s="15" t="s">
        <v>42</v>
      </c>
      <c r="H19" s="15" t="s">
        <v>43</v>
      </c>
      <c r="I19" s="18"/>
      <c r="J19" s="18"/>
      <c r="K19" s="18"/>
      <c r="L19" s="18"/>
    </row>
    <row r="20" spans="1:13" x14ac:dyDescent="0.45">
      <c r="A20" s="19"/>
      <c r="B20" s="16"/>
      <c r="C20" s="16"/>
      <c r="D20" s="16"/>
      <c r="E20" s="16"/>
      <c r="F20" s="16"/>
      <c r="G20" s="16"/>
      <c r="H20" s="15" t="s">
        <v>38</v>
      </c>
      <c r="I20" s="18"/>
      <c r="J20" s="18"/>
      <c r="K20" s="18"/>
      <c r="L20" s="18"/>
    </row>
    <row r="21" spans="1:13" x14ac:dyDescent="0.45">
      <c r="A21" s="14" t="s">
        <v>0</v>
      </c>
      <c r="B21" s="13">
        <v>0.96189999999999998</v>
      </c>
      <c r="C21" s="13">
        <v>0.98309999999999997</v>
      </c>
      <c r="D21" s="13">
        <v>1.6899999999999998E-2</v>
      </c>
      <c r="E21" s="12">
        <v>210</v>
      </c>
      <c r="F21" s="12">
        <v>202</v>
      </c>
      <c r="G21" s="12">
        <v>8</v>
      </c>
      <c r="H21" s="12">
        <v>0.97840000000000005</v>
      </c>
      <c r="I21" s="17">
        <v>0.96390911160517501</v>
      </c>
      <c r="J21" s="17">
        <v>0.97844040474495197</v>
      </c>
      <c r="K21" s="17">
        <v>1.01719051978436</v>
      </c>
      <c r="L21" s="17">
        <v>1.01719051978436</v>
      </c>
    </row>
    <row r="22" spans="1:13" x14ac:dyDescent="0.45">
      <c r="A22" s="14" t="s">
        <v>1</v>
      </c>
      <c r="B22" s="13">
        <v>0.98240000000000005</v>
      </c>
      <c r="C22" s="13">
        <v>0.9738</v>
      </c>
      <c r="D22" s="13">
        <v>2.6200000000000001E-2</v>
      </c>
      <c r="E22" s="12">
        <v>681</v>
      </c>
      <c r="F22" s="12">
        <v>669</v>
      </c>
      <c r="G22" s="12">
        <v>12</v>
      </c>
      <c r="H22" s="12">
        <v>1.0087999999999999</v>
      </c>
      <c r="I22" s="17">
        <v>0.97865093345806997</v>
      </c>
      <c r="J22" s="17">
        <v>0.98769855379820604</v>
      </c>
      <c r="K22" s="17">
        <v>1.0118255413719</v>
      </c>
      <c r="L22" s="17">
        <v>1.0178572882653301</v>
      </c>
      <c r="M22" s="5"/>
    </row>
    <row r="23" spans="1:13" x14ac:dyDescent="0.45">
      <c r="A23" s="14" t="s">
        <v>2</v>
      </c>
      <c r="B23" s="13">
        <v>0.99350000000000005</v>
      </c>
      <c r="C23" s="13">
        <v>0.98060000000000003</v>
      </c>
      <c r="D23" s="13">
        <v>1.9400000000000001E-2</v>
      </c>
      <c r="E23" s="12">
        <v>769</v>
      </c>
      <c r="F23" s="12">
        <v>764</v>
      </c>
      <c r="G23" s="12">
        <v>5</v>
      </c>
      <c r="H23" s="12">
        <v>1.0132000000000001</v>
      </c>
      <c r="I23" s="17">
        <v>0.98265253591986201</v>
      </c>
      <c r="J23" s="17">
        <v>0.98928311983295203</v>
      </c>
      <c r="K23" s="17">
        <v>1.00917487157222</v>
      </c>
      <c r="L23" s="17">
        <v>1.0131532219200701</v>
      </c>
      <c r="M23" s="5"/>
    </row>
    <row r="24" spans="1:13" x14ac:dyDescent="0.45">
      <c r="A24" s="14" t="s">
        <v>3</v>
      </c>
      <c r="B24" s="13">
        <v>0.9819</v>
      </c>
      <c r="C24" s="13">
        <v>0.98350000000000004</v>
      </c>
      <c r="D24" s="13">
        <v>1.6500000000000001E-2</v>
      </c>
      <c r="E24" s="12">
        <v>718</v>
      </c>
      <c r="F24" s="12">
        <v>705</v>
      </c>
      <c r="G24" s="12">
        <v>13</v>
      </c>
      <c r="H24" s="12">
        <v>0.99839999999999995</v>
      </c>
      <c r="I24" s="17">
        <v>0.98278984865885999</v>
      </c>
      <c r="J24" s="17">
        <v>0.98987046716504801</v>
      </c>
      <c r="K24" s="17">
        <v>1.0082800752811401</v>
      </c>
      <c r="L24" s="17">
        <v>1.0125284463848501</v>
      </c>
      <c r="M24" s="5"/>
    </row>
    <row r="25" spans="1:13" x14ac:dyDescent="0.45">
      <c r="A25" s="14" t="s">
        <v>4</v>
      </c>
      <c r="B25" s="13">
        <v>0.98960000000000004</v>
      </c>
      <c r="C25" s="13">
        <v>0.97850000000000004</v>
      </c>
      <c r="D25" s="13">
        <v>2.1499999999999998E-2</v>
      </c>
      <c r="E25" s="12">
        <v>868</v>
      </c>
      <c r="F25" s="12">
        <v>859</v>
      </c>
      <c r="G25" s="12">
        <v>9</v>
      </c>
      <c r="H25" s="12">
        <v>1.0113000000000001</v>
      </c>
      <c r="I25" s="17">
        <v>0.98311861708766102</v>
      </c>
      <c r="J25" s="17">
        <v>0.99018294247990801</v>
      </c>
      <c r="K25" s="17">
        <v>1.0090211435259</v>
      </c>
      <c r="L25" s="17">
        <v>1.0137306937874</v>
      </c>
      <c r="M25" s="5"/>
    </row>
    <row r="26" spans="1:13" x14ac:dyDescent="0.45">
      <c r="A26" s="14" t="s">
        <v>5</v>
      </c>
      <c r="B26" s="13">
        <v>0.98240000000000005</v>
      </c>
      <c r="C26" s="13">
        <v>0.98009999999999997</v>
      </c>
      <c r="D26" s="13">
        <v>1.9900000000000001E-2</v>
      </c>
      <c r="E26" s="12">
        <v>964</v>
      </c>
      <c r="F26" s="12">
        <v>947</v>
      </c>
      <c r="G26" s="12">
        <v>17</v>
      </c>
      <c r="H26" s="12">
        <v>1.0023</v>
      </c>
      <c r="I26" s="17">
        <v>0.984318223096043</v>
      </c>
      <c r="J26" s="17">
        <v>0.99066866324504999</v>
      </c>
      <c r="K26" s="17">
        <v>1.00866157700057</v>
      </c>
      <c r="L26" s="17">
        <v>1.0128952037665699</v>
      </c>
      <c r="M26" s="5"/>
    </row>
    <row r="27" spans="1:13" x14ac:dyDescent="0.45">
      <c r="A27" s="14" t="s">
        <v>6</v>
      </c>
      <c r="B27" s="13">
        <v>0.98340000000000005</v>
      </c>
      <c r="C27" s="13">
        <v>0.97929999999999995</v>
      </c>
      <c r="D27" s="13">
        <v>2.07E-2</v>
      </c>
      <c r="E27" s="12">
        <v>906</v>
      </c>
      <c r="F27" s="12">
        <v>891</v>
      </c>
      <c r="G27" s="12">
        <v>15</v>
      </c>
      <c r="H27" s="12">
        <v>1.0042</v>
      </c>
      <c r="I27" s="17">
        <v>0.98394379550740096</v>
      </c>
      <c r="J27" s="17">
        <v>0.98957921243470504</v>
      </c>
      <c r="K27" s="17">
        <v>1.00873962998754</v>
      </c>
      <c r="L27" s="17">
        <v>1.0132479635293801</v>
      </c>
      <c r="M27" s="5"/>
    </row>
    <row r="28" spans="1:13" x14ac:dyDescent="0.45">
      <c r="A28" s="14" t="s">
        <v>7</v>
      </c>
      <c r="B28" s="13">
        <v>0.98929999999999996</v>
      </c>
      <c r="C28" s="13">
        <v>0.97870000000000001</v>
      </c>
      <c r="D28" s="13">
        <v>2.1299999999999999E-2</v>
      </c>
      <c r="E28" s="12">
        <v>1027</v>
      </c>
      <c r="F28" s="12">
        <v>1016</v>
      </c>
      <c r="G28" s="12">
        <v>11</v>
      </c>
      <c r="H28" s="12">
        <v>1.0107999999999999</v>
      </c>
      <c r="I28" s="17">
        <v>0.98495221837604496</v>
      </c>
      <c r="J28" s="17">
        <v>0.99092162576014198</v>
      </c>
      <c r="K28" s="17">
        <v>1.00882984791243</v>
      </c>
      <c r="L28" s="17">
        <v>1.0128094528351601</v>
      </c>
      <c r="M28" s="5"/>
    </row>
    <row r="29" spans="1:13" x14ac:dyDescent="0.45">
      <c r="A29" s="14" t="s">
        <v>8</v>
      </c>
      <c r="B29" s="13">
        <v>0.98780000000000001</v>
      </c>
      <c r="C29" s="13">
        <v>0.98319999999999996</v>
      </c>
      <c r="D29" s="13">
        <v>1.6799999999999999E-2</v>
      </c>
      <c r="E29" s="12">
        <v>984</v>
      </c>
      <c r="F29" s="12">
        <v>972</v>
      </c>
      <c r="G29" s="12">
        <v>12</v>
      </c>
      <c r="H29" s="12">
        <v>1.0046999999999999</v>
      </c>
      <c r="I29" s="17">
        <v>0.98607831074242402</v>
      </c>
      <c r="J29" s="17">
        <v>0.991246436060781</v>
      </c>
      <c r="K29" s="17">
        <v>1.0077844370795199</v>
      </c>
      <c r="L29" s="17">
        <v>1.0108853122705399</v>
      </c>
      <c r="M29" s="5"/>
    </row>
    <row r="30" spans="1:13" x14ac:dyDescent="0.45">
      <c r="A30" s="14" t="s">
        <v>9</v>
      </c>
      <c r="B30" s="13">
        <v>0.97899999999999998</v>
      </c>
      <c r="C30" s="13">
        <v>0.97989999999999999</v>
      </c>
      <c r="D30" s="13">
        <v>2.01E-2</v>
      </c>
      <c r="E30" s="12">
        <v>1002</v>
      </c>
      <c r="F30" s="12">
        <v>981</v>
      </c>
      <c r="G30" s="12">
        <v>21</v>
      </c>
      <c r="H30" s="12">
        <v>0.99909999999999999</v>
      </c>
      <c r="I30" s="17">
        <v>0.98486566004637299</v>
      </c>
      <c r="J30" s="17">
        <v>0.99097651212525495</v>
      </c>
      <c r="K30" s="17">
        <v>1.00829059301542</v>
      </c>
      <c r="L30" s="17">
        <v>1.0123644944013399</v>
      </c>
      <c r="M30" s="5"/>
    </row>
    <row r="31" spans="1:13" x14ac:dyDescent="0.45">
      <c r="A31" s="14" t="s">
        <v>10</v>
      </c>
      <c r="B31" s="13">
        <v>0.97309999999999997</v>
      </c>
      <c r="C31" s="13">
        <v>0.97589999999999999</v>
      </c>
      <c r="D31" s="13">
        <v>2.41E-2</v>
      </c>
      <c r="E31" s="12">
        <v>1226</v>
      </c>
      <c r="F31" s="12">
        <v>1193</v>
      </c>
      <c r="G31" s="12">
        <v>33</v>
      </c>
      <c r="H31" s="12">
        <v>0.99709999999999999</v>
      </c>
      <c r="I31" s="17">
        <v>0.98541238630773298</v>
      </c>
      <c r="J31" s="17">
        <v>0.991263011162825</v>
      </c>
      <c r="K31" s="17">
        <v>1.00797908217738</v>
      </c>
      <c r="L31" s="17">
        <v>1.0129939034817399</v>
      </c>
      <c r="M31" s="5"/>
    </row>
    <row r="32" spans="1:13" x14ac:dyDescent="0.45">
      <c r="A32" s="14" t="s">
        <v>11</v>
      </c>
      <c r="B32" s="13">
        <v>0.9758</v>
      </c>
      <c r="C32" s="13">
        <v>0.97060000000000002</v>
      </c>
      <c r="D32" s="13">
        <v>2.9399999999999999E-2</v>
      </c>
      <c r="E32" s="12">
        <v>1361</v>
      </c>
      <c r="F32" s="12">
        <v>1328</v>
      </c>
      <c r="G32" s="12">
        <v>33</v>
      </c>
      <c r="H32" s="12">
        <v>1.0054000000000001</v>
      </c>
      <c r="I32" s="17">
        <v>0.98411293498359498</v>
      </c>
      <c r="J32" s="17">
        <v>0.99016901458349404</v>
      </c>
      <c r="K32" s="17">
        <v>1.0090942633331801</v>
      </c>
      <c r="L32" s="17">
        <v>1.0136363230331</v>
      </c>
      <c r="M32" s="5"/>
    </row>
    <row r="33" spans="1:13" x14ac:dyDescent="0.45">
      <c r="A33" s="14" t="s">
        <v>12</v>
      </c>
      <c r="B33" s="13">
        <v>0.99339999999999995</v>
      </c>
      <c r="C33" s="13">
        <v>0.98250000000000004</v>
      </c>
      <c r="D33" s="13">
        <v>1.7500000000000002E-2</v>
      </c>
      <c r="E33" s="12">
        <v>1812</v>
      </c>
      <c r="F33" s="12">
        <v>1800</v>
      </c>
      <c r="G33" s="12">
        <v>12</v>
      </c>
      <c r="H33" s="12">
        <v>1.0111000000000001</v>
      </c>
      <c r="I33" s="17">
        <v>0.98972639289104603</v>
      </c>
      <c r="J33" s="17">
        <v>0.99365833656314395</v>
      </c>
      <c r="K33" s="17">
        <v>1.00601587381831</v>
      </c>
      <c r="L33" s="17">
        <v>1.00882440501267</v>
      </c>
      <c r="M33" s="5"/>
    </row>
    <row r="37" spans="1:13" x14ac:dyDescent="0.45">
      <c r="B37">
        <f>SUM(D2:D14)/SUM(B2:B14)</f>
        <v>0.98395593869731801</v>
      </c>
    </row>
    <row r="38" spans="1:13" x14ac:dyDescent="0.45">
      <c r="B38">
        <f>1-B37</f>
        <v>1.6044061302681989E-2</v>
      </c>
      <c r="C38" s="3">
        <f>SUM(C2:C14)</f>
        <v>201</v>
      </c>
      <c r="H38" s="21">
        <f>B21/C21</f>
        <v>0.97843556098057172</v>
      </c>
    </row>
    <row r="39" spans="1:13" x14ac:dyDescent="0.45">
      <c r="C39" s="3">
        <f>SUM(B2:B14)</f>
        <v>12528</v>
      </c>
    </row>
    <row r="41" spans="1:13" x14ac:dyDescent="0.45">
      <c r="E41" s="4">
        <f>C21*E21</f>
        <v>206.45099999999999</v>
      </c>
    </row>
  </sheetData>
  <mergeCells count="5">
    <mergeCell ref="L18:L20"/>
    <mergeCell ref="A18:A20"/>
    <mergeCell ref="I18:I20"/>
    <mergeCell ref="J18:J20"/>
    <mergeCell ref="K18:K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1E438CEEE07439F7692AF5FA60CEE" ma:contentTypeVersion="11" ma:contentTypeDescription="Create a new document." ma:contentTypeScope="" ma:versionID="2709b62ebd4b17372f37a4100429dba8">
  <xsd:schema xmlns:xsd="http://www.w3.org/2001/XMLSchema" xmlns:xs="http://www.w3.org/2001/XMLSchema" xmlns:p="http://schemas.microsoft.com/office/2006/metadata/properties" xmlns:ns3="a02d9577-f780-4aa6-b8f7-7773b6faf98e" xmlns:ns4="fffa920f-b95c-4926-89d4-bf429cb627ac" targetNamespace="http://schemas.microsoft.com/office/2006/metadata/properties" ma:root="true" ma:fieldsID="b691fa7ad8314b4666bfcf038395b23e" ns3:_="" ns4:_="">
    <xsd:import namespace="a02d9577-f780-4aa6-b8f7-7773b6faf98e"/>
    <xsd:import namespace="fffa920f-b95c-4926-89d4-bf429cb62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d9577-f780-4aa6-b8f7-7773b6faf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a920f-b95c-4926-89d4-bf429cb62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7CC6CD-6873-47D5-B163-5A75512DE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d9577-f780-4aa6-b8f7-7773b6faf98e"/>
    <ds:schemaRef ds:uri="fffa920f-b95c-4926-89d4-bf429cb62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DF39DD-23C3-4F71-B7B3-61E3DB62D4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8B2C59-5B45-40A5-91F7-3FB38D96ED6D}">
  <ds:schemaRefs>
    <ds:schemaRef ds:uri="http://www.w3.org/XML/1998/namespace"/>
    <ds:schemaRef ds:uri="fffa920f-b95c-4926-89d4-bf429cb627ac"/>
    <ds:schemaRef ds:uri="http://purl.org/dc/dcmitype/"/>
    <ds:schemaRef ds:uri="http://schemas.microsoft.com/office/2006/metadata/properties"/>
    <ds:schemaRef ds:uri="http://purl.org/dc/elements/1.1/"/>
    <ds:schemaRef ds:uri="a02d9577-f780-4aa6-b8f7-7773b6faf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 2014_17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Jiaqiu</dc:creator>
  <cp:lastModifiedBy>Christina</cp:lastModifiedBy>
  <dcterms:created xsi:type="dcterms:W3CDTF">2018-05-30T08:21:39Z</dcterms:created>
  <dcterms:modified xsi:type="dcterms:W3CDTF">2019-07-25T15:48:00Z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0x0101009B61E438CEEE07439F7692AF5FA60CEE</vt:lpwstr>
  </property>
</Properties>
</file>