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" sheetId="1" r:id="rId3"/>
    <sheet state="visible" name="Calcs" sheetId="2" r:id="rId4"/>
  </sheets>
  <definedNames/>
  <calcPr/>
</workbook>
</file>

<file path=xl/sharedStrings.xml><?xml version="1.0" encoding="utf-8"?>
<sst xmlns="http://schemas.openxmlformats.org/spreadsheetml/2006/main" count="68" uniqueCount="55">
  <si>
    <t>Vin</t>
  </si>
  <si>
    <t>Vout</t>
  </si>
  <si>
    <t>Boost duty cycle</t>
  </si>
  <si>
    <t>Iout</t>
  </si>
  <si>
    <t>n (eff)</t>
  </si>
  <si>
    <t>input current boost</t>
  </si>
  <si>
    <t>f (MHz)</t>
  </si>
  <si>
    <t>L (uH)</t>
  </si>
  <si>
    <t>fudge factor</t>
  </si>
  <si>
    <t>Boost Ipeak</t>
  </si>
  <si>
    <t>Q</t>
  </si>
  <si>
    <t>part number</t>
  </si>
  <si>
    <t>footprint</t>
  </si>
  <si>
    <t>ref_des</t>
  </si>
  <si>
    <t>cost</t>
  </si>
  <si>
    <t>extended</t>
  </si>
  <si>
    <t>ext cost</t>
  </si>
  <si>
    <t>link</t>
  </si>
  <si>
    <t>digikey-footprints:0603</t>
  </si>
  <si>
    <t>R2 R3</t>
  </si>
  <si>
    <t>vout</t>
  </si>
  <si>
    <t>https://www.digikey.com/product-detail/en/panasonic-electronic-components/ERJ-3GEY0R00V/P0.0GCT-ND/134711</t>
  </si>
  <si>
    <t>Buck duty cycle</t>
  </si>
  <si>
    <t>input current buck</t>
  </si>
  <si>
    <t>1.5uH</t>
  </si>
  <si>
    <t>PJS_smt_parts:SMT_passive_1008</t>
  </si>
  <si>
    <t>L1</t>
  </si>
  <si>
    <t>https://www.digikey.com/products/en?keywords=490-10574-1-ND</t>
  </si>
  <si>
    <t>100k</t>
  </si>
  <si>
    <t>R1</t>
  </si>
  <si>
    <t>https://www.digikey.com/product-detail/en/bourns-inc/CR0603-FX-1003HLF/CR0603-FX-1003HLFCT-ND/4247695</t>
  </si>
  <si>
    <t>10uF</t>
  </si>
  <si>
    <t>C1 C3 C4</t>
  </si>
  <si>
    <t>https://www.digikey.com/product-detail/en/taiyo-yuden/LMK107BBJ106MALT/587-3258-1-ND/3662218</t>
  </si>
  <si>
    <t>1M</t>
  </si>
  <si>
    <t>R4</t>
  </si>
  <si>
    <t>https://www.digikey.com/product-detail/en/yageo/RC0603FR-071ML/311-1.00MHRCT-ND/729791</t>
  </si>
  <si>
    <t>1nF</t>
  </si>
  <si>
    <t>C2</t>
  </si>
  <si>
    <t>https://www.digikey.com/product-detail/en/kemet/C0603C102J5RACTU/399-1083-1-ND/411358</t>
  </si>
  <si>
    <t>EN</t>
  </si>
  <si>
    <t>Pin_Headers:Pin_Header_Straight_1x02_Pitch2.54mm</t>
  </si>
  <si>
    <t>J2</t>
  </si>
  <si>
    <t>Metroid</t>
  </si>
  <si>
    <t>PJS-icons:metroid</t>
  </si>
  <si>
    <t>icon1</t>
  </si>
  <si>
    <t>Pgood</t>
  </si>
  <si>
    <t>J4</t>
  </si>
  <si>
    <t>TPS63051</t>
  </si>
  <si>
    <t>PJS_smt_parts:TI_VQFN_12</t>
  </si>
  <si>
    <t>U1</t>
  </si>
  <si>
    <t>https://www.digikey.com/product-detail/en/texas-instruments/TPS63051RMWR/296-42650-1-ND/5455915</t>
  </si>
  <si>
    <t>Degson:DG301-5.002P-12</t>
  </si>
  <si>
    <t>J1</t>
  </si>
  <si>
    <t>J3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</si>
</sst>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sz val="11.0"/>
      <color rgb="FF000000"/>
      <name val="Calibri"/>
    </font>
    <font/>
    <font>
      <u/>
      <color rgb="FF0000FF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panasonic-electronic-components/ERJ-3GEY0R00V/P0.0GCT-ND/134711" TargetMode="External"/><Relationship Id="rId2" Type="http://schemas.openxmlformats.org/officeDocument/2006/relationships/hyperlink" Target="https://www.digikey.com/products/en?keywords=490-10574-1-ND" TargetMode="External"/><Relationship Id="rId3" Type="http://schemas.openxmlformats.org/officeDocument/2006/relationships/hyperlink" Target="https://www.digikey.com/product-detail/en/bourns-inc/CR0603-FX-1003HLF/CR0603-FX-1003HLFCT-ND/4247695" TargetMode="External"/><Relationship Id="rId4" Type="http://schemas.openxmlformats.org/officeDocument/2006/relationships/hyperlink" Target="https://www.digikey.com/product-detail/en/taiyo-yuden/LMK107BBJ106MALT/587-3258-1-ND/3662218" TargetMode="External"/><Relationship Id="rId5" Type="http://schemas.openxmlformats.org/officeDocument/2006/relationships/hyperlink" Target="https://www.digikey.com/product-detail/en/yageo/RC0603FR-071ML/311-1.00MHRCT-ND/729791" TargetMode="External"/><Relationship Id="rId6" Type="http://schemas.openxmlformats.org/officeDocument/2006/relationships/hyperlink" Target="https://www.digikey.com/product-detail/en/kemet/C0603C102J5RACTU/399-1083-1-ND/411358" TargetMode="External"/><Relationship Id="rId7" Type="http://schemas.openxmlformats.org/officeDocument/2006/relationships/hyperlink" Target="https://www.digikey.com/product-detail/en/texas-instruments/TPS63051RMWR/296-42650-1-ND/5455915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14"/>
    <col customWidth="1" min="3" max="3" width="51.14"/>
  </cols>
  <sheetData>
    <row r="1">
      <c r="A1" s="1"/>
      <c r="B1" s="1"/>
      <c r="C1" s="1"/>
      <c r="D1" s="1"/>
      <c r="E1" s="2"/>
      <c r="F1" s="3">
        <v>3.0</v>
      </c>
      <c r="G1" s="4">
        <f>sum(G3:G14)</f>
        <v>10.35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3" t="s">
        <v>15</v>
      </c>
      <c r="G2" s="3" t="s">
        <v>16</v>
      </c>
      <c r="H2" s="3" t="s">
        <v>17</v>
      </c>
    </row>
    <row r="3">
      <c r="A3" s="5">
        <v>2.0</v>
      </c>
      <c r="B3" s="5">
        <v>0.0</v>
      </c>
      <c r="C3" s="1" t="s">
        <v>18</v>
      </c>
      <c r="D3" s="1" t="s">
        <v>19</v>
      </c>
      <c r="E3" s="2">
        <v>0.1</v>
      </c>
      <c r="F3">
        <f t="shared" ref="F3:F14" si="1">A3*$F$1</f>
        <v>6</v>
      </c>
      <c r="G3" s="2">
        <f t="shared" ref="G3:G14" si="2">F3*E3</f>
        <v>0.6</v>
      </c>
      <c r="H3" s="6" t="s">
        <v>21</v>
      </c>
    </row>
    <row r="4">
      <c r="A4" s="5">
        <v>1.0</v>
      </c>
      <c r="B4" s="1" t="s">
        <v>24</v>
      </c>
      <c r="C4" s="1" t="s">
        <v>25</v>
      </c>
      <c r="D4" s="1" t="s">
        <v>26</v>
      </c>
      <c r="E4" s="2">
        <v>0.42</v>
      </c>
      <c r="F4">
        <f t="shared" si="1"/>
        <v>3</v>
      </c>
      <c r="G4" s="2">
        <f t="shared" si="2"/>
        <v>1.26</v>
      </c>
      <c r="H4" s="6" t="s">
        <v>27</v>
      </c>
    </row>
    <row r="5">
      <c r="A5" s="5">
        <v>1.0</v>
      </c>
      <c r="B5" s="1" t="s">
        <v>28</v>
      </c>
      <c r="C5" s="1" t="s">
        <v>18</v>
      </c>
      <c r="D5" s="1" t="s">
        <v>29</v>
      </c>
      <c r="E5" s="2">
        <v>0.1</v>
      </c>
      <c r="F5">
        <f t="shared" si="1"/>
        <v>3</v>
      </c>
      <c r="G5" s="2">
        <f t="shared" si="2"/>
        <v>0.3</v>
      </c>
      <c r="H5" s="6" t="s">
        <v>30</v>
      </c>
    </row>
    <row r="6">
      <c r="A6" s="5">
        <v>3.0</v>
      </c>
      <c r="B6" s="1" t="s">
        <v>31</v>
      </c>
      <c r="C6" s="1" t="s">
        <v>18</v>
      </c>
      <c r="D6" s="1" t="s">
        <v>32</v>
      </c>
      <c r="E6" s="2">
        <v>0.22</v>
      </c>
      <c r="F6">
        <f t="shared" si="1"/>
        <v>9</v>
      </c>
      <c r="G6" s="2">
        <f t="shared" si="2"/>
        <v>1.98</v>
      </c>
      <c r="H6" s="6" t="s">
        <v>33</v>
      </c>
    </row>
    <row r="7">
      <c r="A7" s="5">
        <v>1.0</v>
      </c>
      <c r="B7" s="1" t="s">
        <v>34</v>
      </c>
      <c r="C7" s="1" t="s">
        <v>18</v>
      </c>
      <c r="D7" s="1" t="s">
        <v>35</v>
      </c>
      <c r="E7" s="2">
        <v>0.1</v>
      </c>
      <c r="F7">
        <f t="shared" si="1"/>
        <v>3</v>
      </c>
      <c r="G7" s="2">
        <f t="shared" si="2"/>
        <v>0.3</v>
      </c>
      <c r="H7" s="6" t="s">
        <v>36</v>
      </c>
    </row>
    <row r="8">
      <c r="A8" s="5">
        <v>1.0</v>
      </c>
      <c r="B8" s="1" t="s">
        <v>37</v>
      </c>
      <c r="C8" s="1" t="s">
        <v>18</v>
      </c>
      <c r="D8" s="1" t="s">
        <v>38</v>
      </c>
      <c r="E8" s="2">
        <v>0.1</v>
      </c>
      <c r="F8">
        <f t="shared" si="1"/>
        <v>3</v>
      </c>
      <c r="G8" s="2">
        <f t="shared" si="2"/>
        <v>0.3</v>
      </c>
      <c r="H8" s="6" t="s">
        <v>39</v>
      </c>
    </row>
    <row r="9">
      <c r="A9" s="7">
        <v>0.0</v>
      </c>
      <c r="B9" s="1" t="s">
        <v>40</v>
      </c>
      <c r="C9" s="1" t="s">
        <v>41</v>
      </c>
      <c r="D9" s="1" t="s">
        <v>42</v>
      </c>
      <c r="E9" s="4"/>
      <c r="F9">
        <f t="shared" si="1"/>
        <v>0</v>
      </c>
      <c r="G9" s="2">
        <f t="shared" si="2"/>
        <v>0</v>
      </c>
    </row>
    <row r="10">
      <c r="A10" s="7">
        <v>0.0</v>
      </c>
      <c r="B10" s="1" t="s">
        <v>43</v>
      </c>
      <c r="C10" s="1" t="s">
        <v>44</v>
      </c>
      <c r="D10" s="1" t="s">
        <v>45</v>
      </c>
      <c r="E10" s="4"/>
      <c r="F10">
        <f t="shared" si="1"/>
        <v>0</v>
      </c>
      <c r="G10" s="2">
        <f t="shared" si="2"/>
        <v>0</v>
      </c>
    </row>
    <row r="11">
      <c r="A11" s="7">
        <v>0.0</v>
      </c>
      <c r="B11" s="1" t="s">
        <v>46</v>
      </c>
      <c r="C11" s="1" t="s">
        <v>41</v>
      </c>
      <c r="D11" s="1" t="s">
        <v>47</v>
      </c>
      <c r="E11" s="4"/>
      <c r="F11">
        <f t="shared" si="1"/>
        <v>0</v>
      </c>
      <c r="G11" s="2">
        <f t="shared" si="2"/>
        <v>0</v>
      </c>
    </row>
    <row r="12">
      <c r="A12" s="5">
        <v>1.0</v>
      </c>
      <c r="B12" s="1" t="s">
        <v>48</v>
      </c>
      <c r="C12" s="1" t="s">
        <v>49</v>
      </c>
      <c r="D12" s="1" t="s">
        <v>50</v>
      </c>
      <c r="E12" s="2">
        <v>1.87</v>
      </c>
      <c r="F12">
        <f t="shared" si="1"/>
        <v>3</v>
      </c>
      <c r="G12" s="2">
        <f t="shared" si="2"/>
        <v>5.61</v>
      </c>
      <c r="H12" s="6" t="s">
        <v>51</v>
      </c>
    </row>
    <row r="13">
      <c r="A13" s="7">
        <v>0.0</v>
      </c>
      <c r="B13" s="1" t="s">
        <v>0</v>
      </c>
      <c r="C13" s="1" t="s">
        <v>52</v>
      </c>
      <c r="D13" s="1" t="s">
        <v>53</v>
      </c>
      <c r="E13" s="4"/>
      <c r="F13">
        <f t="shared" si="1"/>
        <v>0</v>
      </c>
      <c r="G13" s="2">
        <f t="shared" si="2"/>
        <v>0</v>
      </c>
    </row>
    <row r="14">
      <c r="A14" s="7">
        <v>0.0</v>
      </c>
      <c r="B14" s="1" t="s">
        <v>1</v>
      </c>
      <c r="C14" s="1" t="s">
        <v>52</v>
      </c>
      <c r="D14" s="1" t="s">
        <v>54</v>
      </c>
      <c r="E14" s="4"/>
      <c r="F14">
        <f t="shared" si="1"/>
        <v>0</v>
      </c>
      <c r="G14" s="2">
        <f t="shared" si="2"/>
        <v>0</v>
      </c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  <row r="1001">
      <c r="E1001" s="4"/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12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B1" s="3" t="s">
        <v>0</v>
      </c>
      <c r="C1" s="3" t="s">
        <v>1</v>
      </c>
    </row>
    <row r="2">
      <c r="A2" s="3" t="s">
        <v>2</v>
      </c>
      <c r="B2" s="3">
        <v>2.5</v>
      </c>
      <c r="C2" s="3">
        <v>3.3</v>
      </c>
      <c r="D2">
        <f>(C2-B2)/C2</f>
        <v>0.2424242424</v>
      </c>
    </row>
    <row r="3">
      <c r="A3" s="3"/>
      <c r="B3" s="3" t="s">
        <v>3</v>
      </c>
      <c r="C3" s="3" t="s">
        <v>4</v>
      </c>
    </row>
    <row r="4">
      <c r="A4" s="3" t="s">
        <v>5</v>
      </c>
      <c r="B4" s="3">
        <v>0.5</v>
      </c>
      <c r="C4" s="3">
        <v>0.9</v>
      </c>
      <c r="D4">
        <f>B4/(C4*(1-D2))</f>
        <v>0.7333333333</v>
      </c>
    </row>
    <row r="5">
      <c r="B5" s="3" t="s">
        <v>6</v>
      </c>
      <c r="C5" s="3" t="s">
        <v>7</v>
      </c>
      <c r="D5" s="3" t="s">
        <v>4</v>
      </c>
      <c r="E5" s="3" t="s">
        <v>3</v>
      </c>
      <c r="G5" s="3" t="s">
        <v>8</v>
      </c>
    </row>
    <row r="6">
      <c r="A6" s="3" t="s">
        <v>9</v>
      </c>
      <c r="B6" s="3">
        <v>2.5</v>
      </c>
      <c r="C6" s="3">
        <v>1.5</v>
      </c>
      <c r="D6" s="3">
        <v>0.9</v>
      </c>
      <c r="E6" s="3">
        <v>0.5</v>
      </c>
      <c r="F6">
        <f>(E6/(D6*(1-D2)))+((B2*D2)/(2*B6*1000000*C6/1000000))</f>
        <v>0.8141414141</v>
      </c>
      <c r="G6" s="3">
        <v>0.2</v>
      </c>
      <c r="H6">
        <f>F6*(1+G6)</f>
        <v>0.976969697</v>
      </c>
    </row>
    <row r="7">
      <c r="B7" s="3" t="s">
        <v>0</v>
      </c>
      <c r="C7" s="3" t="s">
        <v>20</v>
      </c>
    </row>
    <row r="8">
      <c r="A8" s="3" t="s">
        <v>22</v>
      </c>
      <c r="B8" s="3">
        <v>5.5</v>
      </c>
      <c r="C8" s="3">
        <v>3.3</v>
      </c>
      <c r="D8">
        <f>C8/B8</f>
        <v>0.6</v>
      </c>
    </row>
    <row r="9">
      <c r="B9" s="3" t="s">
        <v>3</v>
      </c>
      <c r="C9" s="3" t="s">
        <v>4</v>
      </c>
    </row>
    <row r="10">
      <c r="A10" s="3" t="s">
        <v>23</v>
      </c>
      <c r="B10" s="3">
        <v>0.5</v>
      </c>
      <c r="C10" s="3">
        <v>0.9</v>
      </c>
      <c r="D10">
        <f>(B10*D8)/C10</f>
        <v>0.3333333333</v>
      </c>
    </row>
  </sheetData>
  <drawing r:id="rId1"/>
</worksheet>
</file>