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isam\Documents\BCSDataAnalyticsUoT\Analysis Projects\Crowdsourcing Analysis\"/>
    </mc:Choice>
  </mc:AlternateContent>
  <xr:revisionPtr revIDLastSave="0" documentId="13_ncr:1_{D20262D0-D5E9-4B54-BF72-0A4CC7129E11}" xr6:coauthVersionLast="47" xr6:coauthVersionMax="47" xr10:uidLastSave="{00000000-0000-0000-0000-000000000000}"/>
  <bookViews>
    <workbookView xWindow="-120" yWindow="-120" windowWidth="20730" windowHeight="11160" tabRatio="867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</sheets>
  <definedNames>
    <definedName name="_xlnm._FilterDatabase" localSheetId="0" hidden="1">Kickstarter!$A$1:$U$4115</definedName>
    <definedName name="foresight">Kickstarter!$C$536</definedName>
    <definedName name="foresiight">Kickstarter!$C$535</definedName>
  </definedNames>
  <calcPr calcId="191029"/>
  <pivotCaches>
    <pivotCache cacheId="2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E13" i="13" s="1"/>
  <c r="B12" i="13"/>
  <c r="B11" i="13"/>
  <c r="B10" i="13"/>
  <c r="B9" i="13"/>
  <c r="B8" i="13"/>
  <c r="B7" i="13"/>
  <c r="B6" i="13"/>
  <c r="B5" i="13"/>
  <c r="B4" i="13"/>
  <c r="B3" i="13"/>
  <c r="D13" i="13"/>
  <c r="D12" i="13"/>
  <c r="D11" i="13"/>
  <c r="D10" i="13"/>
  <c r="D9" i="13"/>
  <c r="D8" i="13"/>
  <c r="D7" i="13"/>
  <c r="D6" i="13"/>
  <c r="D5" i="13"/>
  <c r="D4" i="13"/>
  <c r="D3" i="13"/>
  <c r="D2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2" i="13" l="1"/>
  <c r="G2" i="13" s="1"/>
  <c r="G13" i="13"/>
  <c r="F13" i="13"/>
  <c r="E9" i="13"/>
  <c r="G9" i="13" s="1"/>
  <c r="E5" i="13"/>
  <c r="G5" i="13" s="1"/>
  <c r="E12" i="13"/>
  <c r="G12" i="13" s="1"/>
  <c r="E8" i="13"/>
  <c r="G8" i="13" s="1"/>
  <c r="E4" i="13"/>
  <c r="G4" i="13" s="1"/>
  <c r="E11" i="13"/>
  <c r="G11" i="13" s="1"/>
  <c r="E7" i="13"/>
  <c r="G7" i="13" s="1"/>
  <c r="E3" i="13"/>
  <c r="G3" i="13" s="1"/>
  <c r="E10" i="13"/>
  <c r="G10" i="13" s="1"/>
  <c r="E6" i="13"/>
  <c r="G6" i="13" s="1"/>
  <c r="F2" i="13"/>
  <c r="F9" i="13" l="1"/>
  <c r="F7" i="13"/>
  <c r="F6" i="13"/>
  <c r="F10" i="13"/>
  <c r="F11" i="13"/>
  <c r="F4" i="13"/>
  <c r="F8" i="13"/>
  <c r="F5" i="13"/>
  <c r="F12" i="13"/>
  <c r="F3" i="1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<sst xmlns="http://schemas.openxmlformats.org/spreadsheetml/2006/main" count="32975" uniqueCount="8400">
  <si>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</si>
  <si>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</si>
  <si>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</si>
  <si>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</si>
  <si>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</si>
  <si>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</si>
  <si>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</si>
  <si>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</si>
  <si>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</si>
  <si>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</si>
  <si>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</si>
  <si>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</si>
  <si>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</si>
  <si>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</si>
  <si>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</si>
  <si>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</si>
  <si>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</si>
  <si>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</si>
  <si>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</si>
  <si>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</si>
  <si>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</si>
  <si>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</si>
  <si>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</si>
  <si>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</si>
  <si>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</si>
  <si>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</si>
  <si>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</si>
  <si>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</si>
  <si>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</si>
  <si>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</si>
  <si>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</si>
  <si>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</si>
  <si>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</si>
  <si>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</si>
  <si>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</si>
  <si>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</si>
  <si>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</si>
  <si>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</si>
  <si>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</si>
  <si>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</si>
  <si>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</si>
  <si>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</si>
  <si>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</si>
  <si>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</si>
  <si>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</si>
  <si>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</si>
  <si>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</si>
  <si>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</si>
  <si>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</si>
  <si>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</si>
  <si>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</si>
  <si>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</si>
  <si>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</si>
  <si>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</si>
  <si>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</si>
  <si>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</si>
  <si>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</si>
  <si>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</si>
  <si>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</si>
  <si>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</si>
  <si>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</si>
  <si>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</si>
  <si>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</si>
  <si>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</si>
  <si>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</si>
  <si>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</si>
  <si>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</si>
  <si>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</si>
  <si>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</si>
  <si>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</si>
  <si>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</si>
  <si>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</si>
  <si>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</si>
  <si>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</si>
  <si>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</si>
  <si>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</si>
  <si>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</si>
  <si>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</si>
  <si>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</si>
  <si>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</si>
  <si>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</si>
  <si>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</si>
  <si>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</si>
  <si>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</si>
  <si>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</si>
  <si>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</si>
  <si>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</si>
  <si>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</si>
  <si>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</si>
  <si>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</si>
  <si>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</si>
  <si>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</si>
  <si>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</si>
  <si>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</si>
  <si>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</si>
  <si>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</si>
  <si>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</si>
  <si>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</si>
  <si>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</si>
  <si>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</si>
  <si>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</si>
  <si>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</si>
  <si>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</si>
  <si>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</si>
  <si>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</si>
  <si>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</si>
  <si>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</si>
  <si>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</si>
  <si>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</si>
  <si>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</si>
  <si>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</si>
  <si>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</si>
  <si>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</si>
  <si>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</si>
  <si>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</si>
  <si>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</si>
  <si>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</si>
  <si>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</si>
  <si>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</si>
  <si>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</si>
  <si>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</si>
  <si>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</si>
  <si>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</si>
  <si>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</si>
  <si>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</si>
  <si>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</si>
  <si>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</si>
  <si>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</si>
  <si>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</si>
  <si>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</si>
  <si>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</si>
  <si>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</si>
  <si>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</si>
  <si>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</si>
  <si>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</si>
  <si>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</si>
  <si>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</si>
  <si>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</si>
  <si>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</si>
  <si>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</si>
  <si>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</si>
  <si>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</si>
  <si>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</si>
  <si>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</si>
  <si>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</si>
  <si>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</si>
  <si>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</si>
  <si>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</si>
  <si>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</si>
  <si>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</si>
  <si>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</si>
  <si>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</si>
  <si>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</si>
  <si>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</si>
  <si>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</si>
  <si>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</si>
  <si>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</si>
  <si>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</si>
  <si>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</si>
  <si>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</si>
  <si>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</si>
  <si>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</si>
  <si>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</si>
  <si>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</si>
  <si>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</si>
  <si>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</si>
  <si>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</si>
  <si>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</si>
  <si>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</si>
  <si>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</si>
  <si>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</si>
  <si>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</si>
  <si>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</si>
  <si>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</si>
  <si>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</si>
  <si>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</si>
  <si>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</si>
  <si>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</si>
  <si>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</si>
  <si>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</si>
  <si>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</si>
  <si>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</si>
  <si>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</si>
  <si>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</si>
  <si>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</si>
  <si>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</si>
  <si>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</si>
  <si>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</si>
  <si>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</si>
  <si>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</si>
  <si>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</si>
  <si>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</si>
  <si>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</si>
  <si>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</si>
  <si>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</si>
  <si>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</si>
  <si>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</si>
  <si>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</si>
  <si>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</si>
  <si>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</si>
  <si>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</si>
  <si>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</si>
  <si>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</si>
  <si>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</si>
  <si>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</si>
  <si>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</si>
  <si>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</si>
  <si>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</si>
  <si>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</si>
  <si>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</si>
  <si>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</si>
  <si>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</si>
  <si>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</si>
  <si>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</si>
  <si>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</si>
  <si>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</si>
  <si>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</si>
  <si>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</si>
  <si>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</si>
  <si>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</si>
  <si>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</si>
  <si>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</si>
  <si>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</si>
  <si>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</si>
  <si>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</si>
  <si>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</si>
  <si>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</si>
  <si>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</si>
  <si>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</si>
  <si>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</si>
  <si>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</si>
  <si>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</si>
  <si>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</si>
  <si>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</si>
  <si>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</si>
  <si>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</si>
  <si>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</si>
  <si>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</si>
  <si>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</si>
  <si>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</si>
  <si>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</si>
  <si>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</si>
  <si>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</si>
  <si>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</si>
  <si>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</si>
  <si>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</si>
  <si>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</si>
  <si>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</si>
  <si>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</si>
  <si>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</si>
  <si>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</si>
  <si>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</si>
  <si>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</si>
  <si>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</si>
  <si>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</si>
  <si>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</si>
  <si>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</si>
  <si>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</si>
  <si>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</si>
  <si>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</si>
  <si>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</si>
  <si>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</si>
  <si>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</si>
  <si>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</si>
  <si>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</si>
  <si>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</si>
  <si>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</si>
  <si>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</si>
  <si>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</si>
  <si>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</si>
  <si>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</si>
  <si>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</si>
  <si>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</si>
  <si>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</si>
  <si>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</si>
  <si>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</si>
  <si>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</si>
  <si>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</si>
  <si>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</si>
  <si>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</si>
  <si>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</si>
  <si>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</si>
  <si>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</si>
  <si>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</si>
  <si>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</si>
  <si>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</si>
  <si>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</si>
  <si>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</si>
  <si>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</si>
  <si>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</si>
  <si>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</si>
  <si>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</si>
  <si>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</si>
  <si>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</si>
  <si>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</si>
  <si>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</si>
  <si>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</si>
  <si>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</si>
  <si>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</si>
  <si>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</si>
  <si>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</si>
  <si>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</si>
  <si>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</si>
  <si>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</si>
  <si>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</si>
  <si>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</si>
  <si>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</si>
  <si>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</si>
  <si>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</si>
  <si>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</si>
  <si>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</si>
  <si>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</si>
  <si>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</si>
  <si>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</si>
  <si>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</si>
  <si>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</si>
  <si>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</si>
  <si>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</si>
  <si>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</si>
  <si>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</si>
  <si>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</si>
  <si>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</si>
  <si>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</si>
  <si>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</si>
  <si>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</si>
  <si>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</si>
  <si>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</si>
  <si>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</si>
  <si>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</si>
  <si>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</si>
  <si>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</si>
  <si>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</si>
  <si>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</si>
  <si>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</si>
  <si>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</si>
  <si>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</si>
  <si>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</si>
  <si>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</si>
  <si>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</si>
  <si>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</si>
  <si>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</si>
  <si>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</si>
  <si>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</si>
  <si>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</si>
  <si>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</si>
  <si>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</si>
  <si>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</si>
  <si>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</si>
  <si>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</si>
  <si>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</si>
  <si>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</si>
  <si>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</si>
  <si>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</si>
  <si>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</si>
  <si>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</si>
  <si>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</si>
  <si>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</si>
  <si>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</si>
  <si>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</si>
  <si>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</si>
  <si>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</si>
  <si>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</si>
  <si>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</si>
  <si>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</si>
  <si>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</si>
  <si>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</si>
  <si>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</si>
  <si>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</si>
  <si>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</si>
  <si>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</si>
  <si>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</si>
  <si>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</si>
  <si>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</si>
  <si>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</si>
  <si>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</si>
  <si>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</si>
  <si>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</si>
  <si>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</si>
  <si>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</si>
  <si>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</si>
  <si>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</si>
  <si>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</si>
  <si>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</si>
  <si>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</si>
  <si>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</si>
  <si>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</si>
  <si>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</si>
  <si>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</si>
  <si>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</si>
  <si>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</si>
  <si>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</si>
  <si>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</si>
  <si>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</si>
  <si>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</si>
  <si>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</si>
  <si>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</si>
  <si>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</si>
  <si>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</si>
  <si>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</si>
  <si>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</si>
  <si>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</si>
  <si>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</si>
  <si>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</si>
  <si>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</si>
  <si>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</si>
  <si>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</si>
  <si>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</si>
  <si>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</si>
  <si>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</si>
  <si>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</si>
  <si>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</si>
  <si>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</si>
  <si>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</si>
  <si>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</si>
  <si>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</si>
  <si>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</si>
  <si>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</si>
  <si>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</si>
  <si>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</si>
  <si>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</si>
  <si>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</si>
  <si>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</si>
  <si>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</si>
  <si>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</si>
  <si>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</si>
  <si>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</si>
  <si>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</si>
  <si>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</si>
  <si>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</si>
  <si>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</si>
  <si>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</si>
  <si>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</si>
  <si>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</si>
  <si>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</si>
  <si>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</si>
  <si>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</si>
  <si>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</si>
  <si>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</si>
  <si>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</si>
  <si>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</si>
  <si>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</si>
  <si>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</si>
  <si>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</si>
  <si>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</si>
  <si>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</si>
  <si>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</si>
  <si>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</si>
  <si>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</si>
  <si>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</si>
  <si>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</si>
  <si>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</si>
  <si>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</si>
  <si>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</si>
  <si>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</si>
  <si>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</si>
  <si>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</si>
  <si>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</si>
  <si>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</si>
  <si>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</si>
  <si>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</si>
  <si>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</si>
  <si>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</si>
  <si>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</si>
  <si>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</si>
  <si>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</si>
  <si>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</si>
  <si>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</si>
  <si>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</si>
  <si>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</si>
  <si>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</si>
  <si>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</si>
  <si>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</si>
  <si>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</si>
  <si>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</si>
  <si>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</si>
  <si>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</si>
  <si>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</si>
  <si>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</si>
  <si>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</si>
  <si>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</si>
  <si>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</si>
  <si>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</si>
  <si>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</si>
  <si>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</si>
  <si>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</si>
  <si>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</si>
  <si>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</si>
  <si>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</si>
  <si>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</si>
  <si>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</si>
  <si>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</si>
  <si>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</si>
  <si>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</si>
  <si>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</si>
  <si>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</si>
  <si>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</si>
  <si>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</si>
  <si>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</si>
  <si>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</si>
  <si>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</si>
  <si>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</si>
  <si>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</si>
  <si>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</si>
  <si>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</si>
  <si>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</si>
  <si>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</si>
  <si>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</si>
  <si>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</si>
  <si>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</si>
  <si>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</si>
  <si>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</si>
  <si>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</si>
  <si>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</si>
  <si>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</si>
  <si>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</si>
  <si>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</si>
  <si>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</si>
  <si>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</si>
  <si>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</si>
  <si>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</si>
  <si>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</si>
  <si>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</si>
  <si>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</si>
  <si>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</si>
  <si>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</si>
  <si>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</si>
  <si>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</si>
  <si>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</si>
  <si>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</si>
  <si>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</si>
  <si>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</si>
  <si>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</si>
  <si>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</si>
  <si>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</si>
  <si>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</si>
  <si>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</si>
  <si>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</si>
  <si>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</si>
  <si>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</si>
  <si>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</si>
  <si>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</si>
  <si>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</si>
  <si>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</si>
  <si>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</si>
  <si>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</si>
  <si>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</si>
  <si>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</si>
  <si>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</si>
  <si>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</si>
  <si>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</si>
  <si>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</si>
  <si>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</si>
  <si>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</si>
  <si>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</si>
  <si>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</si>
  <si>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</si>
  <si>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</si>
  <si>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</si>
  <si>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</si>
  <si>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</si>
  <si>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</si>
  <si>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</si>
  <si>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</si>
  <si>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</si>
  <si>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</si>
  <si>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</si>
  <si>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</si>
  <si>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</si>
  <si>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</si>
  <si>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</si>
  <si>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</si>
  <si>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</si>
  <si>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</si>
  <si>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</si>
  <si>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</si>
  <si>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</si>
  <si>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</si>
  <si>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</si>
  <si>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</si>
  <si>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</si>
  <si>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</si>
  <si>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</si>
  <si>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</si>
  <si>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</si>
  <si>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</si>
  <si>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</si>
  <si>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</si>
  <si>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</si>
  <si>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</si>
  <si>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</si>
  <si>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</si>
  <si>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</si>
  <si>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</si>
  <si>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</si>
  <si>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</si>
  <si>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</si>
  <si>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</si>
  <si>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</si>
  <si>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</si>
  <si>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</si>
  <si>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</si>
  <si>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</si>
  <si>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</si>
  <si>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</si>
  <si>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</si>
  <si>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</si>
  <si>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</si>
  <si>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</si>
  <si>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</si>
  <si>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</si>
  <si>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</si>
  <si>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</si>
  <si>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</si>
  <si>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</si>
  <si>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</si>
  <si>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</si>
  <si>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</si>
  <si>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</si>
  <si>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</si>
  <si>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</si>
  <si>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</si>
  <si>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</si>
  <si>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</si>
  <si>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</si>
  <si>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</si>
  <si>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</si>
  <si>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</si>
  <si>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</si>
  <si>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</si>
  <si>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</si>
  <si>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</si>
  <si>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</si>
  <si>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</si>
  <si>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</si>
  <si>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</si>
  <si>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</si>
  <si>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</si>
  <si>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</si>
  <si>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</si>
  <si>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</si>
  <si>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</si>
  <si>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</si>
  <si>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</si>
  <si>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</si>
  <si>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</si>
  <si>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</si>
  <si>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</si>
  <si>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</si>
  <si>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</si>
  <si>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</si>
  <si>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</si>
  <si>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</si>
  <si>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</si>
  <si>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</si>
  <si>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</si>
  <si>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</si>
  <si>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</si>
  <si>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</si>
  <si>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</si>
  <si>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</si>
  <si>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</si>
  <si>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</si>
  <si>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</si>
  <si>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</si>
  <si>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</si>
  <si>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</si>
  <si>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</si>
  <si>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</si>
  <si>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</si>
  <si>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</si>
  <si>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</si>
  <si>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</si>
  <si>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</si>
  <si>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</si>
  <si>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</si>
  <si>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</si>
  <si>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</si>
  <si>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</si>
  <si>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</si>
  <si>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</si>
  <si>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</si>
  <si>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</si>
  <si>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</si>
  <si>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</si>
  <si>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</si>
  <si>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</si>
  <si>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</si>
  <si>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</si>
  <si>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</si>
  <si>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</si>
  <si>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</si>
  <si>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</si>
  <si>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</si>
  <si>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</si>
  <si>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</si>
  <si>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</si>
  <si>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</si>
  <si>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</si>
  <si>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</si>
  <si>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</si>
  <si>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</si>
  <si>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</si>
  <si>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</si>
  <si>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</si>
  <si>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</si>
  <si>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</si>
  <si>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</si>
  <si>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</si>
  <si>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</si>
  <si>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</si>
  <si>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</si>
  <si>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</si>
  <si>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</si>
  <si>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</si>
  <si>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</si>
  <si>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</si>
  <si>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</si>
  <si>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</si>
  <si>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</si>
  <si>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</si>
  <si>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</si>
  <si>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</si>
  <si>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</si>
  <si>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</si>
  <si>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</si>
  <si>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</si>
  <si>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</si>
  <si>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</si>
  <si>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</si>
  <si>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</si>
  <si>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</si>
  <si>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</si>
  <si>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</si>
  <si>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</si>
  <si>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</si>
  <si>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</si>
  <si>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</si>
  <si>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</si>
  <si>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</si>
  <si>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</si>
  <si>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</si>
  <si>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</si>
  <si>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</si>
  <si>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</si>
  <si>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</si>
  <si>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</si>
  <si>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</si>
  <si>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</si>
  <si>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</si>
  <si>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</si>
  <si>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</si>
  <si>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</si>
  <si>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</si>
  <si>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</si>
  <si>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</si>
  <si>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</si>
  <si>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</si>
  <si>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</si>
  <si>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</si>
  <si>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</si>
  <si>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</si>
  <si>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</si>
  <si>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</si>
  <si>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</si>
  <si>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</si>
  <si>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</si>
  <si>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</si>
  <si>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</si>
  <si>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</si>
  <si>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</si>
  <si>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</si>
  <si>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</si>
  <si>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</si>
  <si>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</si>
  <si>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</si>
  <si>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</si>
  <si>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</si>
  <si>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</si>
  <si>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</si>
  <si>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</si>
  <si>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</si>
  <si>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</si>
  <si>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</si>
  <si>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</si>
  <si>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</si>
  <si>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</si>
  <si>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</si>
  <si>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</si>
  <si>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</si>
  <si>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</si>
  <si>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</si>
  <si>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</si>
  <si>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</si>
  <si>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</si>
  <si>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</si>
  <si>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</si>
  <si>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</si>
  <si>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</si>
  <si>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</si>
  <si>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</si>
  <si>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</si>
  <si>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</si>
  <si>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</si>
  <si>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</si>
  <si>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</si>
  <si>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</si>
  <si>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</si>
  <si>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</si>
  <si>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</si>
  <si>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</si>
  <si>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</si>
  <si>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</si>
  <si>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</si>
  <si>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</si>
  <si>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</si>
  <si>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</si>
  <si>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</si>
  <si>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</si>
  <si>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</si>
  <si>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</si>
  <si>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</si>
  <si>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</si>
  <si>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</si>
  <si>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</si>
  <si>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</si>
  <si>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</si>
  <si>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</si>
  <si>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</si>
  <si>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</si>
  <si>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</si>
  <si>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</si>
  <si>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</si>
  <si>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</si>
  <si>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</si>
  <si>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</si>
  <si>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</si>
  <si>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</si>
  <si>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</si>
  <si>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</si>
  <si>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</si>
  <si>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</si>
  <si>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</si>
  <si>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</si>
  <si>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</si>
  <si>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</si>
  <si>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</si>
  <si>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</si>
  <si>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</si>
  <si>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</si>
  <si>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</si>
  <si>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</si>
  <si>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</si>
  <si>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</si>
  <si>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</si>
  <si>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</si>
  <si>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</si>
  <si>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</si>
  <si>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</si>
  <si>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</si>
  <si>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</si>
  <si>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</si>
  <si>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</si>
  <si>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</si>
  <si>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</si>
  <si>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</si>
  <si>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</si>
  <si>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</si>
  <si>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</si>
  <si>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</si>
  <si>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</si>
  <si>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</si>
  <si>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</si>
  <si>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</si>
  <si>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</si>
  <si>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</si>
  <si>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</si>
  <si>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</si>
  <si>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</si>
  <si>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</si>
  <si>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</si>
  <si>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</si>
  <si>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</si>
  <si>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</si>
  <si>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</si>
  <si>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</si>
  <si>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</si>
  <si>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</si>
  <si>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</si>
  <si>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</si>
  <si>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</si>
  <si>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</si>
  <si>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</si>
  <si>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</si>
  <si>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</si>
  <si>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</si>
  <si>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</si>
  <si>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</si>
  <si>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</si>
  <si>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</si>
  <si>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</si>
  <si>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</si>
  <si>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</si>
  <si>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</si>
  <si>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</si>
  <si>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</si>
  <si>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</si>
  <si>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</si>
  <si>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</si>
  <si>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</si>
  <si>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</si>
  <si>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</si>
  <si>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</si>
  <si>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</si>
  <si>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</si>
  <si>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</si>
  <si>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</si>
  <si>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</si>
  <si>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</si>
  <si>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</si>
  <si>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</si>
  <si>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</si>
  <si>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</si>
  <si>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</si>
  <si>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</si>
  <si>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</si>
  <si>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</si>
  <si>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</si>
  <si>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</si>
  <si>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</si>
  <si>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</si>
  <si>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</si>
  <si>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</si>
  <si>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</si>
  <si>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</si>
  <si>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</si>
  <si>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</si>
  <si>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</si>
  <si>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</si>
  <si>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</si>
  <si>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</si>
  <si>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</si>
  <si>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</si>
  <si>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</si>
  <si>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</si>
  <si>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</si>
  <si>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</si>
  <si>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</si>
  <si>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</si>
  <si>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</si>
  <si>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</si>
  <si>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</si>
  <si>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</si>
  <si>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</si>
  <si>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</si>
  <si>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</si>
  <si>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</si>
  <si>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</si>
  <si>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</si>
  <si>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</si>
  <si>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</si>
  <si>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</si>
  <si>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</si>
  <si>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</si>
  <si>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</si>
  <si>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</si>
  <si>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</si>
  <si>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</si>
  <si>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</si>
  <si>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</si>
  <si>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</si>
  <si>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</si>
  <si>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</si>
  <si>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</si>
  <si>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</si>
  <si>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</si>
  <si>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</si>
  <si>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</si>
  <si>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</si>
  <si>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</si>
  <si>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</si>
  <si>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</si>
  <si>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</si>
  <si>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</si>
  <si>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</si>
  <si>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</si>
  <si>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</si>
  <si>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</si>
  <si>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</si>
  <si>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</si>
  <si>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</si>
  <si>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</si>
  <si>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</si>
  <si>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</si>
  <si>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</si>
  <si>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</si>
  <si>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</si>
  <si>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</si>
  <si>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</si>
  <si>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</si>
  <si>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</si>
  <si>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</si>
  <si>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</si>
  <si>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</si>
  <si>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</si>
  <si>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</si>
  <si>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</si>
  <si>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</si>
  <si>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</si>
  <si>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</si>
  <si>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</si>
  <si>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</si>
  <si>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</si>
  <si>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</si>
  <si>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</si>
  <si>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</si>
  <si>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</si>
  <si>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</si>
  <si>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</si>
  <si>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</si>
  <si>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</si>
  <si>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</si>
  <si>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</si>
  <si>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</si>
  <si>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</si>
  <si>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</si>
  <si>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</si>
  <si>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</si>
  <si>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</si>
  <si>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</si>
  <si>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</si>
  <si>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</si>
  <si>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</si>
  <si>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</si>
  <si>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</si>
  <si>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</si>
  <si>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</si>
  <si>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</si>
  <si>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</si>
  <si>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</si>
  <si>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</si>
  <si>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</si>
  <si>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</si>
  <si>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</si>
  <si>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</si>
  <si>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</si>
  <si>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</si>
  <si>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</si>
  <si>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</si>
  <si>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</si>
  <si>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</si>
  <si>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</si>
  <si>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</si>
  <si>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</si>
  <si>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</si>
  <si>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</si>
  <si>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</si>
  <si>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</si>
  <si>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</si>
  <si>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</si>
  <si>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</si>
  <si>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</si>
  <si>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</si>
  <si>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</si>
  <si>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</si>
  <si>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</si>
  <si>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</si>
  <si>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</si>
  <si>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</si>
  <si>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</si>
  <si>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</si>
  <si>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</si>
  <si>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</si>
  <si>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</si>
  <si>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</si>
  <si>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</si>
  <si>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</si>
  <si>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</si>
  <si>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</si>
  <si>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</si>
  <si>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</si>
  <si>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</si>
  <si>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</si>
  <si>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</si>
  <si>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</si>
  <si>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</si>
  <si>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</si>
  <si>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</si>
  <si>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</si>
  <si>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</si>
  <si>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</si>
  <si>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</si>
  <si>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</si>
  <si>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</si>
  <si>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</si>
  <si>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</si>
  <si>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</si>
  <si>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</si>
  <si>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</si>
  <si>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</si>
  <si>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</si>
  <si>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</si>
  <si>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</si>
  <si>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</si>
  <si>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</si>
  <si>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</si>
  <si>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</si>
  <si>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</si>
  <si>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</si>
  <si>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</si>
  <si>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</si>
  <si>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</si>
  <si>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</si>
  <si>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</si>
  <si>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</si>
  <si>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</si>
  <si>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</si>
  <si>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</si>
  <si>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</si>
  <si>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</si>
  <si>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</si>
  <si>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</si>
  <si>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</si>
  <si>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</si>
  <si>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</si>
  <si>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</si>
  <si>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</si>
  <si>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</si>
  <si>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</si>
  <si>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</si>
  <si>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</si>
  <si>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</si>
  <si>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</si>
  <si>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</si>
  <si>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</si>
  <si>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</si>
  <si>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</si>
  <si>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</si>
  <si>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</si>
  <si>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</si>
  <si>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</si>
  <si>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</si>
  <si>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</si>
  <si>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</si>
  <si>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</si>
  <si>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</si>
  <si>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</si>
  <si>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</si>
  <si>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</si>
  <si>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</si>
  <si>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</si>
  <si>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</si>
  <si>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</si>
  <si>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</si>
  <si>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</si>
  <si>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</si>
  <si>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</si>
  <si>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</si>
  <si>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</si>
  <si>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</si>
  <si>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</si>
  <si>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</si>
  <si>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</si>
  <si>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</si>
  <si>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</si>
  <si>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</si>
  <si>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</si>
  <si>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</si>
  <si>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</si>
  <si>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</si>
  <si>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</si>
  <si>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</si>
  <si>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</si>
  <si>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</si>
  <si>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</si>
  <si>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</si>
  <si>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</si>
  <si>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</si>
  <si>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</si>
  <si>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</si>
  <si>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</si>
  <si>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</si>
  <si>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</si>
  <si>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</si>
  <si>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</si>
  <si>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</si>
  <si>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</si>
  <si>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</si>
  <si>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</si>
  <si>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</si>
  <si>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</si>
  <si>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</si>
  <si>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</si>
  <si>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</si>
  <si>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</si>
  <si>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</si>
  <si>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</si>
  <si>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</si>
  <si>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</si>
  <si>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</si>
  <si>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</si>
  <si>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</si>
  <si>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</si>
  <si>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</si>
  <si>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</si>
  <si>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</si>
  <si>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</si>
  <si>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</si>
  <si>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</si>
  <si>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</si>
  <si>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</si>
  <si>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</si>
  <si>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</si>
  <si>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</si>
  <si>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</si>
  <si>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</si>
  <si>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</si>
  <si>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</si>
  <si>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</si>
  <si>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</si>
  <si>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</si>
  <si>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</si>
  <si>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</si>
  <si>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</si>
  <si>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</si>
  <si>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</si>
  <si>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</si>
  <si>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</si>
  <si>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</si>
  <si>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</si>
  <si>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</si>
  <si>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</si>
  <si>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</si>
  <si>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</si>
  <si>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</si>
  <si>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</si>
  <si>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</si>
  <si>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</si>
  <si>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</si>
  <si>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</si>
  <si>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</si>
  <si>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</si>
  <si>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</si>
  <si>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</si>
  <si>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</si>
  <si>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</si>
  <si>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</si>
  <si>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</si>
  <si>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</si>
  <si>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</si>
  <si>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</si>
  <si>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</si>
  <si>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</si>
  <si>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</si>
  <si>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</si>
  <si>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</si>
  <si>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</si>
  <si>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</si>
  <si>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</si>
  <si>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</si>
  <si>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</si>
  <si>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</si>
  <si>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</si>
  <si>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</si>
  <si>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</si>
  <si>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</si>
  <si>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</si>
  <si>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</si>
  <si>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</si>
  <si>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</si>
  <si>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</si>
  <si>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</si>
  <si>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</si>
  <si>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</si>
  <si>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</si>
  <si>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</si>
  <si>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</si>
  <si>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</si>
  <si>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</si>
  <si>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</si>
  <si>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</si>
  <si>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</si>
  <si>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</si>
  <si>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</si>
  <si>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</si>
  <si>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</si>
  <si>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</si>
  <si>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</si>
  <si>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</si>
  <si>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</si>
  <si>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</si>
  <si>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</si>
  <si>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</si>
  <si>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</si>
  <si>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</si>
  <si>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</si>
  <si>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</si>
  <si>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</si>
  <si>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</si>
  <si>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</si>
  <si>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</si>
  <si>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</si>
  <si>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</si>
  <si>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</si>
  <si>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</si>
  <si>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</si>
  <si>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</si>
  <si>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</si>
  <si>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</si>
  <si>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</si>
  <si>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</si>
  <si>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</si>
  <si>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</si>
  <si>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</si>
  <si>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</si>
  <si>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</si>
  <si>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</si>
  <si>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</si>
  <si>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</si>
  <si>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</si>
  <si>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</si>
  <si>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</si>
  <si>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</si>
  <si>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</si>
  <si>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</si>
  <si>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</si>
  <si>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</si>
  <si>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</si>
  <si>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</si>
  <si>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</si>
  <si>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</si>
  <si>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</si>
  <si>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</si>
  <si>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</si>
  <si>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</si>
  <si>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</si>
  <si>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</si>
  <si>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</si>
  <si>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</si>
  <si>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</si>
  <si>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</si>
  <si>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</si>
  <si>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</si>
  <si>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</si>
  <si>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</si>
  <si>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</si>
  <si>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</si>
  <si>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</si>
  <si>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</si>
  <si>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</si>
  <si>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</si>
  <si>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</si>
  <si>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</si>
  <si>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</si>
  <si>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</si>
  <si>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</si>
  <si>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</si>
  <si>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</si>
  <si>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</si>
  <si>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</si>
  <si>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</si>
  <si>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</si>
  <si>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</si>
  <si>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</si>
  <si>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</si>
  <si>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</si>
  <si>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</si>
  <si>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</si>
  <si>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</si>
  <si>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</si>
  <si>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</si>
  <si>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</si>
  <si>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</si>
  <si>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</si>
  <si>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</si>
  <si>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</si>
  <si>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</si>
  <si>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</si>
  <si>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</si>
  <si>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</si>
  <si>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</si>
  <si>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</si>
  <si>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</si>
  <si>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</si>
  <si>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</si>
  <si>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</si>
  <si>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</si>
  <si>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</si>
  <si>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</si>
  <si>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</si>
  <si>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</si>
  <si>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</si>
  <si>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</si>
  <si>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</si>
  <si>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</si>
  <si>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</si>
  <si>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</si>
  <si>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</si>
  <si>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</si>
  <si>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</si>
  <si>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</si>
  <si>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</si>
  <si>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</si>
  <si>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</si>
  <si>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</si>
  <si>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</si>
  <si>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</si>
  <si>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</si>
  <si>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</si>
  <si>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</si>
  <si>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</si>
  <si>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</si>
  <si>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</si>
  <si>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</si>
  <si>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</si>
  <si>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</si>
  <si>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</si>
  <si>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</si>
  <si>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</si>
  <si>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</si>
  <si>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</si>
  <si>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</si>
  <si>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</si>
  <si>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</si>
  <si>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</si>
  <si>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</si>
  <si>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</si>
  <si>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</si>
  <si>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</si>
  <si>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</si>
  <si>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</si>
  <si>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</si>
  <si>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</si>
  <si>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</si>
  <si>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</si>
  <si>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</si>
  <si>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</si>
  <si>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</si>
  <si>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</si>
  <si>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</si>
  <si>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</si>
  <si>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</si>
  <si>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</si>
  <si>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</si>
  <si>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</si>
  <si>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</si>
  <si>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</si>
  <si>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</si>
  <si>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</si>
  <si>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</si>
  <si>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</si>
  <si>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</si>
  <si>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</si>
  <si>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</si>
  <si>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</si>
  <si>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</si>
  <si>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</si>
  <si>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</si>
  <si>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</si>
  <si>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</si>
  <si>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</si>
  <si>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</si>
  <si>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</si>
  <si>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</si>
  <si>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</si>
  <si>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</si>
  <si>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</si>
  <si>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</si>
  <si>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</si>
  <si>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</si>
  <si>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</si>
  <si>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</si>
  <si>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</si>
  <si>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</si>
  <si>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</si>
  <si>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</si>
  <si>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</si>
  <si>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</si>
  <si>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</si>
  <si>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</si>
  <si>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</si>
  <si>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</si>
  <si>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</si>
  <si>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</si>
  <si>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</si>
  <si>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</si>
  <si>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</si>
  <si>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</si>
  <si>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</si>
  <si>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</si>
  <si>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</si>
  <si>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</si>
  <si>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</si>
  <si>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</si>
  <si>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</si>
  <si>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</si>
  <si>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</si>
  <si>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</si>
  <si>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</si>
  <si>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</si>
  <si>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</si>
  <si>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</si>
  <si>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</si>
  <si>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</si>
  <si>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</si>
  <si>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</si>
  <si>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</si>
  <si>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</si>
  <si>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</si>
  <si>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</si>
  <si>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</si>
  <si>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</si>
  <si>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</si>
  <si>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</si>
  <si>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</si>
  <si>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</si>
  <si>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</si>
  <si>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</si>
  <si>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</si>
  <si>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</si>
  <si>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</si>
  <si>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</si>
  <si>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</si>
  <si>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</si>
  <si>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</si>
  <si>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</si>
  <si>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</si>
  <si>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</si>
  <si>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</si>
  <si>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</si>
  <si>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</si>
  <si>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</si>
  <si>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</si>
  <si>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</si>
  <si>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</si>
  <si>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</si>
  <si>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</si>
  <si>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</si>
  <si>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</si>
  <si>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</si>
  <si>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</si>
  <si>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</si>
  <si>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</si>
  <si>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</si>
  <si>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</si>
  <si>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</si>
  <si>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</si>
  <si>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</si>
  <si>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</si>
  <si>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</si>
  <si>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</si>
  <si>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</si>
  <si>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</si>
  <si>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</si>
  <si>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</si>
  <si>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</si>
  <si>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</si>
  <si>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</si>
  <si>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</si>
  <si>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</si>
  <si>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</si>
  <si>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</si>
  <si>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</si>
  <si>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</si>
  <si>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</si>
  <si>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</si>
  <si>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</si>
  <si>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</si>
  <si>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</si>
  <si>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</si>
  <si>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</si>
  <si>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</si>
  <si>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</si>
  <si>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</si>
  <si>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</si>
  <si>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</si>
  <si>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</si>
  <si>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</si>
  <si>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</si>
  <si>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</si>
  <si>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</si>
  <si>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</si>
  <si>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</si>
  <si>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</si>
  <si>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</si>
  <si>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</si>
  <si>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</si>
  <si>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</si>
  <si>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</si>
  <si>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</si>
  <si>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</si>
  <si>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</si>
  <si>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</si>
  <si>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</si>
  <si>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</si>
  <si>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</si>
  <si>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</si>
  <si>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</si>
  <si>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</si>
  <si>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</si>
  <si>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</si>
  <si>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</si>
  <si>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</si>
  <si>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</si>
  <si>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</si>
  <si>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</si>
  <si>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</si>
  <si>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</si>
  <si>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</si>
  <si>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</si>
  <si>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</si>
  <si>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</si>
  <si>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</si>
  <si>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</si>
  <si>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</si>
  <si>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</si>
  <si>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</si>
  <si>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</si>
  <si>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</si>
  <si>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</si>
  <si>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</si>
  <si>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</si>
  <si>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</si>
  <si>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</si>
  <si>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</si>
  <si>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</si>
  <si>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</si>
  <si>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</si>
  <si>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</si>
  <si>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</si>
  <si>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</si>
  <si>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</si>
  <si>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</si>
  <si>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</si>
  <si>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</si>
  <si>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</si>
  <si>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</si>
  <si>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</si>
  <si>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</si>
  <si>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</si>
  <si>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</si>
  <si>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</si>
  <si>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</si>
  <si>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</si>
  <si>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</si>
  <si>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</si>
  <si>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</si>
  <si>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</si>
  <si>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</si>
  <si>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</si>
  <si>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</si>
  <si>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</si>
  <si>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</si>
  <si>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</si>
  <si>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</si>
  <si>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</si>
  <si>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</si>
  <si>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</si>
  <si>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</si>
  <si>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</si>
  <si>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</si>
  <si>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</si>
  <si>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</si>
  <si>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</si>
  <si>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</si>
  <si>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</si>
  <si>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</si>
  <si>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</si>
  <si>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</si>
  <si>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</si>
  <si>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</si>
  <si>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</si>
  <si>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</si>
  <si>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</si>
  <si>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</si>
  <si>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</si>
  <si>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</si>
  <si>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</si>
  <si>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</si>
  <si>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</si>
  <si>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</si>
  <si>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</si>
  <si>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</si>
  <si>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</si>
  <si>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</si>
  <si>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</si>
  <si>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</si>
  <si>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</si>
  <si>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</si>
  <si>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</si>
  <si>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</si>
  <si>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</si>
  <si>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</si>
  <si>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</si>
  <si>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</si>
  <si>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</si>
  <si>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</si>
  <si>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</si>
  <si>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</si>
  <si>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</si>
  <si>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</si>
  <si>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</si>
  <si>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</si>
  <si>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</si>
  <si>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</si>
  <si>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</si>
  <si>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</si>
  <si>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</si>
  <si>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</si>
  <si>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</si>
  <si>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</si>
  <si>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</si>
  <si>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</si>
  <si>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</si>
  <si>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</si>
  <si>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</si>
  <si>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</si>
  <si>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</si>
  <si>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</si>
  <si>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</si>
  <si>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</si>
  <si>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</si>
  <si>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</si>
  <si>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</si>
  <si>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</si>
  <si>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</si>
  <si>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</si>
  <si>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</si>
  <si>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</si>
  <si>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</si>
  <si>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</si>
  <si>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</si>
  <si>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</si>
  <si>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</si>
  <si>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</si>
  <si>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</si>
  <si>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</si>
  <si>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</si>
  <si>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</si>
  <si>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</si>
  <si>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</si>
  <si>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</si>
  <si>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</si>
  <si>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</si>
  <si>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</si>
  <si>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</si>
  <si>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</si>
  <si>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</si>
  <si>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</si>
  <si>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</si>
  <si>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</si>
  <si>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</si>
  <si>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</si>
  <si>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</si>
  <si>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</si>
  <si>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</si>
  <si>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</si>
  <si>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</si>
  <si>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</si>
  <si>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</si>
  <si>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</si>
  <si>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</si>
  <si>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</si>
  <si>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</si>
  <si>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</si>
  <si>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</si>
  <si>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</si>
  <si>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</si>
  <si>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</si>
  <si>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</si>
  <si>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</si>
  <si>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</si>
  <si>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</si>
  <si>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</si>
  <si>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</si>
  <si>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</si>
  <si>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</si>
  <si>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</si>
  <si>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</si>
  <si>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</si>
  <si>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</si>
  <si>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</si>
  <si>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</si>
  <si>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</si>
  <si>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</si>
  <si>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</si>
  <si>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</si>
  <si>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</si>
  <si>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</si>
  <si>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</si>
  <si>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</si>
  <si>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</si>
  <si>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</si>
  <si>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</si>
  <si>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</si>
  <si>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</si>
  <si>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</si>
  <si>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</si>
  <si>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</si>
  <si>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</si>
  <si>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</si>
  <si>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</si>
  <si>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</si>
  <si>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</si>
  <si>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</si>
  <si>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</si>
  <si>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</si>
  <si>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</si>
  <si>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</si>
  <si>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</si>
  <si>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</si>
  <si>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</si>
  <si>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</si>
  <si>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</si>
  <si>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</si>
  <si>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</si>
  <si>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</si>
  <si>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</si>
  <si>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</si>
  <si>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</si>
  <si>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</si>
  <si>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</si>
  <si>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</si>
  <si>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</si>
  <si>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</si>
  <si>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</si>
  <si>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</si>
  <si>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</si>
  <si>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</si>
  <si>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</si>
  <si>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</si>
  <si>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</si>
  <si>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</si>
  <si>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</si>
  <si>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</si>
  <si>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</si>
  <si>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</si>
  <si>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</si>
  <si>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</si>
  <si>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</si>
  <si>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</si>
  <si>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</si>
  <si>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</si>
  <si>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</si>
  <si>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</si>
  <si>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</si>
  <si>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</si>
  <si>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</si>
  <si>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</si>
  <si>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</si>
  <si>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</si>
  <si>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</si>
  <si>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</si>
  <si>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</si>
  <si>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</si>
  <si>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</si>
  <si>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</si>
  <si>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</si>
  <si>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</si>
  <si>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</si>
  <si>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</si>
  <si>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</si>
  <si>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</si>
  <si>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</si>
  <si>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</si>
  <si>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</si>
  <si>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</si>
  <si>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</si>
  <si>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</si>
  <si>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</si>
  <si>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</si>
  <si>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</si>
  <si>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</si>
  <si>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</si>
  <si>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</si>
  <si>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</si>
  <si>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</si>
  <si>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</si>
  <si>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</si>
  <si>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</si>
  <si>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</si>
  <si>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</si>
  <si>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</si>
  <si>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</si>
  <si>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</si>
  <si>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</si>
  <si>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</si>
  <si>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</si>
  <si>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</si>
  <si>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</si>
  <si>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</si>
  <si>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</si>
  <si>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</si>
  <si>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</si>
  <si>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</si>
  <si>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</si>
  <si>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</si>
  <si>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</si>
  <si>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</si>
  <si>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</si>
  <si>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</si>
  <si>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</si>
  <si>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</si>
  <si>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</si>
  <si>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</si>
  <si>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</si>
  <si>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</si>
  <si>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</si>
  <si>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</si>
  <si>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</si>
  <si>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</si>
  <si>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</si>
  <si>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</si>
  <si>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</si>
  <si>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</si>
  <si>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</si>
  <si>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</si>
  <si>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</si>
  <si>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</si>
  <si>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</si>
  <si>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</si>
  <si>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</si>
  <si>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</si>
  <si>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</si>
  <si>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</si>
  <si>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</si>
  <si>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</si>
  <si>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</si>
  <si>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</si>
  <si>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</si>
  <si>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</si>
  <si>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</si>
  <si>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</si>
  <si>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</si>
  <si>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</si>
  <si>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</si>
  <si>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</si>
  <si>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</si>
  <si>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</si>
  <si>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</si>
  <si>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</si>
  <si>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</si>
  <si>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</si>
  <si>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</si>
  <si>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</si>
  <si>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</si>
  <si>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</si>
  <si>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</si>
  <si>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</si>
  <si>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</si>
  <si>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</si>
  <si>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</si>
  <si>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</si>
  <si>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</si>
  <si>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</si>
  <si>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</si>
  <si>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</si>
  <si>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</si>
  <si>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</si>
  <si>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</si>
  <si>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</si>
  <si>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</si>
  <si>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</si>
  <si>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</si>
  <si>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</si>
  <si>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</si>
  <si>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</si>
  <si>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</si>
  <si>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</si>
  <si>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</si>
  <si>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</si>
  <si>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</si>
  <si>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</si>
  <si>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</si>
  <si>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</si>
  <si>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</si>
  <si>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</si>
  <si>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</si>
  <si>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</si>
  <si>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</si>
  <si>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</si>
  <si>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</si>
  <si>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</si>
  <si>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</si>
  <si>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</si>
  <si>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</si>
  <si>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</si>
  <si>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</si>
  <si>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</si>
  <si>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</si>
  <si>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</si>
  <si>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</si>
  <si>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</si>
  <si>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</si>
  <si>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</si>
  <si>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</si>
  <si>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</si>
  <si>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</si>
  <si>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</si>
  <si>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</si>
  <si>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</si>
  <si>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</si>
  <si>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</si>
  <si>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</si>
  <si>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</si>
  <si>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</si>
  <si>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</si>
  <si>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</si>
  <si>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</si>
  <si>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</si>
  <si>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</si>
  <si>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</si>
  <si>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</si>
  <si>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</si>
  <si>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</si>
  <si>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</si>
  <si>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</si>
  <si>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</si>
  <si>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</si>
  <si>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</si>
  <si>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</si>
  <si>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</si>
  <si>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</si>
  <si>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</si>
  <si>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</si>
  <si>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</si>
  <si>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</si>
  <si>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</si>
  <si>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</si>
  <si>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</si>
  <si>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</si>
  <si>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</si>
  <si>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</si>
  <si>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</si>
  <si>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</si>
  <si>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</si>
  <si>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</si>
  <si>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</si>
  <si>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</si>
  <si>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</si>
  <si>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</si>
  <si>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</si>
  <si>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</si>
  <si>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</si>
  <si>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</si>
  <si>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</si>
  <si>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</si>
  <si>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</si>
  <si>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</si>
  <si>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</si>
  <si>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</si>
  <si>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</si>
  <si>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</si>
  <si>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</si>
  <si>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</si>
  <si>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</si>
  <si>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</si>
  <si>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</si>
  <si>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</si>
  <si>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</si>
  <si>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</si>
  <si>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</si>
  <si>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</si>
  <si>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</si>
  <si>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</si>
  <si>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</si>
  <si>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</si>
  <si>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</si>
  <si>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</si>
  <si>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</si>
  <si>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</si>
  <si>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</si>
  <si>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</si>
  <si>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</si>
  <si>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</si>
  <si>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</si>
  <si>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</si>
  <si>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</si>
  <si>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</si>
  <si>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</si>
  <si>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</si>
  <si>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</si>
  <si>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</si>
  <si>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</si>
  <si>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</si>
  <si>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</si>
  <si>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</si>
  <si>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</si>
  <si>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</si>
  <si>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</si>
  <si>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</si>
  <si>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</si>
  <si>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</si>
  <si>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</si>
  <si>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</si>
  <si>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</si>
  <si>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</si>
  <si>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</si>
  <si>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</si>
  <si>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</si>
  <si>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</si>
  <si>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</si>
  <si>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</si>
  <si>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</si>
  <si>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</si>
  <si>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</si>
  <si>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</si>
  <si>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</si>
  <si>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</si>
  <si>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</si>
  <si>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</si>
  <si>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</si>
  <si>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</si>
  <si>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</si>
  <si>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</si>
  <si>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</si>
  <si>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</si>
  <si>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</si>
  <si>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</si>
  <si>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</si>
  <si>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</si>
  <si>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</si>
  <si>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</si>
  <si>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</si>
  <si>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</si>
  <si>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</si>
  <si>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</si>
  <si>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</si>
  <si>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</si>
  <si>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</si>
  <si>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</si>
  <si>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</si>
  <si>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</si>
  <si>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</si>
  <si>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</si>
  <si>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</si>
  <si>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</si>
  <si>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</si>
  <si>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</si>
  <si>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</si>
  <si>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</si>
  <si>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</si>
  <si>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</si>
  <si>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</si>
  <si>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</si>
  <si>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</si>
  <si>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</si>
  <si>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</si>
  <si>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</si>
  <si>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</si>
  <si>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</si>
  <si>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</si>
  <si>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</si>
  <si>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</si>
  <si>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</si>
  <si>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</si>
  <si>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</si>
  <si>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</si>
  <si>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</si>
  <si>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</si>
  <si>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</si>
  <si>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</si>
  <si>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</si>
  <si>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</si>
  <si>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</si>
  <si>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</si>
  <si>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</si>
  <si>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</si>
  <si>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</si>
  <si>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</si>
  <si>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</si>
  <si>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</si>
  <si>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</si>
  <si>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</si>
  <si>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</si>
  <si>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</si>
  <si>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</si>
  <si>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</si>
  <si>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</si>
  <si>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</si>
  <si>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</si>
  <si>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</si>
  <si>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</si>
  <si>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</si>
  <si>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</si>
  <si>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</si>
  <si>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</si>
  <si>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</si>
  <si>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</si>
  <si>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</si>
  <si>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</si>
  <si>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</si>
  <si>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</si>
  <si>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</si>
  <si>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</si>
  <si>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</si>
  <si>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</si>
  <si>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</si>
  <si>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</si>
  <si>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</si>
  <si>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</si>
  <si>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</si>
  <si>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</si>
  <si>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</si>
  <si>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</si>
  <si>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</si>
  <si>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</si>
  <si>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</si>
  <si>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</si>
  <si>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</si>
  <si>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</si>
  <si>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</si>
  <si>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</si>
  <si>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</si>
  <si>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</si>
  <si>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</si>
  <si>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</si>
  <si>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</si>
  <si>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</si>
  <si>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</si>
  <si>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</si>
  <si>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</si>
  <si>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</si>
  <si>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</si>
  <si>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</si>
  <si>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</si>
  <si>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</si>
  <si>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</si>
  <si>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</si>
  <si>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</si>
  <si>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</si>
  <si>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</si>
  <si>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</si>
  <si>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</si>
  <si>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</si>
  <si>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</si>
  <si>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</si>
  <si>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</si>
  <si>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</si>
  <si>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</si>
  <si>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</si>
  <si>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</si>
  <si>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</si>
  <si>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</si>
  <si>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</si>
  <si>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</si>
  <si>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</si>
  <si>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</si>
  <si>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</si>
  <si>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</si>
  <si>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</si>
  <si>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</si>
  <si>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</si>
  <si>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</si>
  <si>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</si>
  <si>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</si>
  <si>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</si>
  <si>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</si>
  <si>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</si>
  <si>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</si>
  <si>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</si>
  <si>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</si>
  <si>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</si>
  <si>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</si>
  <si>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</si>
  <si>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</si>
  <si>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</si>
  <si>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</si>
  <si>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</si>
  <si>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</si>
  <si>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</si>
  <si>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</si>
  <si>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</si>
  <si>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</si>
  <si>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</si>
  <si>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</si>
  <si>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</si>
  <si>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</si>
  <si>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</si>
  <si>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</si>
  <si>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</si>
  <si>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</si>
  <si>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</si>
  <si>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</si>
  <si>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</si>
  <si>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</si>
  <si>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</si>
  <si>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</si>
  <si>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</si>
  <si>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</si>
  <si>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</si>
  <si>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</si>
  <si>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</si>
  <si>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</si>
  <si>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</si>
  <si>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</si>
  <si>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</si>
  <si>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</si>
  <si>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</si>
  <si>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</si>
  <si>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</si>
  <si>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</si>
  <si>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</si>
  <si>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</si>
  <si>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</si>
  <si>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</si>
  <si>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</si>
  <si>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</si>
  <si>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</si>
  <si>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</si>
  <si>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</si>
  <si>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</si>
  <si>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</si>
  <si>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</si>
  <si>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</si>
  <si>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</si>
  <si>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</si>
  <si>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</si>
  <si>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</si>
  <si>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</si>
  <si>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</si>
  <si>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</si>
  <si>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</si>
  <si>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</si>
  <si>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</si>
  <si>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</si>
  <si>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</si>
  <si>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</si>
  <si>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</si>
  <si>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</si>
  <si>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</si>
  <si>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</si>
  <si>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</si>
  <si>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</si>
  <si>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</si>
  <si>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</si>
  <si>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</si>
  <si>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</si>
  <si>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</si>
  <si>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</si>
  <si>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</si>
  <si>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</si>
  <si>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</si>
  <si>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</si>
  <si>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</si>
  <si>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</si>
  <si>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</si>
  <si>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</si>
  <si>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</si>
  <si>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</si>
  <si>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</si>
  <si>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</si>
  <si>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</si>
  <si>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</si>
  <si>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</si>
  <si>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</si>
  <si>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</si>
  <si>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</si>
  <si>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</si>
  <si>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</si>
  <si>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</si>
  <si>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</si>
  <si>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</si>
  <si>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</si>
  <si>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</si>
  <si>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</si>
  <si>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</si>
  <si>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</si>
  <si>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</si>
  <si>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</si>
  <si>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</si>
  <si>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</si>
  <si>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</si>
  <si>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</si>
  <si>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</si>
  <si>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</si>
  <si>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</si>
  <si>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</si>
  <si>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</si>
  <si>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</si>
  <si>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</si>
  <si>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</si>
  <si>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</si>
  <si>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</si>
  <si>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</si>
  <si>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</si>
  <si>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</si>
  <si>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</si>
  <si>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</si>
  <si>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</si>
  <si>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</si>
  <si>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</si>
  <si>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</si>
  <si>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</si>
  <si>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</si>
  <si>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</si>
  <si>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</si>
  <si>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</si>
  <si>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</si>
  <si>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</si>
  <si>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</si>
  <si>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</si>
  <si>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</si>
  <si>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</si>
  <si>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</si>
  <si>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</si>
  <si>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</si>
  <si>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</si>
  <si>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</si>
  <si>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</si>
  <si>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</si>
  <si>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</si>
  <si>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</si>
  <si>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</si>
  <si>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</si>
  <si>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</si>
  <si>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</si>
  <si>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</si>
  <si>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</si>
  <si>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</si>
  <si>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</si>
  <si>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</si>
  <si>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</si>
  <si>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</si>
  <si>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</si>
  <si>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</si>
  <si>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</si>
  <si>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</si>
  <si>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</si>
  <si>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</si>
  <si>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</si>
  <si>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</si>
  <si>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</si>
  <si>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</si>
  <si>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</si>
  <si>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</si>
  <si>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</si>
  <si>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</si>
  <si>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</si>
  <si>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</si>
  <si>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</si>
  <si>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</si>
  <si>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</si>
  <si>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</si>
  <si>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</si>
  <si>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</si>
  <si>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</si>
  <si>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</si>
  <si>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</si>
  <si>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</si>
  <si>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</si>
  <si>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</si>
  <si>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</si>
  <si>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</si>
  <si>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</si>
  <si>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</si>
  <si>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</si>
  <si>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</si>
  <si>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</si>
  <si>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</si>
  <si>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</si>
  <si>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</si>
  <si>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</si>
  <si>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</si>
  <si>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</si>
  <si>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</si>
  <si>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</si>
  <si>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</si>
  <si>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</si>
  <si>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</si>
  <si>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</si>
  <si>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</si>
  <si>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</si>
  <si>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</si>
  <si>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</si>
  <si>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</si>
  <si>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</si>
  <si>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</si>
  <si>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</si>
  <si>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</si>
  <si>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</si>
  <si>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</si>
  <si>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</si>
  <si>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</si>
  <si>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</si>
  <si>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</si>
  <si>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</si>
  <si>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</si>
  <si>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</si>
  <si>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</si>
  <si>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</si>
  <si>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</si>
  <si>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</si>
  <si>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</si>
  <si>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</si>
  <si>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</si>
  <si>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</si>
  <si>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</si>
  <si>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</si>
  <si>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</si>
  <si>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</si>
  <si>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</si>
  <si>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</si>
  <si>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</si>
  <si>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</si>
  <si>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</si>
  <si>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</si>
  <si>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</si>
  <si>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</si>
  <si>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</si>
  <si>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</si>
  <si>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</si>
  <si>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</si>
  <si>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</si>
  <si>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</si>
  <si>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</si>
  <si>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</si>
  <si>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</si>
  <si>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</si>
  <si>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</si>
  <si>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</si>
  <si>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</si>
  <si>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</si>
  <si>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</si>
  <si>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</si>
  <si>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</si>
  <si>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</si>
  <si>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</si>
  <si>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</si>
  <si>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</si>
  <si>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</si>
  <si>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</si>
  <si>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</si>
  <si>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</si>
  <si>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</si>
  <si>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</si>
  <si>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</si>
  <si>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</si>
  <si>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</si>
  <si>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</si>
  <si>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</si>
  <si>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</si>
  <si>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</si>
  <si>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</si>
  <si>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</si>
  <si>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</si>
  <si>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</si>
  <si>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</si>
  <si>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</si>
  <si>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</si>
  <si>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</si>
  <si>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</si>
  <si>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</si>
  <si>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</si>
  <si>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</si>
  <si>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</si>
  <si>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</si>
  <si>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</si>
  <si>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</si>
  <si>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</si>
  <si>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</si>
  <si>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</si>
  <si>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</si>
  <si>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</si>
  <si>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</si>
  <si>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</si>
  <si>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</si>
  <si>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</si>
  <si>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</si>
  <si>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</si>
  <si>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</si>
  <si>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</si>
  <si>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</si>
  <si>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</si>
  <si>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</si>
  <si>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</si>
  <si>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</si>
  <si>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</si>
  <si>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</si>
  <si>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</si>
  <si>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</si>
  <si>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</si>
  <si>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</si>
  <si>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</si>
  <si>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</si>
  <si>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</si>
  <si>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</si>
  <si>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</si>
  <si>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</si>
  <si>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</si>
  <si>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</si>
  <si>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</si>
  <si>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</si>
  <si>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</si>
  <si>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</si>
  <si>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</si>
  <si>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</si>
  <si>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</si>
  <si>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</si>
  <si>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</si>
  <si>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</si>
  <si>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</si>
  <si>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</si>
  <si>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</si>
  <si>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</si>
  <si>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</si>
  <si>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</si>
  <si>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</si>
  <si>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</si>
  <si>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</si>
  <si>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</si>
  <si>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</si>
  <si>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</si>
  <si>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</si>
  <si>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</si>
  <si>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</si>
  <si>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</si>
  <si>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</si>
  <si>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</si>
  <si>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</si>
  <si>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</si>
  <si>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</si>
  <si>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</si>
  <si>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</si>
  <si>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</si>
  <si>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</si>
  <si>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</si>
  <si>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</si>
  <si>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</si>
  <si>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</si>
  <si>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</si>
  <si>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</si>
  <si>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</si>
  <si>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</si>
  <si>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</si>
  <si>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</si>
  <si>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</si>
  <si>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</si>
  <si>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</si>
  <si>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</si>
  <si>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</si>
  <si>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</si>
  <si>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</si>
  <si>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</si>
  <si>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</si>
  <si>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</si>
  <si>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</si>
  <si>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</si>
  <si>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</si>
  <si>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</si>
  <si>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</si>
  <si>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</si>
  <si>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</si>
  <si>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</si>
  <si>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</si>
  <si>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</si>
  <si>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</si>
  <si>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</si>
  <si>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</si>
  <si>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</si>
  <si>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</si>
  <si>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</si>
  <si>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</si>
  <si>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</si>
  <si>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</si>
  <si>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</si>
  <si>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</si>
  <si>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</si>
  <si>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</si>
  <si>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</si>
  <si>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</si>
  <si>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</si>
  <si>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</si>
  <si>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</si>
  <si>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</si>
  <si>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</si>
  <si>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</si>
  <si>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</si>
  <si>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</si>
  <si>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</si>
  <si>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</si>
  <si>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</si>
  <si>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</si>
  <si>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</si>
  <si>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</si>
  <si>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</si>
  <si>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</si>
  <si>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</si>
  <si>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</si>
  <si>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</si>
  <si>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</si>
  <si>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</si>
  <si>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</si>
  <si>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</si>
  <si>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</si>
  <si>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</si>
  <si>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</si>
  <si>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</si>
  <si>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</si>
  <si>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</si>
  <si>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</si>
  <si>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</si>
  <si>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</si>
  <si>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</si>
  <si>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</si>
  <si>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</si>
  <si>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</si>
  <si>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</si>
  <si>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</si>
  <si>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</si>
  <si>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</si>
  <si>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</si>
  <si>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</si>
  <si>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</si>
  <si>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</si>
  <si>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</si>
  <si>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</si>
  <si>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</si>
  <si>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</si>
  <si>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</si>
  <si>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</si>
  <si>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</si>
  <si>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</si>
  <si>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</si>
  <si>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</si>
  <si>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</si>
  <si>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</si>
  <si>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</si>
  <si>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</si>
  <si>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</si>
  <si>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</si>
  <si>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</si>
  <si>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</si>
  <si>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</si>
  <si>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</si>
  <si>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</si>
  <si>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</si>
  <si>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</si>
  <si>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</si>
  <si>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</si>
  <si>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</si>
  <si>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</si>
  <si>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</si>
  <si>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</si>
  <si>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</si>
  <si>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</si>
  <si>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</si>
  <si>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</si>
  <si>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</si>
  <si>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</si>
  <si>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</si>
  <si>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</si>
  <si>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</si>
  <si>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</si>
  <si>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</si>
  <si>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</si>
  <si>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</si>
  <si>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</si>
  <si>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</si>
  <si>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</si>
  <si>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</si>
  <si>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</si>
  <si>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</si>
  <si>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</si>
  <si>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</si>
  <si>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</si>
  <si>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</si>
  <si>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</si>
  <si>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</si>
  <si>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</si>
  <si>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</si>
  <si>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</si>
  <si>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</si>
  <si>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</si>
  <si>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</si>
  <si>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</si>
  <si>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</si>
  <si>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</si>
  <si>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</si>
  <si>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</si>
  <si>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</si>
  <si>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</si>
  <si>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</si>
  <si>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</si>
  <si>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</si>
  <si>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</si>
  <si>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</si>
  <si>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</si>
  <si>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</si>
  <si>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</si>
  <si>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</si>
  <si>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</si>
  <si>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</si>
  <si>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</si>
  <si>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</si>
  <si>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</si>
  <si>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</si>
  <si>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</si>
  <si>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</si>
  <si>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</si>
  <si>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</si>
  <si>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</si>
  <si>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</si>
  <si>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</si>
  <si>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</si>
  <si>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</si>
  <si>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</si>
  <si>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</si>
  <si>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</si>
  <si>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</si>
  <si>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</si>
  <si>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</si>
  <si>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</si>
  <si>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</si>
  <si>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</si>
  <si>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</si>
  <si>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</si>
  <si>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</si>
  <si>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</si>
  <si>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</si>
  <si>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</si>
  <si>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</si>
  <si>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</si>
  <si>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</si>
  <si>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</si>
  <si>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</si>
  <si>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</si>
  <si>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</si>
  <si>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</si>
  <si>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</si>
  <si>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</si>
  <si>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</si>
  <si>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</si>
  <si>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</si>
  <si>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</si>
  <si>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</si>
  <si>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</si>
  <si>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</si>
  <si>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</si>
  <si>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</si>
  <si>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</si>
  <si>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</si>
  <si>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</si>
  <si>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</si>
  <si>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</si>
  <si>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</si>
  <si>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</si>
  <si>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</si>
  <si>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</si>
  <si>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</si>
  <si>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</si>
  <si>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</si>
  <si>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</si>
  <si>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</si>
  <si>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</si>
  <si>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</si>
  <si>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</si>
  <si>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</si>
  <si>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</si>
  <si>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</si>
  <si>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</si>
  <si>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</si>
  <si>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</si>
  <si>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</si>
  <si>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</si>
  <si>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</si>
  <si>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</si>
  <si>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</si>
  <si>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</si>
  <si>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</si>
  <si>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</si>
  <si>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</si>
  <si>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</si>
  <si>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</si>
  <si>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</si>
  <si>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</si>
  <si>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</si>
  <si>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</si>
  <si>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</si>
  <si>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</si>
  <si>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</si>
  <si>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</si>
  <si>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</si>
  <si>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</si>
  <si>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</si>
  <si>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</si>
  <si>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</si>
  <si>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</si>
  <si>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</si>
  <si>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</si>
  <si>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</si>
  <si>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</si>
  <si>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</si>
  <si>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</si>
  <si>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</si>
  <si>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</si>
  <si>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</si>
  <si>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</si>
  <si>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</si>
  <si>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</si>
  <si>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</si>
  <si>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</si>
  <si>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</si>
  <si>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</si>
  <si>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</si>
  <si>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</si>
  <si>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</si>
  <si>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</si>
  <si>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</si>
  <si>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</si>
  <si>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</si>
  <si>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</si>
  <si>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</si>
  <si>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</si>
  <si>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</si>
  <si>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</si>
  <si>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</si>
  <si>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</si>
  <si>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</si>
  <si>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</si>
  <si>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</si>
  <si>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</si>
  <si>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</si>
  <si>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</si>
  <si>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</si>
  <si>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</si>
  <si>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</si>
  <si>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</si>
  <si>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</si>
  <si>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</si>
  <si>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</si>
  <si>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</si>
  <si>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</si>
  <si>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</si>
  <si>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</si>
  <si>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</si>
  <si>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</si>
  <si>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</si>
  <si>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</si>
  <si>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</si>
  <si>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</si>
  <si>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</si>
  <si>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</si>
  <si>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</si>
  <si>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</si>
  <si>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</si>
  <si>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</si>
  <si>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</si>
  <si>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</si>
  <si>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</si>
  <si>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</si>
  <si>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</si>
  <si>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</si>
  <si>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</si>
  <si>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</si>
  <si>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</si>
  <si>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</si>
  <si>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</si>
  <si>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</si>
  <si>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</si>
  <si>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</si>
  <si>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</si>
  <si>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</si>
  <si>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</si>
  <si>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</si>
  <si>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</si>
  <si>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</si>
  <si>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</si>
  <si>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</si>
  <si>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</si>
  <si>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</si>
  <si>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</si>
  <si>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</si>
  <si>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</si>
  <si>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</si>
  <si>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</si>
  <si>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</si>
  <si>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</si>
  <si>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</si>
  <si>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</si>
  <si>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</si>
  <si>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</si>
  <si>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</si>
  <si>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</si>
  <si>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</si>
  <si>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</si>
  <si>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</si>
  <si>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</si>
  <si>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</si>
  <si>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</si>
  <si>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</si>
  <si>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</si>
  <si>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</si>
  <si>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</si>
  <si>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</si>
  <si>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</si>
  <si>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</si>
  <si>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</si>
  <si>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</si>
  <si>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</si>
  <si>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</si>
  <si>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</si>
  <si>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</si>
  <si>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</si>
  <si>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</si>
  <si>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</si>
  <si>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</si>
  <si>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</si>
  <si>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</si>
  <si>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</si>
  <si>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</si>
  <si>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</si>
  <si>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</si>
  <si>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</si>
  <si>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</si>
  <si>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</si>
  <si>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</si>
  <si>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</si>
  <si>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</si>
  <si>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</si>
  <si>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</si>
  <si>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</si>
  <si>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</si>
  <si>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</si>
  <si>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</si>
  <si>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</si>
  <si>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</si>
  <si>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</si>
  <si>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</si>
  <si>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</si>
  <si>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</si>
  <si>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</si>
  <si>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</si>
  <si>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</si>
  <si>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</si>
  <si>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</si>
  <si>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</si>
  <si>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</si>
  <si>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</si>
  <si>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</si>
  <si>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</si>
  <si>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</si>
  <si>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</si>
  <si>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</si>
  <si>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</si>
  <si>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</si>
  <si>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</si>
  <si>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</si>
  <si>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</si>
  <si>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</si>
  <si>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</si>
  <si>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</si>
  <si>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</si>
  <si>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</si>
  <si>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</si>
  <si>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</si>
  <si>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</si>
  <si>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</si>
  <si>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</si>
  <si>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</si>
  <si>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</si>
  <si>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</si>
  <si>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</si>
  <si>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</si>
  <si>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</si>
  <si>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</si>
  <si>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</si>
  <si>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</si>
  <si>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</si>
  <si>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</si>
  <si>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</si>
  <si>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</si>
  <si>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</si>
  <si>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</si>
  <si>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</si>
  <si>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</si>
  <si>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</si>
  <si>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</si>
  <si>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</si>
  <si>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</si>
  <si>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</si>
  <si>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</si>
  <si>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</si>
  <si>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</si>
  <si>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</si>
  <si>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</si>
  <si>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</si>
  <si>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</si>
  <si>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</si>
  <si>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</si>
  <si>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</si>
  <si>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</si>
  <si>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</si>
  <si>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</si>
  <si>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</si>
  <si>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</si>
  <si>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</si>
  <si>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</si>
  <si>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</si>
  <si>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</si>
  <si>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</si>
  <si>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</si>
  <si>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</si>
  <si>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</si>
  <si>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</si>
  <si>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</si>
  <si>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</si>
  <si>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</si>
  <si>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</si>
  <si>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</si>
  <si>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</si>
  <si>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</si>
  <si>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</si>
  <si>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</si>
  <si>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</si>
  <si>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</si>
  <si>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</si>
  <si>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</si>
  <si>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</si>
  <si>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</si>
  <si>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</si>
  <si>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</si>
  <si>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</si>
  <si>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</si>
  <si>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</si>
  <si>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</si>
  <si>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</si>
  <si>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</si>
  <si>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</si>
  <si>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</si>
  <si>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</si>
  <si>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</si>
  <si>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</si>
  <si>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</si>
  <si>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</si>
  <si>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</si>
  <si>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</si>
  <si>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</si>
  <si>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</si>
  <si>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</si>
  <si>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</si>
  <si>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</si>
  <si>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</si>
  <si>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</si>
  <si>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</si>
  <si>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</si>
  <si>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</si>
  <si>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</si>
  <si>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</si>
  <si>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</si>
  <si>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</si>
  <si>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</si>
  <si>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</si>
  <si>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</si>
  <si>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</si>
  <si>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</si>
  <si>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</si>
  <si>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</si>
  <si>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</si>
  <si>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</si>
  <si>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</si>
  <si>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</si>
  <si>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</si>
  <si>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</si>
  <si>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</si>
  <si>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</si>
  <si>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</si>
  <si>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</si>
  <si>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</si>
  <si>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</si>
  <si>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</si>
  <si>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</si>
  <si>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</si>
  <si>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</si>
  <si>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</si>
  <si>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</si>
  <si>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</si>
  <si>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</si>
  <si>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</si>
  <si>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</si>
  <si>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</si>
  <si>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</si>
  <si>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</si>
  <si>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</si>
  <si>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</si>
  <si>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</si>
  <si>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</si>
  <si>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</si>
  <si>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</si>
  <si>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</si>
  <si>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</si>
  <si>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</si>
  <si>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</si>
  <si>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</si>
  <si>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</si>
  <si>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</si>
  <si>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</si>
  <si>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</si>
  <si>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</si>
  <si>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</si>
  <si>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</si>
  <si>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</si>
  <si>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</si>
  <si>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</si>
  <si>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</si>
  <si>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</si>
  <si>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</si>
  <si>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</si>
  <si>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</si>
  <si>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</si>
  <si>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</si>
  <si>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</si>
  <si>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</si>
  <si>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</si>
  <si>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</si>
  <si>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</si>
  <si>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</si>
  <si>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</si>
  <si>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</si>
  <si>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</si>
  <si>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</si>
  <si>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</si>
  <si>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</si>
  <si>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</si>
  <si>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</si>
  <si>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</si>
  <si>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</si>
  <si>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</si>
  <si>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</si>
  <si>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</si>
  <si>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</si>
  <si>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</si>
  <si>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</si>
  <si>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</si>
  <si>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</si>
  <si>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</si>
  <si>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</si>
  <si>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</si>
  <si>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</si>
  <si>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</si>
  <si>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</si>
  <si>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</si>
  <si>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</si>
  <si>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</si>
  <si>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</si>
  <si>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</si>
  <si>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</si>
  <si>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</si>
  <si>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</si>
  <si>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</si>
  <si>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</si>
  <si>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</si>
  <si>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</si>
  <si>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</si>
  <si>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</si>
  <si>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</si>
  <si>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</si>
  <si>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</si>
  <si>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</si>
  <si>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</si>
  <si>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</si>
  <si>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</si>
  <si>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</si>
  <si>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</si>
  <si>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</si>
  <si>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</si>
  <si>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</si>
  <si>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</si>
  <si>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</si>
  <si>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</si>
  <si>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</si>
  <si>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</si>
  <si>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</si>
  <si>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</si>
  <si>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</si>
  <si>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</si>
  <si>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</si>
  <si>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</si>
  <si>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</si>
  <si>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</si>
  <si>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</si>
  <si>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</si>
  <si>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</si>
  <si>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</si>
  <si>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</si>
  <si>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</si>
  <si>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</si>
  <si>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</si>
  <si>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</si>
  <si>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</si>
  <si>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</si>
  <si>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</si>
  <si>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</si>
  <si>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</si>
  <si>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</si>
  <si>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</si>
  <si>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</si>
  <si>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</si>
  <si>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</si>
  <si>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</si>
  <si>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</si>
  <si>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</si>
  <si>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</si>
  <si>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</si>
  <si>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</si>
  <si>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</si>
  <si>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</si>
  <si>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</si>
  <si>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</si>
  <si>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</si>
  <si>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</si>
  <si>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</si>
  <si>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</si>
  <si>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</si>
  <si>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</si>
  <si>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</si>
  <si>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</si>
  <si>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</si>
  <si>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</si>
  <si>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</si>
  <si>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</si>
  <si>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</si>
  <si>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</si>
  <si>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</si>
  <si>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</si>
  <si>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</si>
  <si>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</si>
  <si>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</si>
  <si>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</si>
  <si>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</si>
  <si>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</si>
  <si>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</si>
  <si>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</si>
  <si>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</si>
  <si>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</si>
  <si>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</si>
  <si>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</si>
  <si>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</si>
  <si>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</si>
  <si>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</si>
  <si>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</si>
  <si>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</si>
  <si>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</si>
  <si>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</si>
  <si>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</si>
  <si>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</si>
  <si>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</si>
  <si>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</si>
  <si>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</si>
  <si>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</si>
  <si>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</si>
  <si>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</si>
  <si>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</si>
  <si>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</si>
  <si>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</si>
  <si>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</si>
  <si>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</si>
  <si>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</si>
  <si>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</si>
  <si>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</si>
  <si>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</si>
  <si>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</si>
  <si>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</si>
  <si>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</si>
  <si>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</si>
  <si>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</si>
  <si>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</si>
  <si>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</si>
  <si>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</si>
  <si>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</si>
  <si>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</si>
  <si>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</si>
  <si>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</si>
  <si>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</si>
  <si>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</si>
  <si>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</si>
  <si>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</si>
  <si>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</si>
  <si>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</si>
  <si>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</si>
  <si>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</si>
  <si>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</si>
  <si>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</si>
  <si>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</si>
  <si>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</si>
  <si>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</si>
  <si>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</si>
  <si>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</si>
  <si>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</si>
  <si>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</si>
  <si>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</si>
  <si>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</si>
  <si>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</si>
  <si>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</si>
  <si>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</si>
  <si>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</si>
  <si>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</si>
  <si>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</si>
  <si>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</si>
  <si>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</si>
  <si>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</si>
  <si>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</si>
  <si>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</si>
  <si>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</si>
  <si>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</si>
  <si>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</si>
  <si>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</si>
  <si>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</si>
  <si>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</si>
  <si>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</si>
  <si>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</si>
  <si>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</si>
  <si>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</si>
  <si>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</si>
  <si>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</si>
  <si>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</si>
  <si>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</si>
  <si>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</si>
  <si>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</si>
  <si>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</si>
  <si>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</si>
  <si>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</si>
  <si>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</si>
  <si>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</si>
  <si>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</si>
  <si>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</si>
  <si>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</si>
  <si>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</si>
  <si>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</si>
  <si>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</si>
  <si>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</si>
  <si>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</si>
  <si>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</si>
  <si>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</si>
  <si>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</si>
  <si>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</si>
  <si>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</si>
  <si>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</si>
  <si>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</si>
  <si>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</si>
  <si>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</si>
  <si>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</si>
  <si>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</si>
  <si>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</si>
  <si>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</si>
  <si>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</si>
  <si>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</si>
  <si>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</si>
  <si>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</si>
  <si>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</si>
  <si>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</si>
  <si>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</si>
  <si>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</si>
  <si>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</si>
  <si>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</si>
  <si>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</si>
  <si>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</si>
  <si>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</si>
  <si>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</si>
  <si>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</si>
  <si>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</si>
  <si>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</si>
  <si>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</si>
  <si>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</si>
  <si>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</si>
  <si>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</si>
  <si>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</si>
  <si>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</si>
  <si>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</si>
  <si>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</si>
  <si>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</si>
  <si>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</si>
  <si>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</si>
  <si>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</si>
  <si>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</si>
  <si>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</si>
  <si>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</si>
  <si>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</si>
  <si>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</si>
  <si>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</si>
  <si>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</si>
  <si>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</si>
  <si>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</si>
  <si>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</si>
  <si>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</si>
  <si>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</si>
  <si>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</si>
  <si>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</si>
  <si>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</si>
  <si>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</si>
  <si>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</si>
  <si>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</si>
  <si>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</si>
  <si>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</si>
  <si>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</si>
  <si>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</si>
  <si>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</si>
  <si>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</si>
  <si>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</si>
  <si>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</si>
  <si>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</si>
  <si>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</si>
  <si>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</si>
  <si>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</si>
  <si>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</si>
  <si>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</si>
  <si>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</si>
  <si>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</si>
  <si>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</si>
  <si>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</si>
  <si>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</si>
  <si>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</si>
  <si>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</si>
  <si>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</si>
  <si>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</si>
  <si>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</si>
  <si>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</si>
  <si>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</si>
  <si>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</si>
  <si>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</si>
  <si>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</si>
  <si>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</si>
  <si>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</si>
  <si>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</si>
  <si>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</si>
  <si>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</si>
  <si>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</si>
  <si>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</si>
  <si>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</si>
  <si>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</si>
  <si>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</si>
  <si>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</si>
  <si>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</si>
  <si>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</si>
  <si>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</si>
  <si>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</si>
  <si>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</si>
  <si>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</si>
  <si>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</si>
  <si>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</si>
  <si>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</si>
  <si>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</si>
  <si>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</si>
  <si>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</si>
  <si>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</si>
  <si>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</si>
  <si>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</si>
  <si>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</si>
  <si>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</si>
  <si>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</si>
  <si>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</si>
  <si>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</si>
  <si>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</si>
  <si>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</si>
  <si>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</si>
  <si>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</si>
  <si>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</si>
  <si>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</si>
  <si>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</si>
  <si>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</si>
  <si>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</si>
  <si>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</si>
  <si>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</si>
  <si>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</si>
  <si>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</si>
  <si>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</si>
  <si>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</si>
  <si>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</si>
  <si>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</si>
  <si>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</si>
  <si>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</si>
  <si>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</si>
  <si>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</si>
  <si>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</si>
  <si>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</si>
  <si>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</si>
  <si>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</si>
  <si>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</si>
  <si>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</si>
  <si>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</si>
  <si>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</si>
  <si>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</si>
  <si>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</si>
  <si>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</si>
  <si>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</si>
  <si>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</si>
  <si>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</si>
  <si>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</si>
  <si>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</si>
  <si>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</si>
  <si>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</si>
  <si>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</si>
  <si>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</si>
  <si>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</si>
  <si>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</si>
  <si>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</si>
  <si>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</si>
  <si>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</si>
  <si>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</si>
  <si>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</si>
  <si>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</si>
  <si>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</si>
  <si>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</si>
  <si>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</si>
  <si>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</si>
  <si>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</si>
  <si>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</si>
  <si>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</si>
  <si>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</si>
  <si>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</si>
  <si>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</si>
  <si>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</si>
  <si>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</si>
  <si>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</si>
  <si>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</si>
  <si>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</si>
  <si>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</si>
  <si>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</si>
  <si>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</si>
  <si>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</si>
  <si>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</si>
  <si>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</si>
  <si>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</si>
  <si>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</si>
  <si>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</si>
  <si>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</si>
  <si>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</si>
  <si>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</si>
  <si>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</si>
  <si>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</si>
  <si>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</si>
  <si>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</si>
  <si>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</si>
  <si>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</si>
  <si>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</si>
  <si>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</si>
  <si>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</si>
  <si>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</si>
  <si>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</si>
  <si>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</si>
  <si>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</si>
  <si>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</si>
  <si>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</si>
  <si>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</si>
  <si>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</si>
  <si>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</si>
  <si>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</si>
  <si>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</si>
  <si>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</si>
  <si>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</si>
  <si>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</si>
  <si>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</si>
  <si>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</si>
  <si>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</si>
  <si>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</si>
  <si>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</si>
  <si>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</si>
  <si>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</si>
  <si>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</si>
  <si>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</si>
  <si>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</si>
  <si>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</si>
  <si>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</si>
  <si>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</si>
  <si>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</si>
  <si>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</si>
  <si>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</si>
  <si>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</si>
  <si>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</si>
  <si>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</si>
  <si>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</si>
  <si>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</si>
  <si>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</si>
  <si>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</si>
  <si>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</si>
  <si>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</si>
  <si>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</si>
  <si>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</si>
  <si>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</si>
  <si>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</si>
  <si>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</si>
  <si>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</si>
  <si>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</si>
  <si>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</si>
  <si>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</si>
  <si>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</si>
  <si>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</si>
  <si>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</si>
  <si>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</si>
  <si>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</si>
  <si>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</si>
  <si>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</si>
  <si>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</si>
  <si>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</si>
  <si>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</si>
  <si>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</si>
  <si>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</si>
  <si>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</si>
  <si>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</si>
  <si>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</si>
  <si>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</si>
  <si>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</si>
  <si>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</si>
  <si>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</si>
  <si>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</si>
  <si>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</si>
  <si>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</si>
  <si>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</si>
  <si>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</si>
  <si>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</si>
  <si>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</si>
  <si>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</si>
  <si>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</si>
  <si>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</si>
  <si>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</si>
  <si>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</si>
  <si>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</si>
  <si>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</si>
  <si>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</si>
  <si>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</si>
  <si>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</si>
  <si>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</si>
  <si>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</si>
  <si>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</si>
  <si>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</si>
  <si>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</si>
  <si>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</si>
  <si>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</si>
  <si>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</si>
  <si>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</si>
  <si>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</si>
  <si>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</si>
  <si>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</si>
  <si>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</si>
  <si>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</si>
  <si>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</si>
  <si>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</si>
  <si>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</si>
  <si>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</si>
  <si>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</si>
  <si>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</si>
  <si>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</si>
  <si>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</si>
  <si>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</si>
  <si>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</si>
  <si>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</si>
  <si>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</si>
  <si>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</si>
  <si>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</si>
  <si>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</si>
  <si>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</si>
  <si>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</si>
  <si>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</si>
  <si>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</si>
  <si>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</si>
  <si>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</si>
  <si>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</si>
  <si>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</si>
  <si>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</si>
  <si>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</si>
  <si>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</si>
  <si>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</si>
  <si>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</si>
  <si>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</si>
  <si>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</si>
  <si>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</si>
  <si>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</si>
  <si>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</si>
  <si>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</si>
  <si>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</si>
  <si>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</si>
  <si>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</si>
  <si>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</si>
  <si>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</si>
  <si>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</si>
  <si>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</si>
  <si>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</si>
  <si>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</si>
  <si>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</si>
  <si>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</si>
  <si>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</si>
  <si>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</si>
  <si>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</si>
  <si>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</si>
  <si>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</si>
  <si>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</si>
  <si>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</si>
  <si>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</si>
  <si>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</si>
  <si>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</si>
  <si>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</si>
  <si>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</si>
  <si>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</si>
  <si>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</si>
  <si>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</si>
  <si>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</si>
  <si>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</si>
  <si>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</si>
  <si>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</si>
  <si>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</si>
  <si>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</si>
  <si>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</si>
  <si>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</si>
  <si>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</si>
  <si>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</si>
  <si>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</si>
  <si>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</si>
  <si>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</si>
  <si>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</si>
  <si>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</si>
  <si>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</si>
  <si>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</si>
  <si>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</si>
  <si>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</si>
  <si>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</si>
  <si>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</si>
  <si>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</si>
  <si>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</si>
  <si>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</si>
  <si>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</si>
  <si>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</si>
  <si>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</si>
  <si>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</si>
  <si>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</si>
  <si>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</si>
  <si>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</si>
  <si>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</si>
  <si>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</si>
  <si>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</si>
  <si>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</si>
  <si>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</si>
  <si>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</si>
  <si>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</si>
  <si>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</si>
  <si>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</si>
  <si>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</si>
  <si>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</si>
  <si>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</si>
  <si>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</si>
  <si>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</si>
  <si>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</si>
  <si>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</si>
  <si>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</si>
  <si>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</si>
  <si>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</si>
  <si>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</si>
  <si>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</si>
  <si>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</si>
  <si>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</si>
  <si>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</si>
  <si>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</si>
  <si>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</si>
  <si>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</si>
  <si>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</si>
  <si>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</si>
  <si>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</si>
  <si>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</si>
  <si>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</si>
  <si>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</si>
  <si>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</si>
  <si>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</si>
  <si>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</si>
  <si>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</si>
  <si>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</si>
  <si>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</si>
  <si>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</si>
  <si>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</si>
  <si>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</si>
  <si>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</si>
  <si>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</si>
  <si>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</si>
  <si>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</si>
  <si>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</si>
  <si>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</si>
  <si>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</si>
  <si>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</si>
  <si>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</si>
  <si>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</si>
  <si>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</si>
  <si>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</si>
  <si>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</si>
  <si>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</si>
  <si>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</si>
  <si>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</si>
  <si>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</si>
  <si>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</si>
  <si>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</si>
  <si>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</si>
  <si>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</si>
  <si>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</si>
  <si>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</si>
  <si>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</si>
  <si>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</si>
  <si>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</si>
  <si>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</si>
  <si>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</si>
  <si>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</si>
  <si>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</si>
  <si>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</si>
  <si>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</si>
  <si>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</si>
  <si>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</si>
  <si>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</si>
  <si>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</si>
  <si>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</si>
  <si>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</si>
  <si>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</si>
  <si>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</si>
  <si>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</si>
  <si>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</si>
  <si>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</si>
  <si>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</si>
  <si>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</si>
  <si>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</si>
  <si>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</si>
  <si>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</si>
  <si>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</si>
  <si>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</si>
  <si>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</si>
  <si>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</si>
  <si>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</si>
  <si>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</si>
  <si>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</si>
  <si>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</si>
  <si>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</si>
  <si>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</si>
  <si>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</si>
  <si>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</si>
  <si>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</si>
  <si>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</si>
  <si>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</si>
  <si>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</si>
  <si>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</si>
  <si>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</si>
  <si>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</si>
  <si>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</si>
  <si>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</si>
  <si>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</si>
  <si>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</si>
  <si>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</si>
  <si>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</si>
  <si>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</si>
  <si>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</si>
  <si>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</si>
  <si>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</si>
  <si>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</si>
  <si>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</si>
  <si>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</si>
  <si>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</si>
  <si>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</si>
  <si>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</si>
  <si>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</si>
  <si>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</si>
  <si>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</si>
  <si>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</si>
  <si>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</si>
  <si>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</si>
  <si>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</si>
  <si>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</si>
  <si>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</si>
  <si>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</si>
  <si>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</si>
  <si>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</si>
  <si>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</si>
  <si>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</si>
  <si>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</si>
  <si>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</si>
  <si>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</si>
  <si>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</si>
  <si>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</si>
  <si>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</si>
  <si>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</si>
  <si>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</si>
  <si>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</si>
  <si>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</si>
  <si>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</si>
  <si>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</si>
  <si>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</si>
  <si>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</si>
  <si>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</si>
  <si>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</si>
  <si>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</si>
  <si>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</si>
  <si>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</si>
  <si>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</si>
  <si>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</si>
  <si>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</si>
  <si>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</si>
  <si>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</si>
  <si>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</si>
  <si>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</si>
  <si>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</si>
  <si>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</si>
  <si>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</si>
  <si>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</si>
  <si>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</si>
  <si>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</si>
  <si>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</si>
  <si>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</si>
  <si>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</si>
  <si>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</si>
  <si>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</si>
  <si>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</si>
  <si>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</si>
  <si>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</si>
  <si>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</si>
  <si>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</si>
  <si>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</si>
  <si>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</si>
  <si>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</si>
  <si>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</si>
  <si>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</si>
  <si>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</si>
  <si>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</si>
  <si>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</si>
  <si>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</si>
  <si>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</si>
  <si>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</si>
  <si>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</si>
  <si>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</si>
  <si>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</si>
  <si>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</si>
  <si>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</si>
  <si>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</si>
  <si>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</si>
  <si>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</si>
  <si>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</si>
  <si>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</si>
  <si>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</si>
  <si>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</si>
  <si>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</si>
  <si>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</si>
  <si>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</si>
  <si>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</si>
  <si>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</si>
  <si>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</si>
  <si>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</si>
  <si>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</si>
  <si>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</si>
  <si>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</si>
  <si>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</si>
  <si>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</si>
  <si>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</si>
  <si>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</si>
  <si>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</si>
  <si>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</si>
  <si>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</si>
  <si>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</si>
  <si>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</si>
  <si>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</si>
  <si>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</si>
  <si>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</si>
  <si>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</si>
  <si>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</si>
  <si>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</si>
  <si>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</si>
  <si>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</si>
  <si>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</si>
  <si>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</si>
  <si>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</si>
  <si>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</si>
  <si>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</si>
  <si>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</si>
  <si>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</si>
  <si>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</si>
  <si>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</si>
  <si>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</si>
  <si>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</si>
  <si>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</si>
  <si>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</si>
  <si>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</si>
  <si>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</si>
  <si>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</si>
  <si>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</si>
  <si>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</si>
  <si>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</si>
  <si>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</si>
  <si>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</si>
  <si>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</si>
  <si>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</si>
  <si>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</si>
  <si>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</si>
  <si>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</si>
  <si>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</si>
  <si>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</si>
  <si>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</si>
  <si>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</si>
  <si>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</si>
  <si>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</si>
  <si>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</si>
  <si>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</si>
  <si>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</si>
  <si>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</si>
  <si>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</si>
  <si>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</si>
  <si>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</si>
  <si>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</si>
  <si>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</si>
  <si>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</si>
  <si>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</si>
  <si>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</si>
  <si>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</si>
  <si>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</si>
  <si>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</si>
  <si>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</si>
  <si>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</si>
  <si>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</si>
  <si>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</si>
  <si>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</si>
  <si>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</si>
  <si>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</si>
  <si>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</si>
  <si>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</si>
  <si>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</si>
  <si>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</si>
  <si>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</si>
  <si>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</si>
  <si>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</si>
  <si>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</si>
  <si>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</si>
  <si>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</si>
  <si>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</si>
  <si>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</si>
  <si>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</si>
  <si>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</si>
  <si>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</si>
  <si>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</si>
  <si>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</si>
  <si>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</si>
  <si>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</si>
  <si>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</si>
  <si>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</si>
  <si>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</si>
  <si>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</si>
  <si>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</si>
  <si>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</si>
  <si>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</si>
  <si>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</si>
  <si>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</si>
  <si>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</si>
  <si>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</si>
  <si>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</si>
  <si>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</si>
  <si>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</si>
  <si>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</si>
  <si>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</si>
  <si>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</si>
  <si>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</si>
  <si>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</si>
  <si>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</si>
  <si>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</si>
  <si>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</si>
  <si>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</si>
  <si>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</si>
  <si>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</si>
  <si>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</si>
  <si>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</si>
  <si>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</si>
  <si>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</si>
  <si>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</si>
  <si>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</si>
  <si>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</si>
  <si>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</si>
  <si>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</si>
  <si>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</si>
  <si>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</si>
  <si>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</si>
  <si>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</si>
  <si>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</si>
  <si>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</si>
  <si>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</si>
  <si>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</si>
  <si>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</si>
  <si>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</si>
  <si>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</si>
  <si>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</si>
  <si>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</si>
  <si>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</si>
  <si>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</si>
  <si>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</si>
  <si>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</si>
  <si>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</si>
  <si>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</si>
  <si>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</si>
  <si>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</si>
  <si>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</si>
  <si>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</si>
  <si>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</si>
  <si>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</si>
  <si>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</si>
  <si>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</si>
  <si>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</si>
  <si>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</si>
  <si>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</si>
  <si>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</si>
  <si>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</si>
  <si>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</si>
  <si>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</si>
  <si>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</si>
  <si>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</si>
  <si>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</si>
  <si>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</si>
  <si>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</si>
  <si>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</si>
  <si>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</si>
  <si>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</si>
  <si>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</si>
  <si>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</si>
  <si>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</si>
  <si>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</si>
  <si>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</si>
  <si>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</si>
  <si>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</si>
  <si>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</si>
  <si>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</si>
  <si>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</si>
  <si>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</si>
  <si>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</si>
  <si>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</si>
  <si>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</si>
  <si>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</si>
  <si>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</si>
  <si>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</si>
  <si>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</si>
  <si>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</si>
  <si>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</si>
  <si>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</si>
  <si>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</si>
  <si>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</si>
  <si>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</si>
  <si>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</si>
  <si>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</si>
  <si>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</si>
  <si>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</si>
  <si>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</si>
  <si>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</si>
  <si>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</si>
  <si>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</si>
  <si>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</si>
  <si>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</si>
  <si>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</si>
  <si>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</si>
  <si>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</si>
  <si>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</si>
  <si>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</si>
  <si>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</si>
  <si>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</si>
  <si>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</si>
  <si>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</si>
  <si>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</si>
  <si>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</si>
  <si>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</si>
  <si>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</si>
  <si>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</si>
  <si>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</si>
  <si>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</si>
  <si>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</si>
  <si>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</si>
  <si>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</si>
  <si>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</si>
  <si>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</si>
  <si>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</si>
  <si>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</si>
  <si>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</si>
  <si>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</si>
  <si>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</si>
  <si>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</si>
  <si>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</si>
  <si>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</si>
  <si>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</si>
  <si>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</si>
  <si>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</si>
  <si>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</si>
  <si>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</si>
  <si>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</si>
  <si>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</si>
  <si>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</si>
  <si>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</si>
  <si>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</si>
  <si>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</si>
  <si>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</si>
  <si>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</si>
  <si>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</si>
  <si>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</si>
  <si>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</si>
  <si>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</si>
  <si>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</si>
  <si>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</si>
  <si>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</si>
  <si>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</si>
  <si>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</si>
  <si>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</si>
  <si>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</si>
  <si>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</si>
  <si>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</si>
  <si>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</si>
  <si>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</si>
  <si>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</si>
  <si>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</si>
  <si>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</si>
  <si>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</si>
  <si>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</si>
  <si>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</si>
  <si>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</si>
  <si>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</si>
  <si>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</si>
  <si>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</si>
  <si>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</si>
  <si>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</si>
  <si>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</si>
  <si>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</si>
  <si>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</si>
  <si>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</si>
  <si>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</si>
  <si>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</si>
  <si>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</si>
  <si>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</si>
  <si>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</si>
  <si>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</si>
  <si>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</si>
  <si>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</si>
  <si>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</si>
  <si>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</si>
  <si>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</si>
  <si>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</si>
  <si>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</si>
  <si>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</si>
  <si>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</si>
  <si>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</si>
  <si>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</si>
  <si>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</si>
  <si>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</si>
  <si>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</si>
  <si>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</si>
  <si>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</si>
  <si>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</si>
  <si>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</si>
  <si>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</si>
  <si>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</si>
  <si>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</si>
  <si>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</si>
  <si>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</si>
  <si>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</si>
  <si>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</si>
  <si>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</si>
  <si>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</si>
  <si>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</si>
  <si>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</si>
  <si>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</si>
  <si>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</si>
  <si>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</si>
  <si>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</si>
  <si>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</si>
  <si>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</si>
  <si>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</si>
  <si>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</si>
  <si>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</si>
  <si>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</si>
  <si>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</si>
  <si>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</si>
  <si>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</si>
  <si>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</si>
  <si>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</si>
  <si>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</si>
  <si>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</si>
  <si>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</si>
  <si>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</si>
  <si>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</si>
  <si>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</si>
  <si>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</si>
  <si>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</si>
  <si>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</si>
  <si>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</si>
  <si>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</si>
  <si>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</si>
  <si>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</si>
  <si>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</si>
  <si>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</si>
  <si>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</si>
  <si>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</si>
  <si>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</si>
  <si>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</si>
  <si>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</si>
  <si>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</si>
  <si>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</si>
  <si>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</si>
  <si>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</si>
  <si>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</si>
  <si>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</si>
  <si>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</si>
  <si>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</si>
  <si>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</si>
  <si>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</si>
  <si>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</si>
  <si>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</si>
  <si>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</si>
  <si>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</si>
  <si>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</si>
  <si>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</si>
  <si>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</si>
  <si>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</si>
  <si>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</si>
  <si>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</si>
  <si>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</si>
  <si>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</si>
  <si>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</si>
  <si>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</si>
  <si>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</si>
  <si>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</si>
  <si>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</si>
  <si>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</si>
  <si>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</si>
  <si>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</si>
  <si>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</si>
  <si>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</si>
  <si>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</si>
  <si>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</si>
  <si>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</si>
  <si>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</si>
  <si>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</si>
  <si>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</si>
  <si>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</si>
  <si>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</si>
  <si>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</si>
  <si>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</si>
  <si>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</si>
  <si>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</si>
  <si>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</si>
  <si>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</si>
  <si>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</si>
  <si>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</si>
  <si>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</si>
  <si>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</si>
  <si>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</si>
  <si>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</si>
  <si>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</si>
  <si>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</si>
  <si>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</si>
  <si>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</si>
  <si>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</si>
  <si>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</si>
  <si>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</si>
  <si>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</si>
  <si>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</si>
  <si>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</si>
  <si>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</si>
  <si>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</si>
  <si>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</si>
  <si>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</si>
  <si>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</si>
  <si>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</si>
  <si>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</si>
  <si>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</si>
  <si>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</si>
  <si>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</si>
  <si>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</si>
  <si>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</si>
  <si>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</si>
  <si>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</si>
  <si>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</si>
  <si>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</si>
  <si>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</si>
  <si>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</si>
  <si>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</si>
  <si>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</si>
  <si>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</si>
  <si>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</si>
  <si>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</si>
  <si>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</si>
  <si>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</si>
  <si>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</si>
  <si>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</si>
  <si>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</si>
  <si>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</si>
  <si>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</si>
  <si>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</si>
  <si>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</si>
  <si>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</si>
  <si>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</si>
  <si>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</si>
  <si>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</si>
  <si>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</si>
  <si>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</si>
  <si>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</si>
  <si>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</si>
  <si>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</si>
  <si>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</si>
  <si>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</si>
  <si>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</si>
  <si>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</si>
  <si>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</si>
  <si>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</si>
  <si>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</si>
  <si>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</si>
  <si>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</si>
  <si>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</si>
  <si>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</si>
  <si>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</si>
  <si>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</si>
  <si>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</si>
  <si>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</si>
  <si>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</si>
  <si>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</si>
  <si>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</si>
  <si>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</si>
  <si>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</si>
  <si>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</si>
  <si>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</si>
  <si>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</si>
  <si>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</si>
  <si>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</si>
  <si>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</si>
  <si>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</si>
  <si>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</si>
  <si>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</si>
  <si>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</si>
  <si>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</si>
  <si>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</si>
  <si>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</si>
  <si>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</si>
  <si>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</si>
  <si>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</si>
  <si>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</si>
  <si>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</si>
  <si>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</si>
  <si>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</si>
  <si>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</si>
  <si>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</si>
  <si>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</si>
  <si>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</si>
  <si>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</si>
  <si>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</si>
  <si>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</si>
  <si>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</si>
  <si>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</si>
  <si>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</si>
  <si>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</si>
  <si>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</si>
  <si>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</si>
  <si>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</si>
  <si>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</si>
  <si>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</si>
  <si>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</si>
  <si>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</si>
  <si>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</si>
  <si>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</si>
  <si>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</si>
  <si>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</si>
  <si>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</si>
  <si>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</si>
  <si>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</si>
  <si>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</si>
  <si>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</si>
  <si>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</si>
  <si>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</si>
  <si>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</si>
  <si>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</si>
  <si>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</si>
  <si>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</si>
  <si>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</si>
  <si>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</si>
  <si>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</si>
  <si>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</si>
  <si>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</si>
  <si>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</si>
  <si>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</si>
  <si>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</si>
  <si>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</si>
  <si>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</si>
  <si>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</si>
  <si>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</si>
  <si>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</si>
  <si>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</si>
  <si>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</si>
  <si>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</si>
  <si>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</si>
  <si>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</si>
  <si>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</si>
  <si>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</si>
  <si>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</si>
  <si>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</si>
  <si>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</si>
  <si>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</si>
  <si>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</si>
  <si>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</si>
  <si>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</si>
  <si>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</si>
  <si>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</si>
  <si>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</si>
  <si>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</si>
  <si>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</si>
  <si>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</si>
  <si>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</si>
  <si>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</si>
  <si>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</si>
  <si>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</si>
  <si>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</si>
  <si>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</si>
  <si>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</si>
  <si>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</si>
  <si>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</si>
  <si>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</si>
  <si>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</si>
  <si>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</si>
  <si>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</si>
  <si>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</si>
  <si>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</si>
  <si>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</si>
  <si>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</si>
  <si>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</si>
  <si>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</si>
  <si>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</si>
  <si>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</si>
  <si>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</si>
  <si>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</si>
  <si>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</si>
  <si>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</si>
  <si>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</si>
  <si>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</si>
  <si>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</si>
  <si>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</si>
  <si>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</si>
  <si>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</si>
  <si>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</si>
  <si>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</si>
  <si>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</si>
  <si>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</si>
  <si>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</si>
  <si>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</si>
  <si>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</si>
  <si>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</si>
  <si>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</si>
  <si>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</si>
  <si>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</si>
  <si>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</si>
  <si>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</si>
  <si>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</si>
  <si>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</si>
  <si>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</si>
  <si>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</si>
  <si>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</si>
  <si>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</si>
  <si>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</si>
  <si>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</si>
  <si>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</si>
  <si>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</si>
  <si>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</si>
  <si>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</si>
  <si>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</si>
  <si>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</si>
  <si>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</si>
  <si>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</si>
  <si>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</si>
  <si>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</si>
  <si>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</si>
  <si>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</si>
  <si>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</si>
  <si>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</si>
  <si>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</si>
  <si>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</si>
  <si>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</si>
  <si>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</si>
  <si>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</si>
  <si>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</si>
  <si>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</si>
  <si>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</si>
  <si>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</si>
  <si>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</si>
  <si>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</si>
  <si>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</si>
  <si>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</si>
  <si>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</si>
  <si>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</si>
  <si>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</si>
  <si>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</si>
  <si>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</si>
  <si>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</si>
  <si>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</si>
  <si>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</si>
  <si>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</si>
  <si>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</si>
  <si>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</si>
  <si>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</si>
  <si>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</si>
  <si>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</si>
  <si>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</si>
  <si>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</si>
  <si>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</si>
  <si>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</si>
  <si>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</si>
  <si>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</si>
  <si>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</si>
  <si>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</si>
  <si>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</si>
  <si>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</si>
  <si>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</si>
  <si>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</si>
  <si>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</si>
  <si>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</si>
  <si>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</si>
  <si>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</si>
  <si>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</si>
  <si>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</si>
  <si>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</si>
  <si>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</si>
  <si>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</si>
  <si>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</si>
  <si>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</si>
  <si>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</si>
  <si>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</si>
  <si>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</si>
  <si>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</si>
  <si>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</si>
  <si>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</si>
  <si>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</si>
  <si>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</si>
  <si>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</si>
  <si>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</si>
  <si>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</si>
  <si>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</si>
  <si>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</si>
  <si>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</si>
  <si>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</si>
  <si>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</si>
  <si>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</si>
  <si>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</si>
  <si>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</si>
  <si>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</si>
  <si>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</si>
  <si>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</si>
  <si>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</si>
  <si>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</si>
  <si>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</si>
  <si>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</si>
  <si>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</si>
  <si>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</si>
  <si>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</si>
  <si>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</si>
  <si>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</si>
  <si>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</si>
  <si>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</si>
  <si>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</si>
  <si>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</si>
  <si>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</si>
  <si>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</si>
  <si>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</si>
  <si>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</si>
  <si>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</si>
  <si>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</si>
  <si>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</si>
  <si>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</si>
  <si>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</si>
  <si>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</si>
  <si>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</si>
  <si>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</si>
  <si>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</si>
  <si>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</si>
  <si>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</si>
  <si>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</si>
  <si>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</si>
  <si>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</si>
  <si>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</si>
  <si>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</si>
  <si>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</si>
  <si>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</si>
  <si>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</si>
  <si>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</si>
  <si>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</si>
  <si>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</si>
  <si>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</si>
  <si>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</si>
  <si>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</si>
  <si>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</si>
  <si>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</si>
  <si>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</si>
  <si>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</si>
  <si>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</si>
  <si>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</si>
  <si>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</si>
  <si>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</si>
  <si>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</si>
  <si>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</si>
  <si>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</si>
  <si>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</si>
  <si>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</si>
  <si>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</si>
  <si>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</si>
  <si>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</si>
  <si>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</si>
  <si>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</si>
  <si>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</si>
  <si>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</si>
  <si>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</si>
  <si>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</si>
  <si>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</si>
  <si>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</si>
  <si>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</si>
  <si>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</si>
  <si>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</si>
  <si>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</si>
  <si>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</si>
  <si>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</si>
  <si>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</si>
  <si>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</si>
  <si>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</si>
  <si>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</si>
  <si>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</si>
  <si>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</si>
  <si>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</si>
  <si>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</si>
  <si>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</si>
  <si>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</si>
  <si>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</si>
  <si>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</si>
  <si>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</si>
  <si>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</si>
  <si>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</si>
  <si>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</si>
  <si>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</si>
  <si>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</si>
  <si>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</si>
  <si>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</si>
  <si>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</si>
  <si>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</si>
  <si>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</si>
  <si>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</si>
  <si>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</si>
  <si>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</si>
  <si>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</si>
  <si>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</si>
  <si>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</si>
  <si>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</si>
  <si>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</si>
  <si>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</si>
  <si>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</si>
  <si>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</si>
  <si>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</si>
  <si>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</si>
  <si>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</si>
  <si>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</si>
  <si>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</si>
  <si>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</si>
  <si>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</si>
  <si>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</si>
  <si>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</si>
  <si>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</si>
  <si>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</si>
  <si>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</si>
  <si>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</si>
  <si>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</si>
  <si>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</si>
  <si>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</si>
  <si>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</si>
  <si>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</si>
  <si>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</si>
  <si>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</si>
  <si>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</si>
  <si>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</si>
  <si>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</si>
  <si>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</si>
  <si>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</si>
  <si>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</si>
  <si>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</si>
  <si>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</si>
  <si>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</si>
  <si>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</si>
  <si>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</si>
  <si>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</si>
  <si>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</si>
  <si>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</si>
  <si>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</si>
  <si>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</si>
  <si>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</si>
  <si>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</si>
  <si>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</si>
  <si>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</si>
  <si>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</si>
  <si>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</si>
  <si>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</si>
  <si>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</si>
  <si>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</si>
  <si>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</si>
  <si>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</si>
  <si>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</si>
  <si>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</si>
  <si>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</si>
  <si>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</si>
  <si>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</si>
  <si>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</si>
  <si>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</si>
  <si>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</si>
  <si>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</si>
  <si>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</si>
  <si>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</si>
  <si>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</si>
  <si>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</si>
  <si>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</si>
  <si>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</si>
  <si>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</si>
  <si>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</si>
  <si>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</si>
  <si>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</si>
  <si>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</si>
  <si>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</si>
  <si>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</si>
  <si>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</si>
  <si>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</si>
  <si>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</si>
  <si>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</si>
  <si>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</si>
  <si>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</si>
  <si>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</si>
  <si>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</si>
  <si>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</si>
  <si>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</si>
  <si>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</si>
  <si>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</si>
  <si>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</si>
  <si>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</si>
  <si>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</si>
  <si>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</si>
  <si>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</si>
  <si>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</si>
  <si>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</si>
  <si>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</si>
  <si>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</si>
  <si>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</si>
  <si>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</si>
  <si>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</si>
  <si>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</si>
  <si>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</si>
  <si>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</si>
  <si>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</si>
  <si>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</si>
  <si>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</si>
  <si>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</si>
  <si>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</si>
  <si>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</si>
  <si>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</si>
  <si>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</si>
  <si>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</si>
  <si>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</si>
  <si>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</si>
  <si>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</si>
  <si>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</si>
  <si>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</si>
  <si>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</si>
  <si>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</si>
  <si>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</si>
  <si>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</si>
  <si>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</si>
  <si>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</si>
  <si>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</si>
  <si>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</si>
  <si>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</si>
  <si>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</si>
  <si>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</si>
  <si>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</si>
  <si>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</si>
  <si>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</si>
  <si>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</si>
  <si>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</si>
  <si>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</si>
  <si>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</si>
  <si>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</si>
  <si>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</si>
  <si>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</si>
  <si>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</si>
  <si>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</si>
  <si>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</si>
  <si>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</si>
  <si>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</si>
  <si>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</si>
  <si>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</si>
  <si>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</si>
  <si>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</si>
  <si>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</si>
  <si>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</si>
  <si>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</si>
  <si>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</si>
  <si>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</si>
  <si>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</si>
  <si>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</si>
  <si>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</si>
  <si>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</si>
  <si>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</si>
  <si>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</si>
  <si>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</si>
  <si>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</si>
  <si>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</si>
  <si>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</si>
  <si>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</si>
  <si>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</si>
  <si>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</si>
  <si>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</si>
  <si>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</si>
  <si>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</si>
  <si>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</si>
  <si>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</si>
  <si>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</si>
  <si>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</si>
  <si>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</si>
  <si>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</si>
  <si>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</si>
  <si>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</si>
  <si>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</si>
  <si>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</si>
  <si>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</si>
  <si>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</si>
  <si>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</si>
  <si>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</si>
  <si>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</si>
  <si>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</si>
  <si>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</si>
  <si>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</si>
  <si>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</si>
  <si>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</si>
  <si>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</si>
  <si>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</si>
  <si>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</si>
  <si>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</si>
  <si>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</si>
  <si>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</si>
  <si>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</si>
  <si>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</si>
  <si>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</si>
  <si>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</si>
  <si>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</si>
  <si>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</si>
  <si>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</si>
  <si>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</si>
  <si>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</si>
  <si>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</si>
  <si>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</si>
  <si>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</si>
  <si>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</si>
  <si>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</si>
  <si>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</si>
  <si>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</si>
  <si>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</si>
  <si>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</si>
  <si>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</si>
  <si>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</si>
  <si>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</si>
  <si>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</si>
  <si>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</si>
  <si>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</si>
  <si>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</si>
  <si>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</si>
  <si>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</si>
  <si>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</si>
  <si>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</si>
  <si>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</si>
  <si>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</si>
  <si>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</si>
  <si>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</si>
  <si>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</si>
  <si>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</si>
  <si>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</si>
  <si>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</si>
  <si>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</si>
  <si>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</si>
  <si>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</si>
  <si>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</si>
  <si>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</si>
  <si>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</si>
  <si>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</si>
  <si>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</si>
  <si>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</si>
  <si>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</si>
  <si>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</si>
  <si>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</si>
  <si>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</si>
  <si>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</si>
  <si>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</si>
  <si>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</si>
  <si>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</si>
  <si>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</si>
  <si>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</si>
  <si>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</si>
  <si>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</si>
  <si>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</si>
  <si>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</si>
  <si>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</si>
  <si>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</si>
  <si>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</si>
  <si>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</si>
  <si>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</si>
  <si>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</si>
  <si>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</si>
  <si>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</si>
  <si>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</si>
  <si>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</si>
  <si>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</si>
  <si>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</si>
  <si>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</si>
  <si>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</si>
  <si>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</si>
  <si>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</si>
  <si>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</si>
  <si>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</si>
  <si>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</si>
  <si>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</si>
  <si>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</si>
  <si>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</si>
  <si>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</si>
  <si>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</si>
  <si>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</si>
  <si>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</si>
  <si>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</si>
  <si>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</si>
  <si>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</si>
  <si>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</si>
  <si>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</si>
  <si>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</si>
  <si>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</si>
  <si>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</si>
  <si>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</si>
  <si>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</si>
  <si>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</si>
  <si>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</si>
  <si>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</si>
  <si>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</si>
  <si>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</si>
  <si>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</si>
  <si>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</si>
  <si>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</si>
  <si>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</si>
  <si>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</si>
  <si>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</si>
  <si>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</si>
  <si>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</si>
  <si>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</si>
  <si>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</si>
  <si>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</si>
  <si>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</si>
  <si>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</si>
  <si>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</si>
  <si>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</si>
  <si>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</si>
  <si>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</si>
  <si>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</si>
  <si>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</si>
  <si>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</si>
  <si>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</si>
  <si>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</si>
  <si>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</si>
  <si>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</si>
  <si>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</si>
  <si>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</si>
  <si>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</si>
  <si>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</si>
  <si>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</si>
  <si>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</si>
  <si>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</si>
  <si>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</si>
  <si>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</si>
  <si>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</si>
  <si>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</si>
  <si>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</si>
  <si>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</si>
  <si>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</si>
  <si>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</si>
  <si>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</si>
  <si>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</si>
  <si>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</si>
  <si>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</si>
  <si>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</si>
  <si>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</si>
  <si>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</si>
  <si>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</si>
  <si>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</si>
  <si>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</si>
  <si>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</si>
  <si>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</si>
  <si>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</si>
  <si>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</si>
  <si>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</si>
  <si>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</si>
  <si>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</si>
  <si>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</si>
  <si>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</si>
  <si>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</si>
  <si>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</si>
  <si>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</si>
  <si>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</si>
  <si>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</si>
  <si>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</si>
  <si>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</si>
  <si>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</si>
  <si>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</si>
  <si>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</si>
  <si>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</si>
  <si>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</si>
  <si>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</si>
  <si>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</si>
  <si>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</si>
  <si>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</si>
  <si>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</si>
  <si>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</si>
  <si>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</si>
  <si>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</si>
  <si>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</si>
  <si>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</si>
  <si>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</si>
  <si>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</si>
  <si>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</si>
  <si>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</si>
  <si>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</si>
  <si>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</si>
  <si>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</si>
  <si>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</si>
  <si>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</si>
  <si>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</si>
  <si>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</si>
  <si>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</si>
  <si>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</si>
  <si>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</si>
  <si>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</si>
  <si>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</si>
  <si>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</si>
  <si>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</si>
  <si>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</si>
  <si>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</si>
  <si>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</si>
  <si>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</si>
  <si>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</si>
  <si>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</si>
  <si>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</si>
  <si>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</si>
  <si>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</si>
  <si>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</si>
  <si>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</si>
  <si>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</si>
  <si>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</si>
  <si>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</si>
  <si>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</si>
  <si>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</si>
  <si>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</si>
  <si>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</si>
  <si>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</si>
  <si>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</si>
  <si>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</si>
  <si>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</si>
  <si>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</si>
  <si>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</si>
  <si>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</si>
  <si>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</si>
  <si>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</si>
  <si>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</si>
  <si>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</si>
  <si>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</si>
  <si>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</si>
  <si>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</si>
  <si>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</si>
  <si>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</si>
  <si>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</si>
  <si>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</si>
  <si>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</si>
  <si>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</si>
  <si>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</si>
  <si>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</si>
  <si>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</si>
  <si>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</si>
  <si>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</si>
  <si>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</si>
  <si>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</si>
  <si>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</si>
  <si>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</si>
  <si>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</si>
  <si>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</si>
  <si>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</si>
  <si>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</si>
  <si>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</si>
  <si>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</si>
  <si>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</si>
  <si>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</si>
  <si>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</si>
  <si>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</si>
  <si>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</si>
  <si>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</si>
  <si>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</si>
  <si>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</si>
  <si>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</si>
  <si>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</si>
  <si>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</si>
  <si>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</si>
  <si>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</si>
  <si>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</si>
  <si>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</si>
  <si>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</si>
  <si>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</si>
  <si>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</si>
  <si>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</si>
  <si>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</si>
  <si>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</si>
  <si>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</si>
  <si>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</si>
  <si>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</si>
  <si>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</si>
  <si>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</si>
  <si>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</si>
  <si>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</si>
  <si>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</si>
  <si>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</si>
  <si>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</si>
  <si>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</si>
  <si>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</si>
  <si>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</si>
  <si>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</si>
  <si>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</si>
  <si>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</si>
  <si>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</si>
  <si>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</si>
  <si>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</si>
  <si>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</si>
  <si>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</si>
  <si>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</si>
  <si>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</si>
  <si>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</si>
  <si>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</si>
  <si>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</si>
  <si>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</si>
  <si>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</si>
  <si>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</si>
  <si>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</si>
  <si>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</si>
  <si>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</si>
  <si>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</si>
  <si>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</si>
  <si>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</si>
  <si>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</si>
  <si>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</si>
  <si>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</si>
  <si>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</si>
  <si>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</si>
  <si>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</si>
  <si>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</si>
  <si>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</si>
  <si>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</si>
  <si>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</si>
  <si>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</si>
  <si>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</si>
  <si>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</si>
  <si>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</si>
  <si>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</si>
  <si>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</si>
  <si>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</si>
  <si>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</si>
  <si>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</si>
  <si>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</si>
  <si>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</si>
  <si>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</si>
  <si>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</si>
  <si>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</si>
  <si>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</si>
  <si>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</si>
  <si>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</si>
  <si>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</si>
  <si>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</si>
  <si>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</si>
  <si>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</si>
  <si>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</si>
  <si>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</si>
  <si>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</si>
  <si>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</si>
  <si>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</si>
  <si>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</si>
  <si>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</si>
  <si>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</si>
  <si>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</si>
  <si>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</si>
  <si>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</si>
  <si>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</si>
  <si>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</si>
  <si>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</si>
  <si>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</si>
  <si>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</si>
  <si>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</si>
  <si>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</si>
  <si>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</si>
  <si>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</si>
  <si>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</si>
  <si>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</si>
  <si>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</si>
  <si>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</si>
  <si>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</si>
  <si>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</si>
  <si>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</si>
  <si>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</si>
  <si>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</si>
  <si>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</si>
  <si>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</si>
  <si>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</si>
  <si>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</si>
  <si>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</si>
  <si>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</si>
  <si>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</si>
  <si>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</si>
  <si>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</si>
  <si>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</si>
  <si>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</si>
  <si>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</si>
  <si>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</si>
  <si>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</si>
  <si>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</si>
  <si>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</si>
  <si>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</si>
  <si>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</si>
  <si>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</si>
  <si>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</si>
  <si>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</si>
  <si>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</si>
  <si>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</si>
  <si>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</si>
  <si>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</si>
  <si>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</si>
  <si>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</si>
  <si>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</si>
  <si>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</si>
  <si>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</si>
  <si>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</si>
  <si>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</si>
  <si>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</si>
  <si>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</si>
  <si>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</si>
  <si>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</si>
  <si>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</si>
  <si>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</si>
  <si>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</si>
  <si>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</si>
  <si>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</si>
  <si>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</si>
  <si>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</si>
  <si>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</si>
  <si>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</si>
  <si>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</si>
  <si>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</si>
  <si>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</si>
  <si>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</si>
  <si>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</si>
  <si>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</si>
  <si>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</si>
  <si>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</si>
  <si>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</si>
  <si>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</si>
  <si>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</si>
  <si>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</si>
  <si>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</si>
  <si>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</si>
  <si>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</si>
  <si>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</si>
  <si>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</si>
  <si>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</si>
  <si>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</si>
  <si>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</si>
  <si>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</si>
  <si>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</si>
  <si>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</si>
  <si>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</si>
  <si>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</si>
  <si>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</si>
  <si>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</si>
  <si>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</si>
  <si>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</si>
  <si>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</si>
  <si>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</si>
  <si>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</si>
  <si>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</si>
  <si>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</si>
  <si>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</si>
  <si>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</si>
  <si>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</si>
  <si>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</si>
  <si>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</si>
  <si>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</si>
  <si>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</si>
  <si>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</si>
  <si>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</si>
  <si>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</si>
  <si>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</si>
  <si>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</si>
  <si>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</si>
  <si>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</si>
  <si>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</si>
  <si>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</si>
  <si>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</si>
  <si>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</si>
  <si>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</si>
  <si>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</si>
  <si>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</si>
  <si>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</si>
  <si>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</si>
  <si>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</si>
  <si>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</si>
  <si>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</si>
  <si>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</si>
  <si>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</si>
  <si>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</si>
  <si>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</si>
  <si>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</si>
  <si>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</si>
  <si>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</si>
  <si>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</si>
  <si>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</si>
  <si>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</si>
  <si>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</si>
  <si>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</si>
  <si>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</si>
  <si>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</si>
  <si>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</si>
  <si>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</si>
  <si>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</si>
  <si>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</si>
  <si>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</si>
  <si>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</si>
  <si>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</si>
  <si>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</si>
  <si>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</si>
  <si>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</si>
  <si>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</si>
  <si>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</si>
  <si>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</si>
  <si>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</si>
  <si>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</si>
  <si>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</si>
  <si>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</si>
  <si>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</si>
  <si>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</si>
  <si>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</si>
  <si>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</si>
  <si>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</si>
  <si>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</si>
  <si>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</si>
  <si>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</si>
  <si>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</si>
  <si>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</si>
  <si>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</si>
  <si>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</si>
  <si>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</si>
  <si>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</si>
  <si>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</si>
  <si>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</si>
  <si>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</si>
  <si>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</si>
  <si>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</si>
  <si>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</si>
  <si>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</si>
  <si>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</si>
  <si>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</si>
  <si>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</si>
  <si>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</si>
  <si>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</si>
  <si>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</si>
  <si>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</si>
  <si>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</si>
  <si>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</si>
  <si>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</si>
  <si>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</si>
  <si>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</si>
  <si>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</si>
  <si>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</si>
  <si>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</si>
  <si>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</si>
  <si>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</si>
  <si>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</si>
  <si>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</si>
  <si>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</si>
  <si>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</si>
  <si>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</si>
  <si>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</si>
  <si>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</si>
  <si>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</si>
  <si>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</si>
  <si>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</si>
  <si>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</si>
  <si>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</si>
  <si>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</si>
  <si>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</si>
  <si>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</si>
  <si>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</si>
  <si>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</si>
  <si>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</si>
  <si>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</si>
  <si>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</si>
  <si>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</si>
  <si>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</si>
  <si>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</si>
  <si>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</si>
  <si>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</si>
  <si>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</si>
  <si>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</si>
  <si>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</si>
  <si>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</si>
  <si>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</si>
  <si>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</si>
  <si>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</si>
  <si>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</si>
  <si>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</si>
  <si>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</si>
  <si>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</si>
  <si>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</si>
  <si>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</si>
  <si>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</si>
  <si>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</si>
  <si>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</si>
  <si>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</si>
  <si>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</si>
  <si>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</si>
  <si>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</si>
  <si>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</si>
  <si>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</si>
  <si>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</si>
  <si>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</si>
  <si>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</si>
  <si>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</si>
  <si>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</si>
  <si>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</si>
  <si>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</si>
  <si>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</si>
  <si>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</si>
  <si>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</si>
  <si>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</si>
  <si>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</si>
  <si>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</si>
  <si>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</si>
  <si>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</si>
  <si>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</si>
  <si>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</si>
  <si>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</si>
  <si>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</si>
  <si>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</si>
  <si>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</si>
  <si>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</si>
  <si>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</si>
  <si>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</si>
  <si>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</si>
  <si>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</si>
  <si>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</si>
  <si>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</si>
  <si>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</si>
  <si>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</si>
  <si>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</si>
  <si>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</si>
  <si>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</si>
  <si>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</si>
  <si>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</si>
  <si>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</si>
  <si>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</si>
  <si>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</si>
  <si>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</si>
  <si>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</si>
  <si>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</si>
  <si>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</si>
  <si>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</si>
  <si>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</si>
  <si>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</si>
  <si>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</si>
  <si>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</si>
  <si>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</si>
  <si>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</si>
  <si>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</si>
  <si>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</si>
  <si>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</si>
  <si>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</si>
  <si>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</si>
  <si>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</si>
  <si>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</si>
  <si>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</si>
  <si>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</si>
  <si>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</si>
  <si>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</si>
  <si>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</si>
  <si>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</si>
  <si>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</si>
  <si>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</si>
  <si>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</si>
  <si>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</si>
  <si>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</si>
  <si>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</si>
  <si>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</si>
  <si>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</si>
  <si>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</si>
  <si>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</si>
  <si>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</si>
  <si>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</si>
  <si>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</si>
  <si>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</si>
  <si>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</si>
  <si>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</si>
  <si>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</si>
  <si>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</si>
  <si>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</si>
  <si>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</si>
  <si>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</si>
  <si>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</si>
  <si>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</si>
  <si>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</si>
  <si>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</si>
  <si>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</si>
  <si>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</si>
  <si>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</si>
  <si>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</si>
  <si>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</si>
  <si>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</si>
  <si>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</si>
  <si>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</si>
  <si>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</si>
  <si>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</si>
  <si>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</si>
  <si>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</si>
  <si>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</si>
  <si>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</si>
  <si>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</si>
  <si>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</si>
  <si>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</si>
  <si>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</si>
  <si>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</si>
  <si>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</si>
  <si>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</si>
  <si>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</si>
  <si>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</si>
  <si>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</si>
  <si>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</si>
  <si>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</si>
  <si>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</si>
  <si>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</si>
  <si>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</si>
  <si>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</si>
  <si>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</si>
  <si>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</si>
  <si>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</si>
  <si>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</si>
  <si>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</si>
  <si>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</si>
  <si>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</si>
  <si>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</si>
  <si>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</si>
  <si>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</si>
  <si>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</si>
  <si>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</si>
  <si>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</si>
  <si>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</si>
  <si>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</si>
  <si>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</si>
  <si>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</si>
  <si>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</si>
  <si>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</si>
  <si>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</si>
  <si>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</si>
  <si>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</si>
  <si>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</si>
  <si>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</si>
  <si>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</si>
  <si>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</si>
  <si>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</si>
  <si>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</si>
  <si>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</si>
  <si>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</si>
  <si>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</si>
  <si>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</si>
  <si>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</si>
  <si>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</si>
  <si>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</si>
  <si>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</si>
  <si>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</si>
  <si>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</si>
  <si>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</si>
  <si>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</si>
  <si>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</si>
  <si>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</si>
  <si>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</si>
  <si>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</si>
  <si>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</si>
  <si>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</si>
  <si>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</si>
  <si>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</si>
  <si>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</si>
  <si>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</si>
  <si>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</si>
  <si>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</si>
  <si>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</si>
  <si>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</si>
  <si>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</si>
  <si>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</si>
  <si>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</si>
  <si>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</si>
  <si>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</si>
  <si>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</si>
  <si>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</si>
  <si>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</si>
  <si>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</si>
  <si>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</si>
  <si>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</si>
  <si>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</si>
  <si>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</si>
  <si>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</si>
  <si>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</si>
  <si>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</si>
  <si>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</si>
  <si>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</si>
  <si>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</si>
  <si>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</si>
  <si>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</si>
  <si>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</si>
  <si>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</si>
  <si>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</si>
  <si>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</si>
  <si>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</si>
  <si>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</si>
  <si>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</si>
  <si>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</si>
  <si>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</si>
  <si>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</si>
  <si>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</si>
  <si>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</si>
  <si>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</si>
  <si>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</si>
  <si>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</si>
  <si>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</si>
  <si>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</si>
  <si>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</si>
  <si>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</si>
  <si>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</si>
  <si>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</si>
  <si>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</si>
  <si>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</si>
  <si>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</si>
  <si>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</si>
  <si>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</si>
  <si>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</si>
  <si>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</si>
  <si>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</si>
  <si>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</si>
  <si>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</si>
  <si>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</si>
  <si>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</si>
  <si>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</si>
  <si>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</si>
  <si>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</si>
  <si>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</si>
  <si>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</si>
  <si>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</si>
  <si>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</si>
  <si>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</si>
  <si>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</si>
  <si>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</si>
  <si>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</si>
  <si>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</si>
  <si>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</si>
  <si>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</si>
  <si>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</si>
  <si>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</si>
  <si>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</si>
  <si>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</si>
  <si>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</si>
  <si>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</si>
  <si>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</si>
  <si>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</si>
  <si>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</si>
  <si>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</si>
  <si>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</si>
  <si>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</si>
  <si>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</si>
  <si>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</si>
  <si>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</si>
  <si>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</si>
  <si>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</si>
  <si>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</si>
  <si>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</si>
  <si>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</si>
  <si>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</si>
  <si>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</si>
  <si>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</si>
  <si>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</si>
  <si>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</si>
  <si>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</si>
  <si>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</si>
  <si>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</si>
  <si>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</si>
  <si>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</si>
  <si>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</si>
  <si>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</si>
  <si>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</si>
  <si>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</si>
  <si>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</si>
  <si>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</si>
  <si>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</si>
  <si>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</si>
  <si>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</si>
  <si>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</si>
  <si>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</si>
  <si>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</si>
  <si>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</si>
  <si>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</si>
  <si>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</si>
  <si>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</si>
  <si>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</si>
  <si>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</si>
  <si>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</si>
  <si>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</si>
  <si>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</si>
  <si>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</si>
  <si>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</si>
  <si>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</si>
  <si>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</si>
  <si>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</si>
  <si>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</si>
  <si>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</si>
  <si>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</si>
  <si>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</si>
  <si>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</si>
  <si>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</si>
  <si>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</si>
  <si>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</si>
  <si>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</si>
  <si>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</si>
  <si>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</si>
  <si>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</si>
  <si>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</si>
  <si>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</si>
  <si>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</si>
  <si>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</si>
  <si>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</si>
  <si>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</si>
  <si>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</si>
  <si>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</si>
  <si>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</si>
  <si>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</si>
  <si>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</si>
  <si>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</si>
  <si>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</si>
  <si>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</si>
  <si>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</si>
  <si>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</si>
  <si>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</si>
  <si>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</si>
  <si>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</si>
  <si>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</si>
  <si>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</si>
  <si>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</si>
  <si>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</si>
  <si>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</si>
  <si>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</si>
  <si>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</si>
  <si>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</si>
  <si>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</si>
  <si>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</si>
  <si>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</si>
  <si>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</si>
  <si>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</si>
  <si>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</si>
  <si>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</si>
  <si>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</si>
  <si>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</si>
  <si>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</si>
  <si>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</si>
  <si>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</si>
  <si>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</si>
  <si>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</si>
  <si>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</si>
  <si>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</si>
  <si>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</si>
  <si>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</si>
  <si>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</si>
  <si>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</si>
  <si>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</si>
  <si>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</si>
  <si>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</si>
  <si>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</si>
  <si>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</si>
  <si>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</si>
  <si>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</si>
  <si>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</si>
  <si>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</si>
  <si>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</si>
  <si>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</si>
  <si>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</si>
  <si>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</si>
  <si>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</si>
  <si>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</si>
  <si>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</si>
  <si>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</si>
  <si>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</si>
  <si>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</si>
  <si>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</si>
  <si>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</si>
  <si>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</si>
  <si>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</si>
  <si>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</si>
  <si>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</si>
  <si>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</si>
  <si>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</si>
  <si>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</si>
  <si>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</si>
  <si>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</si>
  <si>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</si>
  <si>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</si>
  <si>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</si>
  <si>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</si>
  <si>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</si>
  <si>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</si>
  <si>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</si>
  <si>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</si>
  <si>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</si>
  <si>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</si>
  <si>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</si>
  <si>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</si>
  <si>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</si>
  <si>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</si>
  <si>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</si>
  <si>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</si>
  <si>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</si>
  <si>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</si>
  <si>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</si>
  <si>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</si>
  <si>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</si>
  <si>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</si>
  <si>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</si>
  <si>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</si>
  <si>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</si>
  <si>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</si>
  <si>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</si>
  <si>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</si>
  <si>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</si>
  <si>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</si>
  <si>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</si>
  <si>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</si>
  <si>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</si>
  <si>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</si>
  <si>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</si>
  <si>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</si>
  <si>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</si>
  <si>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</si>
  <si>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</si>
  <si>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</si>
  <si>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</si>
  <si>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</si>
  <si>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</si>
  <si>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</si>
  <si>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</si>
  <si>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</si>
  <si>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</si>
  <si>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</si>
  <si>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</si>
  <si>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</si>
  <si>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</si>
  <si>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</si>
  <si>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</si>
  <si>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</si>
  <si>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</si>
  <si>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</si>
  <si>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</si>
  <si>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</si>
  <si>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</si>
  <si>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</si>
  <si>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</si>
  <si>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</si>
  <si>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</si>
  <si>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</si>
  <si>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</si>
  <si>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</si>
  <si>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</si>
  <si>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</si>
  <si>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</si>
  <si>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</si>
  <si>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</si>
  <si>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</si>
  <si>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</si>
  <si>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</si>
  <si>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</si>
  <si>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</si>
  <si>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</si>
  <si>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</si>
  <si>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</si>
  <si>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</si>
  <si>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</si>
  <si>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</si>
  <si>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</si>
  <si>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</si>
  <si>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</si>
  <si>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</si>
  <si>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</si>
  <si>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</si>
  <si>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</si>
  <si>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</si>
  <si>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</si>
  <si>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</si>
  <si>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</si>
  <si>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</si>
  <si>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</si>
  <si>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</si>
  <si>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</si>
  <si>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</si>
  <si>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</si>
  <si>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</si>
  <si>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</si>
  <si>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</si>
  <si>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</si>
  <si>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</si>
  <si>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</si>
  <si>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</si>
  <si>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</si>
  <si>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</si>
  <si>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</si>
  <si>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</si>
  <si>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</si>
  <si>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</si>
  <si>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</si>
  <si>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</si>
  <si>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</si>
  <si>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</si>
  <si>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</si>
  <si>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</si>
  <si>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</si>
  <si>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</si>
  <si>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</si>
  <si>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</si>
  <si>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</si>
  <si>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</si>
  <si>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</si>
  <si>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</si>
  <si>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</si>
  <si>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</si>
  <si>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</si>
  <si>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</si>
  <si>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</si>
  <si>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</si>
  <si>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</si>
  <si>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</si>
  <si>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</si>
  <si>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</si>
  <si>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</si>
  <si>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</si>
  <si>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</si>
  <si>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</si>
  <si>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</si>
  <si>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</si>
  <si>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</si>
  <si>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</si>
  <si>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</si>
  <si>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</si>
  <si>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</si>
  <si>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</si>
  <si>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</si>
  <si>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</si>
  <si>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</si>
  <si>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</si>
  <si>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</si>
  <si>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</si>
  <si>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</si>
  <si>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</si>
  <si>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</si>
  <si>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</si>
  <si>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</si>
  <si>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</si>
  <si>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</si>
  <si>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</si>
  <si>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</si>
  <si>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</si>
  <si>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</si>
  <si>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</si>
  <si>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</si>
  <si>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</si>
  <si>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</si>
  <si>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</si>
  <si>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</si>
  <si>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</si>
  <si>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</si>
  <si>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</si>
  <si>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</si>
  <si>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</si>
  <si>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</si>
  <si>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</si>
  <si>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</si>
  <si>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</si>
  <si>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</si>
  <si>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</si>
  <si>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</si>
  <si>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</si>
  <si>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</si>
  <si>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</si>
  <si>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</si>
  <si>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</si>
  <si>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</si>
  <si>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</si>
  <si>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</si>
  <si>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</si>
  <si>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</si>
  <si>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</si>
  <si>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</si>
  <si>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</si>
  <si>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</si>
  <si>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</si>
  <si>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</si>
  <si>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</si>
  <si>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</si>
  <si>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</si>
  <si>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</si>
  <si>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</si>
  <si>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</si>
  <si>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</si>
  <si>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</si>
  <si>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</si>
  <si>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</si>
  <si>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</si>
  <si>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</si>
  <si>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</si>
  <si>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</si>
  <si>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</si>
  <si>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</si>
  <si>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</si>
  <si>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</si>
  <si>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</si>
  <si>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</si>
  <si>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</si>
  <si>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</si>
  <si>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</si>
  <si>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</si>
  <si>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</si>
  <si>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</si>
  <si>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</si>
  <si>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</si>
  <si>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</si>
  <si>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</si>
  <si>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</si>
  <si>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</si>
  <si>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</si>
  <si>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</si>
  <si>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</si>
  <si>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</si>
  <si>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</si>
  <si>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</si>
  <si>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</si>
  <si>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</si>
  <si>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</si>
  <si>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</si>
  <si>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</si>
  <si>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</si>
  <si>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</si>
  <si>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</si>
  <si>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</si>
  <si>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</si>
  <si>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</si>
  <si>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</si>
  <si>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</si>
  <si>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</si>
  <si>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</si>
  <si>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</si>
  <si>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</si>
  <si>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</si>
  <si>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</si>
  <si>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</si>
  <si>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</si>
  <si>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</si>
  <si>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</si>
  <si>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</si>
  <si>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</si>
  <si>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</si>
  <si>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</si>
  <si>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</si>
  <si>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</si>
  <si>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</si>
  <si>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</si>
  <si>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</si>
  <si>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</si>
  <si>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</si>
  <si>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</si>
  <si>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</si>
  <si>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</si>
  <si>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</si>
  <si>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</si>
  <si>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</si>
  <si>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</si>
  <si>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</si>
  <si>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</si>
  <si>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</si>
  <si>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</si>
  <si>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</si>
  <si>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</si>
  <si>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</si>
  <si>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</si>
  <si>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</si>
  <si>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</si>
  <si>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</si>
  <si>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</si>
  <si>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</si>
  <si>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</si>
  <si>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</si>
  <si>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</si>
  <si>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</si>
  <si>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</si>
  <si>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</si>
  <si>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</si>
  <si>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</si>
  <si>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</si>
  <si>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</si>
  <si>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</si>
  <si>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</si>
  <si>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</si>
  <si>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</si>
  <si>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</si>
  <si>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</si>
  <si>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</si>
  <si>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</si>
  <si>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</si>
  <si>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</si>
  <si>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</si>
  <si>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</si>
  <si>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</si>
  <si>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</si>
  <si>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</si>
  <si>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</si>
  <si>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</si>
  <si>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</si>
  <si>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</si>
  <si>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</si>
  <si>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</si>
  <si>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</si>
  <si>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</si>
  <si>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</si>
  <si>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</si>
  <si>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</si>
  <si>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</si>
  <si>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</si>
  <si>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</si>
  <si>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</si>
  <si>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</si>
  <si>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</si>
  <si>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</si>
  <si>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</si>
  <si>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</si>
  <si>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</si>
  <si>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</si>
  <si>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</si>
  <si>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</si>
  <si>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</si>
  <si>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</si>
  <si>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</si>
  <si>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</si>
  <si>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</si>
  <si>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</si>
  <si>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</si>
  <si>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</si>
  <si>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</si>
  <si>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</si>
  <si>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</si>
  <si>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</si>
  <si>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</si>
  <si>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</si>
  <si>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</si>
  <si>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</si>
  <si>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</si>
  <si>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</si>
  <si>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</si>
  <si>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</si>
  <si>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</si>
  <si>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</si>
  <si>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</si>
  <si>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</si>
  <si>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</si>
  <si>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</si>
  <si>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</si>
  <si>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</si>
  <si>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</si>
  <si>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</si>
  <si>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</si>
  <si>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</si>
  <si>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</si>
  <si>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</si>
  <si>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</si>
  <si>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</si>
  <si>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</si>
  <si>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</si>
  <si>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</si>
  <si>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</si>
  <si>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</si>
  <si>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</si>
  <si>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</si>
  <si>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</si>
  <si>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</si>
  <si>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</si>
  <si>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</si>
  <si>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</si>
  <si>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</si>
  <si>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</si>
  <si>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</si>
  <si>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</si>
  <si>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</si>
  <si>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</si>
  <si>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</si>
  <si>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</si>
  <si>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</si>
  <si>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</si>
  <si>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</si>
  <si>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</si>
  <si>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</si>
  <si>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</si>
  <si>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</si>
  <si>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</si>
  <si>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</si>
  <si>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</si>
  <si>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</si>
  <si>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</si>
  <si>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</si>
  <si>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</si>
  <si>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</si>
  <si>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</si>
  <si>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</si>
  <si>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</si>
  <si>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</si>
  <si>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</si>
  <si>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</si>
  <si>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</si>
  <si>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</si>
  <si>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</si>
  <si>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</si>
  <si>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</si>
  <si>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</si>
  <si>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</si>
  <si>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</si>
  <si>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</si>
  <si>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</si>
  <si>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</si>
  <si>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</si>
  <si>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</si>
  <si>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</si>
  <si>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</si>
  <si>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</si>
  <si>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</si>
  <si>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</si>
  <si>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</si>
  <si>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</si>
  <si>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</si>
  <si>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</si>
  <si>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</si>
  <si>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</si>
  <si>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</si>
  <si>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</si>
  <si>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</si>
  <si>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</si>
  <si>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</si>
  <si>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</si>
  <si>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</si>
  <si>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</si>
  <si>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</si>
  <si>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</si>
  <si>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</si>
  <si>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</si>
  <si>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</si>
  <si>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</si>
  <si>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</si>
  <si>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</si>
  <si>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</si>
  <si>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</si>
  <si>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</si>
  <si>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</si>
  <si>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</si>
  <si>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</si>
  <si>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</si>
  <si>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</si>
  <si>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</si>
  <si>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</si>
  <si>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</si>
  <si>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</si>
  <si>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</si>
  <si>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</si>
  <si>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</si>
  <si>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</si>
  <si>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</si>
  <si>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</si>
  <si>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</si>
  <si>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</si>
  <si>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</si>
  <si>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</si>
  <si>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</si>
  <si>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</si>
  <si>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</si>
  <si>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</si>
  <si>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</si>
  <si>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</si>
  <si>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</si>
  <si>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</si>
  <si>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</si>
  <si>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</si>
  <si>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</si>
  <si>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</si>
  <si>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</si>
  <si>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</si>
  <si>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</si>
  <si>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</si>
  <si>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</si>
  <si>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</si>
  <si>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</si>
  <si>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</si>
  <si>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</si>
  <si>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</si>
  <si>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</si>
  <si>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</si>
  <si>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</si>
  <si>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</si>
  <si>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</si>
  <si>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</si>
  <si>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</si>
  <si>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</si>
  <si>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</si>
  <si>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</si>
  <si>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</si>
  <si>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</si>
  <si>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</si>
  <si>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</si>
  <si>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</si>
  <si>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</si>
  <si>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</si>
  <si>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</si>
  <si>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</si>
  <si>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</si>
  <si>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</si>
  <si>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</si>
  <si>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</si>
  <si>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</si>
  <si>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</si>
  <si>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</si>
  <si>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</si>
  <si>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</si>
  <si>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</si>
  <si>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</si>
  <si>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</si>
  <si>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</si>
  <si>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</si>
  <si>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</si>
  <si>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</si>
  <si>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</si>
  <si>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</si>
  <si>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</si>
  <si>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</si>
  <si>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</si>
  <si>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</si>
  <si>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</si>
  <si>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</si>
  <si>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</si>
  <si>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</si>
  <si>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</si>
  <si>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</si>
  <si>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</si>
  <si>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</si>
  <si>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</si>
  <si>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</si>
  <si>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</si>
  <si>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</si>
  <si>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</si>
  <si>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</si>
  <si>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</si>
  <si>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</si>
  <si>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</si>
  <si>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</si>
  <si>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</si>
  <si>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</si>
  <si>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</si>
  <si>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</si>
  <si>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</si>
  <si>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</si>
  <si>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</si>
  <si>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</si>
  <si>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</si>
  <si>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</si>
  <si>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</si>
  <si>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</si>
  <si>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</si>
  <si>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</si>
  <si>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</si>
  <si>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</si>
  <si>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</si>
  <si>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</si>
  <si>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</si>
  <si>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</si>
  <si>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</si>
  <si>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</si>
  <si>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</si>
  <si>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</si>
  <si>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</si>
  <si>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</si>
  <si>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</si>
  <si>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</si>
  <si>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</si>
  <si>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</si>
  <si>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</si>
  <si>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</si>
  <si>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</si>
  <si>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</si>
  <si>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</si>
  <si>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</si>
  <si>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</si>
  <si>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</si>
  <si>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</si>
  <si>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</si>
  <si>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</si>
  <si>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</si>
  <si>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</si>
  <si>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</si>
  <si>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</si>
  <si>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</si>
  <si>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</si>
  <si>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</si>
  <si>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</si>
  <si>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</si>
  <si>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</si>
  <si>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</si>
  <si>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</si>
  <si>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</si>
  <si>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</si>
  <si>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</si>
  <si>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</si>
  <si>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</si>
  <si>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</si>
  <si>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</si>
  <si>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</si>
  <si>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</si>
  <si>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</si>
  <si>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</si>
  <si>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</si>
  <si>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</si>
  <si>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</si>
  <si>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</si>
  <si>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</si>
  <si>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</si>
  <si>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</si>
  <si>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</si>
  <si>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</si>
  <si>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</si>
  <si>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</si>
  <si>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</si>
  <si>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</si>
  <si>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</si>
  <si>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</si>
  <si>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</si>
  <si>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</si>
  <si>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</si>
  <si>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</si>
  <si>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</si>
  <si>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</si>
  <si>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</si>
  <si>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</si>
  <si>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</si>
  <si>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</si>
  <si>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</si>
  <si>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</si>
  <si>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</si>
  <si>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</si>
  <si>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</si>
  <si>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</si>
  <si>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</si>
  <si>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</si>
  <si>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</si>
  <si>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</si>
  <si>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</si>
  <si>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</si>
  <si>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</si>
  <si>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</si>
  <si>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</si>
  <si>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</si>
  <si>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</si>
  <si>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</si>
  <si>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</si>
  <si>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</si>
  <si>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</si>
  <si>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</si>
  <si>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</si>
  <si>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</si>
  <si>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</si>
  <si>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</si>
  <si>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</si>
  <si>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</si>
  <si>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</si>
  <si>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</si>
  <si>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</si>
  <si>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</si>
  <si>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</si>
  <si>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</si>
  <si>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</si>
  <si>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</si>
  <si>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</si>
  <si>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</si>
  <si>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</si>
  <si>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</si>
  <si>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</si>
  <si>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</si>
  <si>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</si>
  <si>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</si>
  <si>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</si>
  <si>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</si>
  <si>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</si>
  <si>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</si>
  <si>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</si>
  <si>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</si>
  <si>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</si>
  <si>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</si>
  <si>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</si>
  <si>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</si>
  <si>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</si>
  <si>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</si>
  <si>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</si>
  <si>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</si>
  <si>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</si>
  <si>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</si>
  <si>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</si>
  <si>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</si>
  <si>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</si>
  <si>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</si>
  <si>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</si>
  <si>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</si>
  <si>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</si>
  <si>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</si>
  <si>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</si>
  <si>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</si>
  <si>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</si>
  <si>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</si>
  <si>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</si>
  <si>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</si>
  <si>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</si>
  <si>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</si>
  <si>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</si>
  <si>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</si>
  <si>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</si>
  <si>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</si>
  <si>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</si>
  <si>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</si>
  <si>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</si>
  <si>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</si>
  <si>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</si>
  <si>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</si>
  <si>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</si>
  <si>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</si>
  <si>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</si>
  <si>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</si>
  <si>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</si>
  <si>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</si>
  <si>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</si>
  <si>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</si>
  <si>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</si>
  <si>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</si>
  <si>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</si>
  <si>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</si>
  <si>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</si>
  <si>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</si>
  <si>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</si>
  <si>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</si>
  <si>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</si>
  <si>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</si>
  <si>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</si>
  <si>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</si>
  <si>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</si>
  <si>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</si>
  <si>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</si>
  <si>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</si>
  <si>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</si>
  <si>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</si>
  <si>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</si>
  <si>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</si>
  <si>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</si>
  <si>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</si>
  <si>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</si>
  <si>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</si>
  <si>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</si>
  <si>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</si>
  <si>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</si>
  <si>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</si>
  <si>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</si>
  <si>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</si>
  <si>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</si>
  <si>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</si>
  <si>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</si>
  <si>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</si>
  <si>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</si>
  <si>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</si>
  <si>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</si>
  <si>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</si>
  <si>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</si>
  <si>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</si>
  <si>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</si>
  <si>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</si>
  <si>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</si>
  <si>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</si>
  <si>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</si>
  <si>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</si>
  <si>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</si>
  <si>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</si>
  <si>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</si>
  <si>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</si>
  <si>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</si>
  <si>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</si>
  <si>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</si>
  <si>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</si>
  <si>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</si>
  <si>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</si>
  <si>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</si>
  <si>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</si>
  <si>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</si>
  <si>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</si>
  <si>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</si>
  <si>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</si>
  <si>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</si>
  <si>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</si>
  <si>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</si>
  <si>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</si>
  <si>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</si>
  <si>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</si>
  <si>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</si>
  <si>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</si>
  <si>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</si>
  <si>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</si>
  <si>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</si>
  <si>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</si>
  <si>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</si>
  <si>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</si>
  <si>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</si>
  <si>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</si>
  <si>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</si>
  <si>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</si>
  <si>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</si>
  <si>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</si>
  <si>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</si>
  <si>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</si>
  <si>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</si>
  <si>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</si>
  <si>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</si>
  <si>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</si>
  <si>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</si>
  <si>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</si>
  <si>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</si>
  <si>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</si>
  <si>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</si>
  <si>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</si>
  <si>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</si>
  <si>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</si>
  <si>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</si>
  <si>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</si>
  <si>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</si>
  <si>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</si>
  <si>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</si>
  <si>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</si>
  <si>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</si>
  <si>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</si>
  <si>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</si>
  <si>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</si>
  <si>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</si>
  <si>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</si>
  <si>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</si>
  <si>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</si>
  <si>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</si>
  <si>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</si>
  <si>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</si>
  <si>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</si>
  <si>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</si>
  <si>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</si>
  <si>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</si>
  <si>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</si>
  <si>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</si>
  <si>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</si>
  <si>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</si>
  <si>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</si>
  <si>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</si>
  <si>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</si>
  <si>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</si>
  <si>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</si>
  <si>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</si>
  <si>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</si>
  <si>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</si>
  <si>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</si>
  <si>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</si>
  <si>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</si>
  <si>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</si>
  <si>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</si>
  <si>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</si>
  <si>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</si>
  <si>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</si>
  <si>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</si>
  <si>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</si>
  <si>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</si>
  <si>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</si>
  <si>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</si>
  <si>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</si>
  <si>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</si>
  <si>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</si>
  <si>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</si>
  <si>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</si>
  <si>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</si>
  <si>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</si>
  <si>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</si>
  <si>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</si>
  <si>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</si>
  <si>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</si>
  <si>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</si>
  <si>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</si>
  <si>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</si>
  <si>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</si>
  <si>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</si>
  <si>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</si>
  <si>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</si>
  <si>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</si>
  <si>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</si>
  <si>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</si>
  <si>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</si>
  <si>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</si>
  <si>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</si>
  <si>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</si>
  <si>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</si>
  <si>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</si>
  <si>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</si>
  <si>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</si>
  <si>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</si>
  <si>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</si>
  <si>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</si>
  <si>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</si>
  <si>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</si>
  <si>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</si>
  <si>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</si>
  <si>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</si>
  <si>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</si>
  <si>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</si>
  <si>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</si>
  <si>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</si>
  <si>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</si>
  <si>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</si>
  <si>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</si>
  <si>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</si>
  <si>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</si>
  <si>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</si>
  <si>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</si>
  <si>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</si>
  <si>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</si>
  <si>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</si>
  <si>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</si>
  <si>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</si>
  <si>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</si>
  <si>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</si>
  <si>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</si>
  <si>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</si>
  <si>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</si>
  <si>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</si>
  <si>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</si>
  <si>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</si>
  <si>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</si>
  <si>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</si>
  <si>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</si>
  <si>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</si>
  <si>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</si>
  <si>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</si>
  <si>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</si>
  <si>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</si>
  <si>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</si>
  <si>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</si>
  <si>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</si>
  <si>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</si>
  <si>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</si>
  <si>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</si>
  <si>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</si>
  <si>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</si>
  <si>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</si>
  <si>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</si>
  <si>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</si>
  <si>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</si>
  <si>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</si>
  <si>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</si>
  <si>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</si>
  <si>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</si>
  <si>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</si>
  <si>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</si>
  <si>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</si>
  <si>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</si>
  <si>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</si>
  <si>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</si>
  <si>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</si>
  <si>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</si>
  <si>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</si>
  <si>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</si>
  <si>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</si>
  <si>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</si>
  <si>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</si>
  <si>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</si>
  <si>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</si>
  <si>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</si>
  <si>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</si>
  <si>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</si>
  <si>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</si>
  <si>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</si>
  <si>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</si>
  <si>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</si>
  <si>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</si>
  <si>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</si>
  <si>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</si>
  <si>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</si>
  <si>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</si>
  <si>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</si>
  <si>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</si>
  <si>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</si>
  <si>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</si>
  <si>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</si>
  <si>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</si>
  <si>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</si>
  <si>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</si>
  <si>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</si>
  <si>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</si>
  <si>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</si>
  <si>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</si>
  <si>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</si>
  <si>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</si>
  <si>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</si>
  <si>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</si>
  <si>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</si>
  <si>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</si>
  <si>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</si>
  <si>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</si>
  <si>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</si>
  <si>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</si>
  <si>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</si>
  <si>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</si>
  <si>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</si>
  <si>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</si>
  <si>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</si>
  <si>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</si>
  <si>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</si>
  <si>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</si>
  <si>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</si>
  <si>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</si>
  <si>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</si>
  <si>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</si>
  <si>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</si>
  <si>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</si>
  <si>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</si>
  <si>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</si>
  <si>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</si>
  <si>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</si>
  <si>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</si>
  <si>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</si>
  <si>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</si>
  <si>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</si>
  <si>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</si>
  <si>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</si>
  <si>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</si>
  <si>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</si>
  <si>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</si>
  <si>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</si>
  <si>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</si>
  <si>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</si>
  <si>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</si>
  <si>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</si>
  <si>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</si>
  <si>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</si>
  <si>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</si>
  <si>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</si>
  <si>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</si>
  <si>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</si>
  <si>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</si>
  <si>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</si>
  <si>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</si>
  <si>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</si>
  <si>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</si>
  <si>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</si>
  <si>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</si>
  <si>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</si>
  <si>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</si>
  <si>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</si>
  <si>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</si>
  <si>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</si>
  <si>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</si>
  <si>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</si>
  <si>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</si>
  <si>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</si>
  <si>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</si>
  <si>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</si>
  <si>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</si>
  <si>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</si>
  <si>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</si>
  <si>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</si>
  <si>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</si>
  <si>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</si>
  <si>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</si>
  <si>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</si>
  <si>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</si>
  <si>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</si>
  <si>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</si>
  <si>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</si>
  <si>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</si>
  <si>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</si>
  <si>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</si>
  <si>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</si>
  <si>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</si>
  <si>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</si>
  <si>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</si>
  <si>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</si>
  <si>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</si>
  <si>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</si>
  <si>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</si>
  <si>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</si>
  <si>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</si>
  <si>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</si>
  <si>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</si>
  <si>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</si>
  <si>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</si>
  <si>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</si>
  <si>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</si>
  <si>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</si>
  <si>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</si>
  <si>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</si>
  <si>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</si>
  <si>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</si>
  <si>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</si>
  <si>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</si>
  <si>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</si>
  <si>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</si>
  <si>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</si>
  <si>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</si>
  <si>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</si>
  <si>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</si>
  <si>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</si>
  <si>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</si>
  <si>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</si>
  <si>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</si>
  <si>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</si>
  <si>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</si>
  <si>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</si>
  <si>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</si>
  <si>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</si>
  <si>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</si>
  <si>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</si>
  <si>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</si>
  <si>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</si>
  <si>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</si>
  <si>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</si>
  <si>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</si>
  <si>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</si>
  <si>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</si>
  <si>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</si>
  <si>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</si>
  <si>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</si>
  <si>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</si>
  <si>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</si>
  <si>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</si>
  <si>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</si>
  <si>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</si>
  <si>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</si>
  <si>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</si>
  <si>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</si>
  <si>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</si>
  <si>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</si>
  <si>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</si>
  <si>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</si>
  <si>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</si>
  <si>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</si>
  <si>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</si>
  <si>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</si>
  <si>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</si>
  <si>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</si>
  <si>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</si>
  <si>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</si>
  <si>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</si>
  <si>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</si>
  <si>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</si>
  <si>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</si>
  <si>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</si>
  <si>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</si>
  <si>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</si>
  <si>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</si>
  <si>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</si>
  <si>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</si>
  <si>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</si>
  <si>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</si>
  <si>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</si>
  <si>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</si>
  <si>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</si>
  <si>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</si>
  <si>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</si>
  <si>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</si>
  <si>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</si>
  <si>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</si>
  <si>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</si>
  <si>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</si>
  <si>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</si>
  <si>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</si>
  <si>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</si>
  <si>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</si>
  <si>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</si>
  <si>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</si>
  <si>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</si>
  <si>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</si>
  <si>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</si>
  <si>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</si>
  <si>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</si>
  <si>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</si>
  <si>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</si>
  <si>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</si>
  <si>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</si>
  <si>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</si>
  <si>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</si>
  <si>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</si>
  <si>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</si>
  <si>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</si>
  <si>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</si>
  <si>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</si>
  <si>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</si>
  <si>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</si>
  <si>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</si>
  <si>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</si>
  <si>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</si>
  <si>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</si>
  <si>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</si>
  <si>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</si>
  <si>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</si>
  <si>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</si>
  <si>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</si>
  <si>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</si>
  <si>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</si>
  <si>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</si>
  <si>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</si>
  <si>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</si>
  <si>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</si>
  <si>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</si>
  <si>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</si>
  <si>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</si>
  <si>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</si>
  <si>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</si>
  <si>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</si>
  <si>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</si>
  <si>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</si>
  <si>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</si>
  <si>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</si>
  <si>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</si>
  <si>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</si>
  <si>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</si>
  <si>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</si>
  <si>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</si>
  <si>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</si>
  <si>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</si>
  <si>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</si>
  <si>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</si>
  <si>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</si>
  <si>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</si>
  <si>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</si>
  <si>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</si>
  <si>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</si>
  <si>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</si>
  <si>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</si>
  <si>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</si>
  <si>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</si>
  <si>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</si>
  <si>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</si>
  <si>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</si>
  <si>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</si>
  <si>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</si>
  <si>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</si>
  <si>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</si>
  <si>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</si>
  <si>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</si>
  <si>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</si>
  <si>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</si>
  <si>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</si>
  <si>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</si>
  <si>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</si>
  <si>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</si>
  <si>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</si>
  <si>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</si>
  <si>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</si>
  <si>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</si>
  <si>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</si>
  <si>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</si>
  <si>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</si>
  <si>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</si>
  <si>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</si>
  <si>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</si>
  <si>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</si>
  <si>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</si>
  <si>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</si>
  <si>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</si>
  <si>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</si>
  <si>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</si>
  <si>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</si>
  <si>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</si>
  <si>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</si>
  <si>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</si>
  <si>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</si>
  <si>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</si>
  <si>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</si>
  <si>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</si>
  <si>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</si>
  <si>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</si>
  <si>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</si>
  <si>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</si>
  <si>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</si>
  <si>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</si>
  <si>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</si>
  <si>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</si>
  <si>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</si>
  <si>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</si>
  <si>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</si>
  <si>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</si>
  <si>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</si>
  <si>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</si>
  <si>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</si>
  <si>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</si>
  <si>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</si>
  <si>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</si>
  <si>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</si>
  <si>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</si>
  <si>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</si>
  <si>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</si>
  <si>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</si>
  <si>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</si>
  <si>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</si>
  <si>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</si>
  <si>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</si>
  <si>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</si>
  <si>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</si>
  <si>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</si>
  <si>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</si>
  <si>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</si>
  <si>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</si>
  <si>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</si>
  <si>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</si>
  <si>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</si>
  <si>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</si>
  <si>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</si>
  <si>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</si>
  <si>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</si>
  <si>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</si>
  <si>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</si>
  <si>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</si>
  <si>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</si>
  <si>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</si>
  <si>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</si>
  <si>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</si>
  <si>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</si>
  <si>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</si>
  <si>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</si>
  <si>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</si>
  <si>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</si>
  <si>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</si>
  <si>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</si>
  <si>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</si>
  <si>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</si>
  <si>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</si>
  <si>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</si>
  <si>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</si>
  <si>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</si>
  <si>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</si>
  <si>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</si>
  <si>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</si>
  <si>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</si>
  <si>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</si>
  <si>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</si>
  <si>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</si>
  <si>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</si>
  <si>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</si>
  <si>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</si>
  <si>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</si>
  <si>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</si>
  <si>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</si>
  <si>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</si>
  <si>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</si>
  <si>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</si>
  <si>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</si>
  <si>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</si>
  <si>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</si>
  <si>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</si>
  <si>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</si>
  <si>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</si>
  <si>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</si>
  <si>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</si>
  <si>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</si>
  <si>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</si>
  <si>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</si>
  <si>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</si>
  <si>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</si>
  <si>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</si>
  <si>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</si>
  <si>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</si>
  <si>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</si>
  <si>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</si>
  <si>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</si>
  <si>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</si>
  <si>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</si>
  <si>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</si>
  <si>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</si>
  <si>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</si>
  <si>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</si>
  <si>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</si>
  <si>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</si>
  <si>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</si>
  <si>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</si>
  <si>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</si>
  <si>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</si>
  <si>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</si>
  <si>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</si>
  <si>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</si>
  <si>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</si>
  <si>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</si>
  <si>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</si>
  <si>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</si>
  <si>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</si>
  <si>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</si>
  <si>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</si>
  <si>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</si>
  <si>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</si>
  <si>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</si>
  <si>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</si>
  <si>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</si>
  <si>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</si>
  <si>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</si>
  <si>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</si>
  <si>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</si>
  <si>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</si>
  <si>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</si>
  <si>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</si>
  <si>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</si>
  <si>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</si>
  <si>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</si>
  <si>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</si>
  <si>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</si>
  <si>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</si>
  <si>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</si>
  <si>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</si>
  <si>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</si>
  <si>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</si>
  <si>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</si>
  <si>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</si>
  <si>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</si>
  <si>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</si>
  <si>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</si>
  <si>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</si>
  <si>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</si>
  <si>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</si>
  <si>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</si>
  <si>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</si>
  <si>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</si>
  <si>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</si>
  <si>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</si>
  <si>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</si>
  <si>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</si>
  <si>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</si>
  <si>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</si>
  <si>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</si>
  <si>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</si>
  <si>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</si>
  <si>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</si>
  <si>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</si>
  <si>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</si>
  <si>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</si>
  <si>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</si>
  <si>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</si>
  <si>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</si>
  <si>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</si>
  <si>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</si>
  <si>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</si>
  <si>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</si>
  <si>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</si>
  <si>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</si>
  <si>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</si>
  <si>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</si>
  <si>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</si>
  <si>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</si>
  <si>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</si>
  <si>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</si>
  <si>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</si>
  <si>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</si>
  <si>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</si>
  <si>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</si>
  <si>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</si>
  <si>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</si>
  <si>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</si>
  <si>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</si>
  <si>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</si>
  <si>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</si>
  <si>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</si>
  <si>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</si>
  <si>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</si>
  <si>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</si>
  <si>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</si>
  <si>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</si>
  <si>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</si>
  <si>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</si>
  <si>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</si>
  <si>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</si>
  <si>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</si>
  <si>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</si>
  <si>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</si>
  <si>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</si>
  <si>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</si>
  <si>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</si>
  <si>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</si>
  <si>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</si>
  <si>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</si>
  <si>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</si>
  <si>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</si>
  <si>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</si>
  <si>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</si>
  <si>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</si>
  <si>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</si>
  <si>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</si>
  <si>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</si>
  <si>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</si>
  <si>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</si>
  <si>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</si>
  <si>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</si>
  <si>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</si>
  <si>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</si>
  <si>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</si>
  <si>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</si>
  <si>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</si>
  <si>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</si>
  <si>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</si>
  <si>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</si>
  <si>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</si>
  <si>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</si>
  <si>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</si>
  <si>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</si>
  <si>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</si>
  <si>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</si>
  <si>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</si>
  <si>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</si>
  <si>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</si>
  <si>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</si>
  <si>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</si>
  <si>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</si>
  <si>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</si>
  <si>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</si>
  <si>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</si>
  <si>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</si>
  <si>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</si>
  <si>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</si>
  <si>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</si>
  <si>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</si>
  <si>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</si>
  <si>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</si>
  <si>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</si>
  <si>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</si>
  <si>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</si>
  <si>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</si>
  <si>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</si>
  <si>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</si>
  <si>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</si>
  <si>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</si>
  <si>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</si>
  <si>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</si>
  <si>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</si>
  <si>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</si>
  <si>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</si>
  <si>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</si>
  <si>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</si>
  <si>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</si>
  <si>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</si>
  <si>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</si>
  <si>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</si>
  <si>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</si>
  <si>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</si>
  <si>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</si>
  <si>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</si>
  <si>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</si>
  <si>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</si>
  <si>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</si>
  <si>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</si>
  <si>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</si>
  <si>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</si>
  <si>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</si>
  <si>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</si>
  <si>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</si>
  <si>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</si>
  <si>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</si>
  <si>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</si>
  <si>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</si>
  <si>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</si>
  <si>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</si>
  <si>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</si>
  <si>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</si>
  <si>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</si>
  <si>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</si>
  <si>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</si>
  <si>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</si>
  <si>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</si>
  <si>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</si>
  <si>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</si>
  <si>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</si>
  <si>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</si>
  <si>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</si>
  <si>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</si>
  <si>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</si>
  <si>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</si>
  <si>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</si>
  <si>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</si>
  <si>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</si>
  <si>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</si>
  <si>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</si>
  <si>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</si>
  <si>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</si>
  <si>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</si>
  <si>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</si>
  <si>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</si>
  <si>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</si>
  <si>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</si>
  <si>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</si>
  <si>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</si>
  <si>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</si>
  <si>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</si>
  <si>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</si>
  <si>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</si>
  <si>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</si>
  <si>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</si>
  <si>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</si>
  <si>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</si>
  <si>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</si>
  <si>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</si>
  <si>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</si>
  <si>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</si>
  <si>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</si>
  <si>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</si>
  <si>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</si>
  <si>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</si>
  <si>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</si>
  <si>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</si>
  <si>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</si>
  <si>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</si>
  <si>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</si>
  <si>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</si>
  <si>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</si>
  <si>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</si>
  <si>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</si>
  <si>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</si>
  <si>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</si>
  <si>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</si>
  <si>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</si>
  <si>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</si>
  <si>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</si>
  <si>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</si>
  <si>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</si>
  <si>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</si>
  <si>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</si>
  <si>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</si>
  <si>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</si>
  <si>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</si>
  <si>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</si>
  <si>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</si>
  <si>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</si>
  <si>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</si>
  <si>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</si>
  <si>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</si>
  <si>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</si>
  <si>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</si>
  <si>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</si>
  <si>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</si>
  <si>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</si>
  <si>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</si>
  <si>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</si>
  <si>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</si>
  <si>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</si>
  <si>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</si>
  <si>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</si>
  <si>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</si>
  <si>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</si>
  <si>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</si>
  <si>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</si>
  <si>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</si>
  <si>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</si>
  <si>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</si>
  <si>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</si>
  <si>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</si>
  <si>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</si>
  <si>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</si>
  <si>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</si>
  <si>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</si>
  <si>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</si>
  <si>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</si>
  <si>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</si>
  <si>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</si>
  <si>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</si>
  <si>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</si>
  <si>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</si>
  <si>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</si>
  <si>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</si>
  <si>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</si>
  <si>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</si>
  <si>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</si>
  <si>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</si>
  <si>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</si>
  <si>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</si>
  <si>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</si>
  <si>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</si>
  <si>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</si>
  <si>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</si>
  <si>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</si>
  <si>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</si>
  <si>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</si>
  <si>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</si>
  <si>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</si>
  <si>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</si>
  <si>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</si>
  <si>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</si>
  <si>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</si>
  <si>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</si>
  <si>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</si>
  <si>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</si>
  <si>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</si>
  <si>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</si>
  <si>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</si>
  <si>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</si>
  <si>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</si>
  <si>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</si>
  <si>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</si>
  <si>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</si>
  <si>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</si>
  <si>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</si>
  <si>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</si>
  <si>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</si>
  <si>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</si>
  <si>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</si>
  <si>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</si>
  <si>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</si>
  <si>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</si>
  <si>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</si>
  <si>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</si>
  <si>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</si>
  <si>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</si>
  <si>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</si>
  <si>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</si>
  <si>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</si>
  <si>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</si>
  <si>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</si>
  <si>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</si>
  <si>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</si>
  <si>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</si>
  <si>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</si>
  <si>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</si>
  <si>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</si>
  <si>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</si>
  <si>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</si>
  <si>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</si>
  <si>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</si>
  <si>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</si>
  <si>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</si>
  <si>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</si>
  <si>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</si>
  <si>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</si>
  <si>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</si>
  <si>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</si>
  <si>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</si>
  <si>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</si>
  <si>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</si>
  <si>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</si>
  <si>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</si>
  <si>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</si>
  <si>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</si>
  <si>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</si>
  <si>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</si>
  <si>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</si>
  <si>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</si>
  <si>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</si>
  <si>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</si>
  <si>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</si>
  <si>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</si>
  <si>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</si>
  <si>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</si>
  <si>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</si>
  <si>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</si>
  <si>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</si>
  <si>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</si>
  <si>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</si>
  <si>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</si>
  <si>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</si>
  <si>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</si>
  <si>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</si>
  <si>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</si>
  <si>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</si>
  <si>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</si>
  <si>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</si>
  <si>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</si>
  <si>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</si>
  <si>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</si>
  <si>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</si>
  <si>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</si>
  <si>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</si>
  <si>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</si>
  <si>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</si>
  <si>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</si>
  <si>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</si>
  <si>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</si>
  <si>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</si>
  <si>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</si>
  <si>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</si>
  <si>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</si>
  <si>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</si>
  <si>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</si>
  <si>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</si>
  <si>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</si>
  <si>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</si>
  <si>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</si>
  <si>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</si>
  <si>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</si>
  <si>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</si>
  <si>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</si>
  <si>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</si>
  <si>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</si>
  <si>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</si>
  <si>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</si>
  <si>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</si>
  <si>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</si>
  <si>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</si>
  <si>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</si>
  <si>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</si>
  <si>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</si>
  <si>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</si>
  <si>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</si>
  <si>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</si>
  <si>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</si>
  <si>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</si>
  <si>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</si>
  <si>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</si>
  <si>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</si>
  <si>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</si>
  <si>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</si>
  <si>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</si>
  <si>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</si>
  <si>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</si>
  <si>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</si>
  <si>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</si>
  <si>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</si>
  <si>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</si>
  <si>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</si>
  <si>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</si>
  <si>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</si>
  <si>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</si>
  <si>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</si>
  <si>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</si>
  <si>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</si>
  <si>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</si>
  <si>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</si>
  <si>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</si>
  <si>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</si>
  <si>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</si>
  <si>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</si>
  <si>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</si>
  <si>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</si>
  <si>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</si>
  <si>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</si>
  <si>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</si>
  <si>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</si>
  <si>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</si>
  <si>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</si>
  <si>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</si>
  <si>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</si>
  <si>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</si>
  <si>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</si>
  <si>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</si>
  <si>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</si>
  <si>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</si>
  <si>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</si>
  <si>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</si>
  <si>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</si>
  <si>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</si>
  <si>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</si>
  <si>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</si>
  <si>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</si>
  <si>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</si>
  <si>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</si>
  <si>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</si>
  <si>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</si>
  <si>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</si>
  <si>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</si>
  <si>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</si>
  <si>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</si>
  <si>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</si>
  <si>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</si>
  <si>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</si>
  <si>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</si>
  <si>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</si>
  <si>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</si>
  <si>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</si>
  <si>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</si>
  <si>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</si>
  <si>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</si>
  <si>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</si>
  <si>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</si>
  <si>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</si>
  <si>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</si>
  <si>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</si>
  <si>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</si>
  <si>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</si>
  <si>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</si>
  <si>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</si>
  <si>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</si>
  <si>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</si>
  <si>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</si>
  <si>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</si>
  <si>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</si>
  <si>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</si>
  <si>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</si>
  <si>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</si>
  <si>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</si>
  <si>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</si>
  <si>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</si>
  <si>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</si>
  <si>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</si>
  <si>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</si>
  <si>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</si>
  <si>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</si>
  <si>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</si>
  <si>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</si>
  <si>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</si>
  <si>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</si>
  <si>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</si>
  <si>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</si>
  <si>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</si>
  <si>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</si>
  <si>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</si>
  <si>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</si>
  <si>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</si>
  <si>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</si>
  <si>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</si>
  <si>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</si>
  <si>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</si>
  <si>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</si>
  <si>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</si>
  <si>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</si>
  <si>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</si>
  <si>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</si>
  <si>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</si>
  <si>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</si>
  <si>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</si>
  <si>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</si>
  <si>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</si>
  <si>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</si>
  <si>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</si>
  <si>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</si>
  <si>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</si>
  <si>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</si>
  <si>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</si>
  <si>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</si>
  <si>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</si>
  <si>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</si>
  <si>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</si>
  <si>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</si>
  <si>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</si>
  <si>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</si>
  <si>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</si>
  <si>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</si>
  <si>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</si>
  <si>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</si>
  <si>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</si>
  <si>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</si>
  <si>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</si>
  <si>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</si>
  <si>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</si>
  <si>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</si>
  <si>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</si>
  <si>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</si>
  <si>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</si>
  <si>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</si>
  <si>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</si>
  <si>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</si>
  <si>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</si>
  <si>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</si>
  <si>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</si>
  <si>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</si>
  <si>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</si>
  <si>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</si>
  <si>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</si>
  <si>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</si>
  <si>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</si>
  <si>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</si>
  <si>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</si>
  <si>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</si>
  <si>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</si>
  <si>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</si>
  <si>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</si>
  <si>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</si>
  <si>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</si>
  <si>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</si>
  <si>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</si>
  <si>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</si>
  <si>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</si>
  <si>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</si>
  <si>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</si>
  <si>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</si>
  <si>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</si>
  <si>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</si>
  <si>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</si>
  <si>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</si>
  <si>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</si>
  <si>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</si>
  <si>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</si>
  <si>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</si>
  <si>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</si>
  <si>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</si>
  <si>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</si>
  <si>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</si>
  <si>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</si>
  <si>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</si>
  <si>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</si>
  <si>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</si>
  <si>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</si>
  <si>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</si>
  <si>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</si>
  <si>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</si>
  <si>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</si>
  <si>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</si>
  <si>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</si>
  <si>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</si>
  <si>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</si>
  <si>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</si>
  <si>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</si>
  <si>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</si>
  <si>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</si>
  <si>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</si>
  <si>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</si>
  <si>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</si>
  <si>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</si>
  <si>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</si>
  <si>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</si>
  <si>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</si>
  <si>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</si>
  <si>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</si>
  <si>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</si>
  <si>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</si>
  <si>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</si>
  <si>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</si>
  <si>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</si>
  <si>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</si>
  <si>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</si>
  <si>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</si>
  <si>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</si>
  <si>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</si>
  <si>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</si>
  <si>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</si>
  <si>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</si>
  <si>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</si>
  <si>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</si>
  <si>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</si>
  <si>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</si>
  <si>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</si>
  <si>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</si>
  <si>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</si>
  <si>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</si>
  <si>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</si>
  <si>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</si>
  <si>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</si>
  <si>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</si>
  <si>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</si>
  <si>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</si>
  <si>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</si>
  <si>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</si>
  <si>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</si>
  <si>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</si>
  <si>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</si>
  <si>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</si>
  <si>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</si>
  <si>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</si>
  <si>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</si>
  <si>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</si>
  <si>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</si>
  <si>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</si>
  <si>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</si>
  <si>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</si>
  <si>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</si>
  <si>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</si>
  <si>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</si>
  <si>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</si>
  <si>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</si>
  <si>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</si>
  <si>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</si>
  <si>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</si>
  <si>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</si>
  <si>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</si>
  <si>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</si>
  <si>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</si>
  <si>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</si>
  <si>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</si>
  <si>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</si>
  <si>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</si>
  <si>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</si>
  <si>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</si>
  <si>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</si>
  <si>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</si>
  <si>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</si>
  <si>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</si>
  <si>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</si>
  <si>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</si>
  <si>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</si>
  <si>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</si>
  <si>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</si>
  <si>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</si>
  <si>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</si>
  <si>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</si>
  <si>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</si>
  <si>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</si>
  <si>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</si>
  <si>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</si>
  <si>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</si>
  <si>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</si>
  <si>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</si>
  <si>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</si>
  <si>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</si>
  <si>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</si>
  <si>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</si>
  <si>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</si>
  <si>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</si>
  <si>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</si>
  <si>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</si>
  <si>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</si>
  <si>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</si>
  <si>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</si>
  <si>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</si>
  <si>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</si>
  <si>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</si>
  <si>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</si>
  <si>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</si>
  <si>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</si>
  <si>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</si>
  <si>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</si>
  <si>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</si>
  <si>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</si>
  <si>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</si>
  <si>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</si>
  <si>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</si>
  <si>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</si>
  <si>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</si>
  <si>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</si>
  <si>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</si>
  <si>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</si>
  <si>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</si>
  <si>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</si>
  <si>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</si>
  <si>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</si>
  <si>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</si>
  <si>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</si>
  <si>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</si>
  <si>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</si>
  <si>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</si>
  <si>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</si>
  <si>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</si>
  <si>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</si>
  <si>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</si>
  <si>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</si>
  <si>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</si>
  <si>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</si>
  <si>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</si>
  <si>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</si>
  <si>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</si>
  <si>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</si>
  <si>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</si>
  <si>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</si>
  <si>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</si>
  <si>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</si>
  <si>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</si>
  <si>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</si>
  <si>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</si>
  <si>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</si>
  <si>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</si>
  <si>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</si>
  <si>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</si>
  <si>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</si>
  <si>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</si>
  <si>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</si>
  <si>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</si>
  <si>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</si>
  <si>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</si>
  <si>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</si>
  <si>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</si>
  <si>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</si>
  <si>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</si>
  <si>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</si>
  <si>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</si>
  <si>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</si>
  <si>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</si>
  <si>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</si>
  <si>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</si>
  <si>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</si>
  <si>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</si>
  <si>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</si>
  <si>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</si>
  <si>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</si>
  <si>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</si>
  <si>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</si>
  <si>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</si>
  <si>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</si>
  <si>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</si>
  <si>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</si>
  <si>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</si>
  <si>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</si>
  <si>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</si>
  <si>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</si>
  <si>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</si>
  <si>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</si>
  <si>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</si>
  <si>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</si>
  <si>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</si>
  <si>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</si>
  <si>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</si>
  <si>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</si>
  <si>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</si>
  <si>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</si>
  <si>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</si>
  <si>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</si>
  <si>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</si>
  <si>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</si>
  <si>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</si>
  <si>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</si>
  <si>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</si>
  <si>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</si>
  <si>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</si>
  <si>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</si>
  <si>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</si>
  <si>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</si>
  <si>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</si>
  <si>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</si>
  <si>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</si>
  <si>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</si>
  <si>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</si>
  <si>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</si>
  <si>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</si>
  <si>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</si>
  <si>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</si>
  <si>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</si>
  <si>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</si>
  <si>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</si>
  <si>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</si>
  <si>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</si>
  <si>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</si>
  <si>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</si>
  <si>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</si>
  <si>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</si>
  <si>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</si>
  <si>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</si>
  <si>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</si>
  <si>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</si>
  <si>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</si>
  <si>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</si>
  <si>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</si>
  <si>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</si>
  <si>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</si>
  <si>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</si>
  <si>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</si>
  <si>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</si>
  <si>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</si>
  <si>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</si>
  <si>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</si>
  <si>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</si>
  <si>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</si>
  <si>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</si>
  <si>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</si>
  <si>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</si>
  <si>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</si>
  <si>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</si>
  <si>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</si>
  <si>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</si>
  <si>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</si>
  <si>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</si>
  <si>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</si>
  <si>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</si>
  <si>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</si>
  <si>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</si>
  <si>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</si>
  <si>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</si>
  <si>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</si>
  <si>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</si>
  <si>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</si>
  <si>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</si>
  <si>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</si>
  <si>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</si>
  <si>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</si>
  <si>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</si>
  <si>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</si>
  <si>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</si>
  <si>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</si>
  <si>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</si>
  <si>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</si>
  <si>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</si>
  <si>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</si>
  <si>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</si>
  <si>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</si>
  <si>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</si>
  <si>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</si>
  <si>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</si>
  <si>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</si>
  <si>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</si>
  <si>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</si>
  <si>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</si>
  <si>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</si>
  <si>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</si>
  <si>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</si>
  <si>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</si>
  <si>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</si>
  <si>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</si>
  <si>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</si>
  <si>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</si>
  <si>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</si>
  <si>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</si>
  <si>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</si>
  <si>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</si>
  <si>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</si>
  <si>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</si>
  <si>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</si>
  <si>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</si>
  <si>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</si>
  <si>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</si>
  <si>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</si>
  <si>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</si>
  <si>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</si>
  <si>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</si>
  <si>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</si>
  <si>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</si>
  <si>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</si>
  <si>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</si>
  <si>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</si>
  <si>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</si>
  <si>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</si>
  <si>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</si>
  <si>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</si>
  <si>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</si>
  <si>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</si>
  <si>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</si>
  <si>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</si>
  <si>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</si>
  <si>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</si>
  <si>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</si>
  <si>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</si>
  <si>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</si>
  <si>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</si>
  <si>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</si>
  <si>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</si>
  <si>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</si>
  <si>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</si>
  <si>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</si>
  <si>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</si>
  <si>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</si>
  <si>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</si>
  <si>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</si>
  <si>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</si>
  <si>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</si>
  <si>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</si>
  <si>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</si>
  <si>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</si>
  <si>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</si>
  <si>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</si>
  <si>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</si>
  <si>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</si>
  <si>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</si>
  <si>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</si>
  <si>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</si>
  <si>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</si>
  <si>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</si>
  <si>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</si>
  <si>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</si>
  <si>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</si>
  <si>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</si>
  <si>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</si>
  <si>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</si>
  <si>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</si>
  <si>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</si>
  <si>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</si>
  <si>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</si>
  <si>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</si>
  <si>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</si>
  <si>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</si>
  <si>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 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</si>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</sst>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5" fillId="0" borderId="0" xfId="0" applyFont="1"/>
    <xf numFmtId="0" fontId="0" fillId="2" borderId="0" xfId="0" applyFill="1"/>
    <xf numFmtId="0" fontId="0" fillId="3" borderId="0" xfId="0" applyFill="1"/>
  </cellXfs>
  <cellStyles count="2">
    <cellStyle name="Normal" xfId="0" builtinId="0"/>
    <cellStyle name="Percent" xfId="1" builtinId="5"/>
  </cellStyles>
  <dxfs count="1"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31-4ACA-8C6D-46C95790EFF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31-4ACA-8C6D-46C95790EFF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31-4ACA-8C6D-46C95790E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510856"/>
        <c:axId val="588511184"/>
      </c:lineChart>
      <c:catAx>
        <c:axId val="58851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11184"/>
        <c:crosses val="autoZero"/>
        <c:auto val="1"/>
        <c:lblAlgn val="ctr"/>
        <c:lblOffset val="100"/>
        <c:noMultiLvlLbl val="0"/>
      </c:catAx>
      <c:valAx>
        <c:axId val="58851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1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FD-4B4A-B5EF-22C01D122E3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FD-4B4A-B5EF-22C01D122E3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FD-4B4A-B5EF-22C01D122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526208"/>
        <c:axId val="426526536"/>
      </c:lineChart>
      <c:catAx>
        <c:axId val="42652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26536"/>
        <c:crosses val="autoZero"/>
        <c:auto val="1"/>
        <c:lblAlgn val="ctr"/>
        <c:lblOffset val="100"/>
        <c:noMultiLvlLbl val="0"/>
      </c:catAx>
      <c:valAx>
        <c:axId val="42652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2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1</xdr:row>
      <xdr:rowOff>123825</xdr:rowOff>
    </xdr:from>
    <xdr:to>
      <xdr:col>25</xdr:col>
      <xdr:colOff>287273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30823-415F-41B6-874A-F71F22B2D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1019175</xdr:colOff>
      <xdr:row>21</xdr:row>
      <xdr:rowOff>14287</xdr:rowOff>
    </xdr:from>
    <xdr:to>
      <xdr:col>12</xdr:col>
      <xdr:colOff>533400</xdr:colOff>
      <xdr:row>46</xdr:row>
      <xdr:rowOff>47625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643C2E2-80EE-4AA3-980B-644B53D27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sam" refreshedDate="44375.423320023147" createdVersion="7" refreshedVersion="7" minRefreshableVersion="3" recordCount="4114" xr:uid="{135732DD-F18C-4B81-A7F2-CCC4EAC050A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3999"/>
        <groupItems count="15">
          <s v="&lt;1000"/>
          <s v="1000-4999"/>
          <s v="4999-8998"/>
          <s v="8998-12997"/>
          <s v="12997-16996"/>
          <s v="16996-20995"/>
          <s v="20995-24994"/>
          <s v="24994-28993"/>
          <s v="28993-32992"/>
          <s v="32992-36991"/>
          <s v="36991-40990"/>
          <s v="40990-44989"/>
          <s v="44989-48988"/>
          <s v="48988-52987"/>
          <s v="&gt;52987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F2768-DA95-4AC1-9170-29F06E6846CD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R4111" activePane="bottomRight" state="frozen"/>
      <selection pane="topRight" activeCell="D1" sqref="D1"/>
      <selection pane="bottomLeft" activeCell="A2" sqref="A2"/>
      <selection pane="bottomRight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8.140625" bestFit="1" customWidth="1"/>
    <col min="17" max="17" width="41.140625" customWidth="1"/>
    <col min="18" max="18" width="16.85546875" bestFit="1" customWidth="1"/>
    <col min="19" max="19" width="23.5703125" style="14" bestFit="1" customWidth="1"/>
    <col min="20" max="20" width="23.5703125" bestFit="1" customWidth="1"/>
  </cols>
  <sheetData>
    <row r="1" spans="1:21" ht="19.5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((((J2/60)/60)/24)+DATE(1970,1,1))</f>
        <v>42177.007071759261</v>
      </c>
      <c r="T2" s="14">
        <f>((((I2/60)/60)/24)+DATE(1970,1,1))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((((J3/60)/60)/24)+DATE(1970,1,1))</f>
        <v>42766.600497685184</v>
      </c>
      <c r="T3" s="14">
        <f t="shared" ref="T3:T66" si="3">((((I3/60)/60)/24)+DATE(1970,1,1))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((((J67/60)/60)/24)+DATE(1970,1,1))</f>
        <v>41835.821226851855</v>
      </c>
      <c r="T67" s="14">
        <f t="shared" ref="T67:T130" si="8">((((I67/60)/60)/24)+DATE(1970,1,1))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((((J131/60)/60)/24)+DATE(1970,1,1))</f>
        <v>41882.937303240738</v>
      </c>
      <c r="T131" s="14">
        <f t="shared" ref="T131:T194" si="13">((((I131/60)/60)/24)+DATE(1970,1,1))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4">
        <f t="shared" ref="S195:S258" si="17">((((J195/60)/60)/24)+DATE(1970,1,1))</f>
        <v>41911.934791666667</v>
      </c>
      <c r="T195" s="14">
        <f t="shared" ref="T195:T258" si="18">((((I195/60)/60)/24)+DATE(1970,1,1))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4">
        <f t="shared" ref="S259:S322" si="22">((((J259/60)/60)/24)+DATE(1970,1,1))</f>
        <v>42479.626875000002</v>
      </c>
      <c r="T259" s="14">
        <f t="shared" ref="T259:T322" si="23">((((I259/60)/60)/24)+DATE(1970,1,1))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4">
        <f t="shared" ref="S323:S386" si="27">((((J323/60)/60)/24)+DATE(1970,1,1))</f>
        <v>42647.446597222224</v>
      </c>
      <c r="T323" s="14">
        <f t="shared" ref="T323:T386" si="28">((((I323/60)/60)/24)+DATE(1970,1,1))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4">
        <f t="shared" ref="S387:S450" si="32">((((J387/60)/60)/24)+DATE(1970,1,1))</f>
        <v>41934.584502314814</v>
      </c>
      <c r="T387" s="14">
        <f t="shared" ref="T387:T450" si="33">((((I387/60)/60)/24)+DATE(1970,1,1))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4">
        <f t="shared" ref="S451:S514" si="37">((((J451/60)/60)/24)+DATE(1970,1,1))</f>
        <v>41534.568113425928</v>
      </c>
      <c r="T451" s="14">
        <f t="shared" ref="T451:T514" si="38">((((I451/60)/60)/24)+DATE(1970,1,1))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4">
        <f t="shared" ref="S515:S578" si="42">((((J515/60)/60)/24)+DATE(1970,1,1))</f>
        <v>42552.653993055559</v>
      </c>
      <c r="T515" s="14">
        <f t="shared" ref="T515:T578" si="43">((((I515/60)/60)/24)+DATE(1970,1,1))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4">
        <f t="shared" ref="S579:S642" si="47">((((J579/60)/60)/24)+DATE(1970,1,1))</f>
        <v>42450.589143518519</v>
      </c>
      <c r="T579" s="14">
        <f t="shared" ref="T579:T642" si="48">((((I579/60)/60)/24)+DATE(1970,1,1))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4">
        <f t="shared" ref="S643:S706" si="52">((((J643/60)/60)/24)+DATE(1970,1,1))</f>
        <v>42199.57</v>
      </c>
      <c r="T643" s="14">
        <f t="shared" ref="T643:T706" si="53">((((I643/60)/60)/24)+DATE(1970,1,1))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4">
        <f t="shared" ref="S707:S770" si="57">((((J707/60)/60)/24)+DATE(1970,1,1))</f>
        <v>42726.491643518515</v>
      </c>
      <c r="T707" s="14">
        <f t="shared" ref="T707:T770" si="58">((((I707/60)/60)/24)+DATE(1970,1,1))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4">
        <f t="shared" ref="S771:S834" si="62">((((J771/60)/60)/24)+DATE(1970,1,1))</f>
        <v>41604.996458333335</v>
      </c>
      <c r="T771" s="14">
        <f t="shared" ref="T771:T834" si="63">((((I771/60)/60)/24)+DATE(1970,1,1))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4">
        <f t="shared" ref="S835:S898" si="67">((((J835/60)/60)/24)+DATE(1970,1,1))</f>
        <v>41718.878182870372</v>
      </c>
      <c r="T835" s="14">
        <f t="shared" ref="T835:T898" si="68">((((I835/60)/60)/24)+DATE(1970,1,1))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4">
        <f t="shared" ref="S899:S962" si="72">((((J899/60)/60)/24)+DATE(1970,1,1))</f>
        <v>41211.688750000001</v>
      </c>
      <c r="T899" s="14">
        <f t="shared" ref="T899:T962" si="73">((((I899/60)/60)/24)+DATE(1970,1,1))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4">
        <f t="shared" ref="S963:S1026" si="77">((((J963/60)/60)/24)+DATE(1970,1,1))</f>
        <v>42740.693692129629</v>
      </c>
      <c r="T963" s="14">
        <f t="shared" ref="T963:T1026" si="78">((((I963/60)/60)/24)+DATE(1970,1,1))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4">
        <f t="shared" ref="S1027:S1090" si="82">((((J1027/60)/60)/24)+DATE(1970,1,1))</f>
        <v>42049.833761574075</v>
      </c>
      <c r="T1027" s="14">
        <f t="shared" ref="T1027:T1090" si="83">((((I1027/60)/60)/24)+DATE(1970,1,1))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4">
        <f t="shared" ref="S1091:S1154" si="87">((((J1091/60)/60)/24)+DATE(1970,1,1))</f>
        <v>42151.189525462964</v>
      </c>
      <c r="T1091" s="14">
        <f t="shared" ref="T1091:T1154" si="88">((((I1091/60)/60)/24)+DATE(1970,1,1))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4">
        <f t="shared" ref="S1155:S1218" si="92">((((J1155/60)/60)/24)+DATE(1970,1,1))</f>
        <v>42143.714178240742</v>
      </c>
      <c r="T1155" s="14">
        <f t="shared" ref="T1155:T1218" si="93">((((I1155/60)/60)/24)+DATE(1970,1,1))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4">
        <f t="shared" ref="S1219:S1282" si="97">((((J1219/60)/60)/24)+DATE(1970,1,1))</f>
        <v>42535.809490740736</v>
      </c>
      <c r="T1219" s="14">
        <f t="shared" ref="T1219:T1282" si="98">((((I1219/60)/60)/24)+DATE(1970,1,1))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4">
        <f t="shared" ref="S1283:S1346" si="102">((((J1283/60)/60)/24)+DATE(1970,1,1))</f>
        <v>41463.743472222224</v>
      </c>
      <c r="T1283" s="14">
        <f t="shared" ref="T1283:T1346" si="103">((((I1283/60)/60)/24)+DATE(1970,1,1))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4">
        <f t="shared" ref="S1347:S1410" si="107">((((J1347/60)/60)/24)+DATE(1970,1,1))</f>
        <v>41799.814340277779</v>
      </c>
      <c r="T1347" s="14">
        <f t="shared" ref="T1347:T1410" si="108">((((I1347/60)/60)/24)+DATE(1970,1,1))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4">
        <f t="shared" ref="S1411:S1474" si="112">((((J1411/60)/60)/24)+DATE(1970,1,1))</f>
        <v>41945.133506944447</v>
      </c>
      <c r="T1411" s="14">
        <f t="shared" ref="T1411:T1474" si="113">((((I1411/60)/60)/24)+DATE(1970,1,1))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4">
        <f t="shared" ref="S1475:S1538" si="117">((((J1475/60)/60)/24)+DATE(1970,1,1))</f>
        <v>40939.979618055557</v>
      </c>
      <c r="T1475" s="14">
        <f t="shared" ref="T1475:T1538" si="118">((((I1475/60)/60)/24)+DATE(1970,1,1))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4">
        <f t="shared" ref="S1539:S1602" si="122">((((J1539/60)/60)/24)+DATE(1970,1,1))</f>
        <v>42552.315127314811</v>
      </c>
      <c r="T1539" s="14">
        <f t="shared" ref="T1539:T1602" si="123">((((I1539/60)/60)/24)+DATE(1970,1,1))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4">
        <f t="shared" ref="S1603:S1666" si="127">((((J1603/60)/60)/24)+DATE(1970,1,1))</f>
        <v>40638.092974537038</v>
      </c>
      <c r="T1603" s="14">
        <f t="shared" ref="T1603:T1666" si="128">((((I1603/60)/60)/24)+DATE(1970,1,1))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4">
        <f t="shared" ref="S1667:S1730" si="132">((((J1667/60)/60)/24)+DATE(1970,1,1))</f>
        <v>40564.649456018517</v>
      </c>
      <c r="T1667" s="14">
        <f t="shared" ref="T1667:T1730" si="133">((((I1667/60)/60)/24)+DATE(1970,1,1))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4">
        <f t="shared" ref="S1731:S1794" si="137">((((J1731/60)/60)/24)+DATE(1970,1,1))</f>
        <v>42471.052152777775</v>
      </c>
      <c r="T1731" s="14">
        <f t="shared" ref="T1731:T1794" si="138">((((I1731/60)/60)/24)+DATE(1970,1,1))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4">
        <f t="shared" ref="S1795:S1858" si="142">((((J1795/60)/60)/24)+DATE(1970,1,1))</f>
        <v>41940.89166666667</v>
      </c>
      <c r="T1795" s="14">
        <f t="shared" ref="T1795:T1858" si="143">((((I1795/60)/60)/24)+DATE(1970,1,1))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4">
        <f t="shared" ref="S1859:S1922" si="147">((((J1859/60)/60)/24)+DATE(1970,1,1))</f>
        <v>41864.76866898148</v>
      </c>
      <c r="T1859" s="14">
        <f t="shared" ref="T1859:T1922" si="148">((((I1859/60)/60)/24)+DATE(1970,1,1))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4">
        <f t="shared" ref="S1923:S1986" si="152">((((J1923/60)/60)/24)+DATE(1970,1,1))</f>
        <v>41074.221562500003</v>
      </c>
      <c r="T1923" s="14">
        <f t="shared" ref="T1923:T1986" si="153">((((I1923/60)/60)/24)+DATE(1970,1,1))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4">
        <f t="shared" ref="S1987:S2050" si="157">((((J1987/60)/60)/24)+DATE(1970,1,1))</f>
        <v>42555.698738425926</v>
      </c>
      <c r="T1987" s="14">
        <f t="shared" ref="T1987:T2050" si="158">((((I1987/60)/60)/24)+DATE(1970,1,1))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4">
        <f t="shared" ref="S2051:S2114" si="162">((((J2051/60)/60)/24)+DATE(1970,1,1))</f>
        <v>41575.527349537035</v>
      </c>
      <c r="T2051" s="14">
        <f t="shared" ref="T2051:T2114" si="163">((((I2051/60)/60)/24)+DATE(1970,1,1))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4">
        <f t="shared" ref="S2115:S2178" si="167">((((J2115/60)/60)/24)+DATE(1970,1,1))</f>
        <v>41870.86546296296</v>
      </c>
      <c r="T2115" s="14">
        <f t="shared" ref="T2115:T2178" si="168">((((I2115/60)/60)/24)+DATE(1970,1,1))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4">
        <f t="shared" ref="S2179:S2242" si="172">((((J2179/60)/60)/24)+DATE(1970,1,1))</f>
        <v>42502.250775462962</v>
      </c>
      <c r="T2179" s="14">
        <f t="shared" ref="T2179:T2242" si="173">((((I2179/60)/60)/24)+DATE(1970,1,1))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4">
        <f t="shared" ref="S2243:S2306" si="177">((((J2243/60)/60)/24)+DATE(1970,1,1))</f>
        <v>42766.827546296292</v>
      </c>
      <c r="T2243" s="14">
        <f t="shared" ref="T2243:T2306" si="178">((((I2243/60)/60)/24)+DATE(1970,1,1))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4">
        <f t="shared" ref="S2307:S2370" si="182">((((J2307/60)/60)/24)+DATE(1970,1,1))</f>
        <v>41834.695277777777</v>
      </c>
      <c r="T2307" s="14">
        <f t="shared" ref="T2307:T2370" si="183">((((I2307/60)/60)/24)+DATE(1970,1,1))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4">
        <f t="shared" ref="S2371:S2434" si="187">((((J2371/60)/60)/24)+DATE(1970,1,1))</f>
        <v>42380.812627314815</v>
      </c>
      <c r="T2371" s="14">
        <f t="shared" ref="T2371:T2434" si="188">((((I2371/60)/60)/24)+DATE(1970,1,1))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4">
        <f t="shared" ref="S2435:S2498" si="192">((((J2435/60)/60)/24)+DATE(1970,1,1))</f>
        <v>42397.89980324074</v>
      </c>
      <c r="T2435" s="14">
        <f t="shared" ref="T2435:T2498" si="193">((((I2435/60)/60)/24)+DATE(1970,1,1))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4">
        <f t="shared" ref="S2499:S2562" si="197">((((J2499/60)/60)/24)+DATE(1970,1,1))</f>
        <v>40730.878912037035</v>
      </c>
      <c r="T2499" s="14">
        <f t="shared" ref="T2499:T2562" si="198">((((I2499/60)/60)/24)+DATE(1970,1,1))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4">
        <f t="shared" ref="S2563:S2626" si="202">((((J2563/60)/60)/24)+DATE(1970,1,1))</f>
        <v>42260.528807870374</v>
      </c>
      <c r="T2563" s="14">
        <f t="shared" ref="T2563:T2626" si="203">((((I2563/60)/60)/24)+DATE(1970,1,1))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4">
        <f t="shared" ref="S2627:S2690" si="207">((((J2627/60)/60)/24)+DATE(1970,1,1))</f>
        <v>42658.810277777782</v>
      </c>
      <c r="T2627" s="14">
        <f t="shared" ref="T2627:T2690" si="208">((((I2627/60)/60)/24)+DATE(1970,1,1))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4">
        <f t="shared" ref="S2691:S2754" si="212">((((J2691/60)/60)/24)+DATE(1970,1,1))</f>
        <v>42551.961689814809</v>
      </c>
      <c r="T2691" s="14">
        <f t="shared" ref="T2691:T2754" si="213">((((I2691/60)/60)/24)+DATE(1970,1,1))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4">
        <f t="shared" ref="S2755:S2818" si="217">((((J2755/60)/60)/24)+DATE(1970,1,1))</f>
        <v>41117.900729166664</v>
      </c>
      <c r="T2755" s="14">
        <f t="shared" ref="T2755:T2818" si="218">((((I2755/60)/60)/24)+DATE(1970,1,1))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4">
        <f t="shared" ref="S2819:S2882" si="222">((((J2819/60)/60)/24)+DATE(1970,1,1))</f>
        <v>42023.634976851856</v>
      </c>
      <c r="T2819" s="14">
        <f t="shared" ref="T2819:T2882" si="223">((((I2819/60)/60)/24)+DATE(1970,1,1))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4">
        <f t="shared" ref="S2883:S2946" si="227">((((J2883/60)/60)/24)+DATE(1970,1,1))</f>
        <v>41916.597638888888</v>
      </c>
      <c r="T2883" s="14">
        <f t="shared" ref="T2883:T2946" si="228">((((I2883/60)/60)/24)+DATE(1970,1,1))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4">
        <f t="shared" ref="S2947:S3010" si="232">((((J2947/60)/60)/24)+DATE(1970,1,1))</f>
        <v>42118.139583333337</v>
      </c>
      <c r="T2947" s="14">
        <f t="shared" ref="T2947:T3010" si="233">((((I2947/60)/60)/24)+DATE(1970,1,1))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4">
        <f t="shared" ref="S3011:S3074" si="237">((((J3011/60)/60)/24)+DATE(1970,1,1))</f>
        <v>41939.569907407407</v>
      </c>
      <c r="T3011" s="14">
        <f t="shared" ref="T3011:T3074" si="238">((((I3011/60)/60)/24)+DATE(1970,1,1))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4">
        <f t="shared" ref="S3075:S3138" si="242">((((J3075/60)/60)/24)+DATE(1970,1,1))</f>
        <v>42111.684027777781</v>
      </c>
      <c r="T3075" s="14">
        <f t="shared" ref="T3075:T3138" si="243">((((I3075/60)/60)/24)+DATE(1970,1,1))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4">
        <f t="shared" ref="S3139:S3202" si="247">((((J3139/60)/60)/24)+DATE(1970,1,1))</f>
        <v>42807.885057870371</v>
      </c>
      <c r="T3139" s="14">
        <f t="shared" ref="T3139:T3202" si="248">((((I3139/60)/60)/24)+DATE(1970,1,1))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4">
        <f t="shared" ref="S3203:S3266" si="252">((((J3203/60)/60)/24)+DATE(1970,1,1))</f>
        <v>41861.767094907409</v>
      </c>
      <c r="T3203" s="14">
        <f t="shared" ref="T3203:T3266" si="253">((((I3203/60)/60)/24)+DATE(1970,1,1))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4">
        <f t="shared" ref="S3267:S3330" si="257">((((J3267/60)/60)/24)+DATE(1970,1,1))</f>
        <v>42311.711979166663</v>
      </c>
      <c r="T3267" s="14">
        <f t="shared" ref="T3267:T3330" si="258">((((I3267/60)/60)/24)+DATE(1970,1,1))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4">
        <f t="shared" ref="S3331:S3394" si="262">((((J3331/60)/60)/24)+DATE(1970,1,1))</f>
        <v>41837.323009259257</v>
      </c>
      <c r="T3331" s="14">
        <f t="shared" ref="T3331:T3394" si="263">((((I3331/60)/60)/24)+DATE(1970,1,1))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4">
        <f t="shared" ref="S3395:S3458" si="267">((((J3395/60)/60)/24)+DATE(1970,1,1))</f>
        <v>41923.921643518523</v>
      </c>
      <c r="T3395" s="14">
        <f t="shared" ref="T3395:T3458" si="268">((((I3395/60)/60)/24)+DATE(1970,1,1))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4">
        <f t="shared" ref="S3459:S3522" si="272">((((J3459/60)/60)/24)+DATE(1970,1,1))</f>
        <v>42016.706678240742</v>
      </c>
      <c r="T3459" s="14">
        <f t="shared" ref="T3459:T3522" si="273">((((I3459/60)/60)/24)+DATE(1970,1,1))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4">
        <f t="shared" ref="S3523:S3586" si="277">((((J3523/60)/60)/24)+DATE(1970,1,1))</f>
        <v>41881.361342592594</v>
      </c>
      <c r="T3523" s="14">
        <f t="shared" ref="T3523:T3586" si="278">((((I3523/60)/60)/24)+DATE(1970,1,1))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4">
        <f t="shared" ref="S3587:S3650" si="282">((((J3587/60)/60)/24)+DATE(1970,1,1))</f>
        <v>41964.716319444444</v>
      </c>
      <c r="T3587" s="14">
        <f t="shared" ref="T3587:T3650" si="283">((((I3587/60)/60)/24)+DATE(1970,1,1))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4">
        <f t="shared" ref="S3651:S3714" si="287">((((J3651/60)/60)/24)+DATE(1970,1,1))</f>
        <v>41780.712893518517</v>
      </c>
      <c r="T3651" s="14">
        <f t="shared" ref="T3651:T3714" si="288">((((I3651/60)/60)/24)+DATE(1970,1,1))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4">
        <f t="shared" ref="S3715:S3778" si="292">((((J3715/60)/60)/24)+DATE(1970,1,1))</f>
        <v>42505.738032407404</v>
      </c>
      <c r="T3715" s="14">
        <f t="shared" ref="T3715:T3778" si="293">((((I3715/60)/60)/24)+DATE(1970,1,1))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4">
        <f t="shared" ref="S3779:S3842" si="297">((((J3779/60)/60)/24)+DATE(1970,1,1))</f>
        <v>41887.111354166671</v>
      </c>
      <c r="T3779" s="14">
        <f t="shared" ref="T3779:T3842" si="298">((((I3779/60)/60)/24)+DATE(1970,1,1))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4">
        <f t="shared" ref="S3843:S3906" si="302">((((J3843/60)/60)/24)+DATE(1970,1,1))</f>
        <v>41780.785729166666</v>
      </c>
      <c r="T3843" s="14">
        <f t="shared" ref="T3843:T3906" si="303">((((I3843/60)/60)/24)+DATE(1970,1,1))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4">
        <f t="shared" ref="S3907:S3970" si="307">((((J3907/60)/60)/24)+DATE(1970,1,1))</f>
        <v>42124.623877314814</v>
      </c>
      <c r="T3907" s="14">
        <f t="shared" ref="T3907:T3970" si="308">((((I3907/60)/60)/24)+DATE(1970,1,1))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4">
        <f t="shared" ref="S3971:S4034" si="312">((((J3971/60)/60)/24)+DATE(1970,1,1))</f>
        <v>42601.854699074072</v>
      </c>
      <c r="T3971" s="14">
        <f t="shared" ref="T3971:T4034" si="313">((((I3971/60)/60)/24)+DATE(1970,1,1))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4">
        <f t="shared" ref="S4035:S4098" si="317">((((J4035/60)/60)/24)+DATE(1970,1,1))</f>
        <v>42614.268796296295</v>
      </c>
      <c r="T4035" s="14">
        <f t="shared" ref="T4035:T4098" si="318">((((I4035/60)/60)/24)+DATE(1970,1,1))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4">
        <f t="shared" ref="S4099:S4115" si="322">((((J4099/60)/60)/24)+DATE(1970,1,1))</f>
        <v>42344.824502314819</v>
      </c>
      <c r="T4099" s="14">
        <f t="shared" ref="T4099:T4115" si="323">((((I4099/60)/60)/24)+DATE(1970,1,1))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O4115">
    <sortCondition ref="A1:A411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26C5D-33B3-4DCF-A580-8C0A7D4EEB75}">
  <dimension ref="A1:E18"/>
  <sheetViews>
    <sheetView tabSelected="1" workbookViewId="0">
      <selection activeCell="R14" sqref="R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8.85546875" bestFit="1" customWidth="1"/>
    <col min="7" max="7" width="6.140625" bestFit="1" customWidth="1"/>
    <col min="8" max="8" width="10" bestFit="1" customWidth="1"/>
    <col min="9" max="9" width="9.85546875" bestFit="1" customWidth="1"/>
    <col min="10" max="10" width="8.85546875" bestFit="1" customWidth="1"/>
    <col min="11" max="11" width="6.140625" bestFit="1" customWidth="1"/>
    <col min="12" max="12" width="10" bestFit="1" customWidth="1"/>
    <col min="13" max="13" width="9.85546875" bestFit="1" customWidth="1"/>
    <col min="14" max="14" width="8.85546875" bestFit="1" customWidth="1"/>
    <col min="15" max="15" width="6.140625" bestFit="1" customWidth="1"/>
    <col min="16" max="16" width="10" bestFit="1" customWidth="1"/>
    <col min="17" max="17" width="9.85546875" bestFit="1" customWidth="1"/>
    <col min="18" max="18" width="8.85546875" bestFit="1" customWidth="1"/>
    <col min="19" max="19" width="6.140625" bestFit="1" customWidth="1"/>
    <col min="20" max="20" width="10" bestFit="1" customWidth="1"/>
    <col min="21" max="21" width="9.85546875" bestFit="1" customWidth="1"/>
    <col min="22" max="22" width="8.85546875" bestFit="1" customWidth="1"/>
    <col min="23" max="23" width="6.140625" bestFit="1" customWidth="1"/>
    <col min="24" max="24" width="10" bestFit="1" customWidth="1"/>
    <col min="25" max="25" width="9.85546875" bestFit="1" customWidth="1"/>
    <col min="26" max="26" width="8.85546875" bestFit="1" customWidth="1"/>
    <col min="27" max="27" width="6.140625" bestFit="1" customWidth="1"/>
    <col min="28" max="28" width="10" bestFit="1" customWidth="1"/>
    <col min="29" max="29" width="9.85546875" bestFit="1" customWidth="1"/>
    <col min="30" max="30" width="8.85546875" bestFit="1" customWidth="1"/>
    <col min="31" max="31" width="6.140625" bestFit="1" customWidth="1"/>
    <col min="32" max="32" width="10" bestFit="1" customWidth="1"/>
    <col min="33" max="33" width="9.85546875" bestFit="1" customWidth="1"/>
    <col min="34" max="34" width="8.85546875" bestFit="1" customWidth="1"/>
    <col min="35" max="35" width="6.140625" bestFit="1" customWidth="1"/>
    <col min="36" max="36" width="10" bestFit="1" customWidth="1"/>
    <col min="37" max="37" width="9.85546875" bestFit="1" customWidth="1"/>
    <col min="38" max="38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20604-3C07-46AE-BEBC-26559BDE4978}">
  <dimension ref="A1:H13"/>
  <sheetViews>
    <sheetView topLeftCell="A34" workbookViewId="0">
      <selection activeCell="E2" sqref="E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7" customFormat="1" ht="15.75" x14ac:dyDescent="0.2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25">
      <c r="A2" t="s">
        <v>8388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 s="18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t="s">
        <v>8389</v>
      </c>
      <c r="B3">
        <f>COUNTIFS(Kickstarter!$D:$D,"&gt;=1000",Kickstarter!$D:$D,"&lt;=4999",Kickstarter!$R:$R,"plays",Kickstarter!$F:$F,"successful")</f>
        <v>388</v>
      </c>
      <c r="C3">
        <f>COUNTIFS(Kickstarter!$D:$D,"&gt;=1000",Kickstarter!$D:$D,"&lt;=4999",Kickstarter!$R:$R,"plays",Kickstarter!$F:$F,"failed")</f>
        <v>146</v>
      </c>
      <c r="D3">
        <f>COUNTIFS(Kickstarter!$D:$D,"&gt;=1000",Kickstarter!$D:$D,"&lt;4999",Kickstarter!$R:$R,"plays",Kickstarter!$F:$F,"canceled")</f>
        <v>0</v>
      </c>
      <c r="E3" s="18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5">
      <c r="A4" t="s">
        <v>8390</v>
      </c>
      <c r="B4">
        <f>COUNTIFS(Kickstarter!$D:$D,"&gt;=5000",Kickstarter!$D:$D,"&lt;=9999",Kickstarter!$R:$R,"plays",Kickstarter!$F:$F,"successful")</f>
        <v>93</v>
      </c>
      <c r="C4">
        <f>COUNTIFS(Kickstarter!$D:$D,"&gt;=5000",Kickstarter!$D:$D,"&lt;=9999",Kickstarter!$R:$R,"plays",Kickstarter!$F:$F,"failed")</f>
        <v>76</v>
      </c>
      <c r="D4">
        <f>COUNTIFS(Kickstarter!$D:$D,"&gt;=5000",Kickstarter!$D:$D,"&lt;9999",Kickstarter!$R:$R,"plays",Kickstarter!$F:$F,"canceled")</f>
        <v>0</v>
      </c>
      <c r="E4" s="18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8391</v>
      </c>
      <c r="B5">
        <f>COUNTIFS(Kickstarter!$D:$D,"&gt;=10000",Kickstarter!$D:$D,"&lt;=14999",Kickstarter!$R:$R,"plays",Kickstarter!$F:$F,"successful")</f>
        <v>39</v>
      </c>
      <c r="C5">
        <f>COUNTIFS(Kickstarter!$D:$D,"&gt;=10000",Kickstarter!$D:$D,"&lt;=14999",Kickstarter!$R:$R,"plays",Kickstarter!$F:$F,"failed")</f>
        <v>33</v>
      </c>
      <c r="D5">
        <f>COUNTIFS(Kickstarter!$D:$D,"&gt;=10000",Kickstarter!$D:$D,"&lt;14999",Kickstarter!$R:$R,"plays",Kickstarter!$F:$F,"canceled")</f>
        <v>0</v>
      </c>
      <c r="E5" s="18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8392</v>
      </c>
      <c r="B6">
        <f>COUNTIFS(Kickstarter!$D:$D,"&gt;=15000",Kickstarter!$D:$D,"&lt;=19999",Kickstarter!$R:$R,"plays",Kickstarter!$F:$F,"successful")</f>
        <v>12</v>
      </c>
      <c r="C6">
        <f>COUNTIFS(Kickstarter!$D:$D,"&gt;=15000",Kickstarter!$D:$D,"&lt;=19999",Kickstarter!$R:$R,"plays",Kickstarter!$F:$F,"failed")</f>
        <v>12</v>
      </c>
      <c r="D6">
        <f>COUNTIFS(Kickstarter!$D:$D,"&gt;=15000",Kickstarter!$D:$D,"&lt;19999",Kickstarter!$R:$R,"plays",Kickstarter!$F:$F,"canceled")</f>
        <v>0</v>
      </c>
      <c r="E6" s="18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8393</v>
      </c>
      <c r="B7">
        <f>COUNTIFS(Kickstarter!$D:$D,"&gt;=20000",Kickstarter!$D:$D,"&lt;=24999",Kickstarter!$R:$R,"plays",Kickstarter!$F:$F,"successful")</f>
        <v>9</v>
      </c>
      <c r="C7">
        <f>COUNTIFS(Kickstarter!$D:$D,"&gt;=20000",Kickstarter!$D:$D,"&lt;=24999",Kickstarter!$R:$R,"plays",Kickstarter!$F:$F,"failed")</f>
        <v>11</v>
      </c>
      <c r="D7">
        <f>COUNTIFS(Kickstarter!$D:$D,"&gt;=20000",Kickstarter!$D:$D,"&lt;24999",Kickstarter!$R:$R,"plays",Kickstarter!$F:$F,"canceled")</f>
        <v>0</v>
      </c>
      <c r="E7" s="18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8394</v>
      </c>
      <c r="B8">
        <f>COUNTIFS(Kickstarter!$D:$D,"&gt;=25000",Kickstarter!$D:$D,"&lt;=29999",Kickstarter!$R:$R,"plays",Kickstarter!$F:$F,"successful")</f>
        <v>1</v>
      </c>
      <c r="C8">
        <f>COUNTIFS(Kickstarter!$D:$D,"&gt;=25000",Kickstarter!$D:$D,"&lt;=29999",Kickstarter!$R:$R,"plays",Kickstarter!$F:$F,"failed")</f>
        <v>4</v>
      </c>
      <c r="D8">
        <f>COUNTIFS(Kickstarter!$D:$D,"&gt;=25000",Kickstarter!$D:$D,"&lt;29999",Kickstarter!$R:$R,"plays",Kickstarter!$F:$F,"canceled")</f>
        <v>0</v>
      </c>
      <c r="E8" s="1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8395</v>
      </c>
      <c r="B9">
        <f>COUNTIFS(Kickstarter!$D:$D,"&gt;=30000",Kickstarter!$D:$D,"&lt;=34999",Kickstarter!$R:$R,"plays",Kickstarter!$F:$F,"successful")</f>
        <v>3</v>
      </c>
      <c r="C9">
        <f>COUNTIFS(Kickstarter!$D:$D,"&gt;=30000",Kickstarter!$D:$D,"&lt;=34999",Kickstarter!$R:$R,"plays",Kickstarter!$F:$F,"failed")</f>
        <v>8</v>
      </c>
      <c r="D9">
        <f>COUNTIFS(Kickstarter!$D:$D,"&gt;=30000",Kickstarter!$D:$D,"&lt;34999",Kickstarter!$R:$R,"plays",Kickstarter!$F:$F,"canceled")</f>
        <v>0</v>
      </c>
      <c r="E9" s="18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8396</v>
      </c>
      <c r="B10">
        <f>COUNTIFS(Kickstarter!$D:$D,"&gt;=35000",Kickstarter!$D:$D,"&lt;=39999",Kickstarter!$R:$R,"plays",Kickstarter!$F:$F,"successful")</f>
        <v>4</v>
      </c>
      <c r="C10">
        <f>COUNTIFS(Kickstarter!$D:$D,"&gt;=35000",Kickstarter!$D:$D,"&lt;=39999",Kickstarter!$R:$R,"plays",Kickstarter!$F:$F,"failed")</f>
        <v>2</v>
      </c>
      <c r="D10">
        <f>COUNTIFS(Kickstarter!$D:$D,"&gt;=35000",Kickstarter!$D:$D,"&lt;39999",Kickstarter!$R:$R,"plays",Kickstarter!$F:$F,"canceled")</f>
        <v>0</v>
      </c>
      <c r="E10" s="18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8397</v>
      </c>
      <c r="B11">
        <f>COUNTIFS(Kickstarter!$D:$D,"&gt;=40000",Kickstarter!$D:$D,"&lt;=44999",Kickstarter!$R:$R,"plays",Kickstarter!$F:$F,"successful")</f>
        <v>2</v>
      </c>
      <c r="C11">
        <f>COUNTIFS(Kickstarter!$D:$D,"&gt;=40000",Kickstarter!$D:$D,"&lt;=44999",Kickstarter!$R:$R,"plays",Kickstarter!$F:$F,"failed")</f>
        <v>1</v>
      </c>
      <c r="D11">
        <f>COUNTIFS(Kickstarter!$D:$D,"&gt;=40000",Kickstarter!$D:$D,"&lt;44999",Kickstarter!$R:$R,"plays",Kickstarter!$F:$F,"canceled")</f>
        <v>0</v>
      </c>
      <c r="E11" s="18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8398</v>
      </c>
      <c r="B12">
        <f>COUNTIFS(Kickstarter!$D:$D,"&gt;=45000",Kickstarter!$D:$D,"&lt;=49999",Kickstarter!$R:$R,"plays",Kickstarter!$F:$F,"successful")</f>
        <v>0</v>
      </c>
      <c r="C12">
        <f>COUNTIFS(Kickstarter!$D:$D,"&gt;=45000",Kickstarter!$D:$D,"&lt;=49999",Kickstarter!$R:$R,"plays",Kickstarter!$F:$F,"failed")</f>
        <v>1</v>
      </c>
      <c r="D12">
        <f>COUNTIFS(Kickstarter!$D:$D,"&gt;=45000",Kickstarter!$D:$D,"&lt;49999",Kickstarter!$R:$R,"plays",Kickstarter!$F:$F,"canceled")</f>
        <v>0</v>
      </c>
      <c r="E12" s="18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8399</v>
      </c>
      <c r="B13">
        <f>COUNTIFS(Kickstarter!$D:$D,"&gt;50000",Kickstarter!$R:$R,"plays",Kickstarter!$F:$F,"successful")</f>
        <v>2</v>
      </c>
      <c r="C13">
        <f>COUNTIFS(Kickstarter!$D:$D,"&gt;50000",Kickstarter!$R:$R,"plays",Kickstarter!$F:$F,"failed")</f>
        <v>10</v>
      </c>
      <c r="D13">
        <f>COUNTIFS(Kickstarter!$D:$D,"&gt;=50000",Kickstarter!$R:$R,"plays",Kickstarter!$F:$F,"canceled")</f>
        <v>0</v>
      </c>
      <c r="E13" s="18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foresight</vt:lpstr>
      <vt:lpstr>foresiight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wisam</cp:lastModifiedBy>
  <dcterms:created xsi:type="dcterms:W3CDTF">2017-04-20T15:17:24Z</dcterms:created>
  <dcterms:modified xsi:type="dcterms:W3CDTF">2021-06-28T21:49:10Z</dcterms:modified>
</cp:coreProperties>
</file>