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icho\Desktop\Box Sync\Large Scale Trials\2019\"/>
    </mc:Choice>
  </mc:AlternateContent>
  <xr:revisionPtr revIDLastSave="0" documentId="13_ncr:1_{53AB91CB-302D-4884-86C7-BC7530F6948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F7" i="1" s="1"/>
  <c r="G7" i="1" s="1"/>
  <c r="K7" i="1"/>
  <c r="L7" i="1" s="1"/>
  <c r="M7" i="1" s="1"/>
  <c r="P7" i="1"/>
  <c r="Q7" i="1"/>
  <c r="E8" i="1"/>
  <c r="F8" i="1" s="1"/>
  <c r="G8" i="1" s="1"/>
  <c r="K8" i="1"/>
  <c r="L8" i="1" s="1"/>
  <c r="M8" i="1" s="1"/>
  <c r="P8" i="1"/>
  <c r="Q8" i="1"/>
  <c r="E9" i="1"/>
  <c r="F9" i="1" s="1"/>
  <c r="G9" i="1" s="1"/>
  <c r="K9" i="1"/>
  <c r="L9" i="1" s="1"/>
  <c r="M9" i="1" s="1"/>
  <c r="P9" i="1"/>
  <c r="Q9" i="1"/>
  <c r="E10" i="1"/>
  <c r="F10" i="1" s="1"/>
  <c r="G10" i="1" s="1"/>
  <c r="K10" i="1"/>
  <c r="L10" i="1" s="1"/>
  <c r="M10" i="1" s="1"/>
  <c r="P10" i="1"/>
  <c r="Q10" i="1"/>
  <c r="E11" i="1"/>
  <c r="F11" i="1" s="1"/>
  <c r="G11" i="1" s="1"/>
  <c r="K11" i="1"/>
  <c r="L11" i="1" s="1"/>
  <c r="M11" i="1" s="1"/>
  <c r="P11" i="1"/>
  <c r="Q11" i="1"/>
  <c r="E12" i="1"/>
  <c r="F12" i="1" s="1"/>
  <c r="G12" i="1" s="1"/>
  <c r="K12" i="1"/>
  <c r="L12" i="1" s="1"/>
  <c r="M12" i="1" s="1"/>
  <c r="P12" i="1"/>
  <c r="Q12" i="1"/>
  <c r="P3" i="1" l="1"/>
  <c r="Q3" i="1" s="1"/>
  <c r="E3" i="1" l="1"/>
  <c r="F3" i="1" s="1"/>
  <c r="E4" i="1"/>
  <c r="F4" i="1" s="1"/>
  <c r="G4" i="1" s="1"/>
  <c r="K4" i="1"/>
  <c r="L4" i="1" s="1"/>
  <c r="M4" i="1" s="1"/>
  <c r="E5" i="1"/>
  <c r="F5" i="1" s="1"/>
  <c r="G5" i="1" s="1"/>
  <c r="K5" i="1"/>
  <c r="L5" i="1" s="1"/>
  <c r="M5" i="1" s="1"/>
  <c r="E6" i="1"/>
  <c r="F6" i="1" s="1"/>
  <c r="G6" i="1" s="1"/>
  <c r="K6" i="1"/>
  <c r="L6" i="1" s="1"/>
  <c r="M6" i="1" s="1"/>
  <c r="E20" i="1"/>
  <c r="F20" i="1" s="1"/>
  <c r="G20" i="1" s="1"/>
  <c r="K20" i="1"/>
  <c r="L20" i="1"/>
  <c r="M20" i="1" s="1"/>
  <c r="E21" i="1"/>
  <c r="F21" i="1" s="1"/>
  <c r="G21" i="1" s="1"/>
  <c r="K21" i="1"/>
  <c r="L21" i="1" s="1"/>
  <c r="M21" i="1" s="1"/>
  <c r="E22" i="1"/>
  <c r="F22" i="1" s="1"/>
  <c r="G22" i="1" s="1"/>
  <c r="K22" i="1"/>
  <c r="L22" i="1" s="1"/>
  <c r="M22" i="1" s="1"/>
  <c r="E23" i="1"/>
  <c r="F23" i="1" s="1"/>
  <c r="G23" i="1" s="1"/>
  <c r="K23" i="1"/>
  <c r="L23" i="1" s="1"/>
  <c r="M23" i="1" s="1"/>
  <c r="O23" i="1" l="1"/>
  <c r="P23" i="1" s="1"/>
  <c r="Q23" i="1" s="1"/>
  <c r="P6" i="1"/>
  <c r="Q6" i="1" s="1"/>
  <c r="P5" i="1"/>
  <c r="Q5" i="1" s="1"/>
  <c r="P4" i="1"/>
  <c r="Q4" i="1" s="1"/>
  <c r="O20" i="1"/>
  <c r="P20" i="1" s="1"/>
  <c r="Q20" i="1" s="1"/>
  <c r="O21" i="1"/>
  <c r="P21" i="1" s="1"/>
  <c r="Q21" i="1" s="1"/>
  <c r="O22" i="1"/>
  <c r="P22" i="1" s="1"/>
  <c r="Q22" i="1" s="1"/>
  <c r="K3" i="1"/>
  <c r="L3" i="1" s="1"/>
  <c r="M3" i="1" s="1"/>
  <c r="G3" i="1"/>
</calcChain>
</file>

<file path=xl/sharedStrings.xml><?xml version="1.0" encoding="utf-8"?>
<sst xmlns="http://schemas.openxmlformats.org/spreadsheetml/2006/main" count="15" uniqueCount="12">
  <si>
    <t>Station</t>
  </si>
  <si>
    <t>date</t>
  </si>
  <si>
    <t>time</t>
  </si>
  <si>
    <t>flow rate (L/min)</t>
  </si>
  <si>
    <t>time running (min)</t>
  </si>
  <si>
    <t>pre-sample</t>
  </si>
  <si>
    <t>post-sample</t>
  </si>
  <si>
    <r>
      <t>(</t>
    </r>
    <r>
      <rPr>
        <sz val="11"/>
        <color theme="1"/>
        <rFont val="Calibri"/>
        <family val="2"/>
      </rPr>
      <t>ƞ</t>
    </r>
    <r>
      <rPr>
        <sz val="11"/>
        <color theme="1"/>
        <rFont val="Calibri"/>
        <family val="2"/>
        <scheme val="minor"/>
      </rPr>
      <t>g/L)</t>
    </r>
  </si>
  <si>
    <t>(ƞg/m3)</t>
  </si>
  <si>
    <t>ƞg/PUF</t>
  </si>
  <si>
    <t>from Guilherme with calculations intake</t>
  </si>
  <si>
    <t>our project, changed tomeet out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</si>
</sst>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[$-F400]h:mm:ss\ AM/PM"/>
    <numFmt numFmtId="166" formatCode="[$-409]m/d/yy\ h:mm\ AM/PM;@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4" fontId="0" fillId="3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67" fontId="0" fillId="3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14" fontId="0" fillId="4" borderId="0" xfId="0" applyNumberForma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6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67" fontId="0" fillId="4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Q3" sqref="Q3:Q12"/>
    </sheetView>
  </sheetViews>
  <sheetFormatPr defaultColWidth="9.140625" defaultRowHeight="15" x14ac:dyDescent="0.25"/>
  <cols>
    <col min="1" max="1" width="22.85546875" style="1" customWidth="1"/>
    <col min="2" max="2" width="10.42578125" style="1" bestFit="1" customWidth="1"/>
    <col min="3" max="4" width="11.5703125" style="1" customWidth="1"/>
    <col min="5" max="5" width="9.140625" style="1"/>
    <col min="6" max="6" width="11.42578125" style="1" bestFit="1" customWidth="1"/>
    <col min="7" max="7" width="18.140625" style="1" bestFit="1" customWidth="1"/>
    <col min="8" max="8" width="16.140625" style="1" bestFit="1" customWidth="1"/>
    <col min="9" max="9" width="10.7109375" style="1" bestFit="1" customWidth="1"/>
    <col min="10" max="10" width="10.7109375" style="1" customWidth="1"/>
    <col min="11" max="11" width="9.140625" style="1"/>
    <col min="12" max="12" width="11.5703125" style="1" bestFit="1" customWidth="1"/>
    <col min="13" max="13" width="18.140625" style="1" bestFit="1" customWidth="1"/>
    <col min="14" max="14" width="15.42578125" style="1" bestFit="1" customWidth="1"/>
    <col min="15" max="15" width="18" style="1" bestFit="1" customWidth="1"/>
    <col min="16" max="16" width="12" style="1" customWidth="1"/>
    <col min="17" max="17" width="15.85546875" style="1" bestFit="1" customWidth="1"/>
    <col min="18" max="16384" width="9.140625" style="1"/>
  </cols>
  <sheetData>
    <row r="1" spans="1:18" x14ac:dyDescent="0.25">
      <c r="C1" s="23" t="s">
        <v>5</v>
      </c>
      <c r="D1" s="23"/>
      <c r="E1" s="23"/>
      <c r="F1" s="23"/>
      <c r="G1" s="23"/>
      <c r="H1" s="23"/>
      <c r="I1" s="23" t="s">
        <v>6</v>
      </c>
      <c r="J1" s="23"/>
      <c r="K1" s="23"/>
      <c r="L1" s="23"/>
      <c r="M1" s="23"/>
      <c r="N1" s="23"/>
    </row>
    <row r="2" spans="1:18" x14ac:dyDescent="0.25">
      <c r="A2" s="1" t="s">
        <v>0</v>
      </c>
      <c r="B2" s="1" t="s">
        <v>9</v>
      </c>
      <c r="C2" s="2" t="s">
        <v>1</v>
      </c>
      <c r="D2" s="22" t="s">
        <v>2</v>
      </c>
      <c r="E2" s="22"/>
      <c r="F2" s="22"/>
      <c r="G2" s="2"/>
      <c r="H2" s="2" t="s">
        <v>3</v>
      </c>
      <c r="I2" s="2" t="s">
        <v>1</v>
      </c>
      <c r="J2" s="22" t="s">
        <v>2</v>
      </c>
      <c r="K2" s="22"/>
      <c r="L2" s="22"/>
      <c r="M2" s="2"/>
      <c r="N2" s="2" t="s">
        <v>3</v>
      </c>
      <c r="O2" s="2" t="s">
        <v>4</v>
      </c>
      <c r="P2" s="3" t="s">
        <v>7</v>
      </c>
      <c r="Q2" s="3" t="s">
        <v>8</v>
      </c>
      <c r="R2" s="2"/>
    </row>
    <row r="3" spans="1:18" s="4" customFormat="1" x14ac:dyDescent="0.25">
      <c r="A3" s="4">
        <v>1</v>
      </c>
      <c r="B3" s="5">
        <v>10.1</v>
      </c>
      <c r="C3" s="6">
        <v>43755</v>
      </c>
      <c r="D3" s="4">
        <v>1456</v>
      </c>
      <c r="E3" s="7" t="str">
        <f>LEFT(D3,2)&amp;":"&amp;RIGHT(D3,LEN(D3)-2)</f>
        <v>14:56</v>
      </c>
      <c r="F3" s="8">
        <f>TIMEVALUE(E3)</f>
        <v>0.62222222222222223</v>
      </c>
      <c r="G3" s="9">
        <f>C3+F3</f>
        <v>43755.62222222222</v>
      </c>
      <c r="H3" s="10">
        <v>3</v>
      </c>
      <c r="I3" s="6">
        <v>43757</v>
      </c>
      <c r="J3" s="4">
        <v>1412</v>
      </c>
      <c r="K3" s="8" t="str">
        <f>LEFT(J3,2)&amp;":"&amp;RIGHT(J3,LEN(J3)-2)</f>
        <v>14:12</v>
      </c>
      <c r="L3" s="8">
        <f>TIMEVALUE(K3)</f>
        <v>0.59166666666666667</v>
      </c>
      <c r="M3" s="9">
        <f>I3+L3</f>
        <v>43757.591666666667</v>
      </c>
      <c r="N3" s="10">
        <v>3</v>
      </c>
      <c r="O3" s="11">
        <v>2880</v>
      </c>
      <c r="P3" s="12">
        <f>((B3/(AVERAGE(H3,N3)*O3)))</f>
        <v>1.1689814814814813E-3</v>
      </c>
      <c r="Q3" s="10">
        <f>P3*1000</f>
        <v>1.1689814814814814</v>
      </c>
    </row>
    <row r="4" spans="1:18" s="4" customFormat="1" x14ac:dyDescent="0.25">
      <c r="A4" s="4">
        <v>2</v>
      </c>
      <c r="B4" s="5">
        <v>9.24</v>
      </c>
      <c r="C4" s="6">
        <v>43755</v>
      </c>
      <c r="D4" s="4">
        <v>1453</v>
      </c>
      <c r="E4" s="7" t="str">
        <f t="shared" ref="E4:E10" si="0">LEFT(D4,2)&amp;":"&amp;RIGHT(D4,LEN(D4)-2)</f>
        <v>14:53</v>
      </c>
      <c r="F4" s="8">
        <f t="shared" ref="F4:F10" si="1">TIMEVALUE(E4)</f>
        <v>0.62013888888888891</v>
      </c>
      <c r="G4" s="9">
        <f t="shared" ref="G4:G10" si="2">C4+F4</f>
        <v>43755.620138888888</v>
      </c>
      <c r="H4" s="10">
        <v>3</v>
      </c>
      <c r="I4" s="6">
        <v>43757</v>
      </c>
      <c r="J4" s="4">
        <v>1411</v>
      </c>
      <c r="K4" s="8" t="str">
        <f t="shared" ref="K4:K10" si="3">LEFT(J4,2)&amp;":"&amp;RIGHT(J4,LEN(J4)-2)</f>
        <v>14:11</v>
      </c>
      <c r="L4" s="8">
        <f t="shared" ref="L4:L10" si="4">TIMEVALUE(K4)</f>
        <v>0.59097222222222223</v>
      </c>
      <c r="M4" s="9">
        <f t="shared" ref="M4:M10" si="5">I4+L4</f>
        <v>43757.59097222222</v>
      </c>
      <c r="N4" s="10">
        <v>3</v>
      </c>
      <c r="O4" s="11">
        <v>2880</v>
      </c>
      <c r="P4" s="12">
        <f t="shared" ref="P4:P10" si="6">((B4/(AVERAGE(H4,N4)*O4)))</f>
        <v>1.0694444444444445E-3</v>
      </c>
      <c r="Q4" s="10">
        <f t="shared" ref="Q4:Q10" si="7">P4*1000</f>
        <v>1.0694444444444444</v>
      </c>
    </row>
    <row r="5" spans="1:18" s="4" customFormat="1" x14ac:dyDescent="0.25">
      <c r="A5" s="4">
        <v>3</v>
      </c>
      <c r="B5" s="5">
        <v>15.3</v>
      </c>
      <c r="C5" s="6">
        <v>43755</v>
      </c>
      <c r="D5" s="4">
        <v>1451</v>
      </c>
      <c r="E5" s="7" t="str">
        <f t="shared" si="0"/>
        <v>14:51</v>
      </c>
      <c r="F5" s="8">
        <f t="shared" si="1"/>
        <v>0.61875000000000002</v>
      </c>
      <c r="G5" s="9">
        <f t="shared" si="2"/>
        <v>43755.618750000001</v>
      </c>
      <c r="H5" s="10">
        <v>3</v>
      </c>
      <c r="I5" s="6">
        <v>43757</v>
      </c>
      <c r="J5" s="4">
        <v>1410</v>
      </c>
      <c r="K5" s="8" t="str">
        <f t="shared" si="3"/>
        <v>14:10</v>
      </c>
      <c r="L5" s="8">
        <f t="shared" si="4"/>
        <v>0.59027777777777779</v>
      </c>
      <c r="M5" s="9">
        <f t="shared" si="5"/>
        <v>43757.590277777781</v>
      </c>
      <c r="N5" s="10">
        <v>3</v>
      </c>
      <c r="O5" s="11">
        <v>2880</v>
      </c>
      <c r="P5" s="12">
        <f t="shared" si="6"/>
        <v>1.7708333333333335E-3</v>
      </c>
      <c r="Q5" s="10">
        <f t="shared" si="7"/>
        <v>1.7708333333333335</v>
      </c>
    </row>
    <row r="6" spans="1:18" s="4" customFormat="1" x14ac:dyDescent="0.25">
      <c r="A6" s="4">
        <v>4</v>
      </c>
      <c r="B6" s="5">
        <v>2.2000000000000002</v>
      </c>
      <c r="C6" s="6">
        <v>43755</v>
      </c>
      <c r="D6" s="4">
        <v>1449</v>
      </c>
      <c r="E6" s="7" t="str">
        <f t="shared" si="0"/>
        <v>14:49</v>
      </c>
      <c r="F6" s="8">
        <f t="shared" si="1"/>
        <v>0.61736111111111114</v>
      </c>
      <c r="G6" s="9">
        <f t="shared" si="2"/>
        <v>43755.617361111108</v>
      </c>
      <c r="H6" s="10">
        <v>3</v>
      </c>
      <c r="I6" s="6">
        <v>43757</v>
      </c>
      <c r="J6" s="4">
        <v>1409</v>
      </c>
      <c r="K6" s="8" t="str">
        <f t="shared" si="3"/>
        <v>14:09</v>
      </c>
      <c r="L6" s="8">
        <f t="shared" si="4"/>
        <v>0.58958333333333335</v>
      </c>
      <c r="M6" s="9">
        <f t="shared" si="5"/>
        <v>43757.589583333334</v>
      </c>
      <c r="N6" s="10">
        <v>3</v>
      </c>
      <c r="O6" s="11">
        <v>2880</v>
      </c>
      <c r="P6" s="12">
        <f t="shared" si="6"/>
        <v>2.5462962962962966E-4</v>
      </c>
      <c r="Q6" s="10">
        <f t="shared" si="7"/>
        <v>0.25462962962962965</v>
      </c>
    </row>
    <row r="7" spans="1:18" x14ac:dyDescent="0.25">
      <c r="B7" s="1">
        <v>4.75</v>
      </c>
      <c r="C7" s="6">
        <v>43755</v>
      </c>
      <c r="D7" s="4">
        <v>1446.5</v>
      </c>
      <c r="E7" s="7" t="str">
        <f t="shared" si="0"/>
        <v>14:46.5</v>
      </c>
      <c r="F7" s="8">
        <f t="shared" si="1"/>
        <v>1.0260416666666666E-2</v>
      </c>
      <c r="G7" s="9">
        <f t="shared" si="2"/>
        <v>43755.010260416668</v>
      </c>
      <c r="H7" s="10">
        <v>3</v>
      </c>
      <c r="I7" s="6">
        <v>43757</v>
      </c>
      <c r="J7" s="4">
        <v>1408</v>
      </c>
      <c r="K7" s="8" t="str">
        <f t="shared" si="3"/>
        <v>14:08</v>
      </c>
      <c r="L7" s="8">
        <f t="shared" si="4"/>
        <v>0.58888888888888891</v>
      </c>
      <c r="M7" s="9">
        <f t="shared" si="5"/>
        <v>43757.588888888888</v>
      </c>
      <c r="N7" s="10">
        <v>3</v>
      </c>
      <c r="O7" s="11">
        <v>2880</v>
      </c>
      <c r="P7" s="12">
        <f t="shared" si="6"/>
        <v>5.4976851851851855E-4</v>
      </c>
      <c r="Q7" s="10">
        <f t="shared" si="7"/>
        <v>0.5497685185185186</v>
      </c>
    </row>
    <row r="8" spans="1:18" x14ac:dyDescent="0.25">
      <c r="B8" s="1">
        <v>3.45</v>
      </c>
      <c r="C8" s="6">
        <v>43755</v>
      </c>
      <c r="D8" s="4">
        <v>1444.2</v>
      </c>
      <c r="E8" s="7" t="str">
        <f t="shared" ref="E8:E12" si="8">LEFT(D8,2)&amp;":"&amp;RIGHT(D8,LEN(D8)-2)</f>
        <v>14:44.2</v>
      </c>
      <c r="F8" s="8">
        <f t="shared" ref="F8:F12" si="9">TIMEVALUE(E8)</f>
        <v>1.0233796296296296E-2</v>
      </c>
      <c r="G8" s="9">
        <f t="shared" ref="G8:G12" si="10">C8+F8</f>
        <v>43755.010233796296</v>
      </c>
      <c r="H8" s="10">
        <v>3</v>
      </c>
      <c r="I8" s="6">
        <v>43757</v>
      </c>
      <c r="J8" s="4">
        <v>1407</v>
      </c>
      <c r="K8" s="8" t="str">
        <f t="shared" ref="K8:K12" si="11">LEFT(J8,2)&amp;":"&amp;RIGHT(J8,LEN(J8)-2)</f>
        <v>14:07</v>
      </c>
      <c r="L8" s="8">
        <f t="shared" ref="L8:L12" si="12">TIMEVALUE(K8)</f>
        <v>0.58819444444444446</v>
      </c>
      <c r="M8" s="9">
        <f t="shared" ref="M8:M12" si="13">I8+L8</f>
        <v>43757.588194444441</v>
      </c>
      <c r="N8" s="10">
        <v>3</v>
      </c>
      <c r="O8" s="11">
        <v>2880</v>
      </c>
      <c r="P8" s="12">
        <f t="shared" ref="P8:P12" si="14">((B8/(AVERAGE(H8,N8)*O8)))</f>
        <v>3.9930555555555558E-4</v>
      </c>
      <c r="Q8" s="10">
        <f t="shared" ref="Q8:Q12" si="15">P8*1000</f>
        <v>0.39930555555555558</v>
      </c>
    </row>
    <row r="9" spans="1:18" x14ac:dyDescent="0.25">
      <c r="B9" s="1">
        <v>34.6</v>
      </c>
      <c r="C9" s="6">
        <v>43755</v>
      </c>
      <c r="D9" s="4">
        <v>1441.9</v>
      </c>
      <c r="E9" s="7" t="str">
        <f t="shared" si="8"/>
        <v>14:41.9</v>
      </c>
      <c r="F9" s="8">
        <f t="shared" si="9"/>
        <v>1.0207175925925927E-2</v>
      </c>
      <c r="G9" s="9">
        <f t="shared" si="10"/>
        <v>43755.010207175925</v>
      </c>
      <c r="H9" s="10">
        <v>3</v>
      </c>
      <c r="I9" s="6">
        <v>43757</v>
      </c>
      <c r="J9" s="4">
        <v>1406</v>
      </c>
      <c r="K9" s="8" t="str">
        <f t="shared" si="11"/>
        <v>14:06</v>
      </c>
      <c r="L9" s="8">
        <f t="shared" si="12"/>
        <v>0.58750000000000002</v>
      </c>
      <c r="M9" s="9">
        <f t="shared" si="13"/>
        <v>43757.587500000001</v>
      </c>
      <c r="N9" s="10">
        <v>3</v>
      </c>
      <c r="O9" s="11">
        <v>2880</v>
      </c>
      <c r="P9" s="12">
        <f t="shared" si="14"/>
        <v>4.0046296296296297E-3</v>
      </c>
      <c r="Q9" s="10">
        <f t="shared" si="15"/>
        <v>4.0046296296296298</v>
      </c>
    </row>
    <row r="10" spans="1:18" x14ac:dyDescent="0.25">
      <c r="B10" s="1">
        <v>40.9</v>
      </c>
      <c r="C10" s="6">
        <v>43755</v>
      </c>
      <c r="D10" s="4">
        <v>1439.6</v>
      </c>
      <c r="E10" s="7" t="str">
        <f t="shared" si="8"/>
        <v>14:39.6</v>
      </c>
      <c r="F10" s="8">
        <f t="shared" si="9"/>
        <v>1.0180555555555556E-2</v>
      </c>
      <c r="G10" s="9">
        <f t="shared" si="10"/>
        <v>43755.010180555553</v>
      </c>
      <c r="H10" s="10">
        <v>3</v>
      </c>
      <c r="I10" s="6">
        <v>43757</v>
      </c>
      <c r="J10" s="4">
        <v>1405</v>
      </c>
      <c r="K10" s="8" t="str">
        <f t="shared" si="11"/>
        <v>14:05</v>
      </c>
      <c r="L10" s="8">
        <f t="shared" si="12"/>
        <v>0.58680555555555558</v>
      </c>
      <c r="M10" s="9">
        <f t="shared" si="13"/>
        <v>43757.586805555555</v>
      </c>
      <c r="N10" s="10">
        <v>3</v>
      </c>
      <c r="O10" s="11">
        <v>2880</v>
      </c>
      <c r="P10" s="12">
        <f t="shared" si="14"/>
        <v>4.7337962962962958E-3</v>
      </c>
      <c r="Q10" s="10">
        <f t="shared" si="15"/>
        <v>4.7337962962962958</v>
      </c>
    </row>
    <row r="11" spans="1:18" x14ac:dyDescent="0.25">
      <c r="B11" s="1">
        <v>33.200000000000003</v>
      </c>
      <c r="C11" s="6">
        <v>43755</v>
      </c>
      <c r="D11" s="4">
        <v>1437.3</v>
      </c>
      <c r="E11" s="7" t="str">
        <f t="shared" si="8"/>
        <v>14:37.3</v>
      </c>
      <c r="F11" s="8">
        <f t="shared" si="9"/>
        <v>1.0153935185185184E-2</v>
      </c>
      <c r="G11" s="9">
        <f t="shared" si="10"/>
        <v>43755.010153935182</v>
      </c>
      <c r="H11" s="10">
        <v>3</v>
      </c>
      <c r="I11" s="6">
        <v>43757</v>
      </c>
      <c r="J11" s="4">
        <v>1404</v>
      </c>
      <c r="K11" s="8" t="str">
        <f t="shared" si="11"/>
        <v>14:04</v>
      </c>
      <c r="L11" s="8">
        <f t="shared" si="12"/>
        <v>0.58611111111111114</v>
      </c>
      <c r="M11" s="9">
        <f t="shared" si="13"/>
        <v>43757.586111111108</v>
      </c>
      <c r="N11" s="10">
        <v>3</v>
      </c>
      <c r="O11" s="11">
        <v>2880</v>
      </c>
      <c r="P11" s="12">
        <f t="shared" si="14"/>
        <v>3.8425925925925928E-3</v>
      </c>
      <c r="Q11" s="10">
        <f t="shared" si="15"/>
        <v>3.8425925925925926</v>
      </c>
    </row>
    <row r="12" spans="1:18" x14ac:dyDescent="0.25">
      <c r="B12" s="1">
        <v>29.7</v>
      </c>
      <c r="C12" s="6">
        <v>43755</v>
      </c>
      <c r="D12" s="4">
        <v>1435</v>
      </c>
      <c r="E12" s="7" t="str">
        <f t="shared" si="8"/>
        <v>14:35</v>
      </c>
      <c r="F12" s="8">
        <f t="shared" si="9"/>
        <v>0.60763888888888895</v>
      </c>
      <c r="G12" s="9">
        <f t="shared" si="10"/>
        <v>43755.607638888891</v>
      </c>
      <c r="H12" s="10">
        <v>3</v>
      </c>
      <c r="I12" s="6">
        <v>43757</v>
      </c>
      <c r="J12" s="4">
        <v>1403</v>
      </c>
      <c r="K12" s="8" t="str">
        <f t="shared" si="11"/>
        <v>14:03</v>
      </c>
      <c r="L12" s="8">
        <f t="shared" si="12"/>
        <v>0.5854166666666667</v>
      </c>
      <c r="M12" s="9">
        <f t="shared" si="13"/>
        <v>43757.585416666669</v>
      </c>
      <c r="N12" s="10">
        <v>3</v>
      </c>
      <c r="O12" s="11">
        <v>2880</v>
      </c>
      <c r="P12" s="12">
        <f t="shared" si="14"/>
        <v>3.4375E-3</v>
      </c>
      <c r="Q12" s="10">
        <f t="shared" si="15"/>
        <v>3.4375</v>
      </c>
    </row>
    <row r="20" spans="1:17" x14ac:dyDescent="0.25">
      <c r="A20" s="13">
        <v>5</v>
      </c>
      <c r="B20" s="14">
        <v>2.77</v>
      </c>
      <c r="C20" s="15">
        <v>43755</v>
      </c>
      <c r="D20" s="13">
        <v>1447</v>
      </c>
      <c r="E20" s="16" t="str">
        <f>LEFT(D20,2)&amp;":"&amp;RIGHT(D20,LEN(D20)-2)</f>
        <v>14:47</v>
      </c>
      <c r="F20" s="17">
        <f>TIMEVALUE(E20)</f>
        <v>0.61597222222222225</v>
      </c>
      <c r="G20" s="18">
        <f>C20+F20</f>
        <v>43755.615972222222</v>
      </c>
      <c r="H20" s="19">
        <v>2.9820000000000002</v>
      </c>
      <c r="I20" s="15">
        <v>43757</v>
      </c>
      <c r="J20" s="13">
        <v>1408</v>
      </c>
      <c r="K20" s="17" t="str">
        <f>LEFT(J20,2)&amp;":"&amp;RIGHT(J20,LEN(J20)-2)</f>
        <v>14:08</v>
      </c>
      <c r="L20" s="17">
        <f>TIMEVALUE(K20)</f>
        <v>0.58888888888888891</v>
      </c>
      <c r="M20" s="18">
        <f>I20+L20</f>
        <v>43757.588888888888</v>
      </c>
      <c r="N20" s="19">
        <v>3.0409999999999999</v>
      </c>
      <c r="O20" s="20">
        <f t="shared" ref="O20:O23" si="16">(M20-G20)*24*60</f>
        <v>2840.999999998603</v>
      </c>
      <c r="P20" s="21">
        <f>((B20/(AVERAGE(H20,N20)*O20)))</f>
        <v>3.2376184616267258E-4</v>
      </c>
      <c r="Q20" s="19">
        <f>P20*1000</f>
        <v>0.32376184616267256</v>
      </c>
    </row>
    <row r="21" spans="1:17" x14ac:dyDescent="0.25">
      <c r="A21" s="13">
        <v>6</v>
      </c>
      <c r="B21" s="14">
        <v>0</v>
      </c>
      <c r="C21" s="15">
        <v>43755</v>
      </c>
      <c r="D21" s="13">
        <v>1443</v>
      </c>
      <c r="E21" s="16" t="str">
        <f>LEFT(D21,2)&amp;":"&amp;RIGHT(D21,LEN(D21)-2)</f>
        <v>14:43</v>
      </c>
      <c r="F21" s="17">
        <f>TIMEVALUE(E21)</f>
        <v>0.61319444444444449</v>
      </c>
      <c r="G21" s="18">
        <f>C21+F21</f>
        <v>43755.613194444442</v>
      </c>
      <c r="H21" s="19">
        <v>3.004</v>
      </c>
      <c r="I21" s="15">
        <v>43757</v>
      </c>
      <c r="J21" s="13">
        <v>1406</v>
      </c>
      <c r="K21" s="17" t="str">
        <f>LEFT(J21,2)&amp;":"&amp;RIGHT(J21,LEN(J21)-2)</f>
        <v>14:06</v>
      </c>
      <c r="L21" s="17">
        <f>TIMEVALUE(K21)</f>
        <v>0.58750000000000002</v>
      </c>
      <c r="M21" s="18">
        <f>I21+L21</f>
        <v>43757.587500000001</v>
      </c>
      <c r="N21" s="19">
        <v>3.0579999999999998</v>
      </c>
      <c r="O21" s="20">
        <f t="shared" si="16"/>
        <v>2843.0000000051223</v>
      </c>
      <c r="P21" s="21">
        <f>((B21/(AVERAGE(H21,N21)*O21)))</f>
        <v>0</v>
      </c>
      <c r="Q21" s="19">
        <f>P21*1000</f>
        <v>0</v>
      </c>
    </row>
    <row r="22" spans="1:17" x14ac:dyDescent="0.25">
      <c r="A22" s="13">
        <v>7</v>
      </c>
      <c r="B22" s="14">
        <v>0</v>
      </c>
      <c r="C22" s="15">
        <v>43755</v>
      </c>
      <c r="D22" s="13">
        <v>1506</v>
      </c>
      <c r="E22" s="16" t="str">
        <f>LEFT(D22,2)&amp;":"&amp;RIGHT(D22,LEN(D22)-2)</f>
        <v>15:06</v>
      </c>
      <c r="F22" s="17">
        <f>TIMEVALUE(E22)</f>
        <v>0.62916666666666665</v>
      </c>
      <c r="G22" s="18">
        <f>C22+F22</f>
        <v>43755.629166666666</v>
      </c>
      <c r="H22" s="19">
        <v>2.927</v>
      </c>
      <c r="I22" s="15">
        <v>43757</v>
      </c>
      <c r="J22" s="13">
        <v>1414</v>
      </c>
      <c r="K22" s="17" t="str">
        <f>LEFT(J22,2)&amp;":"&amp;RIGHT(J22,LEN(J22)-2)</f>
        <v>14:14</v>
      </c>
      <c r="L22" s="17">
        <f>TIMEVALUE(K22)</f>
        <v>0.59305555555555556</v>
      </c>
      <c r="M22" s="18">
        <f>I22+L22</f>
        <v>43757.593055555553</v>
      </c>
      <c r="N22" s="19">
        <v>3.077</v>
      </c>
      <c r="O22" s="20">
        <f t="shared" si="16"/>
        <v>2827.9999999981374</v>
      </c>
      <c r="P22" s="21">
        <f>((B22/(AVERAGE(H22,N22)*O22)))</f>
        <v>0</v>
      </c>
      <c r="Q22" s="19">
        <f>P22*1000</f>
        <v>0</v>
      </c>
    </row>
    <row r="23" spans="1:17" x14ac:dyDescent="0.25">
      <c r="A23" s="13">
        <v>8</v>
      </c>
      <c r="B23" s="14">
        <v>0.66</v>
      </c>
      <c r="C23" s="15">
        <v>43755</v>
      </c>
      <c r="D23" s="13">
        <v>1504</v>
      </c>
      <c r="E23" s="16" t="str">
        <f>LEFT(D23,2)&amp;":"&amp;RIGHT(D23,LEN(D23)-2)</f>
        <v>15:04</v>
      </c>
      <c r="F23" s="17">
        <f>TIMEVALUE(E23)</f>
        <v>0.62777777777777777</v>
      </c>
      <c r="G23" s="18">
        <f>C23+F23</f>
        <v>43755.62777777778</v>
      </c>
      <c r="H23" s="19">
        <v>2.9849999999999999</v>
      </c>
      <c r="I23" s="15">
        <v>43757</v>
      </c>
      <c r="J23" s="13">
        <v>1413</v>
      </c>
      <c r="K23" s="17" t="str">
        <f>LEFT(J23,2)&amp;":"&amp;RIGHT(J23,LEN(J23)-2)</f>
        <v>14:13</v>
      </c>
      <c r="L23" s="17">
        <f>TIMEVALUE(K23)</f>
        <v>0.59236111111111112</v>
      </c>
      <c r="M23" s="18">
        <f>I23+L23</f>
        <v>43757.592361111114</v>
      </c>
      <c r="N23" s="19">
        <v>3.0630000000000002</v>
      </c>
      <c r="O23" s="20">
        <f t="shared" si="16"/>
        <v>2829.000000001397</v>
      </c>
      <c r="P23" s="21">
        <f>((B23/(AVERAGE(H23,N23)*O23)))</f>
        <v>7.7148804614302053E-5</v>
      </c>
      <c r="Q23" s="19">
        <f>P23*1000</f>
        <v>7.7148804614302055E-2</v>
      </c>
    </row>
    <row r="27" spans="1:17" x14ac:dyDescent="0.25">
      <c r="A27" s="13"/>
      <c r="B27" s="1" t="s">
        <v>10</v>
      </c>
    </row>
    <row r="29" spans="1:17" x14ac:dyDescent="0.25">
      <c r="A29" s="4"/>
      <c r="B29" s="1" t="s">
        <v>11</v>
      </c>
    </row>
  </sheetData>
  <mergeCells count="4">
    <mergeCell ref="D2:F2"/>
    <mergeCell ref="J2:L2"/>
    <mergeCell ref="C1:H1"/>
    <mergeCell ref="I1:N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Alves</dc:creator>
  <cp:lastModifiedBy>Nicholas Arneson</cp:lastModifiedBy>
  <dcterms:created xsi:type="dcterms:W3CDTF">2019-12-04T16:29:03Z</dcterms:created>
  <dcterms:modified xsi:type="dcterms:W3CDTF">2020-07-28T18:33:41Z</dcterms:modified>
</cp:coreProperties>
</file>