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arah Striegel\Documents\GS\Research Projects\Enlist\2020\"/>
    </mc:Choice>
  </mc:AlternateContent>
  <xr:revisionPtr revIDLastSave="0" documentId="13_ncr:1_{714B8D67-C03F-4508-82D7-69E44670B3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P4" i="1"/>
  <c r="Q4" i="1" s="1"/>
  <c r="P7" i="1"/>
  <c r="Q7" i="1" s="1"/>
  <c r="P8" i="1"/>
  <c r="Q8" i="1" s="1"/>
  <c r="P11" i="1"/>
  <c r="Q11" i="1" s="1"/>
  <c r="P12" i="1"/>
  <c r="Q12" i="1" s="1"/>
  <c r="O3" i="1"/>
  <c r="O4" i="1"/>
  <c r="O5" i="1"/>
  <c r="P5" i="1" s="1"/>
  <c r="Q5" i="1" s="1"/>
  <c r="O6" i="1"/>
  <c r="P6" i="1" s="1"/>
  <c r="Q6" i="1" s="1"/>
  <c r="O7" i="1"/>
  <c r="O8" i="1"/>
  <c r="O9" i="1"/>
  <c r="P9" i="1" s="1"/>
  <c r="Q9" i="1" s="1"/>
  <c r="O10" i="1"/>
  <c r="P10" i="1" s="1"/>
  <c r="Q10" i="1" s="1"/>
  <c r="O11" i="1"/>
  <c r="O12" i="1"/>
  <c r="E14" i="1" l="1"/>
  <c r="F14" i="1" s="1"/>
  <c r="G14" i="1" s="1"/>
  <c r="K14" i="1"/>
  <c r="L14" i="1" s="1"/>
  <c r="M14" i="1" s="1"/>
  <c r="O14" i="1" s="1"/>
  <c r="E15" i="1"/>
  <c r="F15" i="1" s="1"/>
  <c r="G15" i="1" s="1"/>
  <c r="K15" i="1"/>
  <c r="L15" i="1" s="1"/>
  <c r="M15" i="1" s="1"/>
  <c r="E16" i="1"/>
  <c r="F16" i="1" s="1"/>
  <c r="G16" i="1" s="1"/>
  <c r="K16" i="1"/>
  <c r="L16" i="1" s="1"/>
  <c r="M16" i="1" s="1"/>
  <c r="E17" i="1"/>
  <c r="F17" i="1" s="1"/>
  <c r="G17" i="1" s="1"/>
  <c r="K17" i="1"/>
  <c r="L17" i="1" s="1"/>
  <c r="M17" i="1" s="1"/>
  <c r="O17" i="1" l="1"/>
  <c r="P17" i="1" s="1"/>
  <c r="Q17" i="1" s="1"/>
  <c r="P14" i="1"/>
  <c r="Q14" i="1" s="1"/>
  <c r="O15" i="1"/>
  <c r="P15" i="1" s="1"/>
  <c r="Q15" i="1" s="1"/>
  <c r="O16" i="1"/>
  <c r="P16" i="1" s="1"/>
  <c r="Q16" i="1" s="1"/>
</calcChain>
</file>

<file path=xl/sharedStrings.xml><?xml version="1.0" encoding="utf-8"?>
<sst xmlns="http://schemas.openxmlformats.org/spreadsheetml/2006/main" count="28" uniqueCount="25">
  <si>
    <t>Station</t>
  </si>
  <si>
    <t>date</t>
  </si>
  <si>
    <t>time</t>
  </si>
  <si>
    <t>flow rate (L/min)</t>
  </si>
  <si>
    <t>time running (min)</t>
  </si>
  <si>
    <t>pre-sample</t>
  </si>
  <si>
    <t>post-sample</t>
  </si>
  <si>
    <r>
      <t>(</t>
    </r>
    <r>
      <rPr>
        <sz val="11"/>
        <color theme="1"/>
        <rFont val="Calibri"/>
        <family val="2"/>
      </rPr>
      <t>ƞ</t>
    </r>
    <r>
      <rPr>
        <sz val="11"/>
        <color theme="1"/>
        <rFont val="Calibri"/>
        <family val="2"/>
        <scheme val="minor"/>
      </rPr>
      <t>g/L)</t>
    </r>
  </si>
  <si>
    <t>(ƞg/m3)</t>
  </si>
  <si>
    <t>ƞg/PUF</t>
  </si>
  <si>
    <t>from Guilherme with calculations intake</t>
  </si>
  <si>
    <t>our project, changed tomeet out specifications</t>
  </si>
  <si>
    <t>7/03/2020 T1</t>
  </si>
  <si>
    <t>7/03/2020 T2</t>
  </si>
  <si>
    <t>7/03/2020 T3</t>
  </si>
  <si>
    <t>7/03/2020 UP1</t>
  </si>
  <si>
    <t>7/03/2020 UP2/T4</t>
  </si>
  <si>
    <t>7/03/2020 UP3</t>
  </si>
  <si>
    <t>7/03/2020 IN1</t>
  </si>
  <si>
    <t>7/03/2020 IN2</t>
  </si>
  <si>
    <t>7/03/2020 IN3</t>
  </si>
  <si>
    <t>7/03/2020 IN4</t>
  </si>
  <si>
    <t>11:43</t>
  </si>
  <si>
    <t>11:45</t>
  </si>
  <si>
    <t>11:42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</si>
</sst>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[$-F400]h:mm:ss\ AM/PM"/>
    <numFmt numFmtId="166" formatCode="[$-409]m/d/yy\ h:mm\ AM/PM;@"/>
    <numFmt numFmtId="167" formatCode="0.0000"/>
    <numFmt numFmtId="168" formatCode="[$-409]h:mm\ AM/PM;@"/>
    <numFmt numFmtId="169" formatCode="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67" fontId="0" fillId="3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4" fontId="0" fillId="4" borderId="0" xfId="0" applyNumberFormat="1" applyFill="1" applyBorder="1" applyAlignment="1">
      <alignment horizontal="center"/>
    </xf>
    <xf numFmtId="49" fontId="0" fillId="4" borderId="0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67" fontId="0" fillId="4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8" fontId="0" fillId="3" borderId="0" xfId="0" applyNumberFormat="1" applyFill="1" applyBorder="1" applyAlignment="1">
      <alignment horizontal="center"/>
    </xf>
    <xf numFmtId="169" fontId="0" fillId="3" borderId="0" xfId="0" applyNumberFormat="1" applyFill="1" applyBorder="1" applyAlignment="1">
      <alignment horizontal="center"/>
    </xf>
    <xf numFmtId="20" fontId="0" fillId="3" borderId="0" xfId="0" applyNumberFormat="1" applyFill="1" applyBorder="1" applyAlignment="1">
      <alignment horizontal="center"/>
    </xf>
    <xf numFmtId="18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P3" sqref="P3"/>
    </sheetView>
  </sheetViews>
  <sheetFormatPr defaultColWidth="9.140625" defaultRowHeight="15" x14ac:dyDescent="0.25"/>
  <cols>
    <col min="1" max="1" width="22.85546875" style="1" customWidth="1"/>
    <col min="2" max="2" width="10.42578125" style="1" bestFit="1" customWidth="1"/>
    <col min="3" max="4" width="11.5703125" style="1" customWidth="1"/>
    <col min="5" max="5" width="9.140625" style="1"/>
    <col min="6" max="6" width="11.42578125" style="1" bestFit="1" customWidth="1"/>
    <col min="7" max="7" width="18.140625" style="1" bestFit="1" customWidth="1"/>
    <col min="8" max="8" width="16.140625" style="1" bestFit="1" customWidth="1"/>
    <col min="9" max="9" width="10.7109375" style="1" bestFit="1" customWidth="1"/>
    <col min="10" max="10" width="10.7109375" style="1" customWidth="1"/>
    <col min="11" max="12" width="11.5703125" style="1" bestFit="1" customWidth="1"/>
    <col min="13" max="13" width="18.140625" style="1" bestFit="1" customWidth="1"/>
    <col min="14" max="14" width="15.42578125" style="1" bestFit="1" customWidth="1"/>
    <col min="15" max="15" width="18" style="1" bestFit="1" customWidth="1"/>
    <col min="16" max="16" width="12" style="1" customWidth="1"/>
    <col min="17" max="17" width="15.85546875" style="1" bestFit="1" customWidth="1"/>
    <col min="18" max="16384" width="9.140625" style="1"/>
  </cols>
  <sheetData>
    <row r="1" spans="1:18" x14ac:dyDescent="0.25">
      <c r="C1" s="31" t="s">
        <v>5</v>
      </c>
      <c r="D1" s="31"/>
      <c r="E1" s="31"/>
      <c r="F1" s="31"/>
      <c r="G1" s="31"/>
      <c r="H1" s="31"/>
      <c r="I1" s="31" t="s">
        <v>6</v>
      </c>
      <c r="J1" s="31"/>
      <c r="K1" s="31"/>
      <c r="L1" s="31"/>
      <c r="M1" s="31"/>
      <c r="N1" s="31"/>
    </row>
    <row r="2" spans="1:18" x14ac:dyDescent="0.25">
      <c r="A2" s="1" t="s">
        <v>0</v>
      </c>
      <c r="B2" s="1" t="s">
        <v>9</v>
      </c>
      <c r="C2" s="2" t="s">
        <v>1</v>
      </c>
      <c r="D2" s="30" t="s">
        <v>2</v>
      </c>
      <c r="E2" s="30"/>
      <c r="F2" s="30"/>
      <c r="G2" s="2"/>
      <c r="H2" s="2" t="s">
        <v>3</v>
      </c>
      <c r="I2" s="2" t="s">
        <v>1</v>
      </c>
      <c r="J2" s="30" t="s">
        <v>2</v>
      </c>
      <c r="K2" s="30"/>
      <c r="L2" s="30"/>
      <c r="M2" s="2"/>
      <c r="N2" s="2" t="s">
        <v>3</v>
      </c>
      <c r="O2" s="2" t="s">
        <v>4</v>
      </c>
      <c r="P2" s="3" t="s">
        <v>7</v>
      </c>
      <c r="Q2" s="3" t="s">
        <v>8</v>
      </c>
      <c r="R2" s="2"/>
    </row>
    <row r="3" spans="1:18" s="20" customFormat="1" x14ac:dyDescent="0.25">
      <c r="A3" s="24" t="s">
        <v>12</v>
      </c>
      <c r="B3" s="25">
        <v>10.1</v>
      </c>
      <c r="C3" s="5">
        <v>44015</v>
      </c>
      <c r="D3" s="4">
        <v>1143</v>
      </c>
      <c r="E3" s="6" t="s">
        <v>22</v>
      </c>
      <c r="F3" s="26">
        <v>0.48819444444444443</v>
      </c>
      <c r="G3" s="7">
        <v>44015.488194444442</v>
      </c>
      <c r="H3" s="8">
        <v>3</v>
      </c>
      <c r="I3" s="5">
        <v>44017</v>
      </c>
      <c r="J3" s="4">
        <v>1127</v>
      </c>
      <c r="K3" s="27">
        <v>0.4770833333333333</v>
      </c>
      <c r="L3" s="26">
        <v>0.4770833333333333</v>
      </c>
      <c r="M3" s="7">
        <v>44017.477083333331</v>
      </c>
      <c r="N3" s="8">
        <v>3.09</v>
      </c>
      <c r="O3" s="9">
        <f t="shared" ref="O3:O12" si="0">(M3-G3)*24*60</f>
        <v>2864.0000000002328</v>
      </c>
      <c r="P3" s="10">
        <f t="shared" ref="P3:P12" si="1">((B3/(AVERAGE(H3,N3)*O3)))</f>
        <v>1.1581400042196635E-3</v>
      </c>
      <c r="Q3" s="8">
        <f t="shared" ref="Q3:Q12" si="2">P3*1000</f>
        <v>1.1581400042196635</v>
      </c>
    </row>
    <row r="4" spans="1:18" s="20" customFormat="1" x14ac:dyDescent="0.25">
      <c r="A4" s="24" t="s">
        <v>13</v>
      </c>
      <c r="B4" s="25">
        <v>9.24</v>
      </c>
      <c r="C4" s="5">
        <v>44015</v>
      </c>
      <c r="D4" s="4">
        <v>1145</v>
      </c>
      <c r="E4" s="6" t="s">
        <v>23</v>
      </c>
      <c r="F4" s="26">
        <v>0.48958333333333331</v>
      </c>
      <c r="G4" s="7">
        <v>44015.489583333336</v>
      </c>
      <c r="H4" s="8">
        <v>2.9889999999999999</v>
      </c>
      <c r="I4" s="5">
        <v>44017</v>
      </c>
      <c r="J4" s="4">
        <v>1125</v>
      </c>
      <c r="K4" s="27">
        <v>0.47569444444444442</v>
      </c>
      <c r="L4" s="26">
        <v>0.47569444444444442</v>
      </c>
      <c r="M4" s="7">
        <v>44017.475694444445</v>
      </c>
      <c r="N4" s="8">
        <v>3.1059999999999999</v>
      </c>
      <c r="O4" s="9">
        <f t="shared" si="0"/>
        <v>2859.9999999976717</v>
      </c>
      <c r="P4" s="10">
        <f t="shared" si="1"/>
        <v>1.0601375654706682E-3</v>
      </c>
      <c r="Q4" s="8">
        <f t="shared" si="2"/>
        <v>1.0601375654706682</v>
      </c>
    </row>
    <row r="5" spans="1:18" s="20" customFormat="1" x14ac:dyDescent="0.25">
      <c r="A5" s="24" t="s">
        <v>14</v>
      </c>
      <c r="B5" s="25">
        <v>15.3</v>
      </c>
      <c r="C5" s="5">
        <v>44015</v>
      </c>
      <c r="D5" s="4">
        <v>1142</v>
      </c>
      <c r="E5" s="6" t="s">
        <v>24</v>
      </c>
      <c r="F5" s="26">
        <v>0.48749999999999999</v>
      </c>
      <c r="G5" s="7">
        <v>44015.487500000003</v>
      </c>
      <c r="H5" s="8">
        <v>3.0030000000000001</v>
      </c>
      <c r="I5" s="5">
        <v>44017</v>
      </c>
      <c r="J5" s="4">
        <v>1123</v>
      </c>
      <c r="K5" s="27">
        <v>0.47430555555555554</v>
      </c>
      <c r="L5" s="26">
        <v>0.47430555555555554</v>
      </c>
      <c r="M5" s="7">
        <v>44017.474305555559</v>
      </c>
      <c r="N5" s="8">
        <v>2.9350000000000001</v>
      </c>
      <c r="O5" s="9">
        <f t="shared" si="0"/>
        <v>2861.0000000009313</v>
      </c>
      <c r="P5" s="10">
        <f t="shared" si="1"/>
        <v>1.8012059603665252E-3</v>
      </c>
      <c r="Q5" s="8">
        <f t="shared" si="2"/>
        <v>1.8012059603665251</v>
      </c>
    </row>
    <row r="6" spans="1:18" x14ac:dyDescent="0.25">
      <c r="A6" s="24" t="s">
        <v>15</v>
      </c>
      <c r="B6" s="25">
        <v>2.2000000000000002</v>
      </c>
      <c r="C6" s="5">
        <v>44015</v>
      </c>
      <c r="D6" s="4">
        <v>1133</v>
      </c>
      <c r="E6" s="28">
        <v>0.48125000000000001</v>
      </c>
      <c r="F6" s="29">
        <v>0.48125000000000001</v>
      </c>
      <c r="G6" s="7">
        <v>44015.481249999997</v>
      </c>
      <c r="H6" s="8">
        <v>3</v>
      </c>
      <c r="I6" s="5">
        <v>44017</v>
      </c>
      <c r="J6" s="4">
        <v>1134</v>
      </c>
      <c r="K6" s="27">
        <v>0.48194444444444445</v>
      </c>
      <c r="L6" s="29">
        <v>0.48194444444444445</v>
      </c>
      <c r="M6" s="7">
        <v>44017.481944444444</v>
      </c>
      <c r="N6" s="8">
        <v>3.05</v>
      </c>
      <c r="O6" s="9">
        <f t="shared" si="0"/>
        <v>2881.0000000032596</v>
      </c>
      <c r="P6" s="10">
        <f t="shared" si="1"/>
        <v>2.5243760058032088E-4</v>
      </c>
      <c r="Q6" s="8">
        <f t="shared" si="2"/>
        <v>0.25243760058032089</v>
      </c>
    </row>
    <row r="7" spans="1:18" x14ac:dyDescent="0.25">
      <c r="A7" s="24" t="s">
        <v>16</v>
      </c>
      <c r="B7" s="25">
        <v>4.75</v>
      </c>
      <c r="C7" s="5">
        <v>44015</v>
      </c>
      <c r="D7" s="4">
        <v>1128</v>
      </c>
      <c r="E7" s="28">
        <v>0.4777777777777778</v>
      </c>
      <c r="F7" s="29">
        <v>0.4777777777777778</v>
      </c>
      <c r="G7" s="7">
        <v>44015.477777777778</v>
      </c>
      <c r="H7" s="4">
        <v>2.9990000000000001</v>
      </c>
      <c r="I7" s="5">
        <v>44017</v>
      </c>
      <c r="J7" s="4">
        <v>1137</v>
      </c>
      <c r="K7" s="27">
        <v>0.48402777777777778</v>
      </c>
      <c r="L7" s="29">
        <v>0.48402777777777778</v>
      </c>
      <c r="M7" s="7">
        <v>44017.484027777777</v>
      </c>
      <c r="N7" s="4">
        <v>3.1160000000000001</v>
      </c>
      <c r="O7" s="9">
        <f t="shared" si="0"/>
        <v>2888.9999999979045</v>
      </c>
      <c r="P7" s="10">
        <f t="shared" si="1"/>
        <v>5.3774898839548384E-4</v>
      </c>
      <c r="Q7" s="8">
        <f t="shared" si="2"/>
        <v>0.5377489883954838</v>
      </c>
    </row>
    <row r="8" spans="1:18" x14ac:dyDescent="0.25">
      <c r="A8" s="24" t="s">
        <v>17</v>
      </c>
      <c r="B8" s="25">
        <v>3.45</v>
      </c>
      <c r="C8" s="5">
        <v>44015</v>
      </c>
      <c r="D8" s="4">
        <v>1128</v>
      </c>
      <c r="E8" s="28">
        <v>0.4777777777777778</v>
      </c>
      <c r="F8" s="29">
        <v>0.4777777777777778</v>
      </c>
      <c r="G8" s="7">
        <v>44015.477777777778</v>
      </c>
      <c r="H8" s="4">
        <v>3.004</v>
      </c>
      <c r="I8" s="5">
        <v>44017</v>
      </c>
      <c r="J8" s="4">
        <v>1139</v>
      </c>
      <c r="K8" s="27">
        <v>0.48541666666666666</v>
      </c>
      <c r="L8" s="29">
        <v>0.48541666666666666</v>
      </c>
      <c r="M8" s="7">
        <v>44017.48541666667</v>
      </c>
      <c r="N8" s="4">
        <v>3.0379999999999998</v>
      </c>
      <c r="O8" s="9">
        <f t="shared" si="0"/>
        <v>2891.0000000044238</v>
      </c>
      <c r="P8" s="10">
        <f t="shared" si="1"/>
        <v>3.9502108553794848E-4</v>
      </c>
      <c r="Q8" s="8">
        <f t="shared" si="2"/>
        <v>0.39502108553794846</v>
      </c>
    </row>
    <row r="9" spans="1:18" x14ac:dyDescent="0.25">
      <c r="A9" s="24" t="s">
        <v>18</v>
      </c>
      <c r="B9" s="25">
        <v>34.659999999999997</v>
      </c>
      <c r="C9" s="5">
        <v>44015</v>
      </c>
      <c r="D9" s="4">
        <v>1143</v>
      </c>
      <c r="E9" s="28">
        <v>0.48819444444444443</v>
      </c>
      <c r="F9" s="29">
        <v>0.48819444444444443</v>
      </c>
      <c r="G9" s="7">
        <v>44015.488194444442</v>
      </c>
      <c r="H9" s="8">
        <v>3</v>
      </c>
      <c r="I9" s="5">
        <v>44017</v>
      </c>
      <c r="J9" s="4">
        <v>1149</v>
      </c>
      <c r="K9" s="27">
        <v>0.49236111111111108</v>
      </c>
      <c r="L9" s="29">
        <v>0.49236111111111108</v>
      </c>
      <c r="M9" s="7">
        <v>44017.492361111108</v>
      </c>
      <c r="N9" s="4">
        <v>3.0840000000000001</v>
      </c>
      <c r="O9" s="9">
        <f t="shared" si="0"/>
        <v>2885.999999998603</v>
      </c>
      <c r="P9" s="10">
        <f t="shared" si="1"/>
        <v>3.9479625278460951E-3</v>
      </c>
      <c r="Q9" s="8">
        <f t="shared" si="2"/>
        <v>3.9479625278460952</v>
      </c>
    </row>
    <row r="10" spans="1:18" x14ac:dyDescent="0.25">
      <c r="A10" s="24" t="s">
        <v>19</v>
      </c>
      <c r="B10" s="25">
        <v>40.9</v>
      </c>
      <c r="C10" s="5">
        <v>44015</v>
      </c>
      <c r="D10" s="4">
        <v>1143</v>
      </c>
      <c r="E10" s="28">
        <v>0.48819444444444443</v>
      </c>
      <c r="F10" s="29">
        <v>0.48819444444444443</v>
      </c>
      <c r="G10" s="7">
        <v>44015.488194444442</v>
      </c>
      <c r="H10" s="8">
        <v>3</v>
      </c>
      <c r="I10" s="5">
        <v>44017</v>
      </c>
      <c r="J10" s="4">
        <v>1151</v>
      </c>
      <c r="K10" s="27">
        <v>0.49374999999999997</v>
      </c>
      <c r="L10" s="29">
        <v>0.49374999999999997</v>
      </c>
      <c r="M10" s="7">
        <v>44017.493750000001</v>
      </c>
      <c r="N10" s="4">
        <v>3.0649999999999999</v>
      </c>
      <c r="O10" s="9">
        <f t="shared" si="0"/>
        <v>2888.0000000051223</v>
      </c>
      <c r="P10" s="10">
        <f t="shared" si="1"/>
        <v>4.6700906385723747E-3</v>
      </c>
      <c r="Q10" s="8">
        <f t="shared" si="2"/>
        <v>4.6700906385723746</v>
      </c>
    </row>
    <row r="11" spans="1:18" x14ac:dyDescent="0.25">
      <c r="A11" s="24" t="s">
        <v>20</v>
      </c>
      <c r="B11" s="25">
        <v>33.200000000000003</v>
      </c>
      <c r="C11" s="5">
        <v>44015</v>
      </c>
      <c r="D11" s="4">
        <v>1145</v>
      </c>
      <c r="E11" s="28">
        <v>0.48958333333333331</v>
      </c>
      <c r="F11" s="29">
        <v>0.48958333333333331</v>
      </c>
      <c r="G11" s="7">
        <v>44015.489583333336</v>
      </c>
      <c r="H11" s="4">
        <v>3.0019999999999998</v>
      </c>
      <c r="I11" s="5">
        <v>44017</v>
      </c>
      <c r="J11" s="4">
        <v>1146</v>
      </c>
      <c r="K11" s="27">
        <v>0.49027777777777781</v>
      </c>
      <c r="L11" s="29">
        <v>0.49027777777777781</v>
      </c>
      <c r="M11" s="7">
        <v>44017.490277777775</v>
      </c>
      <c r="N11" s="4">
        <v>3.0449999999999999</v>
      </c>
      <c r="O11" s="9">
        <f t="shared" si="0"/>
        <v>2880.9999999927823</v>
      </c>
      <c r="P11" s="10">
        <f t="shared" si="1"/>
        <v>3.8114028333168701E-3</v>
      </c>
      <c r="Q11" s="8">
        <f t="shared" si="2"/>
        <v>3.8114028333168699</v>
      </c>
    </row>
    <row r="12" spans="1:18" x14ac:dyDescent="0.25">
      <c r="A12" s="24" t="s">
        <v>21</v>
      </c>
      <c r="B12" s="25">
        <v>29.7</v>
      </c>
      <c r="C12" s="5">
        <v>44015</v>
      </c>
      <c r="D12" s="4">
        <v>1145</v>
      </c>
      <c r="E12" s="28">
        <v>0.48958333333333331</v>
      </c>
      <c r="F12" s="29">
        <v>0.48958333333333331</v>
      </c>
      <c r="G12" s="7">
        <v>44015.489583333336</v>
      </c>
      <c r="H12" s="4">
        <v>3.0030000000000001</v>
      </c>
      <c r="I12" s="5">
        <v>44017</v>
      </c>
      <c r="J12" s="4">
        <v>1145</v>
      </c>
      <c r="K12" s="27">
        <v>0.48958333333333331</v>
      </c>
      <c r="L12" s="29">
        <v>0.48958333333333331</v>
      </c>
      <c r="M12" s="7">
        <v>44017.489583333336</v>
      </c>
      <c r="N12" s="4">
        <v>3.0379999999999998</v>
      </c>
      <c r="O12" s="9">
        <f t="shared" si="0"/>
        <v>2880</v>
      </c>
      <c r="P12" s="10">
        <f t="shared" si="1"/>
        <v>3.4141698394305575E-3</v>
      </c>
      <c r="Q12" s="8">
        <f t="shared" si="2"/>
        <v>3.4141698394305573</v>
      </c>
    </row>
    <row r="13" spans="1:18" s="21" customFormat="1" x14ac:dyDescent="0.25">
      <c r="A13"/>
      <c r="B13" s="23"/>
      <c r="O13" s="22"/>
    </row>
    <row r="14" spans="1:18" x14ac:dyDescent="0.25">
      <c r="A14" s="11">
        <v>5</v>
      </c>
      <c r="B14" s="12">
        <v>2.77</v>
      </c>
      <c r="C14" s="13">
        <v>43755</v>
      </c>
      <c r="D14" s="11">
        <v>1447</v>
      </c>
      <c r="E14" s="14" t="str">
        <f>LEFT(D14,2)&amp;":"&amp;RIGHT(D14,LEN(D14)-2)</f>
        <v>14:47</v>
      </c>
      <c r="F14" s="15">
        <f>TIMEVALUE(E14)</f>
        <v>0.61597222222222225</v>
      </c>
      <c r="G14" s="16">
        <f>C14+F14</f>
        <v>43755.615972222222</v>
      </c>
      <c r="H14" s="17">
        <v>2.9820000000000002</v>
      </c>
      <c r="I14" s="13">
        <v>43757</v>
      </c>
      <c r="J14" s="11">
        <v>1408</v>
      </c>
      <c r="K14" s="15" t="str">
        <f>LEFT(J14,2)&amp;":"&amp;RIGHT(J14,LEN(J14)-2)</f>
        <v>14:08</v>
      </c>
      <c r="L14" s="15">
        <f>TIMEVALUE(K14)</f>
        <v>0.58888888888888891</v>
      </c>
      <c r="M14" s="16">
        <f>I14+L14</f>
        <v>43757.588888888888</v>
      </c>
      <c r="N14" s="17">
        <v>3.0409999999999999</v>
      </c>
      <c r="O14" s="18">
        <f t="shared" ref="O14:O17" si="3">(M14-G14)*24*60</f>
        <v>2840.999999998603</v>
      </c>
      <c r="P14" s="19">
        <f>((B14/(AVERAGE(H14,N14)*O14)))</f>
        <v>3.2376184616267258E-4</v>
      </c>
      <c r="Q14" s="17">
        <f>P14*1000</f>
        <v>0.32376184616267256</v>
      </c>
    </row>
    <row r="15" spans="1:18" x14ac:dyDescent="0.25">
      <c r="A15" s="11">
        <v>6</v>
      </c>
      <c r="B15" s="12">
        <v>0</v>
      </c>
      <c r="C15" s="13">
        <v>43755</v>
      </c>
      <c r="D15" s="11">
        <v>1443</v>
      </c>
      <c r="E15" s="14" t="str">
        <f>LEFT(D15,2)&amp;":"&amp;RIGHT(D15,LEN(D15)-2)</f>
        <v>14:43</v>
      </c>
      <c r="F15" s="15">
        <f>TIMEVALUE(E15)</f>
        <v>0.61319444444444449</v>
      </c>
      <c r="G15" s="16">
        <f>C15+F15</f>
        <v>43755.613194444442</v>
      </c>
      <c r="H15" s="17">
        <v>3.004</v>
      </c>
      <c r="I15" s="13">
        <v>43757</v>
      </c>
      <c r="J15" s="11">
        <v>1406</v>
      </c>
      <c r="K15" s="15" t="str">
        <f>LEFT(J15,2)&amp;":"&amp;RIGHT(J15,LEN(J15)-2)</f>
        <v>14:06</v>
      </c>
      <c r="L15" s="15">
        <f>TIMEVALUE(K15)</f>
        <v>0.58750000000000002</v>
      </c>
      <c r="M15" s="16">
        <f>I15+L15</f>
        <v>43757.587500000001</v>
      </c>
      <c r="N15" s="17">
        <v>3.0579999999999998</v>
      </c>
      <c r="O15" s="18">
        <f t="shared" si="3"/>
        <v>2843.0000000051223</v>
      </c>
      <c r="P15" s="19">
        <f>((B15/(AVERAGE(H15,N15)*O15)))</f>
        <v>0</v>
      </c>
      <c r="Q15" s="17">
        <f>P15*1000</f>
        <v>0</v>
      </c>
    </row>
    <row r="16" spans="1:18" x14ac:dyDescent="0.25">
      <c r="A16" s="11">
        <v>7</v>
      </c>
      <c r="B16" s="12">
        <v>0</v>
      </c>
      <c r="C16" s="13">
        <v>43755</v>
      </c>
      <c r="D16" s="11">
        <v>1506</v>
      </c>
      <c r="E16" s="14" t="str">
        <f>LEFT(D16,2)&amp;":"&amp;RIGHT(D16,LEN(D16)-2)</f>
        <v>15:06</v>
      </c>
      <c r="F16" s="15">
        <f>TIMEVALUE(E16)</f>
        <v>0.62916666666666665</v>
      </c>
      <c r="G16" s="16">
        <f>C16+F16</f>
        <v>43755.629166666666</v>
      </c>
      <c r="H16" s="17">
        <v>2.927</v>
      </c>
      <c r="I16" s="13">
        <v>43757</v>
      </c>
      <c r="J16" s="11">
        <v>1414</v>
      </c>
      <c r="K16" s="15" t="str">
        <f>LEFT(J16,2)&amp;":"&amp;RIGHT(J16,LEN(J16)-2)</f>
        <v>14:14</v>
      </c>
      <c r="L16" s="15">
        <f>TIMEVALUE(K16)</f>
        <v>0.59305555555555556</v>
      </c>
      <c r="M16" s="16">
        <f>I16+L16</f>
        <v>43757.593055555553</v>
      </c>
      <c r="N16" s="17">
        <v>3.077</v>
      </c>
      <c r="O16" s="18">
        <f t="shared" si="3"/>
        <v>2827.9999999981374</v>
      </c>
      <c r="P16" s="19">
        <f>((B16/(AVERAGE(H16,N16)*O16)))</f>
        <v>0</v>
      </c>
      <c r="Q16" s="17">
        <f>P16*1000</f>
        <v>0</v>
      </c>
    </row>
    <row r="17" spans="1:17" x14ac:dyDescent="0.25">
      <c r="A17" s="11">
        <v>8</v>
      </c>
      <c r="B17" s="12">
        <v>0.66</v>
      </c>
      <c r="C17" s="13">
        <v>43755</v>
      </c>
      <c r="D17" s="11">
        <v>1504</v>
      </c>
      <c r="E17" s="14" t="str">
        <f>LEFT(D17,2)&amp;":"&amp;RIGHT(D17,LEN(D17)-2)</f>
        <v>15:04</v>
      </c>
      <c r="F17" s="15">
        <f>TIMEVALUE(E17)</f>
        <v>0.62777777777777777</v>
      </c>
      <c r="G17" s="16">
        <f>C17+F17</f>
        <v>43755.62777777778</v>
      </c>
      <c r="H17" s="17">
        <v>2.9849999999999999</v>
      </c>
      <c r="I17" s="13">
        <v>43757</v>
      </c>
      <c r="J17" s="11">
        <v>1413</v>
      </c>
      <c r="K17" s="15" t="str">
        <f>LEFT(J17,2)&amp;":"&amp;RIGHT(J17,LEN(J17)-2)</f>
        <v>14:13</v>
      </c>
      <c r="L17" s="15">
        <f>TIMEVALUE(K17)</f>
        <v>0.59236111111111112</v>
      </c>
      <c r="M17" s="16">
        <f>I17+L17</f>
        <v>43757.592361111114</v>
      </c>
      <c r="N17" s="17">
        <v>3.0630000000000002</v>
      </c>
      <c r="O17" s="18">
        <f t="shared" si="3"/>
        <v>2829.000000001397</v>
      </c>
      <c r="P17" s="19">
        <f>((B17/(AVERAGE(H17,N17)*O17)))</f>
        <v>7.7148804614302053E-5</v>
      </c>
      <c r="Q17" s="17">
        <f>P17*1000</f>
        <v>7.7148804614302055E-2</v>
      </c>
    </row>
    <row r="21" spans="1:17" x14ac:dyDescent="0.25">
      <c r="A21" s="11"/>
      <c r="B21" s="1" t="s">
        <v>10</v>
      </c>
    </row>
    <row r="23" spans="1:17" x14ac:dyDescent="0.25">
      <c r="A23" s="4"/>
      <c r="B23" s="1" t="s">
        <v>11</v>
      </c>
    </row>
  </sheetData>
  <mergeCells count="4">
    <mergeCell ref="D2:F2"/>
    <mergeCell ref="J2:L2"/>
    <mergeCell ref="C1:H1"/>
    <mergeCell ref="I1:N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Alves</dc:creator>
  <cp:lastModifiedBy>Sarah Striegel</cp:lastModifiedBy>
  <dcterms:created xsi:type="dcterms:W3CDTF">2019-12-04T16:29:03Z</dcterms:created>
  <dcterms:modified xsi:type="dcterms:W3CDTF">2020-09-29T15:11:19Z</dcterms:modified>
</cp:coreProperties>
</file>