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mturgov.sharepoint.com/sites/SIG.team/Shared Documents/Anuário Estatístico de Turismo/Anuário 2021 - Ano base 2020/Formatação [NÃO DIVULGAR]/Tabelas para formatação/"/>
    </mc:Choice>
  </mc:AlternateContent>
  <xr:revisionPtr revIDLastSave="0" documentId="8_{239D6ACB-15F5-4BFF-BE5E-CF37DDD3054A}" xr6:coauthVersionLast="47" xr6:coauthVersionMax="47" xr10:uidLastSave="{00000000-0000-0000-0000-000000000000}"/>
  <bookViews>
    <workbookView xWindow="28680" yWindow="-120" windowWidth="29040" windowHeight="15840" tabRatio="770" xr2:uid="{00582983-FDAC-4CF0-99EF-6F8BDAEE7735}"/>
  </bookViews>
  <sheets>
    <sheet name="6 - Mov Passag. Aeroportos" sheetId="1" r:id="rId1"/>
    <sheet name="MOV.INTERNACIONAL 6.1" sheetId="2" r:id="rId2"/>
    <sheet name="MOV.INTERNACIONAL 6.2 e 6.3" sheetId="3" r:id="rId3"/>
    <sheet name="MOV.INTERNACIONAL 6.4 e 6.5" sheetId="4" r:id="rId4"/>
    <sheet name="7 - Desembarque Internacional" sheetId="5" r:id="rId5"/>
    <sheet name="DESMB.INTERNACIONAL 7.1" sheetId="6" r:id="rId6"/>
    <sheet name="DESMB.INTERN_7.2_7.2.1_7.2.2" sheetId="8" r:id="rId7"/>
    <sheet name="DESMB.INTERN 7.3_7.3.1_7.3.2" sheetId="19" r:id="rId8"/>
    <sheet name="II - Turismo interno" sheetId="10" r:id="rId9"/>
    <sheet name="8 - Mov nac passageiros aerop" sheetId="11" r:id="rId10"/>
    <sheet name="MOV.NACIONAL_8.1" sheetId="12" r:id="rId11"/>
    <sheet name="MOV.NACIONAL_ 8.2 - 8.3" sheetId="13" r:id="rId12"/>
    <sheet name="MOV.NACIONAL 8.4 e 8.5" sheetId="14" r:id="rId13"/>
    <sheet name="9 - Desembarque Nacional" sheetId="15" r:id="rId14"/>
    <sheet name="DESEMB.NACIONAL_ 9.1" sheetId="16" r:id="rId15"/>
    <sheet name="DESEMB.NACIONAL_ 9.2 - 9.2.1_9" sheetId="18" r:id="rId16"/>
    <sheet name="DESEMB.NACIONAL_ 9.3 - 9.3.1_9" sheetId="20" r:id="rId17"/>
  </sheets>
  <definedNames>
    <definedName name="_xlnm.Print_Area" localSheetId="0">'6 - Mov Passag. Aeroportos'!$A$1:$J$3</definedName>
    <definedName name="_xlnm.Print_Area" localSheetId="4">'7 - Desembarque Internacional'!$A$1:$J$3</definedName>
    <definedName name="_xlnm.Print_Area" localSheetId="9">'8 - Mov nac passageiros aerop'!$A$1:$J$3</definedName>
    <definedName name="_xlnm.Print_Area" localSheetId="13">'9 - Desembarque Nacional'!$A$1:$J$3</definedName>
    <definedName name="_xlnm.Print_Area" localSheetId="8">'II - Turismo interno'!$A$1:$J$3</definedName>
    <definedName name="_xlnm.Print_Area" localSheetId="3">'MOV.INTERNACIONAL 6.4 e 6.5'!$B$1:$N$199</definedName>
    <definedName name="_xlnm.Print_Area" localSheetId="12">'MOV.NACIONAL 8.4 e 8.5'!$B$1:$N$199</definedName>
    <definedName name="_xlnm.Print_Area" localSheetId="10">'MOV.NACIONAL_8.1'!$B$1:$H$54</definedName>
    <definedName name="e" localSheetId="12">#REF!</definedName>
    <definedName name="e">#REF!</definedName>
    <definedName name="OLE_LINK6___0" localSheetId="12">#REF!</definedName>
    <definedName name="OLE_LINK6___0">#REF!</definedName>
    <definedName name="Z_1DE86550_22BB_4B89_A703_D1F0792A1C06_.wvu.PrintArea" localSheetId="0" hidden="1">'6 - Mov Passag. Aeroportos'!#REF!</definedName>
    <definedName name="Z_302E4080_D845_499B_8A25_9C92291C35B2_.wvu.PrintArea" localSheetId="0" hidden="1">'6 - Mov Passag. Aeroportos'!#REF!</definedName>
    <definedName name="Z_E27DC168_9278_468B_B029_0D5DC3BB77E4_.wvu.PrintArea" localSheetId="0" hidden="1">'6 - Mov Passag. Aeroportos'!#REF!</definedName>
    <definedName name="Z_FA16630B_A80E_4D0C_B369_A8A0CF56CD8B_.wvu.PrintArea" localSheetId="0" hidden="1">'6 - Mov Passag. Aeroportos'!#REF!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3" l="1"/>
  <c r="F19" i="19"/>
  <c r="J21" i="19"/>
  <c r="A4" i="15"/>
  <c r="A4" i="11"/>
  <c r="A4" i="10"/>
  <c r="A4" i="5"/>
  <c r="D49" i="12"/>
  <c r="D47" i="12"/>
  <c r="D45" i="12"/>
  <c r="D43" i="12"/>
  <c r="D41" i="12"/>
  <c r="D39" i="12"/>
  <c r="D37" i="12"/>
  <c r="D35" i="12"/>
  <c r="D33" i="12"/>
  <c r="D31" i="12"/>
  <c r="B2" i="12"/>
  <c r="B53" i="13"/>
  <c r="B2" i="13"/>
  <c r="J95" i="13"/>
  <c r="D95" i="13"/>
  <c r="J94" i="13"/>
  <c r="D94" i="13"/>
  <c r="J93" i="13"/>
  <c r="D93" i="13"/>
  <c r="J92" i="13"/>
  <c r="D92" i="13"/>
  <c r="N91" i="13"/>
  <c r="L91" i="13"/>
  <c r="J91" i="13" s="1"/>
  <c r="H91" i="13"/>
  <c r="F91" i="13"/>
  <c r="J90" i="13"/>
  <c r="D90" i="13"/>
  <c r="J89" i="13"/>
  <c r="D89" i="13"/>
  <c r="J88" i="13"/>
  <c r="D88" i="13"/>
  <c r="N87" i="13"/>
  <c r="L87" i="13"/>
  <c r="J87" i="13" s="1"/>
  <c r="H87" i="13"/>
  <c r="F87" i="13"/>
  <c r="D87" i="13" s="1"/>
  <c r="J86" i="13"/>
  <c r="D86" i="13"/>
  <c r="J85" i="13"/>
  <c r="D85" i="13"/>
  <c r="J84" i="13"/>
  <c r="D84" i="13"/>
  <c r="J83" i="13"/>
  <c r="D83" i="13"/>
  <c r="N82" i="13"/>
  <c r="L82" i="13"/>
  <c r="H82" i="13"/>
  <c r="F82" i="13"/>
  <c r="D82" i="13" s="1"/>
  <c r="J81" i="13"/>
  <c r="D81" i="13"/>
  <c r="J80" i="13"/>
  <c r="D80" i="13"/>
  <c r="J79" i="13"/>
  <c r="D79" i="13"/>
  <c r="J78" i="13"/>
  <c r="D78" i="13"/>
  <c r="J77" i="13"/>
  <c r="D77" i="13"/>
  <c r="J76" i="13"/>
  <c r="D76" i="13"/>
  <c r="J75" i="13"/>
  <c r="D75" i="13"/>
  <c r="J74" i="13"/>
  <c r="D74" i="13"/>
  <c r="J73" i="13"/>
  <c r="D73" i="13"/>
  <c r="N72" i="13"/>
  <c r="L72" i="13"/>
  <c r="J72" i="13" s="1"/>
  <c r="H72" i="13"/>
  <c r="F72" i="13"/>
  <c r="D72" i="13"/>
  <c r="J71" i="13"/>
  <c r="D71" i="13"/>
  <c r="J70" i="13"/>
  <c r="D70" i="13"/>
  <c r="J69" i="13"/>
  <c r="D69" i="13"/>
  <c r="J68" i="13"/>
  <c r="D68" i="13"/>
  <c r="J67" i="13"/>
  <c r="D67" i="13"/>
  <c r="J66" i="13"/>
  <c r="D66" i="13"/>
  <c r="J65" i="13"/>
  <c r="D65" i="13"/>
  <c r="N64" i="13"/>
  <c r="L64" i="13"/>
  <c r="J64" i="13"/>
  <c r="H64" i="13"/>
  <c r="F64" i="13"/>
  <c r="J44" i="13"/>
  <c r="D44" i="13"/>
  <c r="J43" i="13"/>
  <c r="D43" i="13"/>
  <c r="J42" i="13"/>
  <c r="D42" i="13"/>
  <c r="J41" i="13"/>
  <c r="D41" i="13"/>
  <c r="N40" i="13"/>
  <c r="L40" i="13"/>
  <c r="J40" i="13" s="1"/>
  <c r="H40" i="13"/>
  <c r="F40" i="13"/>
  <c r="D40" i="13" s="1"/>
  <c r="J39" i="13"/>
  <c r="D39" i="13"/>
  <c r="J38" i="13"/>
  <c r="D38" i="13"/>
  <c r="J37" i="13"/>
  <c r="D37" i="13"/>
  <c r="N36" i="13"/>
  <c r="L36" i="13"/>
  <c r="J36" i="13" s="1"/>
  <c r="H36" i="13"/>
  <c r="F36" i="13"/>
  <c r="D36" i="13" s="1"/>
  <c r="J35" i="13"/>
  <c r="D35" i="13"/>
  <c r="J34" i="13"/>
  <c r="D34" i="13"/>
  <c r="J33" i="13"/>
  <c r="D33" i="13"/>
  <c r="J32" i="13"/>
  <c r="D32" i="13"/>
  <c r="N31" i="13"/>
  <c r="L31" i="13"/>
  <c r="J31" i="13" s="1"/>
  <c r="H31" i="13"/>
  <c r="F31" i="13"/>
  <c r="J30" i="13"/>
  <c r="D30" i="13"/>
  <c r="J29" i="13"/>
  <c r="D29" i="13"/>
  <c r="J28" i="13"/>
  <c r="D28" i="13"/>
  <c r="J27" i="13"/>
  <c r="D27" i="13"/>
  <c r="J26" i="13"/>
  <c r="D26" i="13"/>
  <c r="J25" i="13"/>
  <c r="D25" i="13"/>
  <c r="J24" i="13"/>
  <c r="D24" i="13"/>
  <c r="J23" i="13"/>
  <c r="D23" i="13"/>
  <c r="J22" i="13"/>
  <c r="D22" i="13"/>
  <c r="N21" i="13"/>
  <c r="L21" i="13"/>
  <c r="H21" i="13"/>
  <c r="F21" i="13"/>
  <c r="D21" i="13"/>
  <c r="J20" i="13"/>
  <c r="D20" i="13"/>
  <c r="J19" i="13"/>
  <c r="D19" i="13"/>
  <c r="J18" i="13"/>
  <c r="D18" i="13"/>
  <c r="J17" i="13"/>
  <c r="D17" i="13"/>
  <c r="J16" i="13"/>
  <c r="D16" i="13"/>
  <c r="J15" i="13"/>
  <c r="D15" i="13"/>
  <c r="J14" i="13"/>
  <c r="D14" i="13"/>
  <c r="N13" i="13"/>
  <c r="L13" i="13"/>
  <c r="L11" i="13" s="1"/>
  <c r="H13" i="13"/>
  <c r="H11" i="13" s="1"/>
  <c r="F13" i="13"/>
  <c r="B100" i="19"/>
  <c r="B51" i="19"/>
  <c r="B2" i="19"/>
  <c r="J139" i="6"/>
  <c r="B53" i="3"/>
  <c r="B2" i="3"/>
  <c r="D95" i="3"/>
  <c r="D94" i="3"/>
  <c r="D93" i="3"/>
  <c r="D92" i="3"/>
  <c r="H91" i="3"/>
  <c r="F91" i="3"/>
  <c r="D91" i="3" s="1"/>
  <c r="D90" i="3"/>
  <c r="D89" i="3"/>
  <c r="D88" i="3"/>
  <c r="H87" i="3"/>
  <c r="F87" i="3"/>
  <c r="D87" i="3" s="1"/>
  <c r="D86" i="3"/>
  <c r="D85" i="3"/>
  <c r="D84" i="3"/>
  <c r="D83" i="3"/>
  <c r="H82" i="3"/>
  <c r="F82" i="3"/>
  <c r="D82" i="3" s="1"/>
  <c r="D81" i="3"/>
  <c r="D80" i="3"/>
  <c r="D79" i="3"/>
  <c r="D78" i="3"/>
  <c r="D77" i="3"/>
  <c r="D76" i="3"/>
  <c r="D75" i="3"/>
  <c r="D74" i="3"/>
  <c r="D73" i="3"/>
  <c r="H72" i="3"/>
  <c r="F72" i="3"/>
  <c r="D72" i="3"/>
  <c r="D71" i="3"/>
  <c r="D70" i="3"/>
  <c r="D69" i="3"/>
  <c r="D68" i="3"/>
  <c r="D67" i="3"/>
  <c r="D66" i="3"/>
  <c r="D65" i="3"/>
  <c r="H64" i="3"/>
  <c r="F64" i="3"/>
  <c r="D64" i="3"/>
  <c r="D44" i="3"/>
  <c r="D43" i="3"/>
  <c r="D42" i="3"/>
  <c r="D41" i="3"/>
  <c r="H40" i="3"/>
  <c r="F40" i="3"/>
  <c r="D40" i="3"/>
  <c r="D39" i="3"/>
  <c r="D38" i="3"/>
  <c r="D37" i="3"/>
  <c r="H36" i="3"/>
  <c r="F36" i="3"/>
  <c r="D36" i="3" s="1"/>
  <c r="D35" i="3"/>
  <c r="D34" i="3"/>
  <c r="D33" i="3"/>
  <c r="D32" i="3"/>
  <c r="H31" i="3"/>
  <c r="F31" i="3"/>
  <c r="D31" i="3" s="1"/>
  <c r="D30" i="3"/>
  <c r="D29" i="3"/>
  <c r="D28" i="3"/>
  <c r="D27" i="3"/>
  <c r="D26" i="3"/>
  <c r="D25" i="3"/>
  <c r="D24" i="3"/>
  <c r="D23" i="3"/>
  <c r="D22" i="3"/>
  <c r="H21" i="3"/>
  <c r="F21" i="3"/>
  <c r="D21" i="3" s="1"/>
  <c r="D20" i="3"/>
  <c r="D19" i="3"/>
  <c r="D18" i="3"/>
  <c r="D17" i="3"/>
  <c r="D16" i="3"/>
  <c r="D15" i="3"/>
  <c r="D14" i="3"/>
  <c r="H13" i="3"/>
  <c r="F13" i="3"/>
  <c r="D13" i="3" s="1"/>
  <c r="B2" i="2"/>
  <c r="D140" i="19"/>
  <c r="D139" i="19"/>
  <c r="D138" i="19"/>
  <c r="D137" i="19"/>
  <c r="AB136" i="19"/>
  <c r="Z136" i="19"/>
  <c r="X136" i="19"/>
  <c r="V136" i="19"/>
  <c r="T136" i="19"/>
  <c r="R136" i="19"/>
  <c r="P136" i="19"/>
  <c r="N136" i="19"/>
  <c r="L136" i="19"/>
  <c r="J136" i="19"/>
  <c r="H136" i="19"/>
  <c r="F136" i="19"/>
  <c r="D135" i="19"/>
  <c r="D134" i="19"/>
  <c r="D133" i="19"/>
  <c r="AB132" i="19"/>
  <c r="Z132" i="19"/>
  <c r="X132" i="19"/>
  <c r="V132" i="19"/>
  <c r="T132" i="19"/>
  <c r="R132" i="19"/>
  <c r="P132" i="19"/>
  <c r="N132" i="19"/>
  <c r="L132" i="19"/>
  <c r="J132" i="19"/>
  <c r="H132" i="19"/>
  <c r="F132" i="19"/>
  <c r="D131" i="19"/>
  <c r="D130" i="19"/>
  <c r="D129" i="19"/>
  <c r="D128" i="19"/>
  <c r="AB127" i="19"/>
  <c r="Z127" i="19"/>
  <c r="X127" i="19"/>
  <c r="V127" i="19"/>
  <c r="T127" i="19"/>
  <c r="R127" i="19"/>
  <c r="P127" i="19"/>
  <c r="N127" i="19"/>
  <c r="L127" i="19"/>
  <c r="J127" i="19"/>
  <c r="H127" i="19"/>
  <c r="F127" i="19"/>
  <c r="D126" i="19"/>
  <c r="D125" i="19"/>
  <c r="D124" i="19"/>
  <c r="D123" i="19"/>
  <c r="D122" i="19"/>
  <c r="D121" i="19"/>
  <c r="D120" i="19"/>
  <c r="D119" i="19"/>
  <c r="D118" i="19"/>
  <c r="AB117" i="19"/>
  <c r="Z117" i="19"/>
  <c r="X117" i="19"/>
  <c r="V117" i="19"/>
  <c r="T117" i="19"/>
  <c r="R117" i="19"/>
  <c r="P117" i="19"/>
  <c r="N117" i="19"/>
  <c r="L117" i="19"/>
  <c r="J117" i="19"/>
  <c r="H117" i="19"/>
  <c r="F117" i="19"/>
  <c r="D116" i="19"/>
  <c r="D115" i="19"/>
  <c r="D114" i="19"/>
  <c r="D113" i="19"/>
  <c r="D112" i="19"/>
  <c r="D111" i="19"/>
  <c r="D110" i="19"/>
  <c r="AB109" i="19"/>
  <c r="Z109" i="19"/>
  <c r="X109" i="19"/>
  <c r="V109" i="19"/>
  <c r="T109" i="19"/>
  <c r="R109" i="19"/>
  <c r="P109" i="19"/>
  <c r="N109" i="19"/>
  <c r="L109" i="19"/>
  <c r="J109" i="19"/>
  <c r="H109" i="19"/>
  <c r="F109" i="19"/>
  <c r="D91" i="19"/>
  <c r="D90" i="19"/>
  <c r="D89" i="19"/>
  <c r="D88" i="19"/>
  <c r="AB87" i="19"/>
  <c r="Z87" i="19"/>
  <c r="X87" i="19"/>
  <c r="V87" i="19"/>
  <c r="T87" i="19"/>
  <c r="R87" i="19"/>
  <c r="P87" i="19"/>
  <c r="N87" i="19"/>
  <c r="L87" i="19"/>
  <c r="J87" i="19"/>
  <c r="H87" i="19"/>
  <c r="F87" i="19"/>
  <c r="D86" i="19"/>
  <c r="D85" i="19"/>
  <c r="D84" i="19"/>
  <c r="AB83" i="19"/>
  <c r="Z83" i="19"/>
  <c r="X83" i="19"/>
  <c r="V83" i="19"/>
  <c r="T83" i="19"/>
  <c r="R83" i="19"/>
  <c r="P83" i="19"/>
  <c r="N83" i="19"/>
  <c r="L83" i="19"/>
  <c r="J83" i="19"/>
  <c r="H83" i="19"/>
  <c r="F83" i="19"/>
  <c r="D82" i="19"/>
  <c r="D81" i="19"/>
  <c r="D80" i="19"/>
  <c r="D79" i="19"/>
  <c r="AB78" i="19"/>
  <c r="Z78" i="19"/>
  <c r="X78" i="19"/>
  <c r="V78" i="19"/>
  <c r="T78" i="19"/>
  <c r="R78" i="19"/>
  <c r="P78" i="19"/>
  <c r="N78" i="19"/>
  <c r="L78" i="19"/>
  <c r="J78" i="19"/>
  <c r="H78" i="19"/>
  <c r="F78" i="19"/>
  <c r="D77" i="19"/>
  <c r="D76" i="19"/>
  <c r="D75" i="19"/>
  <c r="D74" i="19"/>
  <c r="D73" i="19"/>
  <c r="D72" i="19"/>
  <c r="D71" i="19"/>
  <c r="D70" i="19"/>
  <c r="D69" i="19"/>
  <c r="AB68" i="19"/>
  <c r="Z68" i="19"/>
  <c r="X68" i="19"/>
  <c r="V68" i="19"/>
  <c r="T68" i="19"/>
  <c r="R68" i="19"/>
  <c r="P68" i="19"/>
  <c r="N68" i="19"/>
  <c r="L68" i="19"/>
  <c r="J68" i="19"/>
  <c r="H68" i="19"/>
  <c r="F68" i="19"/>
  <c r="D67" i="19"/>
  <c r="D66" i="19"/>
  <c r="D65" i="19"/>
  <c r="D64" i="19"/>
  <c r="D63" i="19"/>
  <c r="D62" i="19"/>
  <c r="D61" i="19"/>
  <c r="AB60" i="19"/>
  <c r="Z60" i="19"/>
  <c r="Z58" i="19" s="1"/>
  <c r="X60" i="19"/>
  <c r="V60" i="19"/>
  <c r="T60" i="19"/>
  <c r="R60" i="19"/>
  <c r="P60" i="19"/>
  <c r="N60" i="19"/>
  <c r="L60" i="19"/>
  <c r="J60" i="19"/>
  <c r="H60" i="19"/>
  <c r="F60" i="19"/>
  <c r="R58" i="19"/>
  <c r="AB42" i="19"/>
  <c r="AA42" i="19"/>
  <c r="Z42" i="19"/>
  <c r="Y42" i="19"/>
  <c r="X42" i="19"/>
  <c r="W42" i="19"/>
  <c r="V42" i="19"/>
  <c r="U42" i="19"/>
  <c r="T42" i="19"/>
  <c r="S42" i="19"/>
  <c r="R42" i="19"/>
  <c r="Q42" i="19"/>
  <c r="P42" i="19"/>
  <c r="O42" i="19"/>
  <c r="N42" i="19"/>
  <c r="M42" i="19"/>
  <c r="L42" i="19"/>
  <c r="K42" i="19"/>
  <c r="J42" i="19"/>
  <c r="I42" i="19"/>
  <c r="H42" i="19"/>
  <c r="G42" i="19"/>
  <c r="F42" i="19"/>
  <c r="AB41" i="19"/>
  <c r="AA41" i="19"/>
  <c r="Z41" i="19"/>
  <c r="Y41" i="19"/>
  <c r="X41" i="19"/>
  <c r="W41" i="19"/>
  <c r="V41" i="19"/>
  <c r="U41" i="19"/>
  <c r="T41" i="19"/>
  <c r="S41" i="19"/>
  <c r="R41" i="19"/>
  <c r="Q41" i="19"/>
  <c r="P41" i="19"/>
  <c r="O41" i="19"/>
  <c r="N41" i="19"/>
  <c r="M41" i="19"/>
  <c r="L41" i="19"/>
  <c r="K41" i="19"/>
  <c r="J41" i="19"/>
  <c r="I41" i="19"/>
  <c r="H41" i="19"/>
  <c r="G41" i="19"/>
  <c r="F41" i="19"/>
  <c r="AB40" i="19"/>
  <c r="AA40" i="19"/>
  <c r="Z40" i="19"/>
  <c r="Y40" i="19"/>
  <c r="X40" i="19"/>
  <c r="W40" i="19"/>
  <c r="V40" i="19"/>
  <c r="U40" i="19"/>
  <c r="T40" i="19"/>
  <c r="S40" i="19"/>
  <c r="R40" i="19"/>
  <c r="Q40" i="19"/>
  <c r="P40" i="19"/>
  <c r="O40" i="19"/>
  <c r="N40" i="19"/>
  <c r="M40" i="19"/>
  <c r="L40" i="19"/>
  <c r="K40" i="19"/>
  <c r="J40" i="19"/>
  <c r="I40" i="19"/>
  <c r="H40" i="19"/>
  <c r="G40" i="19"/>
  <c r="F40" i="19"/>
  <c r="AB39" i="19"/>
  <c r="AA39" i="19"/>
  <c r="Z39" i="19"/>
  <c r="Y39" i="19"/>
  <c r="X39" i="19"/>
  <c r="W39" i="19"/>
  <c r="V39" i="19"/>
  <c r="V38" i="19" s="1"/>
  <c r="U39" i="19"/>
  <c r="T39" i="19"/>
  <c r="S39" i="19"/>
  <c r="R39" i="19"/>
  <c r="Q39" i="19"/>
  <c r="P39" i="19"/>
  <c r="O39" i="19"/>
  <c r="N39" i="19"/>
  <c r="M39" i="19"/>
  <c r="L39" i="19"/>
  <c r="K39" i="19"/>
  <c r="J39" i="19"/>
  <c r="J38" i="19" s="1"/>
  <c r="I39" i="19"/>
  <c r="H39" i="19"/>
  <c r="G39" i="19"/>
  <c r="F39" i="19"/>
  <c r="T38" i="19"/>
  <c r="R38" i="19"/>
  <c r="AB37" i="19"/>
  <c r="AA37" i="19"/>
  <c r="Z37" i="19"/>
  <c r="Y37" i="19"/>
  <c r="X37" i="19"/>
  <c r="W37" i="19"/>
  <c r="V37" i="19"/>
  <c r="U37" i="19"/>
  <c r="T37" i="19"/>
  <c r="S37" i="19"/>
  <c r="R37" i="19"/>
  <c r="Q37" i="19"/>
  <c r="P37" i="19"/>
  <c r="O37" i="19"/>
  <c r="N37" i="19"/>
  <c r="M37" i="19"/>
  <c r="L37" i="19"/>
  <c r="K37" i="19"/>
  <c r="J37" i="19"/>
  <c r="I37" i="19"/>
  <c r="H37" i="19"/>
  <c r="G37" i="19"/>
  <c r="F37" i="19"/>
  <c r="AB36" i="19"/>
  <c r="AA36" i="19"/>
  <c r="Z36" i="19"/>
  <c r="Y36" i="19"/>
  <c r="X36" i="19"/>
  <c r="W36" i="19"/>
  <c r="V36" i="19"/>
  <c r="U36" i="19"/>
  <c r="T36" i="19"/>
  <c r="S36" i="19"/>
  <c r="R36" i="19"/>
  <c r="Q36" i="19"/>
  <c r="P36" i="19"/>
  <c r="O36" i="19"/>
  <c r="N36" i="19"/>
  <c r="M36" i="19"/>
  <c r="L36" i="19"/>
  <c r="K36" i="19"/>
  <c r="J36" i="19"/>
  <c r="I36" i="19"/>
  <c r="H36" i="19"/>
  <c r="G36" i="19"/>
  <c r="F36" i="19"/>
  <c r="AB35" i="19"/>
  <c r="AA35" i="19"/>
  <c r="Z35" i="19"/>
  <c r="Z34" i="19" s="1"/>
  <c r="Y35" i="19"/>
  <c r="X35" i="19"/>
  <c r="W35" i="19"/>
  <c r="V35" i="19"/>
  <c r="V34" i="19" s="1"/>
  <c r="U35" i="19"/>
  <c r="T35" i="19"/>
  <c r="T34" i="19" s="1"/>
  <c r="S35" i="19"/>
  <c r="R35" i="19"/>
  <c r="R34" i="19" s="1"/>
  <c r="Q35" i="19"/>
  <c r="P35" i="19"/>
  <c r="O35" i="19"/>
  <c r="N35" i="19"/>
  <c r="N34" i="19" s="1"/>
  <c r="M35" i="19"/>
  <c r="L35" i="19"/>
  <c r="K35" i="19"/>
  <c r="J35" i="19"/>
  <c r="J34" i="19" s="1"/>
  <c r="I35" i="19"/>
  <c r="H35" i="19"/>
  <c r="H34" i="19" s="1"/>
  <c r="G35" i="19"/>
  <c r="F35" i="19"/>
  <c r="AB33" i="19"/>
  <c r="AA33" i="19"/>
  <c r="Z33" i="19"/>
  <c r="Y33" i="19"/>
  <c r="X33" i="19"/>
  <c r="W33" i="19"/>
  <c r="V33" i="19"/>
  <c r="U33" i="19"/>
  <c r="T33" i="19"/>
  <c r="S33" i="19"/>
  <c r="R33" i="19"/>
  <c r="Q33" i="19"/>
  <c r="P33" i="19"/>
  <c r="O33" i="19"/>
  <c r="N33" i="19"/>
  <c r="M33" i="19"/>
  <c r="L33" i="19"/>
  <c r="K33" i="19"/>
  <c r="J33" i="19"/>
  <c r="I33" i="19"/>
  <c r="H33" i="19"/>
  <c r="G33" i="19"/>
  <c r="F33" i="19"/>
  <c r="AB32" i="19"/>
  <c r="AA32" i="19"/>
  <c r="Z32" i="19"/>
  <c r="Y32" i="19"/>
  <c r="X32" i="19"/>
  <c r="W32" i="19"/>
  <c r="V32" i="19"/>
  <c r="U32" i="19"/>
  <c r="T32" i="19"/>
  <c r="S32" i="19"/>
  <c r="R32" i="19"/>
  <c r="Q32" i="19"/>
  <c r="P32" i="19"/>
  <c r="O32" i="19"/>
  <c r="N32" i="19"/>
  <c r="M32" i="19"/>
  <c r="L32" i="19"/>
  <c r="K32" i="19"/>
  <c r="J32" i="19"/>
  <c r="I32" i="19"/>
  <c r="H32" i="19"/>
  <c r="G32" i="19"/>
  <c r="F32" i="19"/>
  <c r="AB31" i="19"/>
  <c r="AA31" i="19"/>
  <c r="Z31" i="19"/>
  <c r="Y31" i="19"/>
  <c r="X31" i="19"/>
  <c r="W31" i="19"/>
  <c r="V31" i="19"/>
  <c r="U31" i="19"/>
  <c r="T31" i="19"/>
  <c r="S31" i="19"/>
  <c r="R31" i="19"/>
  <c r="Q31" i="19"/>
  <c r="P31" i="19"/>
  <c r="O31" i="19"/>
  <c r="N31" i="19"/>
  <c r="M31" i="19"/>
  <c r="L31" i="19"/>
  <c r="K31" i="19"/>
  <c r="J31" i="19"/>
  <c r="I31" i="19"/>
  <c r="H31" i="19"/>
  <c r="G31" i="19"/>
  <c r="F31" i="19"/>
  <c r="AB30" i="19"/>
  <c r="AB29" i="19" s="1"/>
  <c r="AA30" i="19"/>
  <c r="Z30" i="19"/>
  <c r="Y30" i="19"/>
  <c r="X30" i="19"/>
  <c r="W30" i="19"/>
  <c r="V30" i="19"/>
  <c r="U30" i="19"/>
  <c r="T30" i="19"/>
  <c r="S30" i="19"/>
  <c r="R30" i="19"/>
  <c r="Q30" i="19"/>
  <c r="P30" i="19"/>
  <c r="O30" i="19"/>
  <c r="N30" i="19"/>
  <c r="M30" i="19"/>
  <c r="L30" i="19"/>
  <c r="K30" i="19"/>
  <c r="J30" i="19"/>
  <c r="I30" i="19"/>
  <c r="H30" i="19"/>
  <c r="G30" i="19"/>
  <c r="F30" i="19"/>
  <c r="R29" i="19"/>
  <c r="P29" i="19"/>
  <c r="AB28" i="19"/>
  <c r="AA28" i="19"/>
  <c r="Z28" i="19"/>
  <c r="Y28" i="19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AB27" i="19"/>
  <c r="AA27" i="19"/>
  <c r="Z27" i="19"/>
  <c r="Y27" i="19"/>
  <c r="X27" i="19"/>
  <c r="W27" i="19"/>
  <c r="V27" i="19"/>
  <c r="U27" i="19"/>
  <c r="T27" i="19"/>
  <c r="S27" i="19"/>
  <c r="R27" i="19"/>
  <c r="Q27" i="19"/>
  <c r="P27" i="19"/>
  <c r="O27" i="19"/>
  <c r="N27" i="19"/>
  <c r="M27" i="19"/>
  <c r="L27" i="19"/>
  <c r="K27" i="19"/>
  <c r="J27" i="19"/>
  <c r="I27" i="19"/>
  <c r="H27" i="19"/>
  <c r="G27" i="19"/>
  <c r="F27" i="19"/>
  <c r="AB26" i="19"/>
  <c r="AA26" i="19"/>
  <c r="Z26" i="19"/>
  <c r="Y26" i="19"/>
  <c r="X26" i="19"/>
  <c r="W26" i="19"/>
  <c r="V26" i="19"/>
  <c r="U26" i="19"/>
  <c r="T26" i="19"/>
  <c r="S26" i="19"/>
  <c r="R26" i="19"/>
  <c r="Q26" i="19"/>
  <c r="P26" i="19"/>
  <c r="O26" i="19"/>
  <c r="N26" i="19"/>
  <c r="M26" i="19"/>
  <c r="L26" i="19"/>
  <c r="K26" i="19"/>
  <c r="J26" i="19"/>
  <c r="I26" i="19"/>
  <c r="H26" i="19"/>
  <c r="G26" i="19"/>
  <c r="F26" i="19"/>
  <c r="AB25" i="19"/>
  <c r="AA25" i="19"/>
  <c r="Z25" i="19"/>
  <c r="Y25" i="19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AB24" i="19"/>
  <c r="AA24" i="19"/>
  <c r="Z24" i="19"/>
  <c r="Y24" i="19"/>
  <c r="X24" i="19"/>
  <c r="W24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AB23" i="19"/>
  <c r="AA23" i="19"/>
  <c r="Z23" i="19"/>
  <c r="Y23" i="19"/>
  <c r="X23" i="19"/>
  <c r="W23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F23" i="19"/>
  <c r="AB22" i="19"/>
  <c r="AA22" i="19"/>
  <c r="Z22" i="19"/>
  <c r="Y22" i="19"/>
  <c r="X22" i="19"/>
  <c r="W22" i="19"/>
  <c r="V22" i="19"/>
  <c r="U22" i="19"/>
  <c r="T22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F22" i="19"/>
  <c r="AB21" i="19"/>
  <c r="AA21" i="19"/>
  <c r="Z21" i="19"/>
  <c r="Y21" i="19"/>
  <c r="X21" i="19"/>
  <c r="W21" i="19"/>
  <c r="V21" i="19"/>
  <c r="U21" i="19"/>
  <c r="T21" i="19"/>
  <c r="S21" i="19"/>
  <c r="R21" i="19"/>
  <c r="Q21" i="19"/>
  <c r="P21" i="19"/>
  <c r="O21" i="19"/>
  <c r="N21" i="19"/>
  <c r="M21" i="19"/>
  <c r="L21" i="19"/>
  <c r="K21" i="19"/>
  <c r="I21" i="19"/>
  <c r="H21" i="19"/>
  <c r="G21" i="19"/>
  <c r="F21" i="19"/>
  <c r="AB20" i="19"/>
  <c r="AA20" i="19"/>
  <c r="Z20" i="19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AB18" i="19"/>
  <c r="AA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AB17" i="19"/>
  <c r="AA17" i="19"/>
  <c r="Z17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AB15" i="19"/>
  <c r="AA15" i="19"/>
  <c r="Z15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AB14" i="19"/>
  <c r="AA14" i="19"/>
  <c r="Z14" i="19"/>
  <c r="Y14" i="19"/>
  <c r="X14" i="19"/>
  <c r="W14" i="19"/>
  <c r="V14" i="19"/>
  <c r="U14" i="19"/>
  <c r="T14" i="19"/>
  <c r="S14" i="19"/>
  <c r="R14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AB13" i="19"/>
  <c r="AA13" i="19"/>
  <c r="Z13" i="19"/>
  <c r="Y13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AB12" i="19"/>
  <c r="AA12" i="19"/>
  <c r="Z12" i="19"/>
  <c r="Y12" i="19"/>
  <c r="X12" i="19"/>
  <c r="W12" i="19"/>
  <c r="V12" i="19"/>
  <c r="U12" i="19"/>
  <c r="T12" i="19"/>
  <c r="T11" i="19" s="1"/>
  <c r="S12" i="19"/>
  <c r="R12" i="19"/>
  <c r="R11" i="19" s="1"/>
  <c r="Q12" i="19"/>
  <c r="P12" i="19"/>
  <c r="O12" i="19"/>
  <c r="N12" i="19"/>
  <c r="N11" i="19" s="1"/>
  <c r="M12" i="19"/>
  <c r="L12" i="19"/>
  <c r="K12" i="19"/>
  <c r="J12" i="19"/>
  <c r="I12" i="19"/>
  <c r="H12" i="19"/>
  <c r="G12" i="19"/>
  <c r="F12" i="19"/>
  <c r="F11" i="19" s="1"/>
  <c r="J169" i="6"/>
  <c r="J167" i="6"/>
  <c r="J165" i="6"/>
  <c r="J163" i="6"/>
  <c r="J161" i="6"/>
  <c r="J159" i="6"/>
  <c r="J157" i="6"/>
  <c r="J155" i="6"/>
  <c r="J153" i="6"/>
  <c r="J151" i="6"/>
  <c r="J149" i="6"/>
  <c r="J147" i="6"/>
  <c r="D169" i="6"/>
  <c r="D167" i="6"/>
  <c r="D165" i="6"/>
  <c r="D163" i="6"/>
  <c r="D161" i="6"/>
  <c r="D159" i="6"/>
  <c r="D157" i="6"/>
  <c r="D155" i="6"/>
  <c r="D153" i="6"/>
  <c r="D151" i="6"/>
  <c r="D149" i="6"/>
  <c r="D147" i="6"/>
  <c r="J125" i="6"/>
  <c r="J123" i="6"/>
  <c r="J121" i="6"/>
  <c r="J119" i="6"/>
  <c r="J117" i="6"/>
  <c r="J115" i="6"/>
  <c r="J113" i="6"/>
  <c r="J111" i="6"/>
  <c r="J109" i="6"/>
  <c r="J107" i="6"/>
  <c r="J105" i="6"/>
  <c r="J103" i="6"/>
  <c r="D125" i="6"/>
  <c r="D123" i="6"/>
  <c r="D121" i="6"/>
  <c r="D119" i="6"/>
  <c r="D117" i="6"/>
  <c r="D115" i="6"/>
  <c r="D113" i="6"/>
  <c r="D111" i="6"/>
  <c r="D109" i="6"/>
  <c r="D107" i="6"/>
  <c r="D105" i="6"/>
  <c r="D103" i="6"/>
  <c r="J81" i="6"/>
  <c r="J79" i="6"/>
  <c r="J77" i="6"/>
  <c r="J75" i="6"/>
  <c r="J73" i="6"/>
  <c r="J71" i="6"/>
  <c r="J69" i="6"/>
  <c r="J67" i="6"/>
  <c r="J65" i="6"/>
  <c r="J63" i="6"/>
  <c r="J61" i="6"/>
  <c r="J59" i="6"/>
  <c r="D81" i="6"/>
  <c r="D79" i="6"/>
  <c r="D77" i="6"/>
  <c r="D75" i="6"/>
  <c r="D73" i="6"/>
  <c r="D71" i="6"/>
  <c r="D69" i="6"/>
  <c r="D67" i="6"/>
  <c r="D65" i="6"/>
  <c r="D63" i="6"/>
  <c r="D61" i="6"/>
  <c r="D59" i="6"/>
  <c r="N145" i="6"/>
  <c r="L145" i="6"/>
  <c r="J145" i="6" s="1"/>
  <c r="H145" i="6"/>
  <c r="F145" i="6"/>
  <c r="D145" i="6"/>
  <c r="N101" i="6"/>
  <c r="L101" i="6"/>
  <c r="J101" i="6" s="1"/>
  <c r="H101" i="6"/>
  <c r="F101" i="6"/>
  <c r="D101" i="6"/>
  <c r="N57" i="6"/>
  <c r="L57" i="6"/>
  <c r="H57" i="6"/>
  <c r="F57" i="6"/>
  <c r="D57" i="6"/>
  <c r="J37" i="6"/>
  <c r="J35" i="6"/>
  <c r="J33" i="6"/>
  <c r="J31" i="6"/>
  <c r="J29" i="6"/>
  <c r="J27" i="6"/>
  <c r="J25" i="6"/>
  <c r="J23" i="6"/>
  <c r="J21" i="6"/>
  <c r="J19" i="6"/>
  <c r="J17" i="6"/>
  <c r="J15" i="6"/>
  <c r="D15" i="6"/>
  <c r="D17" i="6"/>
  <c r="D19" i="6"/>
  <c r="D21" i="6"/>
  <c r="D23" i="6"/>
  <c r="D25" i="6"/>
  <c r="D27" i="6"/>
  <c r="D29" i="6"/>
  <c r="D31" i="6"/>
  <c r="D33" i="6"/>
  <c r="D35" i="6"/>
  <c r="D37" i="6"/>
  <c r="N13" i="6"/>
  <c r="L13" i="6"/>
  <c r="H13" i="6"/>
  <c r="F13" i="6"/>
  <c r="D13" i="6" s="1"/>
  <c r="D7" i="6"/>
  <c r="B2" i="6" s="1"/>
  <c r="B46" i="6" s="1"/>
  <c r="B90" i="6" s="1"/>
  <c r="B134" i="6" s="1"/>
  <c r="J7" i="6"/>
  <c r="D51" i="6"/>
  <c r="J51" i="6"/>
  <c r="D95" i="6"/>
  <c r="J95" i="6"/>
  <c r="D139" i="6"/>
  <c r="N64" i="3"/>
  <c r="L64" i="3"/>
  <c r="N91" i="3"/>
  <c r="L91" i="3"/>
  <c r="J91" i="3" s="1"/>
  <c r="N87" i="3"/>
  <c r="L87" i="3"/>
  <c r="J87" i="3" s="1"/>
  <c r="N82" i="3"/>
  <c r="L82" i="3"/>
  <c r="N72" i="3"/>
  <c r="L72" i="3"/>
  <c r="J95" i="3"/>
  <c r="J94" i="3"/>
  <c r="J93" i="3"/>
  <c r="J92" i="3"/>
  <c r="J90" i="3"/>
  <c r="J89" i="3"/>
  <c r="J88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N40" i="3"/>
  <c r="L40" i="3"/>
  <c r="N36" i="3"/>
  <c r="L36" i="3"/>
  <c r="N31" i="3"/>
  <c r="L31" i="3"/>
  <c r="N21" i="3"/>
  <c r="L21" i="3"/>
  <c r="N13" i="3"/>
  <c r="N11" i="3" s="1"/>
  <c r="L13" i="3"/>
  <c r="L11" i="3" s="1"/>
  <c r="J11" i="3"/>
  <c r="J15" i="3"/>
  <c r="J16" i="3"/>
  <c r="J17" i="3"/>
  <c r="J18" i="3"/>
  <c r="J19" i="3"/>
  <c r="J20" i="3"/>
  <c r="J22" i="3"/>
  <c r="J23" i="3"/>
  <c r="J24" i="3"/>
  <c r="J25" i="3"/>
  <c r="J26" i="3"/>
  <c r="J27" i="3"/>
  <c r="J28" i="3"/>
  <c r="J29" i="3"/>
  <c r="J30" i="3"/>
  <c r="J32" i="3"/>
  <c r="J33" i="3"/>
  <c r="J34" i="3"/>
  <c r="J35" i="3"/>
  <c r="J37" i="3"/>
  <c r="J38" i="3"/>
  <c r="J39" i="3"/>
  <c r="J41" i="3"/>
  <c r="J42" i="3"/>
  <c r="J43" i="3"/>
  <c r="J44" i="3"/>
  <c r="J14" i="3"/>
  <c r="L62" i="3" l="1"/>
  <c r="N62" i="3"/>
  <c r="J13" i="6"/>
  <c r="AB11" i="19"/>
  <c r="P58" i="19"/>
  <c r="T58" i="19"/>
  <c r="D117" i="19"/>
  <c r="Z107" i="19"/>
  <c r="L107" i="19"/>
  <c r="D136" i="19"/>
  <c r="H62" i="3"/>
  <c r="J82" i="13"/>
  <c r="N62" i="13"/>
  <c r="L62" i="13"/>
  <c r="J62" i="13" s="1"/>
  <c r="D91" i="13"/>
  <c r="F62" i="13"/>
  <c r="H62" i="13"/>
  <c r="D62" i="13" s="1"/>
  <c r="D64" i="13"/>
  <c r="N11" i="13"/>
  <c r="J11" i="13" s="1"/>
  <c r="J21" i="13"/>
  <c r="D11" i="13"/>
  <c r="D31" i="13"/>
  <c r="D13" i="13"/>
  <c r="J13" i="13"/>
  <c r="F62" i="3"/>
  <c r="D62" i="3" s="1"/>
  <c r="H11" i="3"/>
  <c r="F11" i="3"/>
  <c r="D11" i="3" s="1"/>
  <c r="L38" i="19"/>
  <c r="X38" i="19"/>
  <c r="AB38" i="19"/>
  <c r="F38" i="19"/>
  <c r="L34" i="19"/>
  <c r="D132" i="19"/>
  <c r="T107" i="19"/>
  <c r="P34" i="19"/>
  <c r="AB34" i="19"/>
  <c r="D35" i="19"/>
  <c r="D127" i="19"/>
  <c r="V29" i="19"/>
  <c r="AB107" i="19"/>
  <c r="T29" i="19"/>
  <c r="L29" i="19"/>
  <c r="X29" i="19"/>
  <c r="H107" i="19"/>
  <c r="J29" i="19"/>
  <c r="H29" i="19"/>
  <c r="V107" i="19"/>
  <c r="X107" i="19"/>
  <c r="H19" i="19"/>
  <c r="T19" i="19"/>
  <c r="J19" i="19"/>
  <c r="L19" i="19"/>
  <c r="X19" i="19"/>
  <c r="R19" i="19"/>
  <c r="Z11" i="19"/>
  <c r="J107" i="19"/>
  <c r="R107" i="19"/>
  <c r="D109" i="19"/>
  <c r="N107" i="19"/>
  <c r="L11" i="19"/>
  <c r="P107" i="19"/>
  <c r="P38" i="19"/>
  <c r="N38" i="19"/>
  <c r="Z38" i="19"/>
  <c r="H38" i="19"/>
  <c r="D42" i="19"/>
  <c r="D87" i="19"/>
  <c r="D41" i="19"/>
  <c r="D40" i="19"/>
  <c r="D37" i="19"/>
  <c r="D36" i="19"/>
  <c r="X34" i="19"/>
  <c r="D83" i="19"/>
  <c r="D78" i="19"/>
  <c r="N29" i="19"/>
  <c r="Z29" i="19"/>
  <c r="D33" i="19"/>
  <c r="D32" i="19"/>
  <c r="D31" i="19"/>
  <c r="V58" i="19"/>
  <c r="D30" i="19"/>
  <c r="V19" i="19"/>
  <c r="D28" i="19"/>
  <c r="D27" i="19"/>
  <c r="N19" i="19"/>
  <c r="Z19" i="19"/>
  <c r="D26" i="19"/>
  <c r="N58" i="19"/>
  <c r="D25" i="19"/>
  <c r="P19" i="19"/>
  <c r="AB19" i="19"/>
  <c r="AB9" i="19" s="1"/>
  <c r="D24" i="19"/>
  <c r="D23" i="19"/>
  <c r="D22" i="19"/>
  <c r="D21" i="19"/>
  <c r="X58" i="19"/>
  <c r="H11" i="19"/>
  <c r="H9" i="19" s="1"/>
  <c r="D60" i="19"/>
  <c r="J11" i="19"/>
  <c r="V11" i="19"/>
  <c r="D18" i="19"/>
  <c r="D17" i="19"/>
  <c r="AB58" i="19"/>
  <c r="X11" i="19"/>
  <c r="D16" i="19"/>
  <c r="R9" i="19"/>
  <c r="D15" i="19"/>
  <c r="D14" i="19"/>
  <c r="D13" i="19"/>
  <c r="L58" i="19"/>
  <c r="D12" i="19"/>
  <c r="H58" i="19"/>
  <c r="J58" i="19"/>
  <c r="T9" i="19"/>
  <c r="D20" i="19"/>
  <c r="D68" i="19"/>
  <c r="F29" i="19"/>
  <c r="F107" i="19"/>
  <c r="F34" i="19"/>
  <c r="D34" i="19" s="1"/>
  <c r="D39" i="19"/>
  <c r="P11" i="19"/>
  <c r="F58" i="19"/>
  <c r="J57" i="6"/>
  <c r="J40" i="3"/>
  <c r="J36" i="3"/>
  <c r="J31" i="3"/>
  <c r="J21" i="3"/>
  <c r="J13" i="3"/>
  <c r="D38" i="19" l="1"/>
  <c r="J62" i="3"/>
  <c r="X9" i="19"/>
  <c r="J9" i="19"/>
  <c r="V9" i="19"/>
  <c r="P9" i="19"/>
  <c r="D19" i="19"/>
  <c r="L9" i="19"/>
  <c r="D107" i="19"/>
  <c r="Z9" i="19"/>
  <c r="N9" i="19"/>
  <c r="D58" i="19"/>
  <c r="F9" i="19"/>
  <c r="D9" i="19" s="1"/>
  <c r="D29" i="19"/>
  <c r="D11" i="19"/>
</calcChain>
</file>

<file path=xl/sharedStrings.xml><?xml version="1.0" encoding="utf-8"?>
<sst xmlns="http://schemas.openxmlformats.org/spreadsheetml/2006/main" count="1834" uniqueCount="225">
  <si>
    <t>6. Movimentação internacional de passageiros
em aeroportos do Brasil</t>
  </si>
  <si>
    <t xml:space="preserve"> </t>
  </si>
  <si>
    <t>6 - Movimentação internacional de passageiros em aeroportos do Brasil</t>
  </si>
  <si>
    <t>Ano</t>
  </si>
  <si>
    <t>Embarques de passageiros</t>
  </si>
  <si>
    <t>Desembarques de passageiros</t>
  </si>
  <si>
    <t>Total</t>
  </si>
  <si>
    <t>Tipos de voos</t>
  </si>
  <si>
    <t>Regulares</t>
  </si>
  <si>
    <t>Não regulares</t>
  </si>
  <si>
    <t>Fonte: Agência Nacional de Aviação Civil - ANAC</t>
  </si>
  <si>
    <t>Notas:  1. Os dados incluem embarques e desembarques de passageiros residentes e não-residentes no Brasil.</t>
  </si>
  <si>
    <t xml:space="preserve">           2. Informações a partir de 2011 atualizadas conforme dados disponibilizados pela ANAC.</t>
  </si>
  <si>
    <t>Grandes Regiões e Unidades da Federação</t>
  </si>
  <si>
    <t>Brasil</t>
  </si>
  <si>
    <t xml:space="preserve">          Norte</t>
  </si>
  <si>
    <t>Acre</t>
  </si>
  <si>
    <t>Amapá</t>
  </si>
  <si>
    <t>Amazonas</t>
  </si>
  <si>
    <t>Pará</t>
  </si>
  <si>
    <t>Rondônia</t>
  </si>
  <si>
    <t>Roraima</t>
  </si>
  <si>
    <t>Tocantins</t>
  </si>
  <si>
    <t xml:space="preserve">           Nordeste</t>
  </si>
  <si>
    <t>Alagoas</t>
  </si>
  <si>
    <t>Bahia</t>
  </si>
  <si>
    <t>Ceará</t>
  </si>
  <si>
    <t>Maranhão</t>
  </si>
  <si>
    <t>Paraíba</t>
  </si>
  <si>
    <t>Pernambuco</t>
  </si>
  <si>
    <t>Piauí</t>
  </si>
  <si>
    <t>Rio Grande do Norte</t>
  </si>
  <si>
    <t>Sergipe</t>
  </si>
  <si>
    <t xml:space="preserve">           Sudeste</t>
  </si>
  <si>
    <t>Espírito Santo</t>
  </si>
  <si>
    <t>Minas Gerais</t>
  </si>
  <si>
    <t>Rio de Janeiro</t>
  </si>
  <si>
    <t>São Paulo</t>
  </si>
  <si>
    <t xml:space="preserve">           Sul</t>
  </si>
  <si>
    <t>Paraná</t>
  </si>
  <si>
    <t>Rio Grande do Sul</t>
  </si>
  <si>
    <t>Santa Catarina</t>
  </si>
  <si>
    <t xml:space="preserve">           Centro-Oeste</t>
  </si>
  <si>
    <t>Distrito Federal</t>
  </si>
  <si>
    <t>Goiás</t>
  </si>
  <si>
    <t>Mato Grosso</t>
  </si>
  <si>
    <t>Mato Grosso do Sul</t>
  </si>
  <si>
    <t>Fonte:  Agência Nacional de Aviação Civil - ANAC</t>
  </si>
  <si>
    <t>6.4 - Embarques e desembarques internacionais de passageiros em aeroportos, por tipos de voos, segundo Grandes Regiões, Unidades da Federação e aeroportos - 2019</t>
  </si>
  <si>
    <t>Grandes Regiões, Unidades da Federação e aeroportos</t>
  </si>
  <si>
    <t>Internacional de Cruzeiro do Sul</t>
  </si>
  <si>
    <t>Internacional de Rio Branco / Presidente Médici</t>
  </si>
  <si>
    <t>Internacional de Macapá</t>
  </si>
  <si>
    <t>Barcelos</t>
  </si>
  <si>
    <t>Borba</t>
  </si>
  <si>
    <t>Carauari</t>
  </si>
  <si>
    <t>Coari</t>
  </si>
  <si>
    <t>Internacional Manaus / Eduardo Gomes</t>
  </si>
  <si>
    <t>Eirunepé</t>
  </si>
  <si>
    <t>Fonte Boa</t>
  </si>
  <si>
    <t>Humaitá / Francisco Correa da Cruz</t>
  </si>
  <si>
    <t>Lábrea</t>
  </si>
  <si>
    <t>Manicoré</t>
  </si>
  <si>
    <t>Maués</t>
  </si>
  <si>
    <t>Boca do Acre / Novo Campo</t>
  </si>
  <si>
    <t>Parintins</t>
  </si>
  <si>
    <t>São Gabriel da Cachoeira</t>
  </si>
  <si>
    <t>Internacional de Tabatinga</t>
  </si>
  <si>
    <t>Tefé</t>
  </si>
  <si>
    <t>Altamira</t>
  </si>
  <si>
    <t>Carajás</t>
  </si>
  <si>
    <t>Conceição do Araguaia</t>
  </si>
  <si>
    <t>Internacional de Belém / Val de Cans</t>
  </si>
  <si>
    <t>Itaituba</t>
  </si>
  <si>
    <t>Marabá / João Correa da Rocha</t>
  </si>
  <si>
    <t>Santarém / Maestro Wilson Fonseca</t>
  </si>
  <si>
    <t>Almeirim / Monte Dourado</t>
  </si>
  <si>
    <t>Ourilândia do Norte</t>
  </si>
  <si>
    <t>Redenção</t>
  </si>
  <si>
    <t>Oriximiná / Trombetas</t>
  </si>
  <si>
    <t>Tucuruí</t>
  </si>
  <si>
    <t>Cacoal</t>
  </si>
  <si>
    <t>Internacional de Porto Velho / Gov. Jorge Teixeira de Oliveira</t>
  </si>
  <si>
    <t>Ji-Paraná</t>
  </si>
  <si>
    <t>Vilhena</t>
  </si>
  <si>
    <t>Internacional de Boa Vista / Atlas Brasil Cantanhede</t>
  </si>
  <si>
    <t>Araguaína</t>
  </si>
  <si>
    <t>Palmas / Brigadeiro Lysias Rodrigues</t>
  </si>
  <si>
    <t xml:space="preserve">          Nordeste</t>
  </si>
  <si>
    <t>Internacional de Maceió / Zumbi dos Palmares</t>
  </si>
  <si>
    <t>Ilhéus / Jorge Amado</t>
  </si>
  <si>
    <t>Barreiras</t>
  </si>
  <si>
    <t>Internacional de Salvador / Dep. Luís Eduardo Magalhães</t>
  </si>
  <si>
    <t>Lençóis / Horácio de Mattos</t>
  </si>
  <si>
    <t>Paulo Afonso</t>
  </si>
  <si>
    <t>Vitória da Conquista / Pedro Otacílio Figueiredo</t>
  </si>
  <si>
    <t>Porto Seguro</t>
  </si>
  <si>
    <t>Teixeira de Freitas</t>
  </si>
  <si>
    <t>Valença</t>
  </si>
  <si>
    <t>Juazeiro do Norte / Orlando Bezerra de Menezes</t>
  </si>
  <si>
    <t>Internacional Fortaleza / Pinto Martins</t>
  </si>
  <si>
    <t>Carolina / Brigadeiro Lysias Augusto Rodrigues</t>
  </si>
  <si>
    <t>Internacional de São Luís / Marechal Cunha Machado</t>
  </si>
  <si>
    <t>Imperatriz / Prefeito Renato Moreira</t>
  </si>
  <si>
    <t>Internacional de João Pessoa / Presidente Castro Pinto</t>
  </si>
  <si>
    <t>Internacional Campina Grande / Presidente João Suassuna</t>
  </si>
  <si>
    <t>Fernando de Noronha</t>
  </si>
  <si>
    <t>Internacional de Recife-Guararapes / Gilberto Freyre</t>
  </si>
  <si>
    <t>Petrolina / Senador Nilo Coelho</t>
  </si>
  <si>
    <t>Internacional de Parnaíba / Prefeito Dr. João Silva Filho</t>
  </si>
  <si>
    <t>Teresina / Senador Petrônio Portella</t>
  </si>
  <si>
    <r>
      <t>Internacional de São Gonçalo do Amarante / Governador Aluízio Alves</t>
    </r>
    <r>
      <rPr>
        <vertAlign val="superscript"/>
        <sz val="10"/>
        <rFont val="Work Sans"/>
      </rPr>
      <t>3</t>
    </r>
  </si>
  <si>
    <t>Aracaju / Santa Maria</t>
  </si>
  <si>
    <t>(Conclusão)</t>
  </si>
  <si>
    <t xml:space="preserve">          Sudeste</t>
  </si>
  <si>
    <t>Vitória / Eurico de Aguiar Salles</t>
  </si>
  <si>
    <t>Divinópolis / Brigadeiro Antônio Cabral</t>
  </si>
  <si>
    <t>Governador Valadares / Coronel Altino Machado</t>
  </si>
  <si>
    <t>Juiz De Fora / Francisco de Assis</t>
  </si>
  <si>
    <t>Uberaba / Mario de Almeida Franco</t>
  </si>
  <si>
    <t>Monte Claros / Mário Ribeiro</t>
  </si>
  <si>
    <t>Belo Horizonte / Pampulha / Carlos Drumond de Andrade</t>
  </si>
  <si>
    <t>Patos de Minas</t>
  </si>
  <si>
    <t>Goianá / Regional da Zona da Mata</t>
  </si>
  <si>
    <t>Araxá / Romeu Zema</t>
  </si>
  <si>
    <t>Internacional de Confins / Tancredo Neves</t>
  </si>
  <si>
    <t>Uberlândia / Ten. Cel Aviador César Bombonato</t>
  </si>
  <si>
    <t>Santana do Paraíso / Usiminas</t>
  </si>
  <si>
    <t>Internacional do Rio de Janeiro / Galeão – Antonio Carlos Jobim</t>
  </si>
  <si>
    <t>Campos / Bartolomeu Lisandro</t>
  </si>
  <si>
    <t>Cabo Frio</t>
  </si>
  <si>
    <t>Macaé</t>
  </si>
  <si>
    <t>Rio de Janeiro / Santos Dumont</t>
  </si>
  <si>
    <t>Bauru - Arealva</t>
  </si>
  <si>
    <t>Internacional de São Paulo / Congonhas</t>
  </si>
  <si>
    <t>Araçatuba / Dario Guarita</t>
  </si>
  <si>
    <t>Marília / Frank Miloye Milenkovich</t>
  </si>
  <si>
    <t>Guarulhos / Governador André Franco Montoro</t>
  </si>
  <si>
    <t>Ribeirão Preto / Leite Lopes</t>
  </si>
  <si>
    <t>Presidente Prudente</t>
  </si>
  <si>
    <t>São José do Rio Preto / Professor Eriberto Manoel Reino</t>
  </si>
  <si>
    <t>São José dos Campos / Professor Urbano Ernesto Stumpf</t>
  </si>
  <si>
    <t>Campinas / Viracopos</t>
  </si>
  <si>
    <t xml:space="preserve">          Sul</t>
  </si>
  <si>
    <t>Internacional Curitiba / Afonso Pena</t>
  </si>
  <si>
    <t>Internacional de Foz do Iguaçu / Cataratas</t>
  </si>
  <si>
    <t>Cascavel / Coronel Adalberto Mendes da Silva</t>
  </si>
  <si>
    <t>Londrina / Governador José Richa</t>
  </si>
  <si>
    <t>Maringá / Sílvio Name Júnior</t>
  </si>
  <si>
    <t>Passo Fundo / Lauro Kurtz</t>
  </si>
  <si>
    <t>Internacional de Pelotas</t>
  </si>
  <si>
    <t>Caxias do Sul / Regional Hugo Cantergiani</t>
  </si>
  <si>
    <t>Internacional de Uruguaiana / Rubem Berta</t>
  </si>
  <si>
    <t>Internacional de Porto Alegre / Salgado Filho</t>
  </si>
  <si>
    <t>Santa Maria</t>
  </si>
  <si>
    <t>Internacional de Criciúma / Forqulinha</t>
  </si>
  <si>
    <t>Internacional de Florianópolis / Hercílio Luz</t>
  </si>
  <si>
    <t>Joinville / Lauro Carneiro de Loyola</t>
  </si>
  <si>
    <t>Internacional de Navegantes / Ministro Victor Konder</t>
  </si>
  <si>
    <t>Jaguaruna</t>
  </si>
  <si>
    <t>Chapecó / Serafin Enoss Bertaso</t>
  </si>
  <si>
    <t xml:space="preserve">          Centro-Oeste</t>
  </si>
  <si>
    <t xml:space="preserve">Internacional de Brasília / Juscelino Kubitschek </t>
  </si>
  <si>
    <t>Rio Verde/ General Leite de Castro</t>
  </si>
  <si>
    <t>Caldas Novas / Nelson Rodrigues Guimarães</t>
  </si>
  <si>
    <t>Goiânia / Santa Genoveva</t>
  </si>
  <si>
    <t>Internacional de Cuiabá / Marechal Rondon</t>
  </si>
  <si>
    <t>Alta Floresta / Piloto Osvaldo Marques Dias</t>
  </si>
  <si>
    <t>Sinop / Presidente João Batista Figueiredo</t>
  </si>
  <si>
    <t>Rondonópolis</t>
  </si>
  <si>
    <t>Bonito</t>
  </si>
  <si>
    <t>Internacional de Campo Grande</t>
  </si>
  <si>
    <t>Internacional de Corumbá</t>
  </si>
  <si>
    <t>Dourados</t>
  </si>
  <si>
    <t>Três Lagoas / Três Lagoas</t>
  </si>
  <si>
    <t>6.5 - Embarques e desembarques internacionais de passageiros em aeroportos, por tipos de voos, segundo Grandes Regiões, Unidades da Federação e aeroportos - 2020</t>
  </si>
  <si>
    <t>7. Desembarques internacionais de passageiros
em aeroportos do Brasil</t>
  </si>
  <si>
    <t>7 - Desembarques internacionais de passageiros em aeroportos do Brasil</t>
  </si>
  <si>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</si>
  <si>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</si>
  <si>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</si>
  <si>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</si>
  <si>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</si>
  <si>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</si>
  <si>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</si>
  <si>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</si>
  <si>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</si>
  <si>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</si>
  <si>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</si>
  <si>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</si>
  <si>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</si>
  <si>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Notas:  1. Os dados incluem desembarques de passageiros residentes e não-residentes no Brasil.</t>
  </si>
  <si>
    <t xml:space="preserve">           2. Informações a partir de 2013 atualizadas conforme dados disponibilizados pela ANAC.</t>
  </si>
  <si>
    <t>7.2 - Desembarques internacionais de passageiros de voos regulares e não regulares, segundo Grandes Regiões e Unidades da Federação - 2019</t>
  </si>
  <si>
    <t>Desembarques de passageiros de voos regulares e não regulares</t>
  </si>
  <si>
    <t>Norte</t>
  </si>
  <si>
    <t>Nordeste</t>
  </si>
  <si>
    <t>Sudeste</t>
  </si>
  <si>
    <t>Sul</t>
  </si>
  <si>
    <t>Centro-Oeste</t>
  </si>
  <si>
    <t>7.2.1 - Desembarques internacionais de passageiros de voos regulares, segundo Grandes Regiões e Unidades da Federação - 2019</t>
  </si>
  <si>
    <t>Desembarques de passageiros de voos regulares</t>
  </si>
  <si>
    <t>7.2.2 - Desembarques internacionais de passageiros de voos não regulares, segundo Grandes Regiões e Unidades da Federação - 2019</t>
  </si>
  <si>
    <t>Desembarques de passageiros de voos não regulares</t>
  </si>
  <si>
    <t>II - Turismo interno</t>
  </si>
  <si>
    <t>8. Movimentação nacional de passageiros
em aeroportos do Brasil</t>
  </si>
  <si>
    <t>8 - Movimentação nacional de passageiros em aeroportos do Brasil</t>
  </si>
  <si>
    <t>Movimentação de passageiros</t>
  </si>
  <si>
    <t>Notas:  1. Os dados incluem desembarques domésticos de passageiros residentes e não-residentes no Brasil.</t>
  </si>
  <si>
    <t xml:space="preserve">              2. Informações a partir de 2011 atualizadas conforme dados disponibilizados pela ANAC.</t>
  </si>
  <si>
    <t>8.4 - Embarques e desembarques nacionais de passageiros em aeroportos, por tipos de voos, segundo Grandes Regiões, Unidades da Federação e aeroportos - 2019</t>
  </si>
  <si>
    <t>8.5 - Embarques e desembarques nacionais de passageiros em aeroportos, por tipos de voos, segundo Grandes Regiões, Unidades da Federação e aeroportos - 2020</t>
  </si>
  <si>
    <t>9. Desembarques nacionais de passageiros
em aeroportos do Brasil</t>
  </si>
  <si>
    <t>9 - Desembarques nacionais de passageiros em aeroportos do Brasil</t>
  </si>
  <si>
    <t>9.1 - Desembarques nacionais de passageiros em aeroportos, por tipos de voos, segundo os meses - 2013-2020</t>
  </si>
  <si>
    <t>Desembarques de Passageiros</t>
  </si>
  <si>
    <t>Não-Regulares</t>
  </si>
  <si>
    <t>9.2 - Desembarques nacionais de passageiros de voos regulares e não regulares, segundo Grandes Regiões e Unidades da Federação - 2019</t>
  </si>
  <si>
    <t>9.2.1 - Desembarques nacionais de passageiros de voos regulares, segundo Grandes Regiões e Unidades da Federação - 2019</t>
  </si>
  <si>
    <t>9.2.2 - Desembarques nacionais de passageiros de voos não regulares, segundo Grandes Regiões e Unidades da Federação - 2019</t>
  </si>
  <si>
    <t>9.3 - Desembarques nacionais de passageiros de voos regulares e não regulares, segundo Grandes Regiões e Unidades da Federação - 2020</t>
  </si>
  <si>
    <t>9.3.1 - Desembarques nacionais de passageiros de voos regulares, segundo Grandes Regiões e Unidades da Federação - 2020</t>
  </si>
  <si>
    <t>9.3.2 - Desembarques nacionais de passageiros de voos não regulares, segundo Grandes Regiões e Unidades da Federação - 2020</t>
  </si>
  <si>
    <t>Anuário Estatístico de Turismo 2021 - Volume 48 - Ano Base 2020 - 2ª Edição</t>
  </si>
  <si>
    <t>Desembarques nacionais de passageiros de voos não regulares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</si>
</sst>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(* #,##0_);_(* \(#,##0\);_(* &quot;-&quot;??_);_(@_)"/>
    <numFmt numFmtId="166" formatCode="_(* #,##0_);_(* \(#,##0\);_(* \-??_);_(@_)"/>
    <numFmt numFmtId="167" formatCode="_(* #,##0.000000_);_(* \(#,##0.000000\);_(* &quot;-&quot;??_);_(@_)"/>
    <numFmt numFmtId="168" formatCode="#,##0;[Red]#,##0"/>
    <numFmt numFmtId="169" formatCode="_(* #,##0_);_(* \(#,##0\);_(* &quot;-&quot;_);_(@_)"/>
    <numFmt numFmtId="170" formatCode="_(* #,##0_);_(* \(#,##0\);_(* \-_);_(@_)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Work Sans"/>
    </font>
    <font>
      <sz val="11"/>
      <name val="Work Sans"/>
    </font>
    <font>
      <sz val="10"/>
      <name val="Work Sans"/>
    </font>
    <font>
      <sz val="9"/>
      <name val="Work Sans"/>
    </font>
    <font>
      <sz val="8"/>
      <name val="Work Sans"/>
    </font>
    <font>
      <vertAlign val="superscript"/>
      <sz val="10"/>
      <name val="Work Sans"/>
    </font>
    <font>
      <i/>
      <sz val="11"/>
      <name val="Work Sans"/>
    </font>
    <font>
      <sz val="12"/>
      <color theme="0"/>
      <name val="Work Sans"/>
    </font>
    <font>
      <sz val="10"/>
      <color theme="0"/>
      <name val="Work Sans"/>
    </font>
    <font>
      <sz val="20"/>
      <color theme="1"/>
      <name val="Work Sans"/>
    </font>
    <font>
      <b/>
      <sz val="10"/>
      <color theme="1"/>
      <name val="Work Sans"/>
    </font>
    <font>
      <sz val="10"/>
      <color theme="1"/>
      <name val="Work Sans"/>
    </font>
  </fonts>
  <fills count="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</borders>
  <cellStyleXfs count="12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7" fontId="1" fillId="0" borderId="0" applyFont="0" applyFill="0" applyAlignment="0" applyProtection="0"/>
    <xf numFmtId="167" fontId="1" fillId="0" borderId="0" applyFont="0" applyFill="0" applyAlignment="0" applyProtection="0"/>
    <xf numFmtId="0" fontId="1" fillId="0" borderId="0"/>
    <xf numFmtId="167" fontId="1" fillId="0" borderId="0" applyFont="0" applyFill="0" applyAlignment="0" applyProtection="0"/>
    <xf numFmtId="0" fontId="1" fillId="0" borderId="0"/>
    <xf numFmtId="0" fontId="1" fillId="0" borderId="0"/>
  </cellStyleXfs>
  <cellXfs count="197">
    <xf numFmtId="0" fontId="0" fillId="0" borderId="0" xfId="0"/>
    <xf numFmtId="0" fontId="2" fillId="0" borderId="0" xfId="1" applyFont="1"/>
    <xf numFmtId="0" fontId="3" fillId="0" borderId="0" xfId="1" applyFont="1" applyAlignment="1">
      <alignment vertical="center"/>
    </xf>
    <xf numFmtId="0" fontId="3" fillId="0" borderId="0" xfId="1" applyFont="1" applyAlignment="1">
      <alignment vertical="top"/>
    </xf>
    <xf numFmtId="0" fontId="3" fillId="0" borderId="0" xfId="1" applyFont="1"/>
    <xf numFmtId="0" fontId="4" fillId="0" borderId="0" xfId="1" applyFont="1" applyAlignment="1">
      <alignment horizontal="center" vertical="center"/>
    </xf>
    <xf numFmtId="165" fontId="4" fillId="0" borderId="0" xfId="2" applyNumberFormat="1" applyFont="1" applyFill="1" applyBorder="1" applyAlignment="1">
      <alignment horizontal="center" vertical="center"/>
    </xf>
    <xf numFmtId="165" fontId="3" fillId="0" borderId="0" xfId="1" applyNumberFormat="1" applyFont="1"/>
    <xf numFmtId="0" fontId="5" fillId="0" borderId="0" xfId="1" applyFont="1" applyAlignment="1">
      <alignment vertical="center"/>
    </xf>
    <xf numFmtId="165" fontId="4" fillId="0" borderId="0" xfId="2" applyNumberFormat="1" applyFont="1" applyFill="1" applyBorder="1" applyAlignment="1">
      <alignment vertical="center"/>
    </xf>
    <xf numFmtId="165" fontId="4" fillId="0" borderId="0" xfId="2" applyNumberFormat="1" applyFont="1" applyFill="1" applyBorder="1" applyAlignment="1">
      <alignment horizontal="right" vertical="center"/>
    </xf>
    <xf numFmtId="164" fontId="5" fillId="0" borderId="0" xfId="2" applyFont="1" applyFill="1" applyBorder="1" applyAlignment="1">
      <alignment horizontal="right"/>
    </xf>
    <xf numFmtId="0" fontId="2" fillId="0" borderId="0" xfId="1" applyFont="1" applyAlignment="1">
      <alignment vertical="center"/>
    </xf>
    <xf numFmtId="0" fontId="3" fillId="0" borderId="0" xfId="1" quotePrefix="1" applyFont="1" applyAlignment="1">
      <alignment horizontal="left" vertical="top"/>
    </xf>
    <xf numFmtId="165" fontId="2" fillId="0" borderId="0" xfId="1" applyNumberFormat="1" applyFont="1"/>
    <xf numFmtId="0" fontId="9" fillId="2" borderId="0" xfId="1" applyFont="1" applyFill="1" applyAlignment="1">
      <alignment horizontal="center" vertical="center"/>
    </xf>
    <xf numFmtId="0" fontId="10" fillId="2" borderId="0" xfId="1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1" applyFont="1"/>
    <xf numFmtId="4" fontId="5" fillId="0" borderId="0" xfId="0" applyNumberFormat="1" applyFont="1" applyAlignment="1">
      <alignment vertical="center"/>
    </xf>
    <xf numFmtId="0" fontId="5" fillId="0" borderId="0" xfId="3" applyNumberFormat="1" applyFont="1" applyBorder="1" applyAlignment="1">
      <alignment vertical="center"/>
    </xf>
    <xf numFmtId="0" fontId="4" fillId="0" borderId="0" xfId="1" applyFont="1"/>
    <xf numFmtId="0" fontId="4" fillId="0" borderId="0" xfId="1" applyFont="1" applyAlignment="1">
      <alignment vertical="center"/>
    </xf>
    <xf numFmtId="0" fontId="5" fillId="0" borderId="0" xfId="1" applyFont="1" applyAlignment="1">
      <alignment horizontal="left" vertical="center"/>
    </xf>
    <xf numFmtId="165" fontId="4" fillId="0" borderId="0" xfId="1" applyNumberFormat="1" applyFont="1"/>
    <xf numFmtId="0" fontId="2" fillId="0" borderId="0" xfId="8" applyFont="1" applyAlignment="1">
      <alignment vertical="center"/>
    </xf>
    <xf numFmtId="0" fontId="3" fillId="0" borderId="0" xfId="8" applyFont="1" applyAlignment="1">
      <alignment vertical="center"/>
    </xf>
    <xf numFmtId="0" fontId="5" fillId="0" borderId="0" xfId="8" applyFont="1" applyAlignment="1">
      <alignment horizontal="left" vertical="center"/>
    </xf>
    <xf numFmtId="0" fontId="4" fillId="0" borderId="0" xfId="8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0" xfId="1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1" applyFont="1"/>
    <xf numFmtId="0" fontId="4" fillId="0" borderId="0" xfId="8" applyFont="1" applyAlignment="1">
      <alignment horizontal="left" vertical="center"/>
    </xf>
    <xf numFmtId="3" fontId="5" fillId="0" borderId="0" xfId="8" applyNumberFormat="1" applyFont="1" applyAlignment="1">
      <alignment horizontal="left" vertical="center"/>
    </xf>
    <xf numFmtId="0" fontId="2" fillId="0" borderId="0" xfId="5" applyFont="1" applyAlignment="1">
      <alignment vertical="center"/>
    </xf>
    <xf numFmtId="0" fontId="4" fillId="0" borderId="0" xfId="5" applyFont="1"/>
    <xf numFmtId="0" fontId="5" fillId="0" borderId="0" xfId="5" applyFont="1" applyAlignment="1">
      <alignment vertical="top"/>
    </xf>
    <xf numFmtId="0" fontId="5" fillId="0" borderId="0" xfId="5" applyFont="1" applyAlignment="1">
      <alignment horizontal="left" vertical="center"/>
    </xf>
    <xf numFmtId="0" fontId="6" fillId="0" borderId="0" xfId="5" applyFont="1"/>
    <xf numFmtId="0" fontId="5" fillId="0" borderId="0" xfId="5" applyFont="1" applyAlignment="1">
      <alignment vertical="center"/>
    </xf>
    <xf numFmtId="0" fontId="2" fillId="0" borderId="0" xfId="5" applyFont="1"/>
    <xf numFmtId="0" fontId="3" fillId="0" borderId="0" xfId="5" applyFont="1" applyAlignment="1">
      <alignment vertical="center"/>
    </xf>
    <xf numFmtId="3" fontId="3" fillId="0" borderId="0" xfId="5" applyNumberFormat="1" applyFont="1" applyAlignment="1">
      <alignment horizontal="left" vertical="center"/>
    </xf>
    <xf numFmtId="3" fontId="8" fillId="0" borderId="0" xfId="5" applyNumberFormat="1" applyFont="1" applyAlignment="1">
      <alignment horizontal="center" vertical="center"/>
    </xf>
    <xf numFmtId="0" fontId="3" fillId="0" borderId="0" xfId="5" applyFont="1"/>
    <xf numFmtId="166" fontId="4" fillId="0" borderId="0" xfId="5" applyNumberFormat="1" applyFont="1" applyAlignment="1">
      <alignment vertical="center"/>
    </xf>
    <xf numFmtId="3" fontId="4" fillId="0" borderId="0" xfId="5" applyNumberFormat="1" applyFont="1" applyAlignment="1">
      <alignment vertical="center"/>
    </xf>
    <xf numFmtId="166" fontId="4" fillId="0" borderId="0" xfId="6" applyNumberFormat="1" applyFont="1" applyFill="1" applyAlignment="1" applyProtection="1">
      <alignment vertical="center"/>
    </xf>
    <xf numFmtId="0" fontId="6" fillId="0" borderId="0" xfId="5" applyFont="1" applyAlignment="1">
      <alignment vertical="top"/>
    </xf>
    <xf numFmtId="3" fontId="6" fillId="0" borderId="0" xfId="5" applyNumberFormat="1" applyFont="1" applyAlignment="1">
      <alignment vertical="center"/>
    </xf>
    <xf numFmtId="3" fontId="5" fillId="0" borderId="0" xfId="5" applyNumberFormat="1" applyFont="1" applyAlignment="1">
      <alignment horizontal="right" vertical="top"/>
    </xf>
    <xf numFmtId="0" fontId="4" fillId="3" borderId="0" xfId="1" applyFont="1" applyFill="1" applyAlignment="1">
      <alignment horizontal="center" vertical="center"/>
    </xf>
    <xf numFmtId="0" fontId="4" fillId="4" borderId="0" xfId="1" applyFont="1" applyFill="1" applyAlignment="1">
      <alignment vertical="center"/>
    </xf>
    <xf numFmtId="0" fontId="3" fillId="0" borderId="0" xfId="1" applyFont="1" applyAlignment="1">
      <alignment horizontal="left" vertical="center" wrapText="1"/>
    </xf>
    <xf numFmtId="0" fontId="4" fillId="0" borderId="0" xfId="3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2" fillId="0" borderId="0" xfId="1" applyFont="1" applyAlignment="1">
      <alignment wrapText="1"/>
    </xf>
    <xf numFmtId="0" fontId="9" fillId="0" borderId="0" xfId="5" applyFont="1" applyAlignment="1">
      <alignment horizontal="center" vertical="center"/>
    </xf>
    <xf numFmtId="0" fontId="9" fillId="2" borderId="0" xfId="5" applyFont="1" applyFill="1" applyAlignment="1">
      <alignment horizontal="center" vertical="center"/>
    </xf>
    <xf numFmtId="0" fontId="2" fillId="3" borderId="0" xfId="5" applyFont="1" applyFill="1" applyAlignment="1">
      <alignment horizontal="center" vertical="center"/>
    </xf>
    <xf numFmtId="0" fontId="2" fillId="4" borderId="0" xfId="1" applyFont="1" applyFill="1" applyAlignment="1">
      <alignment horizontal="center" vertical="center"/>
    </xf>
    <xf numFmtId="3" fontId="2" fillId="4" borderId="0" xfId="5" applyNumberFormat="1" applyFont="1" applyFill="1" applyAlignment="1">
      <alignment vertical="center"/>
    </xf>
    <xf numFmtId="0" fontId="2" fillId="0" borderId="0" xfId="5" applyFont="1" applyAlignment="1">
      <alignment horizontal="left" vertical="center" wrapText="1"/>
    </xf>
    <xf numFmtId="166" fontId="2" fillId="0" borderId="0" xfId="7" applyNumberFormat="1" applyFont="1" applyFill="1" applyAlignment="1" applyProtection="1">
      <alignment vertical="center"/>
    </xf>
    <xf numFmtId="166" fontId="2" fillId="0" borderId="0" xfId="5" applyNumberFormat="1" applyFont="1"/>
    <xf numFmtId="0" fontId="5" fillId="0" borderId="0" xfId="5" applyFont="1"/>
    <xf numFmtId="0" fontId="13" fillId="0" borderId="0" xfId="1" applyFont="1" applyAlignment="1">
      <alignment horizontal="center" vertical="center"/>
    </xf>
    <xf numFmtId="0" fontId="13" fillId="0" borderId="0" xfId="8" applyFont="1"/>
    <xf numFmtId="0" fontId="4" fillId="4" borderId="0" xfId="8" applyFont="1" applyFill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2" fillId="4" borderId="0" xfId="5" applyFont="1" applyFill="1" applyAlignment="1">
      <alignment horizontal="left" vertical="center" indent="2"/>
    </xf>
    <xf numFmtId="0" fontId="4" fillId="5" borderId="0" xfId="1" applyFont="1" applyFill="1" applyAlignment="1">
      <alignment vertical="center"/>
    </xf>
    <xf numFmtId="0" fontId="13" fillId="0" borderId="0" xfId="11" applyFont="1" applyAlignment="1">
      <alignment vertical="center" wrapText="1"/>
    </xf>
    <xf numFmtId="0" fontId="5" fillId="0" borderId="0" xfId="1" applyFont="1" applyAlignment="1">
      <alignment vertical="center" wrapText="1"/>
    </xf>
    <xf numFmtId="0" fontId="10" fillId="2" borderId="0" xfId="8" applyFont="1" applyFill="1" applyAlignment="1">
      <alignment horizontal="center" vertical="center"/>
    </xf>
    <xf numFmtId="169" fontId="4" fillId="3" borderId="0" xfId="2" applyNumberFormat="1" applyFont="1" applyFill="1" applyBorder="1" applyAlignment="1">
      <alignment horizontal="center" vertical="center"/>
    </xf>
    <xf numFmtId="169" fontId="4" fillId="0" borderId="0" xfId="2" applyNumberFormat="1" applyFont="1" applyFill="1" applyBorder="1" applyAlignment="1">
      <alignment horizontal="center" vertical="center"/>
    </xf>
    <xf numFmtId="169" fontId="4" fillId="4" borderId="0" xfId="2" applyNumberFormat="1" applyFont="1" applyFill="1" applyBorder="1" applyAlignment="1">
      <alignment horizontal="right" vertical="center"/>
    </xf>
    <xf numFmtId="169" fontId="4" fillId="0" borderId="0" xfId="2" applyNumberFormat="1" applyFont="1" applyFill="1" applyBorder="1" applyAlignment="1">
      <alignment horizontal="right" vertical="center"/>
    </xf>
    <xf numFmtId="169" fontId="4" fillId="3" borderId="0" xfId="2" applyNumberFormat="1" applyFont="1" applyFill="1" applyBorder="1" applyAlignment="1">
      <alignment horizontal="right" vertical="center"/>
    </xf>
    <xf numFmtId="169" fontId="4" fillId="0" borderId="0" xfId="2" applyNumberFormat="1" applyFont="1" applyFill="1" applyBorder="1" applyAlignment="1">
      <alignment vertical="center"/>
    </xf>
    <xf numFmtId="169" fontId="4" fillId="0" borderId="0" xfId="2" quotePrefix="1" applyNumberFormat="1" applyFont="1" applyFill="1" applyBorder="1" applyAlignment="1">
      <alignment horizontal="right" vertical="center"/>
    </xf>
    <xf numFmtId="169" fontId="2" fillId="0" borderId="0" xfId="2" applyNumberFormat="1" applyFont="1" applyFill="1" applyBorder="1" applyAlignment="1">
      <alignment horizontal="center" vertical="center"/>
    </xf>
    <xf numFmtId="169" fontId="4" fillId="5" borderId="0" xfId="2" applyNumberFormat="1" applyFont="1" applyFill="1" applyBorder="1" applyAlignment="1">
      <alignment horizontal="right" vertical="center"/>
    </xf>
    <xf numFmtId="169" fontId="4" fillId="4" borderId="0" xfId="2" applyNumberFormat="1" applyFont="1" applyFill="1" applyBorder="1" applyAlignment="1">
      <alignment vertical="center"/>
    </xf>
    <xf numFmtId="169" fontId="4" fillId="0" borderId="0" xfId="2" applyNumberFormat="1" applyFont="1" applyFill="1" applyBorder="1" applyAlignment="1" applyProtection="1">
      <alignment horizontal="right" vertical="center"/>
    </xf>
    <xf numFmtId="169" fontId="4" fillId="0" borderId="0" xfId="1" applyNumberFormat="1" applyFont="1" applyAlignment="1">
      <alignment horizontal="right"/>
    </xf>
    <xf numFmtId="169" fontId="2" fillId="3" borderId="0" xfId="5" applyNumberFormat="1" applyFont="1" applyFill="1" applyAlignment="1">
      <alignment vertical="center"/>
    </xf>
    <xf numFmtId="169" fontId="2" fillId="0" borderId="0" xfId="5" applyNumberFormat="1" applyFont="1" applyAlignment="1">
      <alignment vertical="center"/>
    </xf>
    <xf numFmtId="169" fontId="2" fillId="0" borderId="0" xfId="6" applyNumberFormat="1" applyFont="1" applyFill="1" applyAlignment="1" applyProtection="1">
      <alignment vertical="center"/>
    </xf>
    <xf numFmtId="169" fontId="2" fillId="3" borderId="0" xfId="5" applyNumberFormat="1" applyFont="1" applyFill="1" applyAlignment="1">
      <alignment horizontal="right" vertical="center"/>
    </xf>
    <xf numFmtId="169" fontId="2" fillId="0" borderId="0" xfId="5" applyNumberFormat="1" applyFont="1" applyAlignment="1">
      <alignment horizontal="right" vertical="center"/>
    </xf>
    <xf numFmtId="169" fontId="2" fillId="0" borderId="0" xfId="6" applyNumberFormat="1" applyFont="1" applyFill="1" applyAlignment="1" applyProtection="1">
      <alignment horizontal="right" vertical="center"/>
    </xf>
    <xf numFmtId="169" fontId="2" fillId="3" borderId="0" xfId="5" applyNumberFormat="1" applyFont="1" applyFill="1" applyAlignment="1">
      <alignment horizontal="center" vertical="center"/>
    </xf>
    <xf numFmtId="169" fontId="2" fillId="4" borderId="0" xfId="7" applyNumberFormat="1" applyFont="1" applyFill="1" applyAlignment="1" applyProtection="1">
      <alignment vertical="center"/>
    </xf>
    <xf numFmtId="169" fontId="2" fillId="0" borderId="0" xfId="7" applyNumberFormat="1" applyFont="1" applyFill="1" applyAlignment="1" applyProtection="1">
      <alignment vertical="center"/>
    </xf>
    <xf numFmtId="169" fontId="2" fillId="4" borderId="0" xfId="7" applyNumberFormat="1" applyFont="1" applyFill="1" applyAlignment="1" applyProtection="1">
      <alignment horizontal="right" vertical="center"/>
    </xf>
    <xf numFmtId="169" fontId="2" fillId="0" borderId="0" xfId="7" applyNumberFormat="1" applyFont="1" applyFill="1" applyAlignment="1" applyProtection="1">
      <alignment horizontal="right" vertical="center"/>
    </xf>
    <xf numFmtId="170" fontId="2" fillId="3" borderId="0" xfId="5" applyNumberFormat="1" applyFont="1" applyFill="1" applyAlignment="1">
      <alignment horizontal="right" vertical="center"/>
    </xf>
    <xf numFmtId="169" fontId="2" fillId="4" borderId="0" xfId="7" applyNumberFormat="1" applyFont="1" applyFill="1" applyAlignment="1">
      <alignment horizontal="right" vertical="center"/>
    </xf>
    <xf numFmtId="170" fontId="4" fillId="0" borderId="0" xfId="2" applyNumberFormat="1" applyFont="1" applyFill="1" applyBorder="1" applyAlignment="1">
      <alignment horizontal="left" vertical="center"/>
    </xf>
    <xf numFmtId="170" fontId="4" fillId="0" borderId="0" xfId="9" applyNumberFormat="1" applyFont="1" applyFill="1" applyAlignment="1" applyProtection="1">
      <alignment horizontal="left" vertical="center"/>
    </xf>
    <xf numFmtId="0" fontId="4" fillId="0" borderId="0" xfId="8" applyFont="1" applyAlignment="1">
      <alignment vertical="center"/>
    </xf>
    <xf numFmtId="3" fontId="4" fillId="0" borderId="0" xfId="8" applyNumberFormat="1" applyFont="1" applyAlignment="1">
      <alignment vertical="center"/>
    </xf>
    <xf numFmtId="0" fontId="4" fillId="0" borderId="0" xfId="10" applyFont="1" applyAlignment="1">
      <alignment vertical="center"/>
    </xf>
    <xf numFmtId="0" fontId="5" fillId="0" borderId="0" xfId="8" applyFont="1" applyAlignment="1">
      <alignment vertical="center"/>
    </xf>
    <xf numFmtId="168" fontId="4" fillId="0" borderId="0" xfId="8" applyNumberFormat="1" applyFont="1" applyAlignment="1">
      <alignment vertical="center"/>
    </xf>
    <xf numFmtId="3" fontId="2" fillId="4" borderId="0" xfId="5" applyNumberFormat="1" applyFont="1" applyFill="1" applyAlignment="1">
      <alignment horizontal="center" vertical="center"/>
    </xf>
    <xf numFmtId="0" fontId="2" fillId="0" borderId="0" xfId="1" applyFont="1" applyFill="1"/>
    <xf numFmtId="0" fontId="9" fillId="0" borderId="0" xfId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165" fontId="2" fillId="0" borderId="0" xfId="1" applyNumberFormat="1" applyFont="1" applyFill="1"/>
    <xf numFmtId="0" fontId="2" fillId="0" borderId="0" xfId="1" applyFont="1" applyFill="1" applyAlignment="1">
      <alignment vertical="center"/>
    </xf>
    <xf numFmtId="0" fontId="3" fillId="0" borderId="0" xfId="1" applyFont="1" applyFill="1" applyAlignment="1">
      <alignment vertical="center"/>
    </xf>
    <xf numFmtId="0" fontId="4" fillId="0" borderId="0" xfId="1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0" borderId="0" xfId="3" applyNumberFormat="1" applyFont="1" applyFill="1" applyBorder="1" applyAlignment="1">
      <alignment vertical="center"/>
    </xf>
    <xf numFmtId="4" fontId="5" fillId="0" borderId="0" xfId="0" applyNumberFormat="1" applyFont="1" applyFill="1" applyAlignment="1">
      <alignment vertical="center"/>
    </xf>
    <xf numFmtId="0" fontId="3" fillId="0" borderId="0" xfId="1" applyFont="1" applyFill="1" applyAlignment="1">
      <alignment vertical="top"/>
    </xf>
    <xf numFmtId="0" fontId="3" fillId="0" borderId="0" xfId="1" quotePrefix="1" applyFont="1" applyFill="1" applyAlignment="1">
      <alignment horizontal="left" vertical="top"/>
    </xf>
    <xf numFmtId="0" fontId="3" fillId="0" borderId="0" xfId="1" applyFont="1" applyFill="1" applyAlignment="1">
      <alignment horizontal="left" vertical="center" wrapText="1"/>
    </xf>
    <xf numFmtId="0" fontId="10" fillId="0" borderId="0" xfId="1" applyFont="1" applyFill="1" applyAlignment="1">
      <alignment horizontal="center" vertical="center" wrapText="1"/>
    </xf>
    <xf numFmtId="0" fontId="4" fillId="0" borderId="0" xfId="1" applyFont="1" applyFill="1" applyAlignment="1">
      <alignment vertical="center"/>
    </xf>
    <xf numFmtId="0" fontId="4" fillId="0" borderId="0" xfId="3" applyNumberFormat="1" applyFont="1" applyFill="1" applyBorder="1" applyAlignment="1">
      <alignment horizontal="left" vertical="center" wrapText="1"/>
    </xf>
    <xf numFmtId="0" fontId="5" fillId="0" borderId="0" xfId="1" applyFont="1" applyFill="1"/>
    <xf numFmtId="0" fontId="4" fillId="0" borderId="0" xfId="1" applyFont="1" applyFill="1"/>
    <xf numFmtId="0" fontId="10" fillId="0" borderId="0" xfId="1" applyFont="1" applyFill="1" applyAlignment="1">
      <alignment horizontal="center" vertical="center"/>
    </xf>
    <xf numFmtId="0" fontId="2" fillId="0" borderId="0" xfId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 wrapText="1"/>
    </xf>
    <xf numFmtId="0" fontId="4" fillId="0" borderId="0" xfId="1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6" fillId="0" borderId="0" xfId="1" applyFont="1" applyFill="1" applyAlignment="1">
      <alignment horizontal="left" vertical="center"/>
    </xf>
    <xf numFmtId="165" fontId="4" fillId="0" borderId="0" xfId="1" applyNumberFormat="1" applyFont="1" applyFill="1"/>
    <xf numFmtId="169" fontId="4" fillId="0" borderId="0" xfId="1" applyNumberFormat="1" applyFont="1" applyFill="1" applyAlignment="1">
      <alignment horizontal="right"/>
    </xf>
    <xf numFmtId="0" fontId="2" fillId="0" borderId="0" xfId="5" applyFont="1" applyFill="1" applyAlignment="1">
      <alignment vertical="center"/>
    </xf>
    <xf numFmtId="0" fontId="3" fillId="0" borderId="0" xfId="5" applyFont="1" applyFill="1" applyAlignment="1">
      <alignment vertical="center"/>
    </xf>
    <xf numFmtId="0" fontId="9" fillId="0" borderId="0" xfId="5" applyFont="1" applyFill="1" applyAlignment="1">
      <alignment horizontal="center" vertical="center"/>
    </xf>
    <xf numFmtId="0" fontId="2" fillId="0" borderId="0" xfId="5" applyFont="1" applyFill="1" applyAlignment="1">
      <alignment horizontal="center" vertical="center"/>
    </xf>
    <xf numFmtId="3" fontId="2" fillId="0" borderId="0" xfId="5" applyNumberFormat="1" applyFont="1" applyFill="1" applyAlignment="1">
      <alignment vertical="center"/>
    </xf>
    <xf numFmtId="3" fontId="4" fillId="0" borderId="0" xfId="5" applyNumberFormat="1" applyFont="1" applyFill="1" applyAlignment="1">
      <alignment vertical="center"/>
    </xf>
    <xf numFmtId="0" fontId="5" fillId="0" borderId="0" xfId="1" applyFont="1" applyFill="1" applyAlignment="1">
      <alignment vertical="center"/>
    </xf>
    <xf numFmtId="0" fontId="6" fillId="0" borderId="0" xfId="5" applyFont="1" applyFill="1" applyAlignment="1">
      <alignment vertical="top"/>
    </xf>
    <xf numFmtId="0" fontId="4" fillId="0" borderId="0" xfId="5" applyFont="1" applyFill="1"/>
    <xf numFmtId="3" fontId="3" fillId="0" borderId="0" xfId="5" applyNumberFormat="1" applyFont="1" applyFill="1" applyAlignment="1">
      <alignment horizontal="left" vertical="center"/>
    </xf>
    <xf numFmtId="3" fontId="9" fillId="0" borderId="0" xfId="5" applyNumberFormat="1" applyFont="1" applyFill="1" applyAlignment="1">
      <alignment horizontal="center" vertical="center"/>
    </xf>
    <xf numFmtId="169" fontId="2" fillId="0" borderId="0" xfId="5" applyNumberFormat="1" applyFont="1" applyFill="1" applyAlignment="1">
      <alignment horizontal="right" vertical="center"/>
    </xf>
    <xf numFmtId="166" fontId="4" fillId="0" borderId="0" xfId="5" applyNumberFormat="1" applyFont="1" applyFill="1" applyAlignment="1">
      <alignment vertical="center"/>
    </xf>
    <xf numFmtId="0" fontId="5" fillId="0" borderId="0" xfId="5" applyFont="1" applyFill="1" applyAlignment="1">
      <alignment horizontal="left" vertical="center"/>
    </xf>
    <xf numFmtId="0" fontId="2" fillId="0" borderId="0" xfId="5" applyFont="1" applyFill="1"/>
    <xf numFmtId="3" fontId="8" fillId="0" borderId="0" xfId="5" applyNumberFormat="1" applyFont="1" applyFill="1" applyAlignment="1">
      <alignment horizontal="center" vertical="center"/>
    </xf>
    <xf numFmtId="3" fontId="6" fillId="0" borderId="0" xfId="5" applyNumberFormat="1" applyFont="1" applyFill="1" applyAlignment="1">
      <alignment vertical="center"/>
    </xf>
    <xf numFmtId="0" fontId="3" fillId="0" borderId="0" xfId="5" applyFont="1" applyFill="1"/>
    <xf numFmtId="0" fontId="9" fillId="0" borderId="0" xfId="5" applyFont="1" applyFill="1" applyAlignment="1">
      <alignment horizontal="center" vertical="center" wrapText="1"/>
    </xf>
    <xf numFmtId="0" fontId="2" fillId="0" borderId="0" xfId="5" applyFont="1" applyFill="1" applyAlignment="1">
      <alignment horizontal="center" vertical="center" wrapText="1"/>
    </xf>
    <xf numFmtId="0" fontId="2" fillId="0" borderId="0" xfId="5" applyFont="1" applyFill="1" applyAlignment="1">
      <alignment horizontal="left" vertical="center" wrapText="1"/>
    </xf>
    <xf numFmtId="166" fontId="2" fillId="0" borderId="0" xfId="5" applyNumberFormat="1" applyFont="1" applyFill="1"/>
    <xf numFmtId="0" fontId="5" fillId="0" borderId="0" xfId="5" applyFont="1" applyFill="1" applyAlignment="1">
      <alignment vertical="top"/>
    </xf>
    <xf numFmtId="0" fontId="5" fillId="0" borderId="0" xfId="5" applyFont="1" applyFill="1" applyAlignment="1">
      <alignment vertical="center"/>
    </xf>
    <xf numFmtId="170" fontId="2" fillId="0" borderId="0" xfId="5" applyNumberFormat="1" applyFont="1" applyFill="1" applyAlignment="1">
      <alignment horizontal="right" vertical="center"/>
    </xf>
    <xf numFmtId="0" fontId="10" fillId="0" borderId="0" xfId="8" applyFont="1" applyFill="1" applyAlignment="1">
      <alignment horizontal="center" vertical="center"/>
    </xf>
    <xf numFmtId="0" fontId="4" fillId="0" borderId="0" xfId="8" applyFont="1" applyFill="1" applyAlignment="1">
      <alignment vertical="center"/>
    </xf>
    <xf numFmtId="0" fontId="4" fillId="0" borderId="0" xfId="8" applyFont="1" applyFill="1" applyAlignment="1">
      <alignment horizontal="center" vertical="center"/>
    </xf>
    <xf numFmtId="3" fontId="4" fillId="0" borderId="0" xfId="8" applyNumberFormat="1" applyFont="1" applyFill="1" applyAlignment="1">
      <alignment vertical="center"/>
    </xf>
    <xf numFmtId="0" fontId="5" fillId="0" borderId="0" xfId="1" applyFont="1" applyFill="1" applyAlignment="1">
      <alignment vertical="center" wrapText="1"/>
    </xf>
    <xf numFmtId="169" fontId="2" fillId="0" borderId="0" xfId="5" applyNumberFormat="1" applyFont="1" applyFill="1" applyAlignment="1">
      <alignment vertical="center"/>
    </xf>
    <xf numFmtId="3" fontId="2" fillId="0" borderId="0" xfId="5" applyNumberFormat="1" applyFont="1" applyFill="1" applyAlignment="1">
      <alignment horizontal="center" vertical="center"/>
    </xf>
    <xf numFmtId="169" fontId="2" fillId="0" borderId="0" xfId="5" applyNumberFormat="1" applyFont="1" applyFill="1" applyAlignment="1">
      <alignment horizontal="center" vertical="center"/>
    </xf>
    <xf numFmtId="0" fontId="11" fillId="0" borderId="0" xfId="1" applyFont="1" applyAlignment="1">
      <alignment horizontal="left" vertical="center" wrapText="1"/>
    </xf>
    <xf numFmtId="0" fontId="13" fillId="0" borderId="0" xfId="11" applyFont="1" applyAlignment="1">
      <alignment horizontal="left" vertical="center" wrapText="1"/>
    </xf>
    <xf numFmtId="0" fontId="3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9" fillId="2" borderId="0" xfId="1" applyFont="1" applyFill="1" applyAlignment="1">
      <alignment horizontal="center" vertical="center"/>
    </xf>
    <xf numFmtId="0" fontId="10" fillId="2" borderId="0" xfId="1" applyFont="1" applyFill="1" applyAlignment="1">
      <alignment horizontal="center" vertical="center" wrapText="1"/>
    </xf>
    <xf numFmtId="0" fontId="10" fillId="2" borderId="0" xfId="1" applyFont="1" applyFill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4" fillId="0" borderId="1" xfId="1" applyFont="1" applyBorder="1" applyAlignment="1">
      <alignment horizontal="center" vertical="center"/>
    </xf>
    <xf numFmtId="3" fontId="4" fillId="0" borderId="2" xfId="5" applyNumberFormat="1" applyFont="1" applyBorder="1" applyAlignment="1">
      <alignment horizontal="center" vertical="center"/>
    </xf>
    <xf numFmtId="0" fontId="3" fillId="0" borderId="1" xfId="5" applyFont="1" applyBorder="1" applyAlignment="1">
      <alignment horizontal="center" vertical="center"/>
    </xf>
    <xf numFmtId="0" fontId="9" fillId="2" borderId="0" xfId="5" applyFont="1" applyFill="1" applyAlignment="1">
      <alignment horizontal="center" vertical="center"/>
    </xf>
    <xf numFmtId="3" fontId="9" fillId="2" borderId="0" xfId="5" applyNumberFormat="1" applyFont="1" applyFill="1" applyAlignment="1">
      <alignment horizontal="center" vertical="center"/>
    </xf>
    <xf numFmtId="3" fontId="4" fillId="0" borderId="2" xfId="5" applyNumberFormat="1" applyFont="1" applyFill="1" applyBorder="1" applyAlignment="1">
      <alignment horizontal="center" vertical="center"/>
    </xf>
    <xf numFmtId="0" fontId="9" fillId="2" borderId="0" xfId="5" applyFont="1" applyFill="1" applyAlignment="1">
      <alignment horizontal="center" vertical="center" wrapText="1"/>
    </xf>
    <xf numFmtId="0" fontId="2" fillId="0" borderId="0" xfId="5" applyFont="1" applyAlignment="1">
      <alignment horizontal="left" vertical="center" wrapText="1"/>
    </xf>
    <xf numFmtId="0" fontId="2" fillId="0" borderId="1" xfId="5" applyFont="1" applyBorder="1" applyAlignment="1">
      <alignment horizontal="center" vertical="center" wrapText="1"/>
    </xf>
    <xf numFmtId="0" fontId="2" fillId="0" borderId="2" xfId="5" applyFont="1" applyBorder="1" applyAlignment="1">
      <alignment horizontal="center" vertical="center"/>
    </xf>
    <xf numFmtId="0" fontId="11" fillId="0" borderId="0" xfId="8" applyFont="1" applyAlignment="1">
      <alignment horizontal="left" vertical="center" wrapText="1"/>
    </xf>
    <xf numFmtId="0" fontId="5" fillId="0" borderId="0" xfId="3" applyNumberFormat="1" applyFont="1" applyBorder="1" applyAlignment="1">
      <alignment vertical="center" wrapText="1"/>
    </xf>
    <xf numFmtId="0" fontId="3" fillId="0" borderId="1" xfId="8" applyFont="1" applyBorder="1" applyAlignment="1">
      <alignment horizontal="center" vertical="center"/>
    </xf>
    <xf numFmtId="0" fontId="4" fillId="0" borderId="2" xfId="8" applyFont="1" applyBorder="1" applyAlignment="1">
      <alignment horizontal="center" vertical="center"/>
    </xf>
    <xf numFmtId="0" fontId="10" fillId="2" borderId="0" xfId="8" applyFont="1" applyFill="1" applyAlignment="1">
      <alignment horizontal="center" vertical="center"/>
    </xf>
    <xf numFmtId="0" fontId="10" fillId="2" borderId="0" xfId="8" applyFont="1" applyFill="1" applyAlignment="1">
      <alignment horizontal="center"/>
    </xf>
    <xf numFmtId="0" fontId="2" fillId="0" borderId="0" xfId="5" applyFont="1" applyAlignment="1">
      <alignment horizontal="center" vertical="center" wrapText="1"/>
    </xf>
    <xf numFmtId="0" fontId="2" fillId="0" borderId="0" xfId="5" applyFont="1" applyAlignment="1">
      <alignment horizontal="center" vertical="center"/>
    </xf>
    <xf numFmtId="0" fontId="2" fillId="0" borderId="0" xfId="5" applyFont="1" applyAlignment="1">
      <alignment horizontal="center"/>
    </xf>
  </cellXfs>
  <cellStyles count="12">
    <cellStyle name="Normal" xfId="0" builtinId="0"/>
    <cellStyle name="Normal 2" xfId="1" xr:uid="{83660B87-75EA-4B98-B01B-E93D90673E57}"/>
    <cellStyle name="Normal 2 2 4" xfId="11" xr:uid="{BC0173DB-9B8D-4F6A-9E6A-F3D2B9A60B14}"/>
    <cellStyle name="Normal 2 3 2" xfId="8" xr:uid="{952E833E-6FF5-43AE-A49D-777E43C7FC5D}"/>
    <cellStyle name="Normal 2 4" xfId="3" xr:uid="{3C399A93-EB34-4BFA-98E9-30B72334F976}"/>
    <cellStyle name="Normal 6" xfId="5" xr:uid="{DA1ECF1C-1380-44F1-AC19-F4F1D8A244DD}"/>
    <cellStyle name="Normal_MOV.NACIONAL_8.1" xfId="10" xr:uid="{69F6182A-A5BB-41D0-AC00-CE8063D6A46F}"/>
    <cellStyle name="Separador de milhares 2 2 2 3" xfId="4" xr:uid="{106B1209-009F-4FE1-84B1-292F09CFF9EC}"/>
    <cellStyle name="Separador de milhares 4 2 2" xfId="2" xr:uid="{625A1D71-6EDB-4344-872E-E344CCCD2E6D}"/>
    <cellStyle name="Separador de milhares_Desembarque Brasil - Variação Ano-Mensal 3" xfId="6" xr:uid="{502ACE7A-7EC2-4FFE-BD93-D3E4E12C8D4D}"/>
    <cellStyle name="Separador de milhares_Desembarque Brasil-Mês-UF - 2000-2005 5" xfId="7" xr:uid="{E6354392-4D1F-4E06-8933-64DBF9F6A9E7}"/>
    <cellStyle name="Separador de milhares_Mov.Nac_8.1 2" xfId="9" xr:uid="{73F88750-710D-4382-BE37-1739478BD5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Colorido SGE">
      <a:dk1>
        <a:srgbClr val="3F3F3F"/>
      </a:dk1>
      <a:lt1>
        <a:srgbClr val="FFFFFF"/>
      </a:lt1>
      <a:dk2>
        <a:srgbClr val="30524E"/>
      </a:dk2>
      <a:lt2>
        <a:srgbClr val="EAF6F4"/>
      </a:lt2>
      <a:accent1>
        <a:srgbClr val="4299E1"/>
      </a:accent1>
      <a:accent2>
        <a:srgbClr val="5BB0AC"/>
      </a:accent2>
      <a:accent3>
        <a:srgbClr val="48BB78"/>
      </a:accent3>
      <a:accent4>
        <a:srgbClr val="759F4A"/>
      </a:accent4>
      <a:accent5>
        <a:srgbClr val="ECC94B"/>
      </a:accent5>
      <a:accent6>
        <a:srgbClr val="F56565"/>
      </a:accent6>
      <a:hlink>
        <a:srgbClr val="00B0F0"/>
      </a:hlink>
      <a:folHlink>
        <a:srgbClr val="C490AA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C72DA-87A4-49B5-9412-40066DF54E04}">
  <sheetPr>
    <tabColor rgb="FF00B0F0"/>
  </sheetPr>
  <dimension ref="A1:J8"/>
  <sheetViews>
    <sheetView showGridLines="0" tabSelected="1" zoomScaleNormal="100" zoomScaleSheetLayoutView="75" workbookViewId="0">
      <selection sqref="A1:J3"/>
    </sheetView>
  </sheetViews>
  <sheetFormatPr defaultColWidth="9.7109375" defaultRowHeight="20.100000000000001" customHeight="1" x14ac:dyDescent="0.3"/>
  <cols>
    <col min="1" max="16384" width="9.7109375" style="58"/>
  </cols>
  <sheetData>
    <row r="1" spans="1:10" ht="39.950000000000003" customHeight="1" x14ac:dyDescent="0.3">
      <c r="A1" s="169" t="s">
        <v>0</v>
      </c>
      <c r="B1" s="169"/>
      <c r="C1" s="169"/>
      <c r="D1" s="169"/>
      <c r="E1" s="169"/>
      <c r="F1" s="169"/>
      <c r="G1" s="169"/>
      <c r="H1" s="169"/>
      <c r="I1" s="169"/>
      <c r="J1" s="169"/>
    </row>
    <row r="2" spans="1:10" ht="39.950000000000003" customHeight="1" x14ac:dyDescent="0.3">
      <c r="A2" s="169"/>
      <c r="B2" s="169"/>
      <c r="C2" s="169"/>
      <c r="D2" s="169"/>
      <c r="E2" s="169"/>
      <c r="F2" s="169"/>
      <c r="G2" s="169"/>
      <c r="H2" s="169"/>
      <c r="I2" s="169"/>
      <c r="J2" s="169"/>
    </row>
    <row r="3" spans="1:10" ht="39.950000000000003" customHeight="1" x14ac:dyDescent="0.3">
      <c r="A3" s="169"/>
      <c r="B3" s="169"/>
      <c r="C3" s="169"/>
      <c r="D3" s="169"/>
      <c r="E3" s="169"/>
      <c r="F3" s="169"/>
      <c r="G3" s="169"/>
      <c r="H3" s="169"/>
      <c r="I3" s="169"/>
      <c r="J3" s="169"/>
    </row>
    <row r="4" spans="1:10" s="74" customFormat="1" ht="30" customHeight="1" x14ac:dyDescent="0.25">
      <c r="A4" s="170" t="s">
        <v>223</v>
      </c>
      <c r="B4" s="170"/>
      <c r="C4" s="170"/>
      <c r="D4" s="170"/>
      <c r="E4" s="170"/>
      <c r="F4" s="170"/>
      <c r="G4" s="170"/>
      <c r="H4" s="170"/>
      <c r="I4" s="170"/>
      <c r="J4" s="170"/>
    </row>
    <row r="8" spans="1:10" ht="20.100000000000001" customHeight="1" x14ac:dyDescent="0.3">
      <c r="C8" s="58" t="s">
        <v>1</v>
      </c>
    </row>
  </sheetData>
  <mergeCells count="2">
    <mergeCell ref="A1:J3"/>
    <mergeCell ref="A4:J4"/>
  </mergeCells>
  <printOptions horizontalCentered="1"/>
  <pageMargins left="0.78740157480314965" right="0.78740157480314965" top="0.78740157480314965" bottom="0.59055118110236227" header="0.51181102362204722" footer="0.51181102362204722"/>
  <pageSetup paperSize="9" scale="80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1BDBC-1B66-46C7-84F8-D7435D00BC67}">
  <sheetPr>
    <tabColor rgb="FF00B0F0"/>
  </sheetPr>
  <dimension ref="A1:J4"/>
  <sheetViews>
    <sheetView showGridLines="0" zoomScaleNormal="100" zoomScaleSheetLayoutView="75" workbookViewId="0">
      <selection sqref="A1:J3"/>
    </sheetView>
  </sheetViews>
  <sheetFormatPr defaultColWidth="9.7109375" defaultRowHeight="20.100000000000001" customHeight="1" x14ac:dyDescent="0.3"/>
  <cols>
    <col min="1" max="16384" width="9.7109375" style="69"/>
  </cols>
  <sheetData>
    <row r="1" spans="1:10" ht="39.950000000000003" customHeight="1" x14ac:dyDescent="0.3">
      <c r="A1" s="188" t="s">
        <v>205</v>
      </c>
      <c r="B1" s="188"/>
      <c r="C1" s="188"/>
      <c r="D1" s="188"/>
      <c r="E1" s="188"/>
      <c r="F1" s="188"/>
      <c r="G1" s="188"/>
      <c r="H1" s="188"/>
      <c r="I1" s="188"/>
      <c r="J1" s="188"/>
    </row>
    <row r="2" spans="1:10" ht="39.950000000000003" customHeight="1" x14ac:dyDescent="0.3">
      <c r="A2" s="188"/>
      <c r="B2" s="188"/>
      <c r="C2" s="188"/>
      <c r="D2" s="188"/>
      <c r="E2" s="188"/>
      <c r="F2" s="188"/>
      <c r="G2" s="188"/>
      <c r="H2" s="188"/>
      <c r="I2" s="188"/>
      <c r="J2" s="188"/>
    </row>
    <row r="3" spans="1:10" ht="39.950000000000003" customHeight="1" x14ac:dyDescent="0.3">
      <c r="A3" s="188"/>
      <c r="B3" s="188"/>
      <c r="C3" s="188"/>
      <c r="D3" s="188"/>
      <c r="E3" s="188"/>
      <c r="F3" s="188"/>
      <c r="G3" s="188"/>
      <c r="H3" s="188"/>
      <c r="I3" s="188"/>
      <c r="J3" s="188"/>
    </row>
    <row r="4" spans="1:10" s="74" customFormat="1" ht="30" customHeight="1" x14ac:dyDescent="0.25">
      <c r="A4" s="170" t="str">
        <f>'6 - Mov Passag. Aeroportos'!A4:J4</f>
        <v>Anuário Estatístico de Turismo 2021 - Volume 48 - Ano Base 2020 - 2ª Edição</v>
      </c>
      <c r="B4" s="170"/>
      <c r="C4" s="170"/>
      <c r="D4" s="170"/>
      <c r="E4" s="170"/>
      <c r="F4" s="170"/>
      <c r="G4" s="170"/>
      <c r="H4" s="170"/>
      <c r="I4" s="170"/>
      <c r="J4" s="170"/>
    </row>
  </sheetData>
  <mergeCells count="2">
    <mergeCell ref="A1:J3"/>
    <mergeCell ref="A4:J4"/>
  </mergeCells>
  <printOptions horizontalCentered="1"/>
  <pageMargins left="0.78740157480314965" right="0.78740157480314965" top="0.78740157480314965" bottom="0.59055118110236227" header="0.51181102362204722" footer="0.51181102362204722"/>
  <pageSetup paperSize="9" scale="80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9ECDC-F325-4EF3-BC97-FC627888B35B}">
  <sheetPr>
    <tabColor rgb="FF92D050"/>
  </sheetPr>
  <dimension ref="B1:K55"/>
  <sheetViews>
    <sheetView showGridLines="0" zoomScaleNormal="100" zoomScaleSheetLayoutView="75" workbookViewId="0"/>
  </sheetViews>
  <sheetFormatPr defaultColWidth="11.42578125" defaultRowHeight="21.95" customHeight="1" x14ac:dyDescent="0.25"/>
  <cols>
    <col min="1" max="1" width="2.7109375" style="104" customWidth="1"/>
    <col min="2" max="2" width="30.7109375" style="104" customWidth="1"/>
    <col min="3" max="3" width="0.5703125" style="104" customWidth="1"/>
    <col min="4" max="4" width="44.140625" style="104" customWidth="1"/>
    <col min="5" max="5" width="0.5703125" style="104" customWidth="1"/>
    <col min="6" max="6" width="44.140625" style="104" customWidth="1"/>
    <col min="7" max="7" width="0.5703125" style="104" customWidth="1"/>
    <col min="8" max="8" width="44.140625" style="104" customWidth="1"/>
    <col min="9" max="9" width="2.7109375" style="104" customWidth="1"/>
    <col min="10" max="251" width="11.42578125" style="104"/>
    <col min="252" max="258" width="21.7109375" style="104" customWidth="1"/>
    <col min="259" max="259" width="11.42578125" style="104" customWidth="1"/>
    <col min="260" max="507" width="11.42578125" style="104"/>
    <col min="508" max="514" width="21.7109375" style="104" customWidth="1"/>
    <col min="515" max="515" width="11.42578125" style="104" customWidth="1"/>
    <col min="516" max="763" width="11.42578125" style="104"/>
    <col min="764" max="770" width="21.7109375" style="104" customWidth="1"/>
    <col min="771" max="771" width="11.42578125" style="104" customWidth="1"/>
    <col min="772" max="1019" width="11.42578125" style="104"/>
    <col min="1020" max="1026" width="21.7109375" style="104" customWidth="1"/>
    <col min="1027" max="1027" width="11.42578125" style="104" customWidth="1"/>
    <col min="1028" max="1275" width="11.42578125" style="104"/>
    <col min="1276" max="1282" width="21.7109375" style="104" customWidth="1"/>
    <col min="1283" max="1283" width="11.42578125" style="104" customWidth="1"/>
    <col min="1284" max="1531" width="11.42578125" style="104"/>
    <col min="1532" max="1538" width="21.7109375" style="104" customWidth="1"/>
    <col min="1539" max="1539" width="11.42578125" style="104" customWidth="1"/>
    <col min="1540" max="1787" width="11.42578125" style="104"/>
    <col min="1788" max="1794" width="21.7109375" style="104" customWidth="1"/>
    <col min="1795" max="1795" width="11.42578125" style="104" customWidth="1"/>
    <col min="1796" max="2043" width="11.42578125" style="104"/>
    <col min="2044" max="2050" width="21.7109375" style="104" customWidth="1"/>
    <col min="2051" max="2051" width="11.42578125" style="104" customWidth="1"/>
    <col min="2052" max="2299" width="11.42578125" style="104"/>
    <col min="2300" max="2306" width="21.7109375" style="104" customWidth="1"/>
    <col min="2307" max="2307" width="11.42578125" style="104" customWidth="1"/>
    <col min="2308" max="2555" width="11.42578125" style="104"/>
    <col min="2556" max="2562" width="21.7109375" style="104" customWidth="1"/>
    <col min="2563" max="2563" width="11.42578125" style="104" customWidth="1"/>
    <col min="2564" max="2811" width="11.42578125" style="104"/>
    <col min="2812" max="2818" width="21.7109375" style="104" customWidth="1"/>
    <col min="2819" max="2819" width="11.42578125" style="104" customWidth="1"/>
    <col min="2820" max="3067" width="11.42578125" style="104"/>
    <col min="3068" max="3074" width="21.7109375" style="104" customWidth="1"/>
    <col min="3075" max="3075" width="11.42578125" style="104" customWidth="1"/>
    <col min="3076" max="3323" width="11.42578125" style="104"/>
    <col min="3324" max="3330" width="21.7109375" style="104" customWidth="1"/>
    <col min="3331" max="3331" width="11.42578125" style="104" customWidth="1"/>
    <col min="3332" max="3579" width="11.42578125" style="104"/>
    <col min="3580" max="3586" width="21.7109375" style="104" customWidth="1"/>
    <col min="3587" max="3587" width="11.42578125" style="104" customWidth="1"/>
    <col min="3588" max="3835" width="11.42578125" style="104"/>
    <col min="3836" max="3842" width="21.7109375" style="104" customWidth="1"/>
    <col min="3843" max="3843" width="11.42578125" style="104" customWidth="1"/>
    <col min="3844" max="4091" width="11.42578125" style="104"/>
    <col min="4092" max="4098" width="21.7109375" style="104" customWidth="1"/>
    <col min="4099" max="4099" width="11.42578125" style="104" customWidth="1"/>
    <col min="4100" max="4347" width="11.42578125" style="104"/>
    <col min="4348" max="4354" width="21.7109375" style="104" customWidth="1"/>
    <col min="4355" max="4355" width="11.42578125" style="104" customWidth="1"/>
    <col min="4356" max="4603" width="11.42578125" style="104"/>
    <col min="4604" max="4610" width="21.7109375" style="104" customWidth="1"/>
    <col min="4611" max="4611" width="11.42578125" style="104" customWidth="1"/>
    <col min="4612" max="4859" width="11.42578125" style="104"/>
    <col min="4860" max="4866" width="21.7109375" style="104" customWidth="1"/>
    <col min="4867" max="4867" width="11.42578125" style="104" customWidth="1"/>
    <col min="4868" max="5115" width="11.42578125" style="104"/>
    <col min="5116" max="5122" width="21.7109375" style="104" customWidth="1"/>
    <col min="5123" max="5123" width="11.42578125" style="104" customWidth="1"/>
    <col min="5124" max="5371" width="11.42578125" style="104"/>
    <col min="5372" max="5378" width="21.7109375" style="104" customWidth="1"/>
    <col min="5379" max="5379" width="11.42578125" style="104" customWidth="1"/>
    <col min="5380" max="5627" width="11.42578125" style="104"/>
    <col min="5628" max="5634" width="21.7109375" style="104" customWidth="1"/>
    <col min="5635" max="5635" width="11.42578125" style="104" customWidth="1"/>
    <col min="5636" max="5883" width="11.42578125" style="104"/>
    <col min="5884" max="5890" width="21.7109375" style="104" customWidth="1"/>
    <col min="5891" max="5891" width="11.42578125" style="104" customWidth="1"/>
    <col min="5892" max="6139" width="11.42578125" style="104"/>
    <col min="6140" max="6146" width="21.7109375" style="104" customWidth="1"/>
    <col min="6147" max="6147" width="11.42578125" style="104" customWidth="1"/>
    <col min="6148" max="6395" width="11.42578125" style="104"/>
    <col min="6396" max="6402" width="21.7109375" style="104" customWidth="1"/>
    <col min="6403" max="6403" width="11.42578125" style="104" customWidth="1"/>
    <col min="6404" max="6651" width="11.42578125" style="104"/>
    <col min="6652" max="6658" width="21.7109375" style="104" customWidth="1"/>
    <col min="6659" max="6659" width="11.42578125" style="104" customWidth="1"/>
    <col min="6660" max="6907" width="11.42578125" style="104"/>
    <col min="6908" max="6914" width="21.7109375" style="104" customWidth="1"/>
    <col min="6915" max="6915" width="11.42578125" style="104" customWidth="1"/>
    <col min="6916" max="7163" width="11.42578125" style="104"/>
    <col min="7164" max="7170" width="21.7109375" style="104" customWidth="1"/>
    <col min="7171" max="7171" width="11.42578125" style="104" customWidth="1"/>
    <col min="7172" max="7419" width="11.42578125" style="104"/>
    <col min="7420" max="7426" width="21.7109375" style="104" customWidth="1"/>
    <col min="7427" max="7427" width="11.42578125" style="104" customWidth="1"/>
    <col min="7428" max="7675" width="11.42578125" style="104"/>
    <col min="7676" max="7682" width="21.7109375" style="104" customWidth="1"/>
    <col min="7683" max="7683" width="11.42578125" style="104" customWidth="1"/>
    <col min="7684" max="7931" width="11.42578125" style="104"/>
    <col min="7932" max="7938" width="21.7109375" style="104" customWidth="1"/>
    <col min="7939" max="7939" width="11.42578125" style="104" customWidth="1"/>
    <col min="7940" max="8187" width="11.42578125" style="104"/>
    <col min="8188" max="8194" width="21.7109375" style="104" customWidth="1"/>
    <col min="8195" max="8195" width="11.42578125" style="104" customWidth="1"/>
    <col min="8196" max="8443" width="11.42578125" style="104"/>
    <col min="8444" max="8450" width="21.7109375" style="104" customWidth="1"/>
    <col min="8451" max="8451" width="11.42578125" style="104" customWidth="1"/>
    <col min="8452" max="8699" width="11.42578125" style="104"/>
    <col min="8700" max="8706" width="21.7109375" style="104" customWidth="1"/>
    <col min="8707" max="8707" width="11.42578125" style="104" customWidth="1"/>
    <col min="8708" max="8955" width="11.42578125" style="104"/>
    <col min="8956" max="8962" width="21.7109375" style="104" customWidth="1"/>
    <col min="8963" max="8963" width="11.42578125" style="104" customWidth="1"/>
    <col min="8964" max="9211" width="11.42578125" style="104"/>
    <col min="9212" max="9218" width="21.7109375" style="104" customWidth="1"/>
    <col min="9219" max="9219" width="11.42578125" style="104" customWidth="1"/>
    <col min="9220" max="9467" width="11.42578125" style="104"/>
    <col min="9468" max="9474" width="21.7109375" style="104" customWidth="1"/>
    <col min="9475" max="9475" width="11.42578125" style="104" customWidth="1"/>
    <col min="9476" max="9723" width="11.42578125" style="104"/>
    <col min="9724" max="9730" width="21.7109375" style="104" customWidth="1"/>
    <col min="9731" max="9731" width="11.42578125" style="104" customWidth="1"/>
    <col min="9732" max="9979" width="11.42578125" style="104"/>
    <col min="9980" max="9986" width="21.7109375" style="104" customWidth="1"/>
    <col min="9987" max="9987" width="11.42578125" style="104" customWidth="1"/>
    <col min="9988" max="10235" width="11.42578125" style="104"/>
    <col min="10236" max="10242" width="21.7109375" style="104" customWidth="1"/>
    <col min="10243" max="10243" width="11.42578125" style="104" customWidth="1"/>
    <col min="10244" max="10491" width="11.42578125" style="104"/>
    <col min="10492" max="10498" width="21.7109375" style="104" customWidth="1"/>
    <col min="10499" max="10499" width="11.42578125" style="104" customWidth="1"/>
    <col min="10500" max="10747" width="11.42578125" style="104"/>
    <col min="10748" max="10754" width="21.7109375" style="104" customWidth="1"/>
    <col min="10755" max="10755" width="11.42578125" style="104" customWidth="1"/>
    <col min="10756" max="11003" width="11.42578125" style="104"/>
    <col min="11004" max="11010" width="21.7109375" style="104" customWidth="1"/>
    <col min="11011" max="11011" width="11.42578125" style="104" customWidth="1"/>
    <col min="11012" max="11259" width="11.42578125" style="104"/>
    <col min="11260" max="11266" width="21.7109375" style="104" customWidth="1"/>
    <col min="11267" max="11267" width="11.42578125" style="104" customWidth="1"/>
    <col min="11268" max="11515" width="11.42578125" style="104"/>
    <col min="11516" max="11522" width="21.7109375" style="104" customWidth="1"/>
    <col min="11523" max="11523" width="11.42578125" style="104" customWidth="1"/>
    <col min="11524" max="11771" width="11.42578125" style="104"/>
    <col min="11772" max="11778" width="21.7109375" style="104" customWidth="1"/>
    <col min="11779" max="11779" width="11.42578125" style="104" customWidth="1"/>
    <col min="11780" max="12027" width="11.42578125" style="104"/>
    <col min="12028" max="12034" width="21.7109375" style="104" customWidth="1"/>
    <col min="12035" max="12035" width="11.42578125" style="104" customWidth="1"/>
    <col min="12036" max="12283" width="11.42578125" style="104"/>
    <col min="12284" max="12290" width="21.7109375" style="104" customWidth="1"/>
    <col min="12291" max="12291" width="11.42578125" style="104" customWidth="1"/>
    <col min="12292" max="12539" width="11.42578125" style="104"/>
    <col min="12540" max="12546" width="21.7109375" style="104" customWidth="1"/>
    <col min="12547" max="12547" width="11.42578125" style="104" customWidth="1"/>
    <col min="12548" max="12795" width="11.42578125" style="104"/>
    <col min="12796" max="12802" width="21.7109375" style="104" customWidth="1"/>
    <col min="12803" max="12803" width="11.42578125" style="104" customWidth="1"/>
    <col min="12804" max="13051" width="11.42578125" style="104"/>
    <col min="13052" max="13058" width="21.7109375" style="104" customWidth="1"/>
    <col min="13059" max="13059" width="11.42578125" style="104" customWidth="1"/>
    <col min="13060" max="13307" width="11.42578125" style="104"/>
    <col min="13308" max="13314" width="21.7109375" style="104" customWidth="1"/>
    <col min="13315" max="13315" width="11.42578125" style="104" customWidth="1"/>
    <col min="13316" max="13563" width="11.42578125" style="104"/>
    <col min="13564" max="13570" width="21.7109375" style="104" customWidth="1"/>
    <col min="13571" max="13571" width="11.42578125" style="104" customWidth="1"/>
    <col min="13572" max="13819" width="11.42578125" style="104"/>
    <col min="13820" max="13826" width="21.7109375" style="104" customWidth="1"/>
    <col min="13827" max="13827" width="11.42578125" style="104" customWidth="1"/>
    <col min="13828" max="14075" width="11.42578125" style="104"/>
    <col min="14076" max="14082" width="21.7109375" style="104" customWidth="1"/>
    <col min="14083" max="14083" width="11.42578125" style="104" customWidth="1"/>
    <col min="14084" max="14331" width="11.42578125" style="104"/>
    <col min="14332" max="14338" width="21.7109375" style="104" customWidth="1"/>
    <col min="14339" max="14339" width="11.42578125" style="104" customWidth="1"/>
    <col min="14340" max="14587" width="11.42578125" style="104"/>
    <col min="14588" max="14594" width="21.7109375" style="104" customWidth="1"/>
    <col min="14595" max="14595" width="11.42578125" style="104" customWidth="1"/>
    <col min="14596" max="14843" width="11.42578125" style="104"/>
    <col min="14844" max="14850" width="21.7109375" style="104" customWidth="1"/>
    <col min="14851" max="14851" width="11.42578125" style="104" customWidth="1"/>
    <col min="14852" max="15099" width="11.42578125" style="104"/>
    <col min="15100" max="15106" width="21.7109375" style="104" customWidth="1"/>
    <col min="15107" max="15107" width="11.42578125" style="104" customWidth="1"/>
    <col min="15108" max="15355" width="11.42578125" style="104"/>
    <col min="15356" max="15362" width="21.7109375" style="104" customWidth="1"/>
    <col min="15363" max="15363" width="11.42578125" style="104" customWidth="1"/>
    <col min="15364" max="15611" width="11.42578125" style="104"/>
    <col min="15612" max="15618" width="21.7109375" style="104" customWidth="1"/>
    <col min="15619" max="15619" width="11.42578125" style="104" customWidth="1"/>
    <col min="15620" max="15867" width="11.42578125" style="104"/>
    <col min="15868" max="15874" width="21.7109375" style="104" customWidth="1"/>
    <col min="15875" max="15875" width="11.42578125" style="104" customWidth="1"/>
    <col min="15876" max="16123" width="11.42578125" style="104"/>
    <col min="16124" max="16130" width="21.7109375" style="104" customWidth="1"/>
    <col min="16131" max="16131" width="11.42578125" style="104" customWidth="1"/>
    <col min="16132" max="16384" width="11.42578125" style="104"/>
  </cols>
  <sheetData>
    <row r="1" spans="2:10" ht="21.95" customHeight="1" x14ac:dyDescent="0.25">
      <c r="B1" s="25" t="s">
        <v>206</v>
      </c>
      <c r="C1" s="25"/>
      <c r="D1" s="25"/>
      <c r="E1" s="25"/>
    </row>
    <row r="2" spans="2:10" ht="21.95" customHeight="1" x14ac:dyDescent="0.25">
      <c r="B2" s="26" t="str">
        <f>"8.1 - Movimentação nacional de passageiros em aeroportos, por tipos de voos, segundo os anos - "&amp;B11&amp;"-"&amp;B49</f>
        <v>8.1 - Movimentação nacional de passageiros em aeroportos, por tipos de voos, segundo os anos - 2001-2020</v>
      </c>
      <c r="C2" s="26"/>
      <c r="D2" s="34"/>
      <c r="E2" s="34"/>
    </row>
    <row r="3" spans="2:10" ht="3.95" customHeight="1" x14ac:dyDescent="0.25">
      <c r="B3" s="26"/>
      <c r="C3" s="26"/>
      <c r="D3" s="34"/>
      <c r="E3" s="34"/>
    </row>
    <row r="4" spans="2:10" ht="3.95" customHeight="1" x14ac:dyDescent="0.25">
      <c r="B4" s="190"/>
      <c r="C4" s="190"/>
      <c r="D4" s="190"/>
      <c r="E4" s="190"/>
      <c r="F4" s="190"/>
      <c r="G4" s="190"/>
      <c r="H4" s="190"/>
    </row>
    <row r="5" spans="2:10" ht="21.95" customHeight="1" x14ac:dyDescent="0.3">
      <c r="B5" s="192" t="s">
        <v>3</v>
      </c>
      <c r="C5" s="71"/>
      <c r="D5" s="193" t="s">
        <v>207</v>
      </c>
      <c r="E5" s="193"/>
      <c r="F5" s="193"/>
      <c r="G5" s="193"/>
      <c r="H5" s="193"/>
    </row>
    <row r="6" spans="2:10" s="162" customFormat="1" ht="3" customHeight="1" x14ac:dyDescent="0.25">
      <c r="B6" s="192"/>
      <c r="C6" s="161"/>
      <c r="D6" s="161"/>
      <c r="E6" s="161"/>
      <c r="F6" s="161"/>
      <c r="G6" s="161"/>
      <c r="H6" s="161"/>
    </row>
    <row r="7" spans="2:10" ht="21.95" customHeight="1" x14ac:dyDescent="0.25">
      <c r="B7" s="192"/>
      <c r="C7" s="71"/>
      <c r="D7" s="192" t="s">
        <v>6</v>
      </c>
      <c r="E7" s="71"/>
      <c r="F7" s="192" t="s">
        <v>7</v>
      </c>
      <c r="G7" s="192"/>
      <c r="H7" s="192"/>
    </row>
    <row r="8" spans="2:10" s="162" customFormat="1" ht="3" customHeight="1" x14ac:dyDescent="0.25">
      <c r="B8" s="192"/>
      <c r="C8" s="161"/>
      <c r="D8" s="192"/>
      <c r="E8" s="161"/>
      <c r="F8" s="161"/>
      <c r="G8" s="161"/>
      <c r="H8" s="161"/>
    </row>
    <row r="9" spans="2:10" ht="21.95" customHeight="1" x14ac:dyDescent="0.25">
      <c r="B9" s="192"/>
      <c r="C9" s="71"/>
      <c r="D9" s="192"/>
      <c r="E9" s="71"/>
      <c r="F9" s="76" t="s">
        <v>8</v>
      </c>
      <c r="G9" s="71"/>
      <c r="H9" s="76" t="s">
        <v>9</v>
      </c>
    </row>
    <row r="10" spans="2:10" s="162" customFormat="1" ht="3" customHeight="1" x14ac:dyDescent="0.25">
      <c r="B10" s="161"/>
      <c r="C10" s="161"/>
      <c r="D10" s="161"/>
      <c r="E10" s="161"/>
      <c r="F10" s="161"/>
      <c r="G10" s="161"/>
      <c r="H10" s="161"/>
    </row>
    <row r="11" spans="2:10" ht="21.95" customHeight="1" x14ac:dyDescent="0.25">
      <c r="B11" s="70">
        <v>2001</v>
      </c>
      <c r="C11" s="28"/>
      <c r="D11" s="102">
        <v>32615896</v>
      </c>
      <c r="E11" s="102"/>
      <c r="F11" s="103">
        <v>30071216</v>
      </c>
      <c r="G11" s="103"/>
      <c r="H11" s="103">
        <v>2544680</v>
      </c>
      <c r="J11" s="105"/>
    </row>
    <row r="12" spans="2:10" s="162" customFormat="1" ht="3" customHeight="1" x14ac:dyDescent="0.25">
      <c r="B12" s="163"/>
      <c r="C12" s="163"/>
      <c r="D12" s="102"/>
      <c r="E12" s="102"/>
      <c r="F12" s="103"/>
      <c r="G12" s="103"/>
      <c r="H12" s="103"/>
      <c r="J12" s="164"/>
    </row>
    <row r="13" spans="2:10" ht="21.95" customHeight="1" x14ac:dyDescent="0.25">
      <c r="B13" s="70">
        <v>2002</v>
      </c>
      <c r="C13" s="28"/>
      <c r="D13" s="102">
        <v>32945284</v>
      </c>
      <c r="E13" s="102"/>
      <c r="F13" s="103">
        <v>30250808.000000007</v>
      </c>
      <c r="G13" s="103"/>
      <c r="H13" s="103">
        <v>2694476.0000000005</v>
      </c>
      <c r="J13" s="105"/>
    </row>
    <row r="14" spans="2:10" s="162" customFormat="1" ht="3" customHeight="1" x14ac:dyDescent="0.25">
      <c r="B14" s="163"/>
      <c r="C14" s="163"/>
      <c r="D14" s="102"/>
      <c r="E14" s="102"/>
      <c r="F14" s="103"/>
      <c r="G14" s="103"/>
      <c r="H14" s="103"/>
      <c r="J14" s="164"/>
    </row>
    <row r="15" spans="2:10" ht="21.95" customHeight="1" x14ac:dyDescent="0.25">
      <c r="B15" s="70">
        <v>2003</v>
      </c>
      <c r="C15" s="28"/>
      <c r="D15" s="102">
        <v>30742036.999999989</v>
      </c>
      <c r="E15" s="102"/>
      <c r="F15" s="102">
        <v>28534658.000000034</v>
      </c>
      <c r="G15" s="102"/>
      <c r="H15" s="102">
        <v>2207379.0000000005</v>
      </c>
      <c r="J15" s="105"/>
    </row>
    <row r="16" spans="2:10" s="162" customFormat="1" ht="3" customHeight="1" x14ac:dyDescent="0.25">
      <c r="B16" s="163"/>
      <c r="C16" s="163"/>
      <c r="D16" s="102"/>
      <c r="E16" s="102"/>
      <c r="F16" s="103"/>
      <c r="G16" s="103"/>
      <c r="H16" s="103"/>
      <c r="J16" s="164"/>
    </row>
    <row r="17" spans="2:11" ht="21.95" customHeight="1" x14ac:dyDescent="0.25">
      <c r="B17" s="70">
        <v>2004</v>
      </c>
      <c r="C17" s="28"/>
      <c r="D17" s="102">
        <v>36554525.00000003</v>
      </c>
      <c r="E17" s="102"/>
      <c r="F17" s="102">
        <v>33727311.999999911</v>
      </c>
      <c r="G17" s="102"/>
      <c r="H17" s="102">
        <v>2827212.9999999995</v>
      </c>
      <c r="J17" s="105"/>
    </row>
    <row r="18" spans="2:11" s="162" customFormat="1" ht="3" customHeight="1" x14ac:dyDescent="0.25">
      <c r="B18" s="163"/>
      <c r="C18" s="163"/>
      <c r="D18" s="102"/>
      <c r="E18" s="102"/>
      <c r="F18" s="103"/>
      <c r="G18" s="103"/>
      <c r="H18" s="103"/>
      <c r="J18" s="164"/>
    </row>
    <row r="19" spans="2:11" ht="21.95" customHeight="1" x14ac:dyDescent="0.25">
      <c r="B19" s="70">
        <v>2005</v>
      </c>
      <c r="C19" s="28"/>
      <c r="D19" s="102">
        <v>43095827.99999997</v>
      </c>
      <c r="E19" s="102"/>
      <c r="F19" s="102">
        <v>39877656.000000015</v>
      </c>
      <c r="G19" s="102"/>
      <c r="H19" s="102">
        <v>3218172.0000000014</v>
      </c>
      <c r="J19" s="105"/>
    </row>
    <row r="20" spans="2:11" s="162" customFormat="1" ht="3" customHeight="1" x14ac:dyDescent="0.25">
      <c r="B20" s="163"/>
      <c r="C20" s="163"/>
      <c r="D20" s="102"/>
      <c r="E20" s="102"/>
      <c r="F20" s="103"/>
      <c r="G20" s="103"/>
      <c r="H20" s="103"/>
      <c r="J20" s="164"/>
    </row>
    <row r="21" spans="2:11" ht="21.95" customHeight="1" x14ac:dyDescent="0.25">
      <c r="B21" s="70">
        <v>2006</v>
      </c>
      <c r="C21" s="28"/>
      <c r="D21" s="102">
        <v>46345828.000000015</v>
      </c>
      <c r="E21" s="102"/>
      <c r="F21" s="102">
        <v>43618631.99999994</v>
      </c>
      <c r="G21" s="102"/>
      <c r="H21" s="102">
        <v>2727195.9999999995</v>
      </c>
      <c r="J21" s="105"/>
      <c r="K21" s="106"/>
    </row>
    <row r="22" spans="2:11" s="162" customFormat="1" ht="3" customHeight="1" x14ac:dyDescent="0.25">
      <c r="B22" s="163"/>
      <c r="C22" s="163"/>
      <c r="D22" s="102"/>
      <c r="E22" s="102"/>
      <c r="F22" s="103"/>
      <c r="G22" s="103"/>
      <c r="H22" s="103"/>
      <c r="J22" s="164"/>
    </row>
    <row r="23" spans="2:11" ht="21.95" customHeight="1" x14ac:dyDescent="0.25">
      <c r="B23" s="70">
        <v>2007</v>
      </c>
      <c r="C23" s="28"/>
      <c r="D23" s="102">
        <v>50002469.000000067</v>
      </c>
      <c r="E23" s="102"/>
      <c r="F23" s="102">
        <v>47549517.999999978</v>
      </c>
      <c r="G23" s="102"/>
      <c r="H23" s="102">
        <v>2452951.0000000009</v>
      </c>
      <c r="J23" s="105"/>
      <c r="K23" s="106"/>
    </row>
    <row r="24" spans="2:11" s="162" customFormat="1" ht="3" customHeight="1" x14ac:dyDescent="0.25">
      <c r="B24" s="163"/>
      <c r="C24" s="163"/>
      <c r="D24" s="102"/>
      <c r="E24" s="102"/>
      <c r="F24" s="103"/>
      <c r="G24" s="103"/>
      <c r="H24" s="103"/>
      <c r="J24" s="164"/>
    </row>
    <row r="25" spans="2:11" ht="21.95" customHeight="1" x14ac:dyDescent="0.25">
      <c r="B25" s="70">
        <v>2008</v>
      </c>
      <c r="C25" s="28"/>
      <c r="D25" s="102">
        <v>48702481.999999963</v>
      </c>
      <c r="E25" s="102"/>
      <c r="F25" s="102">
        <v>46583326</v>
      </c>
      <c r="G25" s="102"/>
      <c r="H25" s="102">
        <v>2119156.0000000009</v>
      </c>
      <c r="J25" s="105"/>
      <c r="K25" s="106"/>
    </row>
    <row r="26" spans="2:11" s="162" customFormat="1" ht="3" customHeight="1" x14ac:dyDescent="0.25">
      <c r="B26" s="163"/>
      <c r="C26" s="163"/>
      <c r="D26" s="102"/>
      <c r="E26" s="102"/>
      <c r="F26" s="103"/>
      <c r="G26" s="103"/>
      <c r="H26" s="103"/>
      <c r="J26" s="164"/>
    </row>
    <row r="27" spans="2:11" ht="21.95" customHeight="1" x14ac:dyDescent="0.25">
      <c r="B27" s="70">
        <v>2009</v>
      </c>
      <c r="C27" s="28"/>
      <c r="D27" s="102">
        <v>56024143.99999997</v>
      </c>
      <c r="E27" s="102"/>
      <c r="F27" s="102">
        <v>53915986.999999993</v>
      </c>
      <c r="G27" s="102"/>
      <c r="H27" s="102">
        <v>2108157.0000000009</v>
      </c>
      <c r="J27" s="105"/>
    </row>
    <row r="28" spans="2:11" s="162" customFormat="1" ht="3" customHeight="1" x14ac:dyDescent="0.25">
      <c r="B28" s="163"/>
      <c r="C28" s="163"/>
      <c r="D28" s="102"/>
      <c r="E28" s="102"/>
      <c r="F28" s="103"/>
      <c r="G28" s="103"/>
      <c r="H28" s="103"/>
      <c r="J28" s="164"/>
    </row>
    <row r="29" spans="2:11" ht="21.95" customHeight="1" x14ac:dyDescent="0.25">
      <c r="B29" s="70">
        <v>2010</v>
      </c>
      <c r="C29" s="28"/>
      <c r="D29" s="102">
        <v>68258268.000000075</v>
      </c>
      <c r="E29" s="102"/>
      <c r="F29" s="102">
        <v>65949270.000000022</v>
      </c>
      <c r="G29" s="102"/>
      <c r="H29" s="102">
        <v>2308998.0000000014</v>
      </c>
      <c r="J29" s="105"/>
    </row>
    <row r="30" spans="2:11" s="162" customFormat="1" ht="3" customHeight="1" x14ac:dyDescent="0.25">
      <c r="B30" s="163"/>
      <c r="C30" s="163"/>
      <c r="D30" s="102"/>
      <c r="E30" s="102"/>
      <c r="F30" s="103"/>
      <c r="G30" s="103"/>
      <c r="H30" s="103"/>
      <c r="J30" s="164"/>
    </row>
    <row r="31" spans="2:11" ht="21.95" customHeight="1" x14ac:dyDescent="0.25">
      <c r="B31" s="70">
        <v>2011</v>
      </c>
      <c r="C31" s="28"/>
      <c r="D31" s="102">
        <f>F31+H31</f>
        <v>80833691</v>
      </c>
      <c r="E31" s="102"/>
      <c r="F31" s="102">
        <v>79489150</v>
      </c>
      <c r="G31" s="102"/>
      <c r="H31" s="102">
        <v>1344541</v>
      </c>
      <c r="J31" s="105"/>
    </row>
    <row r="32" spans="2:11" s="162" customFormat="1" ht="3" customHeight="1" x14ac:dyDescent="0.25">
      <c r="B32" s="163"/>
      <c r="C32" s="163"/>
      <c r="D32" s="102"/>
      <c r="E32" s="102"/>
      <c r="F32" s="103"/>
      <c r="G32" s="103"/>
      <c r="H32" s="103"/>
      <c r="J32" s="164"/>
    </row>
    <row r="33" spans="2:10" ht="21.95" customHeight="1" x14ac:dyDescent="0.25">
      <c r="B33" s="70">
        <v>2012</v>
      </c>
      <c r="C33" s="28"/>
      <c r="D33" s="102">
        <f t="shared" ref="D33:D49" si="0">F33+H33</f>
        <v>87485058</v>
      </c>
      <c r="E33" s="102"/>
      <c r="F33" s="102">
        <v>86046111</v>
      </c>
      <c r="G33" s="102"/>
      <c r="H33" s="102">
        <v>1438947</v>
      </c>
      <c r="J33" s="105"/>
    </row>
    <row r="34" spans="2:10" s="162" customFormat="1" ht="3" customHeight="1" x14ac:dyDescent="0.25">
      <c r="B34" s="163"/>
      <c r="C34" s="163"/>
      <c r="D34" s="102"/>
      <c r="E34" s="102"/>
      <c r="F34" s="103"/>
      <c r="G34" s="103"/>
      <c r="H34" s="103"/>
      <c r="J34" s="164"/>
    </row>
    <row r="35" spans="2:10" ht="21.95" customHeight="1" x14ac:dyDescent="0.25">
      <c r="B35" s="70">
        <v>2013</v>
      </c>
      <c r="C35" s="28"/>
      <c r="D35" s="102">
        <f t="shared" si="0"/>
        <v>89311597</v>
      </c>
      <c r="E35" s="102"/>
      <c r="F35" s="102">
        <v>86979022</v>
      </c>
      <c r="G35" s="102"/>
      <c r="H35" s="102">
        <v>2332575</v>
      </c>
      <c r="J35" s="105"/>
    </row>
    <row r="36" spans="2:10" s="162" customFormat="1" ht="3" customHeight="1" x14ac:dyDescent="0.25">
      <c r="B36" s="163"/>
      <c r="C36" s="163"/>
      <c r="D36" s="102"/>
      <c r="E36" s="102"/>
      <c r="F36" s="103"/>
      <c r="G36" s="103"/>
      <c r="H36" s="103"/>
      <c r="J36" s="164"/>
    </row>
    <row r="37" spans="2:10" ht="21.95" customHeight="1" x14ac:dyDescent="0.25">
      <c r="B37" s="70">
        <v>2014</v>
      </c>
      <c r="C37" s="28"/>
      <c r="D37" s="102">
        <f t="shared" si="0"/>
        <v>96691895</v>
      </c>
      <c r="E37" s="102"/>
      <c r="F37" s="102">
        <v>93298102</v>
      </c>
      <c r="G37" s="102"/>
      <c r="H37" s="102">
        <v>3393793</v>
      </c>
      <c r="J37" s="105"/>
    </row>
    <row r="38" spans="2:10" s="162" customFormat="1" ht="3" customHeight="1" x14ac:dyDescent="0.25">
      <c r="B38" s="163"/>
      <c r="C38" s="163"/>
      <c r="D38" s="102"/>
      <c r="E38" s="102"/>
      <c r="F38" s="103"/>
      <c r="G38" s="103"/>
      <c r="H38" s="103"/>
      <c r="J38" s="164"/>
    </row>
    <row r="39" spans="2:10" ht="21.95" customHeight="1" x14ac:dyDescent="0.25">
      <c r="B39" s="70">
        <v>2015</v>
      </c>
      <c r="C39" s="28"/>
      <c r="D39" s="102">
        <f t="shared" si="0"/>
        <v>97767845</v>
      </c>
      <c r="E39" s="102"/>
      <c r="F39" s="102">
        <v>94791270</v>
      </c>
      <c r="G39" s="102"/>
      <c r="H39" s="102">
        <v>2976575</v>
      </c>
      <c r="J39" s="105"/>
    </row>
    <row r="40" spans="2:10" s="162" customFormat="1" ht="3" customHeight="1" x14ac:dyDescent="0.25">
      <c r="B40" s="163"/>
      <c r="C40" s="163"/>
      <c r="D40" s="102"/>
      <c r="E40" s="102"/>
      <c r="F40" s="103"/>
      <c r="G40" s="103"/>
      <c r="H40" s="103"/>
      <c r="J40" s="164"/>
    </row>
    <row r="41" spans="2:10" ht="21.95" customHeight="1" x14ac:dyDescent="0.25">
      <c r="B41" s="70">
        <v>2016</v>
      </c>
      <c r="C41" s="28"/>
      <c r="D41" s="102">
        <f t="shared" si="0"/>
        <v>90150625</v>
      </c>
      <c r="E41" s="102"/>
      <c r="F41" s="102">
        <v>86848515</v>
      </c>
      <c r="G41" s="102"/>
      <c r="H41" s="102">
        <v>3302110</v>
      </c>
      <c r="J41" s="105"/>
    </row>
    <row r="42" spans="2:10" s="162" customFormat="1" ht="3" customHeight="1" x14ac:dyDescent="0.25">
      <c r="B42" s="163"/>
      <c r="C42" s="163"/>
      <c r="D42" s="102"/>
      <c r="E42" s="102"/>
      <c r="F42" s="103"/>
      <c r="G42" s="103"/>
      <c r="H42" s="103"/>
      <c r="J42" s="164"/>
    </row>
    <row r="43" spans="2:10" ht="21.95" customHeight="1" x14ac:dyDescent="0.25">
      <c r="B43" s="70">
        <v>2017</v>
      </c>
      <c r="C43" s="28"/>
      <c r="D43" s="102">
        <f t="shared" si="0"/>
        <v>92021506</v>
      </c>
      <c r="E43" s="102"/>
      <c r="F43" s="102">
        <v>88278890</v>
      </c>
      <c r="G43" s="102"/>
      <c r="H43" s="102">
        <v>3742616</v>
      </c>
      <c r="J43" s="105"/>
    </row>
    <row r="44" spans="2:10" s="162" customFormat="1" ht="3" customHeight="1" x14ac:dyDescent="0.25">
      <c r="B44" s="163"/>
      <c r="C44" s="163"/>
      <c r="D44" s="102"/>
      <c r="E44" s="102"/>
      <c r="F44" s="103"/>
      <c r="G44" s="103"/>
      <c r="H44" s="103"/>
      <c r="J44" s="164"/>
    </row>
    <row r="45" spans="2:10" ht="21.95" customHeight="1" x14ac:dyDescent="0.25">
      <c r="B45" s="70">
        <v>2018</v>
      </c>
      <c r="C45" s="28"/>
      <c r="D45" s="102">
        <f t="shared" si="0"/>
        <v>95360871</v>
      </c>
      <c r="E45" s="102"/>
      <c r="F45" s="102">
        <v>92846780</v>
      </c>
      <c r="G45" s="102"/>
      <c r="H45" s="102">
        <v>2514091</v>
      </c>
      <c r="J45" s="105"/>
    </row>
    <row r="46" spans="2:10" s="162" customFormat="1" ht="3" customHeight="1" x14ac:dyDescent="0.25">
      <c r="B46" s="163"/>
      <c r="C46" s="163"/>
      <c r="D46" s="102"/>
      <c r="E46" s="102"/>
      <c r="F46" s="103"/>
      <c r="G46" s="103"/>
      <c r="H46" s="103"/>
      <c r="J46" s="164"/>
    </row>
    <row r="47" spans="2:10" ht="21.95" customHeight="1" x14ac:dyDescent="0.25">
      <c r="B47" s="70">
        <v>2019</v>
      </c>
      <c r="C47" s="28"/>
      <c r="D47" s="102">
        <f t="shared" si="0"/>
        <v>96619668</v>
      </c>
      <c r="E47" s="102"/>
      <c r="F47" s="102">
        <v>93363793</v>
      </c>
      <c r="G47" s="102"/>
      <c r="H47" s="102">
        <v>3255875</v>
      </c>
      <c r="J47" s="105"/>
    </row>
    <row r="48" spans="2:10" s="162" customFormat="1" ht="3" customHeight="1" x14ac:dyDescent="0.25">
      <c r="B48" s="163"/>
      <c r="C48" s="163"/>
      <c r="D48" s="102"/>
      <c r="E48" s="102"/>
      <c r="F48" s="103"/>
      <c r="G48" s="103"/>
      <c r="H48" s="103"/>
      <c r="J48" s="164"/>
    </row>
    <row r="49" spans="2:10" ht="21.95" customHeight="1" x14ac:dyDescent="0.25">
      <c r="B49" s="70">
        <v>2020</v>
      </c>
      <c r="C49" s="28"/>
      <c r="D49" s="102">
        <f t="shared" si="0"/>
        <v>45853332</v>
      </c>
      <c r="E49" s="102"/>
      <c r="F49" s="102">
        <v>43820889</v>
      </c>
      <c r="G49" s="102"/>
      <c r="H49" s="102">
        <v>2032443</v>
      </c>
      <c r="J49" s="105"/>
    </row>
    <row r="50" spans="2:10" ht="3.95" customHeight="1" x14ac:dyDescent="0.25">
      <c r="B50" s="191"/>
      <c r="C50" s="191"/>
      <c r="D50" s="191"/>
      <c r="E50" s="191"/>
      <c r="F50" s="191"/>
      <c r="G50" s="191"/>
      <c r="H50" s="191"/>
      <c r="J50" s="105"/>
    </row>
    <row r="51" spans="2:10" ht="3.95" customHeight="1" x14ac:dyDescent="0.25">
      <c r="B51" s="28"/>
      <c r="C51" s="28"/>
      <c r="D51" s="6"/>
      <c r="E51" s="6"/>
      <c r="F51" s="6"/>
      <c r="G51" s="6"/>
      <c r="H51" s="6"/>
      <c r="J51" s="105"/>
    </row>
    <row r="52" spans="2:10" s="27" customFormat="1" ht="21.95" customHeight="1" x14ac:dyDescent="0.25">
      <c r="B52" s="17" t="s">
        <v>10</v>
      </c>
      <c r="C52" s="17"/>
      <c r="D52" s="19"/>
      <c r="E52" s="19"/>
      <c r="F52" s="19"/>
      <c r="G52" s="19"/>
      <c r="H52" s="19"/>
      <c r="J52" s="35"/>
    </row>
    <row r="53" spans="2:10" s="27" customFormat="1" ht="21.95" customHeight="1" x14ac:dyDescent="0.25">
      <c r="B53" s="17" t="s">
        <v>208</v>
      </c>
      <c r="C53" s="17"/>
      <c r="D53" s="19"/>
      <c r="E53" s="19"/>
      <c r="F53" s="19"/>
      <c r="G53" s="19"/>
      <c r="H53" s="19"/>
      <c r="J53" s="35"/>
    </row>
    <row r="54" spans="2:10" s="107" customFormat="1" ht="21.95" customHeight="1" x14ac:dyDescent="0.25">
      <c r="B54" s="189" t="s">
        <v>209</v>
      </c>
      <c r="C54" s="189"/>
      <c r="D54" s="189"/>
      <c r="E54" s="189"/>
      <c r="F54" s="189"/>
      <c r="G54" s="189"/>
      <c r="H54" s="189"/>
    </row>
    <row r="55" spans="2:10" ht="21.95" customHeight="1" x14ac:dyDescent="0.25">
      <c r="B55" s="29"/>
      <c r="C55" s="29"/>
      <c r="F55" s="108"/>
      <c r="G55" s="108"/>
      <c r="H55" s="108"/>
    </row>
  </sheetData>
  <mergeCells count="7">
    <mergeCell ref="B54:H54"/>
    <mergeCell ref="B4:H4"/>
    <mergeCell ref="B50:H50"/>
    <mergeCell ref="B5:B9"/>
    <mergeCell ref="D5:H5"/>
    <mergeCell ref="D7:D9"/>
    <mergeCell ref="F7:H7"/>
  </mergeCells>
  <pageMargins left="0.78740157480314965" right="0.78740157480314965" top="0.78740157480314965" bottom="0.59055118110236227" header="0.51181102362204722" footer="0.51181102362204722"/>
  <pageSetup paperSize="9" scale="51" orientation="portrait" verticalDpi="597" r:id="rId1"/>
  <headerFooter alignWithMargins="0">
    <oddHeader>&amp;C&amp;"Arial,Negrito"&amp;14Turismo interno</oddHeader>
  </headerFooter>
  <rowBreaks count="2" manualBreakCount="2">
    <brk id="122" max="16383" man="1"/>
    <brk id="173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468E6-B860-404B-A1A9-19596113F08D}">
  <sheetPr>
    <tabColor rgb="FF92D050"/>
  </sheetPr>
  <dimension ref="B1:N101"/>
  <sheetViews>
    <sheetView showGridLines="0" showZeros="0" zoomScaleNormal="100" zoomScaleSheetLayoutView="75" workbookViewId="0"/>
  </sheetViews>
  <sheetFormatPr defaultColWidth="11.42578125" defaultRowHeight="21.95" customHeight="1" x14ac:dyDescent="0.3"/>
  <cols>
    <col min="1" max="1" width="2.7109375" style="21" customWidth="1"/>
    <col min="2" max="2" width="25.7109375" style="21" customWidth="1"/>
    <col min="3" max="3" width="0.5703125" style="127" customWidth="1"/>
    <col min="4" max="4" width="22.7109375" style="21" customWidth="1"/>
    <col min="5" max="5" width="0.5703125" style="127" customWidth="1"/>
    <col min="6" max="6" width="22.7109375" style="21" customWidth="1"/>
    <col min="7" max="7" width="0.5703125" style="127" customWidth="1"/>
    <col min="8" max="8" width="22.7109375" style="21" customWidth="1"/>
    <col min="9" max="9" width="0.5703125" style="127" customWidth="1"/>
    <col min="10" max="10" width="22.7109375" style="21" customWidth="1"/>
    <col min="11" max="11" width="0.5703125" style="127" customWidth="1"/>
    <col min="12" max="12" width="22.7109375" style="21" customWidth="1"/>
    <col min="13" max="13" width="0.5703125" style="127" customWidth="1"/>
    <col min="14" max="14" width="22.7109375" style="21" customWidth="1"/>
    <col min="15" max="15" width="2.7109375" style="21" customWidth="1"/>
    <col min="16" max="252" width="11.42578125" style="21"/>
    <col min="253" max="259" width="23.7109375" style="21" customWidth="1"/>
    <col min="260" max="260" width="11.42578125" style="21" customWidth="1"/>
    <col min="261" max="508" width="11.42578125" style="21"/>
    <col min="509" max="515" width="23.7109375" style="21" customWidth="1"/>
    <col min="516" max="516" width="11.42578125" style="21" customWidth="1"/>
    <col min="517" max="764" width="11.42578125" style="21"/>
    <col min="765" max="771" width="23.7109375" style="21" customWidth="1"/>
    <col min="772" max="772" width="11.42578125" style="21" customWidth="1"/>
    <col min="773" max="1020" width="11.42578125" style="21"/>
    <col min="1021" max="1027" width="23.7109375" style="21" customWidth="1"/>
    <col min="1028" max="1028" width="11.42578125" style="21" customWidth="1"/>
    <col min="1029" max="1276" width="11.42578125" style="21"/>
    <col min="1277" max="1283" width="23.7109375" style="21" customWidth="1"/>
    <col min="1284" max="1284" width="11.42578125" style="21" customWidth="1"/>
    <col min="1285" max="1532" width="11.42578125" style="21"/>
    <col min="1533" max="1539" width="23.7109375" style="21" customWidth="1"/>
    <col min="1540" max="1540" width="11.42578125" style="21" customWidth="1"/>
    <col min="1541" max="1788" width="11.42578125" style="21"/>
    <col min="1789" max="1795" width="23.7109375" style="21" customWidth="1"/>
    <col min="1796" max="1796" width="11.42578125" style="21" customWidth="1"/>
    <col min="1797" max="2044" width="11.42578125" style="21"/>
    <col min="2045" max="2051" width="23.7109375" style="21" customWidth="1"/>
    <col min="2052" max="2052" width="11.42578125" style="21" customWidth="1"/>
    <col min="2053" max="2300" width="11.42578125" style="21"/>
    <col min="2301" max="2307" width="23.7109375" style="21" customWidth="1"/>
    <col min="2308" max="2308" width="11.42578125" style="21" customWidth="1"/>
    <col min="2309" max="2556" width="11.42578125" style="21"/>
    <col min="2557" max="2563" width="23.7109375" style="21" customWidth="1"/>
    <col min="2564" max="2564" width="11.42578125" style="21" customWidth="1"/>
    <col min="2565" max="2812" width="11.42578125" style="21"/>
    <col min="2813" max="2819" width="23.7109375" style="21" customWidth="1"/>
    <col min="2820" max="2820" width="11.42578125" style="21" customWidth="1"/>
    <col min="2821" max="3068" width="11.42578125" style="21"/>
    <col min="3069" max="3075" width="23.7109375" style="21" customWidth="1"/>
    <col min="3076" max="3076" width="11.42578125" style="21" customWidth="1"/>
    <col min="3077" max="3324" width="11.42578125" style="21"/>
    <col min="3325" max="3331" width="23.7109375" style="21" customWidth="1"/>
    <col min="3332" max="3332" width="11.42578125" style="21" customWidth="1"/>
    <col min="3333" max="3580" width="11.42578125" style="21"/>
    <col min="3581" max="3587" width="23.7109375" style="21" customWidth="1"/>
    <col min="3588" max="3588" width="11.42578125" style="21" customWidth="1"/>
    <col min="3589" max="3836" width="11.42578125" style="21"/>
    <col min="3837" max="3843" width="23.7109375" style="21" customWidth="1"/>
    <col min="3844" max="3844" width="11.42578125" style="21" customWidth="1"/>
    <col min="3845" max="4092" width="11.42578125" style="21"/>
    <col min="4093" max="4099" width="23.7109375" style="21" customWidth="1"/>
    <col min="4100" max="4100" width="11.42578125" style="21" customWidth="1"/>
    <col min="4101" max="4348" width="11.42578125" style="21"/>
    <col min="4349" max="4355" width="23.7109375" style="21" customWidth="1"/>
    <col min="4356" max="4356" width="11.42578125" style="21" customWidth="1"/>
    <col min="4357" max="4604" width="11.42578125" style="21"/>
    <col min="4605" max="4611" width="23.7109375" style="21" customWidth="1"/>
    <col min="4612" max="4612" width="11.42578125" style="21" customWidth="1"/>
    <col min="4613" max="4860" width="11.42578125" style="21"/>
    <col min="4861" max="4867" width="23.7109375" style="21" customWidth="1"/>
    <col min="4868" max="4868" width="11.42578125" style="21" customWidth="1"/>
    <col min="4869" max="5116" width="11.42578125" style="21"/>
    <col min="5117" max="5123" width="23.7109375" style="21" customWidth="1"/>
    <col min="5124" max="5124" width="11.42578125" style="21" customWidth="1"/>
    <col min="5125" max="5372" width="11.42578125" style="21"/>
    <col min="5373" max="5379" width="23.7109375" style="21" customWidth="1"/>
    <col min="5380" max="5380" width="11.42578125" style="21" customWidth="1"/>
    <col min="5381" max="5628" width="11.42578125" style="21"/>
    <col min="5629" max="5635" width="23.7109375" style="21" customWidth="1"/>
    <col min="5636" max="5636" width="11.42578125" style="21" customWidth="1"/>
    <col min="5637" max="5884" width="11.42578125" style="21"/>
    <col min="5885" max="5891" width="23.7109375" style="21" customWidth="1"/>
    <col min="5892" max="5892" width="11.42578125" style="21" customWidth="1"/>
    <col min="5893" max="6140" width="11.42578125" style="21"/>
    <col min="6141" max="6147" width="23.7109375" style="21" customWidth="1"/>
    <col min="6148" max="6148" width="11.42578125" style="21" customWidth="1"/>
    <col min="6149" max="6396" width="11.42578125" style="21"/>
    <col min="6397" max="6403" width="23.7109375" style="21" customWidth="1"/>
    <col min="6404" max="6404" width="11.42578125" style="21" customWidth="1"/>
    <col min="6405" max="6652" width="11.42578125" style="21"/>
    <col min="6653" max="6659" width="23.7109375" style="21" customWidth="1"/>
    <col min="6660" max="6660" width="11.42578125" style="21" customWidth="1"/>
    <col min="6661" max="6908" width="11.42578125" style="21"/>
    <col min="6909" max="6915" width="23.7109375" style="21" customWidth="1"/>
    <col min="6916" max="6916" width="11.42578125" style="21" customWidth="1"/>
    <col min="6917" max="7164" width="11.42578125" style="21"/>
    <col min="7165" max="7171" width="23.7109375" style="21" customWidth="1"/>
    <col min="7172" max="7172" width="11.42578125" style="21" customWidth="1"/>
    <col min="7173" max="7420" width="11.42578125" style="21"/>
    <col min="7421" max="7427" width="23.7109375" style="21" customWidth="1"/>
    <col min="7428" max="7428" width="11.42578125" style="21" customWidth="1"/>
    <col min="7429" max="7676" width="11.42578125" style="21"/>
    <col min="7677" max="7683" width="23.7109375" style="21" customWidth="1"/>
    <col min="7684" max="7684" width="11.42578125" style="21" customWidth="1"/>
    <col min="7685" max="7932" width="11.42578125" style="21"/>
    <col min="7933" max="7939" width="23.7109375" style="21" customWidth="1"/>
    <col min="7940" max="7940" width="11.42578125" style="21" customWidth="1"/>
    <col min="7941" max="8188" width="11.42578125" style="21"/>
    <col min="8189" max="8195" width="23.7109375" style="21" customWidth="1"/>
    <col min="8196" max="8196" width="11.42578125" style="21" customWidth="1"/>
    <col min="8197" max="8444" width="11.42578125" style="21"/>
    <col min="8445" max="8451" width="23.7109375" style="21" customWidth="1"/>
    <col min="8452" max="8452" width="11.42578125" style="21" customWidth="1"/>
    <col min="8453" max="8700" width="11.42578125" style="21"/>
    <col min="8701" max="8707" width="23.7109375" style="21" customWidth="1"/>
    <col min="8708" max="8708" width="11.42578125" style="21" customWidth="1"/>
    <col min="8709" max="8956" width="11.42578125" style="21"/>
    <col min="8957" max="8963" width="23.7109375" style="21" customWidth="1"/>
    <col min="8964" max="8964" width="11.42578125" style="21" customWidth="1"/>
    <col min="8965" max="9212" width="11.42578125" style="21"/>
    <col min="9213" max="9219" width="23.7109375" style="21" customWidth="1"/>
    <col min="9220" max="9220" width="11.42578125" style="21" customWidth="1"/>
    <col min="9221" max="9468" width="11.42578125" style="21"/>
    <col min="9469" max="9475" width="23.7109375" style="21" customWidth="1"/>
    <col min="9476" max="9476" width="11.42578125" style="21" customWidth="1"/>
    <col min="9477" max="9724" width="11.42578125" style="21"/>
    <col min="9725" max="9731" width="23.7109375" style="21" customWidth="1"/>
    <col min="9732" max="9732" width="11.42578125" style="21" customWidth="1"/>
    <col min="9733" max="9980" width="11.42578125" style="21"/>
    <col min="9981" max="9987" width="23.7109375" style="21" customWidth="1"/>
    <col min="9988" max="9988" width="11.42578125" style="21" customWidth="1"/>
    <col min="9989" max="10236" width="11.42578125" style="21"/>
    <col min="10237" max="10243" width="23.7109375" style="21" customWidth="1"/>
    <col min="10244" max="10244" width="11.42578125" style="21" customWidth="1"/>
    <col min="10245" max="10492" width="11.42578125" style="21"/>
    <col min="10493" max="10499" width="23.7109375" style="21" customWidth="1"/>
    <col min="10500" max="10500" width="11.42578125" style="21" customWidth="1"/>
    <col min="10501" max="10748" width="11.42578125" style="21"/>
    <col min="10749" max="10755" width="23.7109375" style="21" customWidth="1"/>
    <col min="10756" max="10756" width="11.42578125" style="21" customWidth="1"/>
    <col min="10757" max="11004" width="11.42578125" style="21"/>
    <col min="11005" max="11011" width="23.7109375" style="21" customWidth="1"/>
    <col min="11012" max="11012" width="11.42578125" style="21" customWidth="1"/>
    <col min="11013" max="11260" width="11.42578125" style="21"/>
    <col min="11261" max="11267" width="23.7109375" style="21" customWidth="1"/>
    <col min="11268" max="11268" width="11.42578125" style="21" customWidth="1"/>
    <col min="11269" max="11516" width="11.42578125" style="21"/>
    <col min="11517" max="11523" width="23.7109375" style="21" customWidth="1"/>
    <col min="11524" max="11524" width="11.42578125" style="21" customWidth="1"/>
    <col min="11525" max="11772" width="11.42578125" style="21"/>
    <col min="11773" max="11779" width="23.7109375" style="21" customWidth="1"/>
    <col min="11780" max="11780" width="11.42578125" style="21" customWidth="1"/>
    <col min="11781" max="12028" width="11.42578125" style="21"/>
    <col min="12029" max="12035" width="23.7109375" style="21" customWidth="1"/>
    <col min="12036" max="12036" width="11.42578125" style="21" customWidth="1"/>
    <col min="12037" max="12284" width="11.42578125" style="21"/>
    <col min="12285" max="12291" width="23.7109375" style="21" customWidth="1"/>
    <col min="12292" max="12292" width="11.42578125" style="21" customWidth="1"/>
    <col min="12293" max="12540" width="11.42578125" style="21"/>
    <col min="12541" max="12547" width="23.7109375" style="21" customWidth="1"/>
    <col min="12548" max="12548" width="11.42578125" style="21" customWidth="1"/>
    <col min="12549" max="12796" width="11.42578125" style="21"/>
    <col min="12797" max="12803" width="23.7109375" style="21" customWidth="1"/>
    <col min="12804" max="12804" width="11.42578125" style="21" customWidth="1"/>
    <col min="12805" max="13052" width="11.42578125" style="21"/>
    <col min="13053" max="13059" width="23.7109375" style="21" customWidth="1"/>
    <col min="13060" max="13060" width="11.42578125" style="21" customWidth="1"/>
    <col min="13061" max="13308" width="11.42578125" style="21"/>
    <col min="13309" max="13315" width="23.7109375" style="21" customWidth="1"/>
    <col min="13316" max="13316" width="11.42578125" style="21" customWidth="1"/>
    <col min="13317" max="13564" width="11.42578125" style="21"/>
    <col min="13565" max="13571" width="23.7109375" style="21" customWidth="1"/>
    <col min="13572" max="13572" width="11.42578125" style="21" customWidth="1"/>
    <col min="13573" max="13820" width="11.42578125" style="21"/>
    <col min="13821" max="13827" width="23.7109375" style="21" customWidth="1"/>
    <col min="13828" max="13828" width="11.42578125" style="21" customWidth="1"/>
    <col min="13829" max="14076" width="11.42578125" style="21"/>
    <col min="14077" max="14083" width="23.7109375" style="21" customWidth="1"/>
    <col min="14084" max="14084" width="11.42578125" style="21" customWidth="1"/>
    <col min="14085" max="14332" width="11.42578125" style="21"/>
    <col min="14333" max="14339" width="23.7109375" style="21" customWidth="1"/>
    <col min="14340" max="14340" width="11.42578125" style="21" customWidth="1"/>
    <col min="14341" max="14588" width="11.42578125" style="21"/>
    <col min="14589" max="14595" width="23.7109375" style="21" customWidth="1"/>
    <col min="14596" max="14596" width="11.42578125" style="21" customWidth="1"/>
    <col min="14597" max="14844" width="11.42578125" style="21"/>
    <col min="14845" max="14851" width="23.7109375" style="21" customWidth="1"/>
    <col min="14852" max="14852" width="11.42578125" style="21" customWidth="1"/>
    <col min="14853" max="15100" width="11.42578125" style="21"/>
    <col min="15101" max="15107" width="23.7109375" style="21" customWidth="1"/>
    <col min="15108" max="15108" width="11.42578125" style="21" customWidth="1"/>
    <col min="15109" max="15356" width="11.42578125" style="21"/>
    <col min="15357" max="15363" width="23.7109375" style="21" customWidth="1"/>
    <col min="15364" max="15364" width="11.42578125" style="21" customWidth="1"/>
    <col min="15365" max="15612" width="11.42578125" style="21"/>
    <col min="15613" max="15619" width="23.7109375" style="21" customWidth="1"/>
    <col min="15620" max="15620" width="11.42578125" style="21" customWidth="1"/>
    <col min="15621" max="15868" width="11.42578125" style="21"/>
    <col min="15869" max="15875" width="23.7109375" style="21" customWidth="1"/>
    <col min="15876" max="15876" width="11.42578125" style="21" customWidth="1"/>
    <col min="15877" max="16124" width="11.42578125" style="21"/>
    <col min="16125" max="16131" width="23.7109375" style="21" customWidth="1"/>
    <col min="16132" max="16132" width="11.42578125" style="21" customWidth="1"/>
    <col min="16133" max="16384" width="11.42578125" style="21"/>
  </cols>
  <sheetData>
    <row r="1" spans="2:14" ht="21.95" customHeight="1" x14ac:dyDescent="0.3">
      <c r="B1" s="12" t="s">
        <v>206</v>
      </c>
      <c r="C1" s="114"/>
      <c r="D1" s="12"/>
      <c r="E1" s="114"/>
    </row>
    <row r="2" spans="2:14" s="22" customFormat="1" ht="21.95" customHeight="1" x14ac:dyDescent="0.25">
      <c r="B2" s="2" t="str">
        <f>"8.2 - Embarques e desembarques nacionais de passageiros em aeroportos, por tipos de voos, segundo Grandes Regiões e Unidades da Federação - "&amp;'MOV.NACIONAL_8.1'!B47</f>
        <v>8.2 - Embarques e desembarques nacionais de passageiros em aeroportos, por tipos de voos, segundo Grandes Regiões e Unidades da Federação - 2019</v>
      </c>
      <c r="C2" s="115"/>
      <c r="D2" s="2"/>
      <c r="E2" s="115"/>
      <c r="F2" s="2"/>
      <c r="G2" s="115"/>
      <c r="H2" s="2"/>
      <c r="I2" s="115"/>
      <c r="J2" s="2"/>
      <c r="K2" s="115"/>
      <c r="L2" s="2"/>
      <c r="M2" s="115"/>
      <c r="N2" s="2"/>
    </row>
    <row r="3" spans="2:14" s="22" customFormat="1" ht="3.95" customHeight="1" x14ac:dyDescent="0.25">
      <c r="B3" s="55"/>
      <c r="C3" s="122"/>
      <c r="D3" s="55"/>
      <c r="E3" s="122"/>
      <c r="F3" s="55"/>
      <c r="G3" s="122"/>
      <c r="H3" s="55"/>
      <c r="I3" s="122"/>
      <c r="J3" s="55"/>
      <c r="K3" s="122"/>
      <c r="L3" s="55"/>
      <c r="M3" s="122"/>
      <c r="N3" s="55"/>
    </row>
    <row r="4" spans="2:14" s="22" customFormat="1" ht="3.95" customHeight="1" x14ac:dyDescent="0.25"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</row>
    <row r="5" spans="2:14" s="22" customFormat="1" ht="21.95" customHeight="1" x14ac:dyDescent="0.25">
      <c r="B5" s="174" t="s">
        <v>13</v>
      </c>
      <c r="C5" s="123"/>
      <c r="D5" s="175" t="s">
        <v>4</v>
      </c>
      <c r="E5" s="175"/>
      <c r="F5" s="175"/>
      <c r="G5" s="175"/>
      <c r="H5" s="175"/>
      <c r="I5" s="128"/>
      <c r="J5" s="175" t="s">
        <v>5</v>
      </c>
      <c r="K5" s="175"/>
      <c r="L5" s="175"/>
      <c r="M5" s="175"/>
      <c r="N5" s="175"/>
    </row>
    <row r="6" spans="2:14" s="124" customFormat="1" ht="3" customHeight="1" x14ac:dyDescent="0.25">
      <c r="B6" s="174"/>
      <c r="C6" s="123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</row>
    <row r="7" spans="2:14" ht="21.95" customHeight="1" x14ac:dyDescent="0.3">
      <c r="B7" s="174"/>
      <c r="C7" s="123"/>
      <c r="D7" s="175" t="s">
        <v>6</v>
      </c>
      <c r="E7" s="128"/>
      <c r="F7" s="175" t="s">
        <v>7</v>
      </c>
      <c r="G7" s="175"/>
      <c r="H7" s="175"/>
      <c r="I7" s="128"/>
      <c r="J7" s="175" t="s">
        <v>6</v>
      </c>
      <c r="K7" s="128"/>
      <c r="L7" s="175" t="s">
        <v>7</v>
      </c>
      <c r="M7" s="175"/>
      <c r="N7" s="175"/>
    </row>
    <row r="8" spans="2:14" s="127" customFormat="1" ht="3" customHeight="1" x14ac:dyDescent="0.3">
      <c r="B8" s="174"/>
      <c r="C8" s="123"/>
      <c r="D8" s="175"/>
      <c r="E8" s="128"/>
      <c r="F8" s="128"/>
      <c r="G8" s="128"/>
      <c r="H8" s="128"/>
      <c r="I8" s="128"/>
      <c r="J8" s="175"/>
      <c r="K8" s="128"/>
      <c r="L8" s="128"/>
      <c r="M8" s="128"/>
      <c r="N8" s="128"/>
    </row>
    <row r="9" spans="2:14" ht="21.95" customHeight="1" x14ac:dyDescent="0.3">
      <c r="B9" s="174"/>
      <c r="C9" s="123"/>
      <c r="D9" s="175"/>
      <c r="E9" s="128"/>
      <c r="F9" s="16" t="s">
        <v>8</v>
      </c>
      <c r="G9" s="128"/>
      <c r="H9" s="16" t="s">
        <v>9</v>
      </c>
      <c r="I9" s="128"/>
      <c r="J9" s="175"/>
      <c r="K9" s="128"/>
      <c r="L9" s="16" t="s">
        <v>8</v>
      </c>
      <c r="M9" s="128"/>
      <c r="N9" s="16" t="s">
        <v>9</v>
      </c>
    </row>
    <row r="10" spans="2:14" s="127" customFormat="1" ht="3" customHeight="1" x14ac:dyDescent="0.3">
      <c r="B10" s="123"/>
      <c r="C10" s="123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</row>
    <row r="11" spans="2:14" ht="21.95" customHeight="1" x14ac:dyDescent="0.3">
      <c r="B11" s="53" t="s">
        <v>14</v>
      </c>
      <c r="C11" s="116"/>
      <c r="D11" s="77">
        <f t="shared" ref="D11:D13" si="0">F11+H11</f>
        <v>96619668</v>
      </c>
      <c r="E11" s="78"/>
      <c r="F11" s="77">
        <f>F13+F21+F31+F36+F40</f>
        <v>93363793</v>
      </c>
      <c r="G11" s="78"/>
      <c r="H11" s="77">
        <f>H13+H21+H31+H36+H40</f>
        <v>3255875</v>
      </c>
      <c r="I11" s="78"/>
      <c r="J11" s="77">
        <f t="shared" ref="J11:J13" si="1">L11+N11</f>
        <v>96619668</v>
      </c>
      <c r="K11" s="78"/>
      <c r="L11" s="77">
        <f>L13+L21+L31+L36+L40</f>
        <v>93363793</v>
      </c>
      <c r="M11" s="78"/>
      <c r="N11" s="77">
        <f>N13+N21+N31+N36+N40</f>
        <v>3255875</v>
      </c>
    </row>
    <row r="12" spans="2:14" s="127" customFormat="1" ht="3" customHeight="1" x14ac:dyDescent="0.3">
      <c r="B12" s="116"/>
      <c r="C12" s="116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</row>
    <row r="13" spans="2:14" ht="21.95" customHeight="1" x14ac:dyDescent="0.3">
      <c r="B13" s="54" t="s">
        <v>195</v>
      </c>
      <c r="C13" s="124"/>
      <c r="D13" s="79">
        <f t="shared" si="0"/>
        <v>5306304</v>
      </c>
      <c r="E13" s="80"/>
      <c r="F13" s="79">
        <f>SUM(F14:F20)</f>
        <v>5085431</v>
      </c>
      <c r="G13" s="80"/>
      <c r="H13" s="79">
        <f>SUM(H14:H20)</f>
        <v>220873</v>
      </c>
      <c r="I13" s="80"/>
      <c r="J13" s="79">
        <f t="shared" si="1"/>
        <v>5149112</v>
      </c>
      <c r="K13" s="80"/>
      <c r="L13" s="79">
        <f>SUM(L14:L20)</f>
        <v>4916658</v>
      </c>
      <c r="M13" s="80"/>
      <c r="N13" s="79">
        <f>SUM(N14:N20)</f>
        <v>232454</v>
      </c>
    </row>
    <row r="14" spans="2:14" ht="21.95" customHeight="1" x14ac:dyDescent="0.3">
      <c r="B14" s="22" t="s">
        <v>16</v>
      </c>
      <c r="C14" s="124"/>
      <c r="D14" s="80">
        <f>F14+H14</f>
        <v>202625</v>
      </c>
      <c r="E14" s="80"/>
      <c r="F14" s="80">
        <v>200510</v>
      </c>
      <c r="G14" s="80"/>
      <c r="H14" s="80">
        <v>2115</v>
      </c>
      <c r="I14" s="80"/>
      <c r="J14" s="80">
        <f>L14+N14</f>
        <v>209551</v>
      </c>
      <c r="K14" s="80"/>
      <c r="L14" s="80">
        <v>202180</v>
      </c>
      <c r="M14" s="80"/>
      <c r="N14" s="82">
        <v>7371</v>
      </c>
    </row>
    <row r="15" spans="2:14" ht="21.95" customHeight="1" x14ac:dyDescent="0.3">
      <c r="B15" s="22" t="s">
        <v>17</v>
      </c>
      <c r="C15" s="124"/>
      <c r="D15" s="80">
        <f t="shared" ref="D15:D44" si="2">F15+H15</f>
        <v>307151</v>
      </c>
      <c r="E15" s="80"/>
      <c r="F15" s="80">
        <v>296530</v>
      </c>
      <c r="G15" s="80"/>
      <c r="H15" s="80">
        <v>10621</v>
      </c>
      <c r="I15" s="80"/>
      <c r="J15" s="80">
        <f t="shared" ref="J15:J44" si="3">L15+N15</f>
        <v>301129</v>
      </c>
      <c r="K15" s="80"/>
      <c r="L15" s="82">
        <v>290713</v>
      </c>
      <c r="M15" s="82"/>
      <c r="N15" s="82">
        <v>10416</v>
      </c>
    </row>
    <row r="16" spans="2:14" ht="21.95" customHeight="1" x14ac:dyDescent="0.3">
      <c r="B16" s="22" t="s">
        <v>18</v>
      </c>
      <c r="C16" s="124"/>
      <c r="D16" s="80">
        <f t="shared" si="2"/>
        <v>1591827</v>
      </c>
      <c r="E16" s="80"/>
      <c r="F16" s="80">
        <v>1478043</v>
      </c>
      <c r="G16" s="80"/>
      <c r="H16" s="80">
        <v>113784</v>
      </c>
      <c r="I16" s="80"/>
      <c r="J16" s="80">
        <f t="shared" si="3"/>
        <v>1518145</v>
      </c>
      <c r="K16" s="80"/>
      <c r="L16" s="82">
        <v>1384185</v>
      </c>
      <c r="M16" s="82"/>
      <c r="N16" s="82">
        <v>133960</v>
      </c>
    </row>
    <row r="17" spans="2:14" ht="21.95" customHeight="1" x14ac:dyDescent="0.3">
      <c r="B17" s="22" t="s">
        <v>19</v>
      </c>
      <c r="C17" s="124"/>
      <c r="D17" s="80">
        <f t="shared" si="2"/>
        <v>2249462</v>
      </c>
      <c r="E17" s="80"/>
      <c r="F17" s="80">
        <v>2179452</v>
      </c>
      <c r="G17" s="80"/>
      <c r="H17" s="80">
        <v>70010</v>
      </c>
      <c r="I17" s="80"/>
      <c r="J17" s="80">
        <f t="shared" si="3"/>
        <v>2202989</v>
      </c>
      <c r="K17" s="80"/>
      <c r="L17" s="82">
        <v>2132930</v>
      </c>
      <c r="M17" s="82"/>
      <c r="N17" s="82">
        <v>70059</v>
      </c>
    </row>
    <row r="18" spans="2:14" ht="21.95" customHeight="1" x14ac:dyDescent="0.3">
      <c r="B18" s="22" t="s">
        <v>20</v>
      </c>
      <c r="C18" s="124"/>
      <c r="D18" s="80">
        <f t="shared" si="2"/>
        <v>454912</v>
      </c>
      <c r="E18" s="80"/>
      <c r="F18" s="80">
        <v>450386</v>
      </c>
      <c r="G18" s="80"/>
      <c r="H18" s="80">
        <v>4526</v>
      </c>
      <c r="I18" s="80"/>
      <c r="J18" s="80">
        <f t="shared" si="3"/>
        <v>459124</v>
      </c>
      <c r="K18" s="80"/>
      <c r="L18" s="80">
        <v>454370</v>
      </c>
      <c r="M18" s="80"/>
      <c r="N18" s="80">
        <v>4754</v>
      </c>
    </row>
    <row r="19" spans="2:14" ht="21.95" customHeight="1" x14ac:dyDescent="0.3">
      <c r="B19" s="22" t="s">
        <v>21</v>
      </c>
      <c r="C19" s="124"/>
      <c r="D19" s="80">
        <f t="shared" si="2"/>
        <v>191990</v>
      </c>
      <c r="E19" s="80"/>
      <c r="F19" s="80">
        <v>187073</v>
      </c>
      <c r="G19" s="80"/>
      <c r="H19" s="80">
        <v>4917</v>
      </c>
      <c r="I19" s="80"/>
      <c r="J19" s="80">
        <f t="shared" si="3"/>
        <v>154350</v>
      </c>
      <c r="K19" s="80"/>
      <c r="L19" s="82">
        <v>152170</v>
      </c>
      <c r="M19" s="82"/>
      <c r="N19" s="82">
        <v>2180</v>
      </c>
    </row>
    <row r="20" spans="2:14" ht="21.95" customHeight="1" x14ac:dyDescent="0.3">
      <c r="B20" s="22" t="s">
        <v>22</v>
      </c>
      <c r="C20" s="124"/>
      <c r="D20" s="80">
        <f t="shared" si="2"/>
        <v>308337</v>
      </c>
      <c r="E20" s="80"/>
      <c r="F20" s="80">
        <v>293437</v>
      </c>
      <c r="G20" s="80"/>
      <c r="H20" s="80">
        <v>14900</v>
      </c>
      <c r="I20" s="80"/>
      <c r="J20" s="80">
        <f t="shared" si="3"/>
        <v>303824</v>
      </c>
      <c r="K20" s="80"/>
      <c r="L20" s="80">
        <v>300110</v>
      </c>
      <c r="M20" s="80"/>
      <c r="N20" s="82">
        <v>3714</v>
      </c>
    </row>
    <row r="21" spans="2:14" ht="21.95" customHeight="1" x14ac:dyDescent="0.3">
      <c r="B21" s="54" t="s">
        <v>196</v>
      </c>
      <c r="C21" s="124"/>
      <c r="D21" s="79">
        <f t="shared" si="2"/>
        <v>17857073</v>
      </c>
      <c r="E21" s="80"/>
      <c r="F21" s="79">
        <f>SUM(F22:F30)</f>
        <v>16810344</v>
      </c>
      <c r="G21" s="80"/>
      <c r="H21" s="79">
        <f>SUM(H22:H30)</f>
        <v>1046729</v>
      </c>
      <c r="I21" s="80"/>
      <c r="J21" s="79">
        <f t="shared" si="3"/>
        <v>17783312</v>
      </c>
      <c r="K21" s="80"/>
      <c r="L21" s="79">
        <f>SUM(L22:L30)</f>
        <v>16763165</v>
      </c>
      <c r="M21" s="80"/>
      <c r="N21" s="79">
        <f>SUM(N22:N30)</f>
        <v>1020147</v>
      </c>
    </row>
    <row r="22" spans="2:14" ht="21.95" customHeight="1" x14ac:dyDescent="0.3">
      <c r="B22" s="22" t="s">
        <v>24</v>
      </c>
      <c r="C22" s="124"/>
      <c r="D22" s="80">
        <f t="shared" si="2"/>
        <v>1058546</v>
      </c>
      <c r="E22" s="80"/>
      <c r="F22" s="80">
        <v>950447</v>
      </c>
      <c r="G22" s="80"/>
      <c r="H22" s="80">
        <v>108099</v>
      </c>
      <c r="I22" s="80"/>
      <c r="J22" s="80">
        <f t="shared" si="3"/>
        <v>1058008</v>
      </c>
      <c r="K22" s="80"/>
      <c r="L22" s="80">
        <v>957555</v>
      </c>
      <c r="M22" s="80"/>
      <c r="N22" s="82">
        <v>100453</v>
      </c>
    </row>
    <row r="23" spans="2:14" ht="21.95" customHeight="1" x14ac:dyDescent="0.3">
      <c r="B23" s="22" t="s">
        <v>25</v>
      </c>
      <c r="C23" s="124"/>
      <c r="D23" s="80">
        <f t="shared" si="2"/>
        <v>4783665</v>
      </c>
      <c r="E23" s="80"/>
      <c r="F23" s="80">
        <v>4323504</v>
      </c>
      <c r="G23" s="80"/>
      <c r="H23" s="80">
        <v>460161</v>
      </c>
      <c r="I23" s="80"/>
      <c r="J23" s="80">
        <f t="shared" si="3"/>
        <v>4770802</v>
      </c>
      <c r="K23" s="80"/>
      <c r="L23" s="82">
        <v>4311608</v>
      </c>
      <c r="M23" s="82"/>
      <c r="N23" s="82">
        <v>459194</v>
      </c>
    </row>
    <row r="24" spans="2:14" ht="21.95" customHeight="1" x14ac:dyDescent="0.3">
      <c r="B24" s="22" t="s">
        <v>26</v>
      </c>
      <c r="C24" s="124"/>
      <c r="D24" s="80">
        <f t="shared" si="2"/>
        <v>3568059</v>
      </c>
      <c r="E24" s="80"/>
      <c r="F24" s="80">
        <v>3400247</v>
      </c>
      <c r="G24" s="80"/>
      <c r="H24" s="80">
        <v>167812</v>
      </c>
      <c r="I24" s="80"/>
      <c r="J24" s="80">
        <f t="shared" si="3"/>
        <v>3545098</v>
      </c>
      <c r="K24" s="80"/>
      <c r="L24" s="82">
        <v>3398193</v>
      </c>
      <c r="M24" s="82"/>
      <c r="N24" s="82">
        <v>146905</v>
      </c>
    </row>
    <row r="25" spans="2:14" ht="21.95" customHeight="1" x14ac:dyDescent="0.3">
      <c r="B25" s="22" t="s">
        <v>27</v>
      </c>
      <c r="C25" s="124"/>
      <c r="D25" s="80">
        <f t="shared" si="2"/>
        <v>980679</v>
      </c>
      <c r="E25" s="80"/>
      <c r="F25" s="80">
        <v>954768</v>
      </c>
      <c r="G25" s="80"/>
      <c r="H25" s="80">
        <v>25911</v>
      </c>
      <c r="I25" s="80"/>
      <c r="J25" s="80">
        <f t="shared" si="3"/>
        <v>960303</v>
      </c>
      <c r="K25" s="80"/>
      <c r="L25" s="80">
        <v>935387</v>
      </c>
      <c r="M25" s="80"/>
      <c r="N25" s="82">
        <v>24916</v>
      </c>
    </row>
    <row r="26" spans="2:14" ht="21.95" customHeight="1" x14ac:dyDescent="0.3">
      <c r="B26" s="22" t="s">
        <v>28</v>
      </c>
      <c r="C26" s="124"/>
      <c r="D26" s="80">
        <f t="shared" si="2"/>
        <v>742814</v>
      </c>
      <c r="E26" s="80"/>
      <c r="F26" s="80">
        <v>709700</v>
      </c>
      <c r="G26" s="80"/>
      <c r="H26" s="80">
        <v>33114</v>
      </c>
      <c r="I26" s="80"/>
      <c r="J26" s="80">
        <f t="shared" si="3"/>
        <v>736820</v>
      </c>
      <c r="K26" s="80"/>
      <c r="L26" s="80">
        <v>704056</v>
      </c>
      <c r="M26" s="80"/>
      <c r="N26" s="82">
        <v>32764</v>
      </c>
    </row>
    <row r="27" spans="2:14" ht="21.95" customHeight="1" x14ac:dyDescent="0.3">
      <c r="B27" s="22" t="s">
        <v>29</v>
      </c>
      <c r="C27" s="124"/>
      <c r="D27" s="80">
        <f t="shared" si="2"/>
        <v>4441593</v>
      </c>
      <c r="E27" s="80"/>
      <c r="F27" s="80">
        <v>4300886</v>
      </c>
      <c r="G27" s="80"/>
      <c r="H27" s="80">
        <v>140707</v>
      </c>
      <c r="I27" s="80"/>
      <c r="J27" s="80">
        <f t="shared" si="3"/>
        <v>4461782</v>
      </c>
      <c r="K27" s="80"/>
      <c r="L27" s="82">
        <v>4318438</v>
      </c>
      <c r="M27" s="82"/>
      <c r="N27" s="82">
        <v>143344</v>
      </c>
    </row>
    <row r="28" spans="2:14" ht="21.95" customHeight="1" x14ac:dyDescent="0.3">
      <c r="B28" s="22" t="s">
        <v>30</v>
      </c>
      <c r="C28" s="124"/>
      <c r="D28" s="80">
        <f t="shared" si="2"/>
        <v>589248</v>
      </c>
      <c r="E28" s="80"/>
      <c r="F28" s="80">
        <v>564154</v>
      </c>
      <c r="G28" s="80"/>
      <c r="H28" s="80">
        <v>25094</v>
      </c>
      <c r="I28" s="80"/>
      <c r="J28" s="80">
        <f t="shared" si="3"/>
        <v>586066</v>
      </c>
      <c r="K28" s="80"/>
      <c r="L28" s="82">
        <v>560769</v>
      </c>
      <c r="M28" s="82"/>
      <c r="N28" s="82">
        <v>25297</v>
      </c>
    </row>
    <row r="29" spans="2:14" ht="21.95" customHeight="1" x14ac:dyDescent="0.3">
      <c r="B29" s="22" t="s">
        <v>31</v>
      </c>
      <c r="C29" s="124"/>
      <c r="D29" s="80">
        <f t="shared" si="2"/>
        <v>1121343</v>
      </c>
      <c r="E29" s="80"/>
      <c r="F29" s="80">
        <v>1067515</v>
      </c>
      <c r="G29" s="80"/>
      <c r="H29" s="80">
        <v>53828</v>
      </c>
      <c r="I29" s="80"/>
      <c r="J29" s="80">
        <f t="shared" si="3"/>
        <v>1108631</v>
      </c>
      <c r="K29" s="80"/>
      <c r="L29" s="82">
        <v>1053257</v>
      </c>
      <c r="M29" s="82"/>
      <c r="N29" s="82">
        <v>55374</v>
      </c>
    </row>
    <row r="30" spans="2:14" ht="21.95" customHeight="1" x14ac:dyDescent="0.3">
      <c r="B30" s="22" t="s">
        <v>32</v>
      </c>
      <c r="C30" s="124"/>
      <c r="D30" s="80">
        <f t="shared" si="2"/>
        <v>571126</v>
      </c>
      <c r="E30" s="80"/>
      <c r="F30" s="80">
        <v>539123</v>
      </c>
      <c r="G30" s="80"/>
      <c r="H30" s="80">
        <v>32003</v>
      </c>
      <c r="I30" s="80"/>
      <c r="J30" s="80">
        <f t="shared" si="3"/>
        <v>555802</v>
      </c>
      <c r="K30" s="80"/>
      <c r="L30" s="80">
        <v>523902</v>
      </c>
      <c r="M30" s="80"/>
      <c r="N30" s="82">
        <v>31900</v>
      </c>
    </row>
    <row r="31" spans="2:14" ht="21.95" customHeight="1" x14ac:dyDescent="0.3">
      <c r="B31" s="54" t="s">
        <v>197</v>
      </c>
      <c r="C31" s="124"/>
      <c r="D31" s="79">
        <f t="shared" si="2"/>
        <v>48520188</v>
      </c>
      <c r="E31" s="80"/>
      <c r="F31" s="79">
        <f>SUM(F32:F35)</f>
        <v>47195536</v>
      </c>
      <c r="G31" s="80"/>
      <c r="H31" s="79">
        <f>SUM(H32:H35)</f>
        <v>1324652</v>
      </c>
      <c r="I31" s="80"/>
      <c r="J31" s="79">
        <f t="shared" si="3"/>
        <v>48741933</v>
      </c>
      <c r="K31" s="80"/>
      <c r="L31" s="79">
        <f>SUM(L32:L35)</f>
        <v>47412232</v>
      </c>
      <c r="M31" s="80"/>
      <c r="N31" s="79">
        <f>SUM(N32:N35)</f>
        <v>1329701</v>
      </c>
    </row>
    <row r="32" spans="2:14" ht="21.95" customHeight="1" x14ac:dyDescent="0.3">
      <c r="B32" s="22" t="s">
        <v>34</v>
      </c>
      <c r="C32" s="124"/>
      <c r="D32" s="80">
        <f t="shared" si="2"/>
        <v>1651902</v>
      </c>
      <c r="E32" s="80"/>
      <c r="F32" s="80">
        <v>1616167</v>
      </c>
      <c r="G32" s="80"/>
      <c r="H32" s="80">
        <v>35735</v>
      </c>
      <c r="I32" s="80"/>
      <c r="J32" s="80">
        <f t="shared" si="3"/>
        <v>1637389</v>
      </c>
      <c r="K32" s="80"/>
      <c r="L32" s="80">
        <v>1599455</v>
      </c>
      <c r="M32" s="80"/>
      <c r="N32" s="83">
        <v>37934</v>
      </c>
    </row>
    <row r="33" spans="2:14" ht="21.95" customHeight="1" x14ac:dyDescent="0.3">
      <c r="B33" s="22" t="s">
        <v>35</v>
      </c>
      <c r="C33" s="124"/>
      <c r="D33" s="80">
        <f t="shared" si="2"/>
        <v>6143105</v>
      </c>
      <c r="E33" s="80"/>
      <c r="F33" s="80">
        <v>5866422</v>
      </c>
      <c r="G33" s="80"/>
      <c r="H33" s="80">
        <v>276683</v>
      </c>
      <c r="I33" s="80"/>
      <c r="J33" s="80">
        <f t="shared" si="3"/>
        <v>6155860</v>
      </c>
      <c r="K33" s="80"/>
      <c r="L33" s="80">
        <v>5893164</v>
      </c>
      <c r="M33" s="80"/>
      <c r="N33" s="80">
        <v>262696</v>
      </c>
    </row>
    <row r="34" spans="2:14" ht="21.95" customHeight="1" x14ac:dyDescent="0.3">
      <c r="B34" s="22" t="s">
        <v>36</v>
      </c>
      <c r="C34" s="124"/>
      <c r="D34" s="80">
        <f t="shared" si="2"/>
        <v>9366942</v>
      </c>
      <c r="E34" s="80"/>
      <c r="F34" s="80">
        <v>9083313</v>
      </c>
      <c r="G34" s="80"/>
      <c r="H34" s="80">
        <v>283629</v>
      </c>
      <c r="I34" s="80"/>
      <c r="J34" s="80">
        <f t="shared" si="3"/>
        <v>9374173</v>
      </c>
      <c r="K34" s="80"/>
      <c r="L34" s="80">
        <v>9118251</v>
      </c>
      <c r="M34" s="80"/>
      <c r="N34" s="80">
        <v>255922</v>
      </c>
    </row>
    <row r="35" spans="2:14" ht="21.95" customHeight="1" x14ac:dyDescent="0.3">
      <c r="B35" s="22" t="s">
        <v>37</v>
      </c>
      <c r="C35" s="124"/>
      <c r="D35" s="80">
        <f t="shared" si="2"/>
        <v>31358239</v>
      </c>
      <c r="E35" s="80"/>
      <c r="F35" s="80">
        <v>30629634</v>
      </c>
      <c r="G35" s="80"/>
      <c r="H35" s="80">
        <v>728605</v>
      </c>
      <c r="I35" s="80"/>
      <c r="J35" s="80">
        <f t="shared" si="3"/>
        <v>31574511</v>
      </c>
      <c r="K35" s="80"/>
      <c r="L35" s="82">
        <v>30801362</v>
      </c>
      <c r="M35" s="82"/>
      <c r="N35" s="82">
        <v>773149</v>
      </c>
    </row>
    <row r="36" spans="2:14" ht="21.95" customHeight="1" x14ac:dyDescent="0.3">
      <c r="B36" s="54" t="s">
        <v>198</v>
      </c>
      <c r="C36" s="124"/>
      <c r="D36" s="79">
        <f t="shared" si="2"/>
        <v>12734098</v>
      </c>
      <c r="E36" s="80"/>
      <c r="F36" s="79">
        <f>SUM(F37:F39)</f>
        <v>12361378</v>
      </c>
      <c r="G36" s="80"/>
      <c r="H36" s="79">
        <f>SUM(H37:H39)</f>
        <v>372720</v>
      </c>
      <c r="I36" s="80"/>
      <c r="J36" s="79">
        <f t="shared" si="3"/>
        <v>12781011</v>
      </c>
      <c r="K36" s="80"/>
      <c r="L36" s="79">
        <f>SUM(L37:L39)</f>
        <v>12403292</v>
      </c>
      <c r="M36" s="80"/>
      <c r="N36" s="79">
        <f>SUM(N37:N39)</f>
        <v>377719</v>
      </c>
    </row>
    <row r="37" spans="2:14" ht="21.95" customHeight="1" x14ac:dyDescent="0.3">
      <c r="B37" s="22" t="s">
        <v>39</v>
      </c>
      <c r="C37" s="124"/>
      <c r="D37" s="80">
        <f t="shared" si="2"/>
        <v>5316999</v>
      </c>
      <c r="E37" s="80"/>
      <c r="F37" s="80">
        <v>5144875</v>
      </c>
      <c r="G37" s="80"/>
      <c r="H37" s="80">
        <v>172124</v>
      </c>
      <c r="I37" s="80"/>
      <c r="J37" s="80">
        <f t="shared" si="3"/>
        <v>5319567</v>
      </c>
      <c r="K37" s="80"/>
      <c r="L37" s="82">
        <v>5149912</v>
      </c>
      <c r="M37" s="82"/>
      <c r="N37" s="82">
        <v>169655</v>
      </c>
    </row>
    <row r="38" spans="2:14" ht="21.95" customHeight="1" x14ac:dyDescent="0.3">
      <c r="B38" s="22" t="s">
        <v>40</v>
      </c>
      <c r="C38" s="124"/>
      <c r="D38" s="80">
        <f t="shared" si="2"/>
        <v>4107588</v>
      </c>
      <c r="E38" s="80"/>
      <c r="F38" s="80">
        <v>4015819</v>
      </c>
      <c r="G38" s="80"/>
      <c r="H38" s="80">
        <v>91769</v>
      </c>
      <c r="I38" s="80"/>
      <c r="J38" s="80">
        <f t="shared" si="3"/>
        <v>4126427</v>
      </c>
      <c r="K38" s="80"/>
      <c r="L38" s="82">
        <v>4027285</v>
      </c>
      <c r="M38" s="82"/>
      <c r="N38" s="82">
        <v>99142</v>
      </c>
    </row>
    <row r="39" spans="2:14" ht="21.95" customHeight="1" x14ac:dyDescent="0.3">
      <c r="B39" s="22" t="s">
        <v>41</v>
      </c>
      <c r="C39" s="124"/>
      <c r="D39" s="80">
        <f t="shared" si="2"/>
        <v>3309511</v>
      </c>
      <c r="E39" s="80"/>
      <c r="F39" s="80">
        <v>3200684</v>
      </c>
      <c r="G39" s="80"/>
      <c r="H39" s="80">
        <v>108827</v>
      </c>
      <c r="I39" s="80"/>
      <c r="J39" s="80">
        <f t="shared" si="3"/>
        <v>3335017</v>
      </c>
      <c r="K39" s="80"/>
      <c r="L39" s="82">
        <v>3226095</v>
      </c>
      <c r="M39" s="82"/>
      <c r="N39" s="82">
        <v>108922</v>
      </c>
    </row>
    <row r="40" spans="2:14" ht="21.95" customHeight="1" x14ac:dyDescent="0.3">
      <c r="B40" s="54" t="s">
        <v>199</v>
      </c>
      <c r="C40" s="124"/>
      <c r="D40" s="79">
        <f t="shared" si="2"/>
        <v>12202005</v>
      </c>
      <c r="E40" s="80"/>
      <c r="F40" s="79">
        <f>SUM(F41:F44)</f>
        <v>11911104</v>
      </c>
      <c r="G40" s="80"/>
      <c r="H40" s="79">
        <f>SUM(H41:H44)</f>
        <v>290901</v>
      </c>
      <c r="I40" s="80"/>
      <c r="J40" s="79">
        <f t="shared" si="3"/>
        <v>12164300</v>
      </c>
      <c r="K40" s="80"/>
      <c r="L40" s="79">
        <f>SUM(L41:L44)</f>
        <v>11868446</v>
      </c>
      <c r="M40" s="80"/>
      <c r="N40" s="79">
        <f>SUM(N41:N44)</f>
        <v>295854</v>
      </c>
    </row>
    <row r="41" spans="2:14" ht="21.95" customHeight="1" x14ac:dyDescent="0.3">
      <c r="B41" s="22" t="s">
        <v>43</v>
      </c>
      <c r="C41" s="124"/>
      <c r="D41" s="80">
        <f t="shared" si="2"/>
        <v>8103108</v>
      </c>
      <c r="E41" s="80"/>
      <c r="F41" s="80">
        <v>7957033</v>
      </c>
      <c r="G41" s="80"/>
      <c r="H41" s="80">
        <v>146075</v>
      </c>
      <c r="I41" s="80"/>
      <c r="J41" s="80">
        <f t="shared" si="3"/>
        <v>8105364</v>
      </c>
      <c r="K41" s="80"/>
      <c r="L41" s="82">
        <v>7956624</v>
      </c>
      <c r="M41" s="82"/>
      <c r="N41" s="82">
        <v>148740</v>
      </c>
    </row>
    <row r="42" spans="2:14" ht="21.95" customHeight="1" x14ac:dyDescent="0.3">
      <c r="B42" s="22" t="s">
        <v>44</v>
      </c>
      <c r="C42" s="124"/>
      <c r="D42" s="80">
        <f t="shared" si="2"/>
        <v>1674517</v>
      </c>
      <c r="E42" s="80"/>
      <c r="F42" s="80">
        <v>1603174</v>
      </c>
      <c r="G42" s="80"/>
      <c r="H42" s="80">
        <v>71343</v>
      </c>
      <c r="I42" s="80"/>
      <c r="J42" s="80">
        <f t="shared" si="3"/>
        <v>1657049</v>
      </c>
      <c r="K42" s="80"/>
      <c r="L42" s="80">
        <v>1585598</v>
      </c>
      <c r="M42" s="80"/>
      <c r="N42" s="82">
        <v>71451</v>
      </c>
    </row>
    <row r="43" spans="2:14" ht="21.95" customHeight="1" x14ac:dyDescent="0.3">
      <c r="B43" s="22" t="s">
        <v>45</v>
      </c>
      <c r="C43" s="124"/>
      <c r="D43" s="80">
        <f t="shared" si="2"/>
        <v>1590636</v>
      </c>
      <c r="E43" s="80"/>
      <c r="F43" s="80">
        <v>1532657</v>
      </c>
      <c r="G43" s="80"/>
      <c r="H43" s="80">
        <v>57979</v>
      </c>
      <c r="I43" s="80"/>
      <c r="J43" s="80">
        <f t="shared" si="3"/>
        <v>1569988</v>
      </c>
      <c r="K43" s="80"/>
      <c r="L43" s="80">
        <v>1510259</v>
      </c>
      <c r="M43" s="80"/>
      <c r="N43" s="82">
        <v>59729</v>
      </c>
    </row>
    <row r="44" spans="2:14" ht="21.95" customHeight="1" x14ac:dyDescent="0.3">
      <c r="B44" s="22" t="s">
        <v>46</v>
      </c>
      <c r="C44" s="124"/>
      <c r="D44" s="80">
        <f t="shared" si="2"/>
        <v>833744</v>
      </c>
      <c r="E44" s="80"/>
      <c r="F44" s="80">
        <v>818240</v>
      </c>
      <c r="G44" s="80"/>
      <c r="H44" s="80">
        <v>15504</v>
      </c>
      <c r="I44" s="80"/>
      <c r="J44" s="80">
        <f t="shared" si="3"/>
        <v>831899</v>
      </c>
      <c r="K44" s="80"/>
      <c r="L44" s="82">
        <v>815965</v>
      </c>
      <c r="M44" s="82"/>
      <c r="N44" s="82">
        <v>15934</v>
      </c>
    </row>
    <row r="45" spans="2:14" ht="3.95" customHeight="1" x14ac:dyDescent="0.3"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</row>
    <row r="46" spans="2:14" ht="3.95" customHeight="1" x14ac:dyDescent="0.3">
      <c r="B46" s="22"/>
      <c r="C46" s="124"/>
      <c r="D46" s="10"/>
      <c r="E46" s="10"/>
      <c r="F46" s="10"/>
      <c r="G46" s="10"/>
      <c r="H46" s="10"/>
      <c r="I46" s="10"/>
      <c r="J46" s="10"/>
      <c r="K46" s="10"/>
      <c r="L46" s="9"/>
      <c r="M46" s="9"/>
      <c r="N46" s="9"/>
    </row>
    <row r="47" spans="2:14" s="23" customFormat="1" ht="15.95" customHeight="1" x14ac:dyDescent="0.25">
      <c r="B47" s="17" t="s">
        <v>47</v>
      </c>
      <c r="C47" s="117"/>
      <c r="D47" s="19"/>
      <c r="E47" s="119"/>
      <c r="F47" s="19"/>
      <c r="G47" s="119"/>
      <c r="H47" s="19"/>
      <c r="I47" s="119"/>
      <c r="J47" s="19"/>
      <c r="K47" s="119"/>
      <c r="L47" s="19"/>
      <c r="M47" s="119"/>
      <c r="N47" s="19"/>
    </row>
    <row r="48" spans="2:14" s="23" customFormat="1" ht="15.95" customHeight="1" x14ac:dyDescent="0.25">
      <c r="B48" s="17" t="s">
        <v>11</v>
      </c>
      <c r="C48" s="117"/>
      <c r="D48" s="19"/>
      <c r="E48" s="119"/>
      <c r="F48" s="19"/>
      <c r="G48" s="119"/>
      <c r="H48" s="19"/>
      <c r="I48" s="119"/>
      <c r="J48" s="19"/>
      <c r="K48" s="119"/>
      <c r="L48" s="19"/>
      <c r="M48" s="119"/>
      <c r="N48" s="19"/>
    </row>
    <row r="49" spans="2:14" s="23" customFormat="1" ht="15.95" customHeight="1" x14ac:dyDescent="0.25">
      <c r="B49" s="20"/>
      <c r="C49" s="118"/>
      <c r="D49" s="20"/>
      <c r="E49" s="118"/>
      <c r="F49" s="20"/>
      <c r="G49" s="118"/>
      <c r="H49" s="20"/>
      <c r="I49" s="118"/>
      <c r="J49" s="20"/>
      <c r="K49" s="118"/>
      <c r="L49" s="20"/>
      <c r="M49" s="118"/>
      <c r="N49" s="20"/>
    </row>
    <row r="50" spans="2:14" s="23" customFormat="1" ht="21.95" customHeight="1" x14ac:dyDescent="0.25">
      <c r="B50" s="56"/>
      <c r="C50" s="125"/>
      <c r="D50" s="56"/>
      <c r="E50" s="125"/>
      <c r="F50" s="56"/>
      <c r="G50" s="125"/>
      <c r="H50" s="56"/>
      <c r="I50" s="125"/>
      <c r="J50" s="56"/>
      <c r="K50" s="125"/>
      <c r="L50" s="56"/>
      <c r="M50" s="125"/>
      <c r="N50" s="56"/>
    </row>
    <row r="51" spans="2:14" s="23" customFormat="1" ht="21.95" customHeight="1" x14ac:dyDescent="0.25">
      <c r="B51" s="56"/>
      <c r="C51" s="125"/>
      <c r="D51" s="56"/>
      <c r="E51" s="125"/>
      <c r="F51" s="56"/>
      <c r="G51" s="125"/>
      <c r="H51" s="56"/>
      <c r="I51" s="125"/>
      <c r="J51" s="56"/>
      <c r="K51" s="125"/>
      <c r="L51" s="56"/>
      <c r="M51" s="125"/>
      <c r="N51" s="56"/>
    </row>
    <row r="52" spans="2:14" ht="21.95" customHeight="1" x14ac:dyDescent="0.3">
      <c r="B52" s="12" t="s">
        <v>206</v>
      </c>
      <c r="C52" s="114"/>
      <c r="D52" s="12"/>
      <c r="E52" s="114"/>
      <c r="F52" s="9"/>
      <c r="G52" s="9"/>
      <c r="H52" s="9"/>
      <c r="I52" s="9"/>
      <c r="J52" s="9"/>
      <c r="K52" s="9"/>
      <c r="L52" s="9"/>
      <c r="M52" s="9"/>
      <c r="N52" s="9"/>
    </row>
    <row r="53" spans="2:14" s="22" customFormat="1" ht="21.95" customHeight="1" x14ac:dyDescent="0.25">
      <c r="B53" s="2" t="str">
        <f>"8.3 - Embarques e desembarques nacionais de passageiros em aeroportos, por tipos de voos, segundo Grandes Regiões e Unidades da Federação - "&amp;'MOV.NACIONAL_8.1'!B49</f>
        <v>8.3 - Embarques e desembarques nacionais de passageiros em aeroportos, por tipos de voos, segundo Grandes Regiões e Unidades da Federação - 2020</v>
      </c>
      <c r="C53" s="115"/>
      <c r="D53" s="2"/>
      <c r="E53" s="115"/>
      <c r="F53" s="2"/>
      <c r="G53" s="115"/>
      <c r="H53" s="2"/>
      <c r="I53" s="115"/>
      <c r="J53" s="2"/>
      <c r="K53" s="115"/>
      <c r="L53" s="2"/>
      <c r="M53" s="115"/>
      <c r="N53" s="2"/>
    </row>
    <row r="54" spans="2:14" s="22" customFormat="1" ht="3.95" customHeight="1" x14ac:dyDescent="0.25">
      <c r="B54" s="55"/>
      <c r="C54" s="122"/>
      <c r="D54" s="55"/>
      <c r="E54" s="122"/>
      <c r="F54" s="55"/>
      <c r="G54" s="122"/>
      <c r="H54" s="55"/>
      <c r="I54" s="122"/>
      <c r="J54" s="55"/>
      <c r="K54" s="122"/>
      <c r="L54" s="55"/>
      <c r="M54" s="122"/>
      <c r="N54" s="55"/>
    </row>
    <row r="55" spans="2:14" s="22" customFormat="1" ht="3.95" customHeight="1" x14ac:dyDescent="0.25">
      <c r="B55" s="176"/>
      <c r="C55" s="176"/>
      <c r="D55" s="176"/>
      <c r="E55" s="176"/>
      <c r="F55" s="176"/>
      <c r="G55" s="176"/>
      <c r="H55" s="176"/>
      <c r="I55" s="176"/>
      <c r="J55" s="176"/>
      <c r="K55" s="176"/>
      <c r="L55" s="176"/>
      <c r="M55" s="176"/>
      <c r="N55" s="176"/>
    </row>
    <row r="56" spans="2:14" s="22" customFormat="1" ht="21.95" customHeight="1" x14ac:dyDescent="0.25">
      <c r="B56" s="174" t="s">
        <v>13</v>
      </c>
      <c r="C56" s="123"/>
      <c r="D56" s="175" t="s">
        <v>4</v>
      </c>
      <c r="E56" s="175"/>
      <c r="F56" s="175"/>
      <c r="G56" s="175"/>
      <c r="H56" s="175"/>
      <c r="I56" s="128"/>
      <c r="J56" s="175" t="s">
        <v>5</v>
      </c>
      <c r="K56" s="175"/>
      <c r="L56" s="175"/>
      <c r="M56" s="175"/>
      <c r="N56" s="175"/>
    </row>
    <row r="57" spans="2:14" s="124" customFormat="1" ht="3" customHeight="1" x14ac:dyDescent="0.25">
      <c r="B57" s="174"/>
      <c r="C57" s="123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</row>
    <row r="58" spans="2:14" ht="21.95" customHeight="1" x14ac:dyDescent="0.3">
      <c r="B58" s="174"/>
      <c r="C58" s="123"/>
      <c r="D58" s="175" t="s">
        <v>6</v>
      </c>
      <c r="E58" s="128"/>
      <c r="F58" s="175" t="s">
        <v>7</v>
      </c>
      <c r="G58" s="175"/>
      <c r="H58" s="175"/>
      <c r="I58" s="128"/>
      <c r="J58" s="175" t="s">
        <v>6</v>
      </c>
      <c r="K58" s="128"/>
      <c r="L58" s="175" t="s">
        <v>7</v>
      </c>
      <c r="M58" s="175"/>
      <c r="N58" s="175"/>
    </row>
    <row r="59" spans="2:14" s="127" customFormat="1" ht="3" customHeight="1" x14ac:dyDescent="0.3">
      <c r="B59" s="174"/>
      <c r="C59" s="123"/>
      <c r="D59" s="175"/>
      <c r="E59" s="128"/>
      <c r="F59" s="128"/>
      <c r="G59" s="128"/>
      <c r="H59" s="128"/>
      <c r="I59" s="128"/>
      <c r="J59" s="175"/>
      <c r="K59" s="128"/>
      <c r="L59" s="128"/>
      <c r="M59" s="128"/>
      <c r="N59" s="128"/>
    </row>
    <row r="60" spans="2:14" ht="21.95" customHeight="1" x14ac:dyDescent="0.3">
      <c r="B60" s="174"/>
      <c r="C60" s="123"/>
      <c r="D60" s="175"/>
      <c r="E60" s="128"/>
      <c r="F60" s="16" t="s">
        <v>8</v>
      </c>
      <c r="G60" s="128"/>
      <c r="H60" s="16" t="s">
        <v>9</v>
      </c>
      <c r="I60" s="128"/>
      <c r="J60" s="175"/>
      <c r="K60" s="128"/>
      <c r="L60" s="16" t="s">
        <v>8</v>
      </c>
      <c r="M60" s="128"/>
      <c r="N60" s="16" t="s">
        <v>9</v>
      </c>
    </row>
    <row r="61" spans="2:14" s="127" customFormat="1" ht="3" customHeight="1" x14ac:dyDescent="0.3">
      <c r="B61" s="123"/>
      <c r="C61" s="123"/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8"/>
    </row>
    <row r="62" spans="2:14" ht="21.95" customHeight="1" x14ac:dyDescent="0.3">
      <c r="B62" s="53" t="s">
        <v>14</v>
      </c>
      <c r="C62" s="116"/>
      <c r="D62" s="81">
        <f t="shared" ref="D62:D64" si="4">F62+H62</f>
        <v>45853332</v>
      </c>
      <c r="E62" s="80"/>
      <c r="F62" s="81">
        <f>F64+F72+F82+F87+F91</f>
        <v>43820889</v>
      </c>
      <c r="G62" s="80"/>
      <c r="H62" s="81">
        <f>H64+H72+H82+H87+H91</f>
        <v>2032443</v>
      </c>
      <c r="I62" s="80"/>
      <c r="J62" s="81">
        <f t="shared" ref="J62:J64" si="5">L62+N62</f>
        <v>45853332</v>
      </c>
      <c r="K62" s="80"/>
      <c r="L62" s="81">
        <f>L64+L72+L82+L87+L91</f>
        <v>43820889</v>
      </c>
      <c r="M62" s="80"/>
      <c r="N62" s="81">
        <f>N64+N72+N82+N87+N91</f>
        <v>2032443</v>
      </c>
    </row>
    <row r="63" spans="2:14" s="127" customFormat="1" ht="3" customHeight="1" x14ac:dyDescent="0.3">
      <c r="B63" s="116"/>
      <c r="C63" s="116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</row>
    <row r="64" spans="2:14" ht="21.95" customHeight="1" x14ac:dyDescent="0.3">
      <c r="B64" s="54" t="s">
        <v>195</v>
      </c>
      <c r="C64" s="124"/>
      <c r="D64" s="79">
        <f t="shared" si="4"/>
        <v>3013899</v>
      </c>
      <c r="E64" s="80"/>
      <c r="F64" s="79">
        <f>SUM(F65:F71)</f>
        <v>2868410</v>
      </c>
      <c r="G64" s="80"/>
      <c r="H64" s="79">
        <f>SUM(H65:H71)</f>
        <v>145489</v>
      </c>
      <c r="I64" s="80"/>
      <c r="J64" s="79">
        <f t="shared" si="5"/>
        <v>2939214</v>
      </c>
      <c r="K64" s="80"/>
      <c r="L64" s="79">
        <f>SUM(L65:L71)</f>
        <v>2792544</v>
      </c>
      <c r="M64" s="80"/>
      <c r="N64" s="79">
        <f>SUM(N65:N71)</f>
        <v>146670</v>
      </c>
    </row>
    <row r="65" spans="2:14" ht="21.95" customHeight="1" x14ac:dyDescent="0.3">
      <c r="B65" s="22" t="s">
        <v>16</v>
      </c>
      <c r="C65" s="124"/>
      <c r="D65" s="80">
        <f>F65+H65</f>
        <v>105344</v>
      </c>
      <c r="E65" s="80"/>
      <c r="F65" s="80">
        <v>103767</v>
      </c>
      <c r="G65" s="80"/>
      <c r="H65" s="80">
        <v>1577</v>
      </c>
      <c r="I65" s="80"/>
      <c r="J65" s="80">
        <f>L65+N65</f>
        <v>102725</v>
      </c>
      <c r="K65" s="80"/>
      <c r="L65" s="80">
        <v>101523</v>
      </c>
      <c r="M65" s="80"/>
      <c r="N65" s="80">
        <v>1202</v>
      </c>
    </row>
    <row r="66" spans="2:14" ht="21.95" customHeight="1" x14ac:dyDescent="0.3">
      <c r="B66" s="22" t="s">
        <v>17</v>
      </c>
      <c r="C66" s="124"/>
      <c r="D66" s="80">
        <f t="shared" ref="D66:D95" si="6">F66+H66</f>
        <v>184341</v>
      </c>
      <c r="E66" s="80"/>
      <c r="F66" s="80">
        <v>175907</v>
      </c>
      <c r="G66" s="80"/>
      <c r="H66" s="80">
        <v>8434</v>
      </c>
      <c r="I66" s="80"/>
      <c r="J66" s="80">
        <f t="shared" ref="J66:J95" si="7">L66+N66</f>
        <v>177044</v>
      </c>
      <c r="K66" s="80"/>
      <c r="L66" s="80">
        <v>169661</v>
      </c>
      <c r="M66" s="80"/>
      <c r="N66" s="80">
        <v>7383</v>
      </c>
    </row>
    <row r="67" spans="2:14" ht="21.95" customHeight="1" x14ac:dyDescent="0.3">
      <c r="B67" s="22" t="s">
        <v>18</v>
      </c>
      <c r="C67" s="124"/>
      <c r="D67" s="80">
        <f t="shared" si="6"/>
        <v>929376</v>
      </c>
      <c r="E67" s="80"/>
      <c r="F67" s="80">
        <v>849060</v>
      </c>
      <c r="G67" s="80"/>
      <c r="H67" s="80">
        <v>80316</v>
      </c>
      <c r="I67" s="80"/>
      <c r="J67" s="80">
        <f t="shared" si="7"/>
        <v>895811</v>
      </c>
      <c r="K67" s="80"/>
      <c r="L67" s="80">
        <v>817614</v>
      </c>
      <c r="M67" s="80"/>
      <c r="N67" s="80">
        <v>78197</v>
      </c>
    </row>
    <row r="68" spans="2:14" ht="21.95" customHeight="1" x14ac:dyDescent="0.3">
      <c r="B68" s="22" t="s">
        <v>19</v>
      </c>
      <c r="C68" s="124"/>
      <c r="D68" s="80">
        <f t="shared" si="6"/>
        <v>1311089</v>
      </c>
      <c r="E68" s="80"/>
      <c r="F68" s="80">
        <v>1279481</v>
      </c>
      <c r="G68" s="80"/>
      <c r="H68" s="80">
        <v>31608</v>
      </c>
      <c r="I68" s="80"/>
      <c r="J68" s="80">
        <f t="shared" si="7"/>
        <v>1296557</v>
      </c>
      <c r="K68" s="80"/>
      <c r="L68" s="80">
        <v>1260261</v>
      </c>
      <c r="M68" s="80"/>
      <c r="N68" s="80">
        <v>36296</v>
      </c>
    </row>
    <row r="69" spans="2:14" ht="21.95" customHeight="1" x14ac:dyDescent="0.3">
      <c r="B69" s="22" t="s">
        <v>20</v>
      </c>
      <c r="C69" s="124"/>
      <c r="D69" s="80">
        <f t="shared" si="6"/>
        <v>240819</v>
      </c>
      <c r="E69" s="80"/>
      <c r="F69" s="80">
        <v>227060</v>
      </c>
      <c r="G69" s="80"/>
      <c r="H69" s="80">
        <v>13759</v>
      </c>
      <c r="I69" s="80"/>
      <c r="J69" s="80">
        <f t="shared" si="7"/>
        <v>239207</v>
      </c>
      <c r="K69" s="80"/>
      <c r="L69" s="80">
        <v>222270</v>
      </c>
      <c r="M69" s="80"/>
      <c r="N69" s="80">
        <v>16937</v>
      </c>
    </row>
    <row r="70" spans="2:14" ht="21.95" customHeight="1" x14ac:dyDescent="0.3">
      <c r="B70" s="22" t="s">
        <v>21</v>
      </c>
      <c r="C70" s="124"/>
      <c r="D70" s="80">
        <f t="shared" si="6"/>
        <v>104007</v>
      </c>
      <c r="E70" s="80"/>
      <c r="F70" s="80">
        <v>99086</v>
      </c>
      <c r="G70" s="80"/>
      <c r="H70" s="80">
        <v>4921</v>
      </c>
      <c r="I70" s="80"/>
      <c r="J70" s="80">
        <f t="shared" si="7"/>
        <v>93793</v>
      </c>
      <c r="K70" s="80"/>
      <c r="L70" s="80">
        <v>92835</v>
      </c>
      <c r="M70" s="80"/>
      <c r="N70" s="80">
        <v>958</v>
      </c>
    </row>
    <row r="71" spans="2:14" ht="21.95" customHeight="1" x14ac:dyDescent="0.3">
      <c r="B71" s="22" t="s">
        <v>22</v>
      </c>
      <c r="C71" s="124"/>
      <c r="D71" s="80">
        <f t="shared" si="6"/>
        <v>138923</v>
      </c>
      <c r="E71" s="80"/>
      <c r="F71" s="80">
        <v>134049</v>
      </c>
      <c r="G71" s="80"/>
      <c r="H71" s="80">
        <v>4874</v>
      </c>
      <c r="I71" s="80"/>
      <c r="J71" s="80">
        <f t="shared" si="7"/>
        <v>134077</v>
      </c>
      <c r="K71" s="80"/>
      <c r="L71" s="80">
        <v>128380</v>
      </c>
      <c r="M71" s="80"/>
      <c r="N71" s="80">
        <v>5697</v>
      </c>
    </row>
    <row r="72" spans="2:14" ht="21.95" customHeight="1" x14ac:dyDescent="0.3">
      <c r="B72" s="54" t="s">
        <v>196</v>
      </c>
      <c r="C72" s="124"/>
      <c r="D72" s="79">
        <f t="shared" si="6"/>
        <v>9116412</v>
      </c>
      <c r="E72" s="80"/>
      <c r="F72" s="79">
        <f>SUM(F73:F81)</f>
        <v>8510600</v>
      </c>
      <c r="G72" s="80"/>
      <c r="H72" s="79">
        <f>SUM(H73:H81)</f>
        <v>605812</v>
      </c>
      <c r="I72" s="80"/>
      <c r="J72" s="79">
        <f t="shared" si="7"/>
        <v>9178465</v>
      </c>
      <c r="K72" s="80"/>
      <c r="L72" s="79">
        <f>SUM(L73:L81)</f>
        <v>8526868</v>
      </c>
      <c r="M72" s="80"/>
      <c r="N72" s="79">
        <f>SUM(N73:N81)</f>
        <v>651597</v>
      </c>
    </row>
    <row r="73" spans="2:14" ht="21.95" customHeight="1" x14ac:dyDescent="0.3">
      <c r="B73" s="22" t="s">
        <v>24</v>
      </c>
      <c r="C73" s="124"/>
      <c r="D73" s="80">
        <f t="shared" si="6"/>
        <v>568952</v>
      </c>
      <c r="E73" s="80"/>
      <c r="F73" s="80">
        <v>488514</v>
      </c>
      <c r="G73" s="80"/>
      <c r="H73" s="80">
        <v>80438</v>
      </c>
      <c r="I73" s="80"/>
      <c r="J73" s="80">
        <f t="shared" si="7"/>
        <v>572938</v>
      </c>
      <c r="K73" s="80"/>
      <c r="L73" s="80">
        <v>489633</v>
      </c>
      <c r="M73" s="80"/>
      <c r="N73" s="80">
        <v>83305</v>
      </c>
    </row>
    <row r="74" spans="2:14" ht="21.95" customHeight="1" x14ac:dyDescent="0.3">
      <c r="B74" s="22" t="s">
        <v>25</v>
      </c>
      <c r="C74" s="124"/>
      <c r="D74" s="80">
        <f t="shared" si="6"/>
        <v>2375879</v>
      </c>
      <c r="E74" s="80"/>
      <c r="F74" s="80">
        <v>2145965</v>
      </c>
      <c r="G74" s="80"/>
      <c r="H74" s="80">
        <v>229914</v>
      </c>
      <c r="I74" s="80"/>
      <c r="J74" s="80">
        <f t="shared" si="7"/>
        <v>2372454</v>
      </c>
      <c r="K74" s="80"/>
      <c r="L74" s="80">
        <v>2134709</v>
      </c>
      <c r="M74" s="80"/>
      <c r="N74" s="80">
        <v>237745</v>
      </c>
    </row>
    <row r="75" spans="2:14" ht="21.95" customHeight="1" x14ac:dyDescent="0.3">
      <c r="B75" s="22" t="s">
        <v>26</v>
      </c>
      <c r="C75" s="124"/>
      <c r="D75" s="80">
        <f t="shared" si="6"/>
        <v>1626134</v>
      </c>
      <c r="E75" s="80"/>
      <c r="F75" s="80">
        <v>1567872</v>
      </c>
      <c r="G75" s="80"/>
      <c r="H75" s="80">
        <v>58262</v>
      </c>
      <c r="I75" s="80"/>
      <c r="J75" s="80">
        <f t="shared" si="7"/>
        <v>1643868</v>
      </c>
      <c r="K75" s="80"/>
      <c r="L75" s="80">
        <v>1566628</v>
      </c>
      <c r="M75" s="80"/>
      <c r="N75" s="80">
        <v>77240</v>
      </c>
    </row>
    <row r="76" spans="2:14" ht="21.95" customHeight="1" x14ac:dyDescent="0.3">
      <c r="B76" s="22" t="s">
        <v>27</v>
      </c>
      <c r="C76" s="124"/>
      <c r="D76" s="80">
        <f t="shared" si="6"/>
        <v>483046</v>
      </c>
      <c r="E76" s="80"/>
      <c r="F76" s="80">
        <v>470132</v>
      </c>
      <c r="G76" s="80"/>
      <c r="H76" s="80">
        <v>12914</v>
      </c>
      <c r="I76" s="80"/>
      <c r="J76" s="80">
        <f t="shared" si="7"/>
        <v>486619</v>
      </c>
      <c r="K76" s="80"/>
      <c r="L76" s="80">
        <v>475976</v>
      </c>
      <c r="M76" s="80"/>
      <c r="N76" s="80">
        <v>10643</v>
      </c>
    </row>
    <row r="77" spans="2:14" ht="21.95" customHeight="1" x14ac:dyDescent="0.3">
      <c r="B77" s="22" t="s">
        <v>28</v>
      </c>
      <c r="C77" s="124"/>
      <c r="D77" s="80">
        <f t="shared" si="6"/>
        <v>408901</v>
      </c>
      <c r="E77" s="80"/>
      <c r="F77" s="80">
        <v>392859</v>
      </c>
      <c r="G77" s="80"/>
      <c r="H77" s="80">
        <v>16042</v>
      </c>
      <c r="I77" s="80"/>
      <c r="J77" s="80">
        <f t="shared" si="7"/>
        <v>423275</v>
      </c>
      <c r="K77" s="80"/>
      <c r="L77" s="80">
        <v>398388</v>
      </c>
      <c r="M77" s="80"/>
      <c r="N77" s="80">
        <v>24887</v>
      </c>
    </row>
    <row r="78" spans="2:14" ht="21.95" customHeight="1" x14ac:dyDescent="0.3">
      <c r="B78" s="22" t="s">
        <v>29</v>
      </c>
      <c r="C78" s="124"/>
      <c r="D78" s="80">
        <f t="shared" si="6"/>
        <v>2479045</v>
      </c>
      <c r="E78" s="80"/>
      <c r="F78" s="80">
        <v>2359454</v>
      </c>
      <c r="G78" s="80"/>
      <c r="H78" s="80">
        <v>119591</v>
      </c>
      <c r="I78" s="80"/>
      <c r="J78" s="80">
        <f t="shared" si="7"/>
        <v>2499568</v>
      </c>
      <c r="K78" s="80"/>
      <c r="L78" s="80">
        <v>2371952</v>
      </c>
      <c r="M78" s="80"/>
      <c r="N78" s="80">
        <v>127616</v>
      </c>
    </row>
    <row r="79" spans="2:14" ht="21.95" customHeight="1" x14ac:dyDescent="0.3">
      <c r="B79" s="22" t="s">
        <v>30</v>
      </c>
      <c r="C79" s="124"/>
      <c r="D79" s="80">
        <f t="shared" si="6"/>
        <v>294479</v>
      </c>
      <c r="E79" s="80"/>
      <c r="F79" s="80">
        <v>276505</v>
      </c>
      <c r="G79" s="80"/>
      <c r="H79" s="80">
        <v>17974</v>
      </c>
      <c r="I79" s="80"/>
      <c r="J79" s="80">
        <f t="shared" si="7"/>
        <v>301921</v>
      </c>
      <c r="K79" s="80"/>
      <c r="L79" s="80">
        <v>285475</v>
      </c>
      <c r="M79" s="80"/>
      <c r="N79" s="80">
        <v>16446</v>
      </c>
    </row>
    <row r="80" spans="2:14" ht="21.95" customHeight="1" x14ac:dyDescent="0.3">
      <c r="B80" s="22" t="s">
        <v>31</v>
      </c>
      <c r="C80" s="124"/>
      <c r="D80" s="80">
        <f t="shared" si="6"/>
        <v>575024</v>
      </c>
      <c r="E80" s="80"/>
      <c r="F80" s="80">
        <v>529155</v>
      </c>
      <c r="G80" s="80"/>
      <c r="H80" s="80">
        <v>45869</v>
      </c>
      <c r="I80" s="80"/>
      <c r="J80" s="80">
        <f t="shared" si="7"/>
        <v>574151</v>
      </c>
      <c r="K80" s="80"/>
      <c r="L80" s="80">
        <v>520527</v>
      </c>
      <c r="M80" s="80"/>
      <c r="N80" s="80">
        <v>53624</v>
      </c>
    </row>
    <row r="81" spans="2:14" ht="21.95" customHeight="1" x14ac:dyDescent="0.3">
      <c r="B81" s="22" t="s">
        <v>32</v>
      </c>
      <c r="C81" s="124"/>
      <c r="D81" s="80">
        <f t="shared" si="6"/>
        <v>304952</v>
      </c>
      <c r="E81" s="80"/>
      <c r="F81" s="80">
        <v>280144</v>
      </c>
      <c r="G81" s="80"/>
      <c r="H81" s="80">
        <v>24808</v>
      </c>
      <c r="I81" s="80"/>
      <c r="J81" s="80">
        <f t="shared" si="7"/>
        <v>303671</v>
      </c>
      <c r="K81" s="80"/>
      <c r="L81" s="80">
        <v>283580</v>
      </c>
      <c r="M81" s="80"/>
      <c r="N81" s="80">
        <v>20091</v>
      </c>
    </row>
    <row r="82" spans="2:14" ht="21.95" customHeight="1" x14ac:dyDescent="0.3">
      <c r="B82" s="54" t="s">
        <v>197</v>
      </c>
      <c r="C82" s="124"/>
      <c r="D82" s="79">
        <f t="shared" si="6"/>
        <v>22696431</v>
      </c>
      <c r="E82" s="80"/>
      <c r="F82" s="79">
        <f>SUM(F83:F86)</f>
        <v>21791910</v>
      </c>
      <c r="G82" s="80"/>
      <c r="H82" s="79">
        <f>SUM(H83:H86)</f>
        <v>904521</v>
      </c>
      <c r="I82" s="80"/>
      <c r="J82" s="79">
        <f t="shared" si="7"/>
        <v>22650303</v>
      </c>
      <c r="K82" s="80"/>
      <c r="L82" s="79">
        <f>SUM(L83:L86)</f>
        <v>21774191</v>
      </c>
      <c r="M82" s="80"/>
      <c r="N82" s="79">
        <f>SUM(N83:N86)</f>
        <v>876112</v>
      </c>
    </row>
    <row r="83" spans="2:14" ht="21.95" customHeight="1" x14ac:dyDescent="0.3">
      <c r="B83" s="22" t="s">
        <v>34</v>
      </c>
      <c r="C83" s="124"/>
      <c r="D83" s="80">
        <f t="shared" si="6"/>
        <v>737037</v>
      </c>
      <c r="E83" s="80"/>
      <c r="F83" s="80">
        <v>704026</v>
      </c>
      <c r="G83" s="80"/>
      <c r="H83" s="80">
        <v>33011</v>
      </c>
      <c r="I83" s="80"/>
      <c r="J83" s="80">
        <f t="shared" si="7"/>
        <v>731939</v>
      </c>
      <c r="K83" s="80"/>
      <c r="L83" s="80">
        <v>691851</v>
      </c>
      <c r="M83" s="80"/>
      <c r="N83" s="80">
        <v>40088</v>
      </c>
    </row>
    <row r="84" spans="2:14" ht="21.95" customHeight="1" x14ac:dyDescent="0.3">
      <c r="B84" s="22" t="s">
        <v>35</v>
      </c>
      <c r="C84" s="124"/>
      <c r="D84" s="80">
        <f t="shared" si="6"/>
        <v>2621024</v>
      </c>
      <c r="E84" s="80"/>
      <c r="F84" s="80">
        <v>2495101</v>
      </c>
      <c r="G84" s="80"/>
      <c r="H84" s="80">
        <v>125923</v>
      </c>
      <c r="I84" s="80"/>
      <c r="J84" s="80">
        <f t="shared" si="7"/>
        <v>2652216</v>
      </c>
      <c r="K84" s="80"/>
      <c r="L84" s="80">
        <v>2527816</v>
      </c>
      <c r="M84" s="80"/>
      <c r="N84" s="80">
        <v>124400</v>
      </c>
    </row>
    <row r="85" spans="2:14" ht="21.95" customHeight="1" x14ac:dyDescent="0.3">
      <c r="B85" s="22" t="s">
        <v>36</v>
      </c>
      <c r="C85" s="124"/>
      <c r="D85" s="80">
        <f t="shared" si="6"/>
        <v>4255848</v>
      </c>
      <c r="E85" s="80"/>
      <c r="F85" s="80">
        <v>4060314</v>
      </c>
      <c r="G85" s="80"/>
      <c r="H85" s="80">
        <v>195534</v>
      </c>
      <c r="I85" s="80"/>
      <c r="J85" s="80">
        <f t="shared" si="7"/>
        <v>4195825</v>
      </c>
      <c r="K85" s="80"/>
      <c r="L85" s="80">
        <v>4019352</v>
      </c>
      <c r="M85" s="80"/>
      <c r="N85" s="80">
        <v>176473</v>
      </c>
    </row>
    <row r="86" spans="2:14" ht="21.95" customHeight="1" x14ac:dyDescent="0.3">
      <c r="B86" s="22" t="s">
        <v>37</v>
      </c>
      <c r="C86" s="124"/>
      <c r="D86" s="80">
        <f t="shared" si="6"/>
        <v>15082522</v>
      </c>
      <c r="E86" s="80"/>
      <c r="F86" s="80">
        <v>14532469</v>
      </c>
      <c r="G86" s="80"/>
      <c r="H86" s="80">
        <v>550053</v>
      </c>
      <c r="I86" s="80"/>
      <c r="J86" s="80">
        <f t="shared" si="7"/>
        <v>15070323</v>
      </c>
      <c r="K86" s="80"/>
      <c r="L86" s="80">
        <v>14535172</v>
      </c>
      <c r="M86" s="80"/>
      <c r="N86" s="80">
        <v>535151</v>
      </c>
    </row>
    <row r="87" spans="2:14" ht="21.95" customHeight="1" x14ac:dyDescent="0.3">
      <c r="B87" s="54" t="s">
        <v>198</v>
      </c>
      <c r="C87" s="124"/>
      <c r="D87" s="79">
        <f t="shared" si="6"/>
        <v>5313801</v>
      </c>
      <c r="E87" s="80"/>
      <c r="F87" s="79">
        <f>SUM(F88:F90)</f>
        <v>5114267</v>
      </c>
      <c r="G87" s="80"/>
      <c r="H87" s="79">
        <f>SUM(H88:H90)</f>
        <v>199534</v>
      </c>
      <c r="I87" s="80"/>
      <c r="J87" s="79">
        <f t="shared" si="7"/>
        <v>5354210</v>
      </c>
      <c r="K87" s="80"/>
      <c r="L87" s="79">
        <f>SUM(L88:L90)</f>
        <v>5159552</v>
      </c>
      <c r="M87" s="80"/>
      <c r="N87" s="79">
        <f>SUM(N88:N90)</f>
        <v>194658</v>
      </c>
    </row>
    <row r="88" spans="2:14" ht="21.95" customHeight="1" x14ac:dyDescent="0.3">
      <c r="B88" s="22" t="s">
        <v>39</v>
      </c>
      <c r="C88" s="124"/>
      <c r="D88" s="80">
        <f t="shared" si="6"/>
        <v>2023883</v>
      </c>
      <c r="E88" s="80"/>
      <c r="F88" s="80">
        <v>1957655</v>
      </c>
      <c r="G88" s="80"/>
      <c r="H88" s="80">
        <v>66228</v>
      </c>
      <c r="I88" s="80"/>
      <c r="J88" s="80">
        <f t="shared" si="7"/>
        <v>2053450</v>
      </c>
      <c r="K88" s="80"/>
      <c r="L88" s="80">
        <v>1986138</v>
      </c>
      <c r="M88" s="80"/>
      <c r="N88" s="80">
        <v>67312</v>
      </c>
    </row>
    <row r="89" spans="2:14" ht="21.95" customHeight="1" x14ac:dyDescent="0.3">
      <c r="B89" s="22" t="s">
        <v>40</v>
      </c>
      <c r="C89" s="124"/>
      <c r="D89" s="80">
        <f t="shared" si="6"/>
        <v>1755760</v>
      </c>
      <c r="E89" s="80"/>
      <c r="F89" s="80">
        <v>1692805</v>
      </c>
      <c r="G89" s="80"/>
      <c r="H89" s="80">
        <v>62955</v>
      </c>
      <c r="I89" s="80"/>
      <c r="J89" s="80">
        <f t="shared" si="7"/>
        <v>1755887</v>
      </c>
      <c r="K89" s="80"/>
      <c r="L89" s="80">
        <v>1683883</v>
      </c>
      <c r="M89" s="80"/>
      <c r="N89" s="80">
        <v>72004</v>
      </c>
    </row>
    <row r="90" spans="2:14" ht="21.95" customHeight="1" x14ac:dyDescent="0.3">
      <c r="B90" s="22" t="s">
        <v>41</v>
      </c>
      <c r="C90" s="124"/>
      <c r="D90" s="80">
        <f t="shared" si="6"/>
        <v>1534158</v>
      </c>
      <c r="E90" s="80"/>
      <c r="F90" s="80">
        <v>1463807</v>
      </c>
      <c r="G90" s="80"/>
      <c r="H90" s="80">
        <v>70351</v>
      </c>
      <c r="I90" s="80"/>
      <c r="J90" s="80">
        <f t="shared" si="7"/>
        <v>1544873</v>
      </c>
      <c r="K90" s="80"/>
      <c r="L90" s="80">
        <v>1489531</v>
      </c>
      <c r="M90" s="80"/>
      <c r="N90" s="80">
        <v>55342</v>
      </c>
    </row>
    <row r="91" spans="2:14" ht="21.95" customHeight="1" x14ac:dyDescent="0.3">
      <c r="B91" s="54" t="s">
        <v>199</v>
      </c>
      <c r="C91" s="124"/>
      <c r="D91" s="79">
        <f t="shared" si="6"/>
        <v>5712789</v>
      </c>
      <c r="E91" s="80"/>
      <c r="F91" s="79">
        <f>SUM(F92:F95)</f>
        <v>5535702</v>
      </c>
      <c r="G91" s="80"/>
      <c r="H91" s="79">
        <f>SUM(H92:H95)</f>
        <v>177087</v>
      </c>
      <c r="I91" s="80"/>
      <c r="J91" s="79">
        <f t="shared" si="7"/>
        <v>5731140</v>
      </c>
      <c r="K91" s="80"/>
      <c r="L91" s="79">
        <f>SUM(L92:L95)</f>
        <v>5567734</v>
      </c>
      <c r="M91" s="80"/>
      <c r="N91" s="79">
        <f>SUM(N92:N95)</f>
        <v>163406</v>
      </c>
    </row>
    <row r="92" spans="2:14" ht="21.95" customHeight="1" x14ac:dyDescent="0.3">
      <c r="B92" s="22" t="s">
        <v>43</v>
      </c>
      <c r="C92" s="124"/>
      <c r="D92" s="80">
        <f t="shared" si="6"/>
        <v>3851481</v>
      </c>
      <c r="E92" s="80"/>
      <c r="F92" s="80">
        <v>3737936</v>
      </c>
      <c r="G92" s="80"/>
      <c r="H92" s="80">
        <v>113545</v>
      </c>
      <c r="I92" s="80"/>
      <c r="J92" s="80">
        <f t="shared" si="7"/>
        <v>3874280</v>
      </c>
      <c r="K92" s="80"/>
      <c r="L92" s="80">
        <v>3776764</v>
      </c>
      <c r="M92" s="80"/>
      <c r="N92" s="80">
        <v>97516</v>
      </c>
    </row>
    <row r="93" spans="2:14" ht="21.95" customHeight="1" x14ac:dyDescent="0.3">
      <c r="B93" s="22" t="s">
        <v>44</v>
      </c>
      <c r="C93" s="124"/>
      <c r="D93" s="80">
        <f t="shared" si="6"/>
        <v>718688</v>
      </c>
      <c r="E93" s="80"/>
      <c r="F93" s="80">
        <v>690608</v>
      </c>
      <c r="G93" s="80"/>
      <c r="H93" s="80">
        <v>28080</v>
      </c>
      <c r="I93" s="80"/>
      <c r="J93" s="80">
        <f t="shared" si="7"/>
        <v>716961</v>
      </c>
      <c r="K93" s="80"/>
      <c r="L93" s="80">
        <v>687605</v>
      </c>
      <c r="M93" s="80"/>
      <c r="N93" s="80">
        <v>29356</v>
      </c>
    </row>
    <row r="94" spans="2:14" ht="21.95" customHeight="1" x14ac:dyDescent="0.3">
      <c r="B94" s="22" t="s">
        <v>45</v>
      </c>
      <c r="C94" s="124"/>
      <c r="D94" s="80">
        <f t="shared" si="6"/>
        <v>757287</v>
      </c>
      <c r="E94" s="80"/>
      <c r="F94" s="80">
        <v>728842</v>
      </c>
      <c r="G94" s="80"/>
      <c r="H94" s="80">
        <v>28445</v>
      </c>
      <c r="I94" s="80"/>
      <c r="J94" s="80">
        <f t="shared" si="7"/>
        <v>751796</v>
      </c>
      <c r="K94" s="80"/>
      <c r="L94" s="80">
        <v>725725</v>
      </c>
      <c r="M94" s="80"/>
      <c r="N94" s="80">
        <v>26071</v>
      </c>
    </row>
    <row r="95" spans="2:14" ht="21.95" customHeight="1" x14ac:dyDescent="0.3">
      <c r="B95" s="22" t="s">
        <v>46</v>
      </c>
      <c r="C95" s="124"/>
      <c r="D95" s="80">
        <f t="shared" si="6"/>
        <v>385333</v>
      </c>
      <c r="E95" s="80"/>
      <c r="F95" s="80">
        <v>378316</v>
      </c>
      <c r="G95" s="80"/>
      <c r="H95" s="80">
        <v>7017</v>
      </c>
      <c r="I95" s="80"/>
      <c r="J95" s="80">
        <f t="shared" si="7"/>
        <v>388103</v>
      </c>
      <c r="K95" s="80"/>
      <c r="L95" s="80">
        <v>377640</v>
      </c>
      <c r="M95" s="80"/>
      <c r="N95" s="80">
        <v>10463</v>
      </c>
    </row>
    <row r="96" spans="2:14" ht="3.95" customHeight="1" x14ac:dyDescent="0.3">
      <c r="B96" s="172"/>
      <c r="C96" s="172"/>
      <c r="D96" s="172"/>
      <c r="E96" s="172"/>
      <c r="F96" s="172"/>
      <c r="G96" s="172"/>
      <c r="H96" s="172"/>
      <c r="I96" s="172"/>
      <c r="J96" s="172"/>
      <c r="K96" s="172"/>
      <c r="L96" s="172"/>
      <c r="M96" s="172"/>
      <c r="N96" s="172"/>
    </row>
    <row r="97" spans="2:14" ht="3.95" customHeight="1" x14ac:dyDescent="0.3">
      <c r="B97" s="22"/>
      <c r="C97" s="124"/>
      <c r="D97" s="10"/>
      <c r="E97" s="10"/>
      <c r="F97" s="10"/>
      <c r="G97" s="10"/>
      <c r="H97" s="10"/>
      <c r="I97" s="10"/>
      <c r="J97" s="10"/>
      <c r="K97" s="10"/>
      <c r="L97" s="9"/>
      <c r="M97" s="9"/>
      <c r="N97" s="9"/>
    </row>
    <row r="98" spans="2:14" s="18" customFormat="1" ht="15.95" customHeight="1" x14ac:dyDescent="0.3">
      <c r="B98" s="17" t="s">
        <v>47</v>
      </c>
      <c r="C98" s="117"/>
      <c r="D98" s="19"/>
      <c r="E98" s="119"/>
      <c r="F98" s="19"/>
      <c r="G98" s="119"/>
      <c r="H98" s="19"/>
      <c r="I98" s="119"/>
      <c r="J98" s="19"/>
      <c r="K98" s="119"/>
      <c r="L98" s="19"/>
      <c r="M98" s="119"/>
      <c r="N98" s="19"/>
    </row>
    <row r="99" spans="2:14" s="18" customFormat="1" ht="15.95" customHeight="1" x14ac:dyDescent="0.3">
      <c r="B99" s="17" t="s">
        <v>11</v>
      </c>
      <c r="C99" s="117"/>
      <c r="D99" s="19"/>
      <c r="E99" s="119"/>
      <c r="F99" s="19"/>
      <c r="G99" s="119"/>
      <c r="H99" s="19"/>
      <c r="I99" s="119"/>
      <c r="J99" s="19"/>
      <c r="K99" s="119"/>
      <c r="L99" s="19"/>
      <c r="M99" s="119"/>
      <c r="N99" s="19"/>
    </row>
    <row r="100" spans="2:14" s="18" customFormat="1" ht="15.95" customHeight="1" x14ac:dyDescent="0.3">
      <c r="B100" s="20"/>
      <c r="C100" s="118"/>
      <c r="D100" s="20"/>
      <c r="E100" s="118"/>
      <c r="F100" s="20"/>
      <c r="G100" s="118"/>
      <c r="H100" s="20"/>
      <c r="I100" s="118"/>
      <c r="J100" s="20"/>
      <c r="K100" s="118"/>
      <c r="L100" s="20"/>
      <c r="M100" s="118"/>
      <c r="N100" s="20"/>
    </row>
    <row r="101" spans="2:14" ht="21.95" customHeight="1" x14ac:dyDescent="0.3">
      <c r="B101" s="56"/>
      <c r="C101" s="126"/>
    </row>
  </sheetData>
  <mergeCells count="18">
    <mergeCell ref="B96:N96"/>
    <mergeCell ref="B56:B60"/>
    <mergeCell ref="D56:H56"/>
    <mergeCell ref="J56:N56"/>
    <mergeCell ref="D58:D60"/>
    <mergeCell ref="F58:H58"/>
    <mergeCell ref="J58:J60"/>
    <mergeCell ref="L58:N58"/>
    <mergeCell ref="J7:J9"/>
    <mergeCell ref="L7:N7"/>
    <mergeCell ref="B4:N4"/>
    <mergeCell ref="B45:N45"/>
    <mergeCell ref="B55:N55"/>
    <mergeCell ref="B5:B9"/>
    <mergeCell ref="D5:H5"/>
    <mergeCell ref="J5:N5"/>
    <mergeCell ref="D7:D9"/>
    <mergeCell ref="F7:H7"/>
  </mergeCells>
  <pageMargins left="0.78740157480314965" right="0.78740157480314965" top="0.78740157480314965" bottom="0.59055118110236227" header="0.51181102362204722" footer="0.51181102362204722"/>
  <pageSetup paperSize="9" scale="51" orientation="portrait" horizontalDpi="300" verticalDpi="300" r:id="rId1"/>
  <headerFooter alignWithMargins="0">
    <oddHeader>&amp;C&amp;"Arial,Negrito"&amp;14Turismo interno</oddHeader>
  </headerFooter>
  <rowBreaks count="2" manualBreakCount="2">
    <brk id="51" max="16383" man="1"/>
    <brk id="137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62C4E-D408-465C-A589-F8185CFFB044}">
  <sheetPr>
    <tabColor rgb="FF92D050"/>
  </sheetPr>
  <dimension ref="B1:N577"/>
  <sheetViews>
    <sheetView showGridLines="0" showZeros="0" zoomScaleNormal="100" zoomScaleSheetLayoutView="85" workbookViewId="0"/>
  </sheetViews>
  <sheetFormatPr defaultColWidth="11.42578125" defaultRowHeight="21.95" customHeight="1" x14ac:dyDescent="0.3"/>
  <cols>
    <col min="1" max="1" width="2.7109375" style="21" customWidth="1"/>
    <col min="2" max="2" width="70.7109375" style="21" customWidth="1"/>
    <col min="3" max="3" width="0.5703125" style="127" customWidth="1"/>
    <col min="4" max="4" width="25.7109375" style="21" customWidth="1"/>
    <col min="5" max="5" width="0.5703125" style="127" customWidth="1"/>
    <col min="6" max="6" width="15.7109375" style="21" customWidth="1"/>
    <col min="7" max="7" width="0.5703125" style="127" customWidth="1"/>
    <col min="8" max="8" width="15.7109375" style="21" customWidth="1"/>
    <col min="9" max="9" width="0.5703125" style="127" customWidth="1"/>
    <col min="10" max="10" width="25.7109375" style="21" customWidth="1"/>
    <col min="11" max="11" width="0.5703125" style="127" customWidth="1"/>
    <col min="12" max="12" width="15.7109375" style="21" customWidth="1"/>
    <col min="13" max="13" width="0.5703125" style="127" customWidth="1"/>
    <col min="14" max="14" width="15.7109375" style="21" customWidth="1"/>
    <col min="15" max="15" width="2.7109375" style="21" customWidth="1"/>
    <col min="16" max="247" width="11.42578125" style="21"/>
    <col min="248" max="248" width="52.7109375" style="21" customWidth="1"/>
    <col min="249" max="254" width="22.42578125" style="21" customWidth="1"/>
    <col min="255" max="255" width="11.42578125" style="21" customWidth="1"/>
    <col min="256" max="503" width="11.42578125" style="21"/>
    <col min="504" max="504" width="52.7109375" style="21" customWidth="1"/>
    <col min="505" max="510" width="22.42578125" style="21" customWidth="1"/>
    <col min="511" max="511" width="11.42578125" style="21" customWidth="1"/>
    <col min="512" max="759" width="11.42578125" style="21"/>
    <col min="760" max="760" width="52.7109375" style="21" customWidth="1"/>
    <col min="761" max="766" width="22.42578125" style="21" customWidth="1"/>
    <col min="767" max="767" width="11.42578125" style="21" customWidth="1"/>
    <col min="768" max="1015" width="11.42578125" style="21"/>
    <col min="1016" max="1016" width="52.7109375" style="21" customWidth="1"/>
    <col min="1017" max="1022" width="22.42578125" style="21" customWidth="1"/>
    <col min="1023" max="1023" width="11.42578125" style="21" customWidth="1"/>
    <col min="1024" max="1271" width="11.42578125" style="21"/>
    <col min="1272" max="1272" width="52.7109375" style="21" customWidth="1"/>
    <col min="1273" max="1278" width="22.42578125" style="21" customWidth="1"/>
    <col min="1279" max="1279" width="11.42578125" style="21" customWidth="1"/>
    <col min="1280" max="1527" width="11.42578125" style="21"/>
    <col min="1528" max="1528" width="52.7109375" style="21" customWidth="1"/>
    <col min="1529" max="1534" width="22.42578125" style="21" customWidth="1"/>
    <col min="1535" max="1535" width="11.42578125" style="21" customWidth="1"/>
    <col min="1536" max="1783" width="11.42578125" style="21"/>
    <col min="1784" max="1784" width="52.7109375" style="21" customWidth="1"/>
    <col min="1785" max="1790" width="22.42578125" style="21" customWidth="1"/>
    <col min="1791" max="1791" width="11.42578125" style="21" customWidth="1"/>
    <col min="1792" max="2039" width="11.42578125" style="21"/>
    <col min="2040" max="2040" width="52.7109375" style="21" customWidth="1"/>
    <col min="2041" max="2046" width="22.42578125" style="21" customWidth="1"/>
    <col min="2047" max="2047" width="11.42578125" style="21" customWidth="1"/>
    <col min="2048" max="2295" width="11.42578125" style="21"/>
    <col min="2296" max="2296" width="52.7109375" style="21" customWidth="1"/>
    <col min="2297" max="2302" width="22.42578125" style="21" customWidth="1"/>
    <col min="2303" max="2303" width="11.42578125" style="21" customWidth="1"/>
    <col min="2304" max="2551" width="11.42578125" style="21"/>
    <col min="2552" max="2552" width="52.7109375" style="21" customWidth="1"/>
    <col min="2553" max="2558" width="22.42578125" style="21" customWidth="1"/>
    <col min="2559" max="2559" width="11.42578125" style="21" customWidth="1"/>
    <col min="2560" max="2807" width="11.42578125" style="21"/>
    <col min="2808" max="2808" width="52.7109375" style="21" customWidth="1"/>
    <col min="2809" max="2814" width="22.42578125" style="21" customWidth="1"/>
    <col min="2815" max="2815" width="11.42578125" style="21" customWidth="1"/>
    <col min="2816" max="3063" width="11.42578125" style="21"/>
    <col min="3064" max="3064" width="52.7109375" style="21" customWidth="1"/>
    <col min="3065" max="3070" width="22.42578125" style="21" customWidth="1"/>
    <col min="3071" max="3071" width="11.42578125" style="21" customWidth="1"/>
    <col min="3072" max="3319" width="11.42578125" style="21"/>
    <col min="3320" max="3320" width="52.7109375" style="21" customWidth="1"/>
    <col min="3321" max="3326" width="22.42578125" style="21" customWidth="1"/>
    <col min="3327" max="3327" width="11.42578125" style="21" customWidth="1"/>
    <col min="3328" max="3575" width="11.42578125" style="21"/>
    <col min="3576" max="3576" width="52.7109375" style="21" customWidth="1"/>
    <col min="3577" max="3582" width="22.42578125" style="21" customWidth="1"/>
    <col min="3583" max="3583" width="11.42578125" style="21" customWidth="1"/>
    <col min="3584" max="3831" width="11.42578125" style="21"/>
    <col min="3832" max="3832" width="52.7109375" style="21" customWidth="1"/>
    <col min="3833" max="3838" width="22.42578125" style="21" customWidth="1"/>
    <col min="3839" max="3839" width="11.42578125" style="21" customWidth="1"/>
    <col min="3840" max="4087" width="11.42578125" style="21"/>
    <col min="4088" max="4088" width="52.7109375" style="21" customWidth="1"/>
    <col min="4089" max="4094" width="22.42578125" style="21" customWidth="1"/>
    <col min="4095" max="4095" width="11.42578125" style="21" customWidth="1"/>
    <col min="4096" max="4343" width="11.42578125" style="21"/>
    <col min="4344" max="4344" width="52.7109375" style="21" customWidth="1"/>
    <col min="4345" max="4350" width="22.42578125" style="21" customWidth="1"/>
    <col min="4351" max="4351" width="11.42578125" style="21" customWidth="1"/>
    <col min="4352" max="4599" width="11.42578125" style="21"/>
    <col min="4600" max="4600" width="52.7109375" style="21" customWidth="1"/>
    <col min="4601" max="4606" width="22.42578125" style="21" customWidth="1"/>
    <col min="4607" max="4607" width="11.42578125" style="21" customWidth="1"/>
    <col min="4608" max="4855" width="11.42578125" style="21"/>
    <col min="4856" max="4856" width="52.7109375" style="21" customWidth="1"/>
    <col min="4857" max="4862" width="22.42578125" style="21" customWidth="1"/>
    <col min="4863" max="4863" width="11.42578125" style="21" customWidth="1"/>
    <col min="4864" max="5111" width="11.42578125" style="21"/>
    <col min="5112" max="5112" width="52.7109375" style="21" customWidth="1"/>
    <col min="5113" max="5118" width="22.42578125" style="21" customWidth="1"/>
    <col min="5119" max="5119" width="11.42578125" style="21" customWidth="1"/>
    <col min="5120" max="5367" width="11.42578125" style="21"/>
    <col min="5368" max="5368" width="52.7109375" style="21" customWidth="1"/>
    <col min="5369" max="5374" width="22.42578125" style="21" customWidth="1"/>
    <col min="5375" max="5375" width="11.42578125" style="21" customWidth="1"/>
    <col min="5376" max="5623" width="11.42578125" style="21"/>
    <col min="5624" max="5624" width="52.7109375" style="21" customWidth="1"/>
    <col min="5625" max="5630" width="22.42578125" style="21" customWidth="1"/>
    <col min="5631" max="5631" width="11.42578125" style="21" customWidth="1"/>
    <col min="5632" max="5879" width="11.42578125" style="21"/>
    <col min="5880" max="5880" width="52.7109375" style="21" customWidth="1"/>
    <col min="5881" max="5886" width="22.42578125" style="21" customWidth="1"/>
    <col min="5887" max="5887" width="11.42578125" style="21" customWidth="1"/>
    <col min="5888" max="6135" width="11.42578125" style="21"/>
    <col min="6136" max="6136" width="52.7109375" style="21" customWidth="1"/>
    <col min="6137" max="6142" width="22.42578125" style="21" customWidth="1"/>
    <col min="6143" max="6143" width="11.42578125" style="21" customWidth="1"/>
    <col min="6144" max="6391" width="11.42578125" style="21"/>
    <col min="6392" max="6392" width="52.7109375" style="21" customWidth="1"/>
    <col min="6393" max="6398" width="22.42578125" style="21" customWidth="1"/>
    <col min="6399" max="6399" width="11.42578125" style="21" customWidth="1"/>
    <col min="6400" max="6647" width="11.42578125" style="21"/>
    <col min="6648" max="6648" width="52.7109375" style="21" customWidth="1"/>
    <col min="6649" max="6654" width="22.42578125" style="21" customWidth="1"/>
    <col min="6655" max="6655" width="11.42578125" style="21" customWidth="1"/>
    <col min="6656" max="6903" width="11.42578125" style="21"/>
    <col min="6904" max="6904" width="52.7109375" style="21" customWidth="1"/>
    <col min="6905" max="6910" width="22.42578125" style="21" customWidth="1"/>
    <col min="6911" max="6911" width="11.42578125" style="21" customWidth="1"/>
    <col min="6912" max="7159" width="11.42578125" style="21"/>
    <col min="7160" max="7160" width="52.7109375" style="21" customWidth="1"/>
    <col min="7161" max="7166" width="22.42578125" style="21" customWidth="1"/>
    <col min="7167" max="7167" width="11.42578125" style="21" customWidth="1"/>
    <col min="7168" max="7415" width="11.42578125" style="21"/>
    <col min="7416" max="7416" width="52.7109375" style="21" customWidth="1"/>
    <col min="7417" max="7422" width="22.42578125" style="21" customWidth="1"/>
    <col min="7423" max="7423" width="11.42578125" style="21" customWidth="1"/>
    <col min="7424" max="7671" width="11.42578125" style="21"/>
    <col min="7672" max="7672" width="52.7109375" style="21" customWidth="1"/>
    <col min="7673" max="7678" width="22.42578125" style="21" customWidth="1"/>
    <col min="7679" max="7679" width="11.42578125" style="21" customWidth="1"/>
    <col min="7680" max="7927" width="11.42578125" style="21"/>
    <col min="7928" max="7928" width="52.7109375" style="21" customWidth="1"/>
    <col min="7929" max="7934" width="22.42578125" style="21" customWidth="1"/>
    <col min="7935" max="7935" width="11.42578125" style="21" customWidth="1"/>
    <col min="7936" max="8183" width="11.42578125" style="21"/>
    <col min="8184" max="8184" width="52.7109375" style="21" customWidth="1"/>
    <col min="8185" max="8190" width="22.42578125" style="21" customWidth="1"/>
    <col min="8191" max="8191" width="11.42578125" style="21" customWidth="1"/>
    <col min="8192" max="8439" width="11.42578125" style="21"/>
    <col min="8440" max="8440" width="52.7109375" style="21" customWidth="1"/>
    <col min="8441" max="8446" width="22.42578125" style="21" customWidth="1"/>
    <col min="8447" max="8447" width="11.42578125" style="21" customWidth="1"/>
    <col min="8448" max="8695" width="11.42578125" style="21"/>
    <col min="8696" max="8696" width="52.7109375" style="21" customWidth="1"/>
    <col min="8697" max="8702" width="22.42578125" style="21" customWidth="1"/>
    <col min="8703" max="8703" width="11.42578125" style="21" customWidth="1"/>
    <col min="8704" max="8951" width="11.42578125" style="21"/>
    <col min="8952" max="8952" width="52.7109375" style="21" customWidth="1"/>
    <col min="8953" max="8958" width="22.42578125" style="21" customWidth="1"/>
    <col min="8959" max="8959" width="11.42578125" style="21" customWidth="1"/>
    <col min="8960" max="9207" width="11.42578125" style="21"/>
    <col min="9208" max="9208" width="52.7109375" style="21" customWidth="1"/>
    <col min="9209" max="9214" width="22.42578125" style="21" customWidth="1"/>
    <col min="9215" max="9215" width="11.42578125" style="21" customWidth="1"/>
    <col min="9216" max="9463" width="11.42578125" style="21"/>
    <col min="9464" max="9464" width="52.7109375" style="21" customWidth="1"/>
    <col min="9465" max="9470" width="22.42578125" style="21" customWidth="1"/>
    <col min="9471" max="9471" width="11.42578125" style="21" customWidth="1"/>
    <col min="9472" max="9719" width="11.42578125" style="21"/>
    <col min="9720" max="9720" width="52.7109375" style="21" customWidth="1"/>
    <col min="9721" max="9726" width="22.42578125" style="21" customWidth="1"/>
    <col min="9727" max="9727" width="11.42578125" style="21" customWidth="1"/>
    <col min="9728" max="9975" width="11.42578125" style="21"/>
    <col min="9976" max="9976" width="52.7109375" style="21" customWidth="1"/>
    <col min="9977" max="9982" width="22.42578125" style="21" customWidth="1"/>
    <col min="9983" max="9983" width="11.42578125" style="21" customWidth="1"/>
    <col min="9984" max="10231" width="11.42578125" style="21"/>
    <col min="10232" max="10232" width="52.7109375" style="21" customWidth="1"/>
    <col min="10233" max="10238" width="22.42578125" style="21" customWidth="1"/>
    <col min="10239" max="10239" width="11.42578125" style="21" customWidth="1"/>
    <col min="10240" max="10487" width="11.42578125" style="21"/>
    <col min="10488" max="10488" width="52.7109375" style="21" customWidth="1"/>
    <col min="10489" max="10494" width="22.42578125" style="21" customWidth="1"/>
    <col min="10495" max="10495" width="11.42578125" style="21" customWidth="1"/>
    <col min="10496" max="10743" width="11.42578125" style="21"/>
    <col min="10744" max="10744" width="52.7109375" style="21" customWidth="1"/>
    <col min="10745" max="10750" width="22.42578125" style="21" customWidth="1"/>
    <col min="10751" max="10751" width="11.42578125" style="21" customWidth="1"/>
    <col min="10752" max="10999" width="11.42578125" style="21"/>
    <col min="11000" max="11000" width="52.7109375" style="21" customWidth="1"/>
    <col min="11001" max="11006" width="22.42578125" style="21" customWidth="1"/>
    <col min="11007" max="11007" width="11.42578125" style="21" customWidth="1"/>
    <col min="11008" max="11255" width="11.42578125" style="21"/>
    <col min="11256" max="11256" width="52.7109375" style="21" customWidth="1"/>
    <col min="11257" max="11262" width="22.42578125" style="21" customWidth="1"/>
    <col min="11263" max="11263" width="11.42578125" style="21" customWidth="1"/>
    <col min="11264" max="11511" width="11.42578125" style="21"/>
    <col min="11512" max="11512" width="52.7109375" style="21" customWidth="1"/>
    <col min="11513" max="11518" width="22.42578125" style="21" customWidth="1"/>
    <col min="11519" max="11519" width="11.42578125" style="21" customWidth="1"/>
    <col min="11520" max="11767" width="11.42578125" style="21"/>
    <col min="11768" max="11768" width="52.7109375" style="21" customWidth="1"/>
    <col min="11769" max="11774" width="22.42578125" style="21" customWidth="1"/>
    <col min="11775" max="11775" width="11.42578125" style="21" customWidth="1"/>
    <col min="11776" max="12023" width="11.42578125" style="21"/>
    <col min="12024" max="12024" width="52.7109375" style="21" customWidth="1"/>
    <col min="12025" max="12030" width="22.42578125" style="21" customWidth="1"/>
    <col min="12031" max="12031" width="11.42578125" style="21" customWidth="1"/>
    <col min="12032" max="12279" width="11.42578125" style="21"/>
    <col min="12280" max="12280" width="52.7109375" style="21" customWidth="1"/>
    <col min="12281" max="12286" width="22.42578125" style="21" customWidth="1"/>
    <col min="12287" max="12287" width="11.42578125" style="21" customWidth="1"/>
    <col min="12288" max="12535" width="11.42578125" style="21"/>
    <col min="12536" max="12536" width="52.7109375" style="21" customWidth="1"/>
    <col min="12537" max="12542" width="22.42578125" style="21" customWidth="1"/>
    <col min="12543" max="12543" width="11.42578125" style="21" customWidth="1"/>
    <col min="12544" max="12791" width="11.42578125" style="21"/>
    <col min="12792" max="12792" width="52.7109375" style="21" customWidth="1"/>
    <col min="12793" max="12798" width="22.42578125" style="21" customWidth="1"/>
    <col min="12799" max="12799" width="11.42578125" style="21" customWidth="1"/>
    <col min="12800" max="13047" width="11.42578125" style="21"/>
    <col min="13048" max="13048" width="52.7109375" style="21" customWidth="1"/>
    <col min="13049" max="13054" width="22.42578125" style="21" customWidth="1"/>
    <col min="13055" max="13055" width="11.42578125" style="21" customWidth="1"/>
    <col min="13056" max="13303" width="11.42578125" style="21"/>
    <col min="13304" max="13304" width="52.7109375" style="21" customWidth="1"/>
    <col min="13305" max="13310" width="22.42578125" style="21" customWidth="1"/>
    <col min="13311" max="13311" width="11.42578125" style="21" customWidth="1"/>
    <col min="13312" max="13559" width="11.42578125" style="21"/>
    <col min="13560" max="13560" width="52.7109375" style="21" customWidth="1"/>
    <col min="13561" max="13566" width="22.42578125" style="21" customWidth="1"/>
    <col min="13567" max="13567" width="11.42578125" style="21" customWidth="1"/>
    <col min="13568" max="13815" width="11.42578125" style="21"/>
    <col min="13816" max="13816" width="52.7109375" style="21" customWidth="1"/>
    <col min="13817" max="13822" width="22.42578125" style="21" customWidth="1"/>
    <col min="13823" max="13823" width="11.42578125" style="21" customWidth="1"/>
    <col min="13824" max="14071" width="11.42578125" style="21"/>
    <col min="14072" max="14072" width="52.7109375" style="21" customWidth="1"/>
    <col min="14073" max="14078" width="22.42578125" style="21" customWidth="1"/>
    <col min="14079" max="14079" width="11.42578125" style="21" customWidth="1"/>
    <col min="14080" max="14327" width="11.42578125" style="21"/>
    <col min="14328" max="14328" width="52.7109375" style="21" customWidth="1"/>
    <col min="14329" max="14334" width="22.42578125" style="21" customWidth="1"/>
    <col min="14335" max="14335" width="11.42578125" style="21" customWidth="1"/>
    <col min="14336" max="14583" width="11.42578125" style="21"/>
    <col min="14584" max="14584" width="52.7109375" style="21" customWidth="1"/>
    <col min="14585" max="14590" width="22.42578125" style="21" customWidth="1"/>
    <col min="14591" max="14591" width="11.42578125" style="21" customWidth="1"/>
    <col min="14592" max="14839" width="11.42578125" style="21"/>
    <col min="14840" max="14840" width="52.7109375" style="21" customWidth="1"/>
    <col min="14841" max="14846" width="22.42578125" style="21" customWidth="1"/>
    <col min="14847" max="14847" width="11.42578125" style="21" customWidth="1"/>
    <col min="14848" max="15095" width="11.42578125" style="21"/>
    <col min="15096" max="15096" width="52.7109375" style="21" customWidth="1"/>
    <col min="15097" max="15102" width="22.42578125" style="21" customWidth="1"/>
    <col min="15103" max="15103" width="11.42578125" style="21" customWidth="1"/>
    <col min="15104" max="15351" width="11.42578125" style="21"/>
    <col min="15352" max="15352" width="52.7109375" style="21" customWidth="1"/>
    <col min="15353" max="15358" width="22.42578125" style="21" customWidth="1"/>
    <col min="15359" max="15359" width="11.42578125" style="21" customWidth="1"/>
    <col min="15360" max="15607" width="11.42578125" style="21"/>
    <col min="15608" max="15608" width="52.7109375" style="21" customWidth="1"/>
    <col min="15609" max="15614" width="22.42578125" style="21" customWidth="1"/>
    <col min="15615" max="15615" width="11.42578125" style="21" customWidth="1"/>
    <col min="15616" max="15863" width="11.42578125" style="21"/>
    <col min="15864" max="15864" width="52.7109375" style="21" customWidth="1"/>
    <col min="15865" max="15870" width="22.42578125" style="21" customWidth="1"/>
    <col min="15871" max="15871" width="11.42578125" style="21" customWidth="1"/>
    <col min="15872" max="16119" width="11.42578125" style="21"/>
    <col min="16120" max="16120" width="52.7109375" style="21" customWidth="1"/>
    <col min="16121" max="16126" width="22.42578125" style="21" customWidth="1"/>
    <col min="16127" max="16127" width="11.42578125" style="21" customWidth="1"/>
    <col min="16128" max="16384" width="11.42578125" style="21"/>
  </cols>
  <sheetData>
    <row r="1" spans="2:14" s="30" customFormat="1" ht="21.95" customHeight="1" x14ac:dyDescent="0.25">
      <c r="B1" s="30" t="s">
        <v>206</v>
      </c>
      <c r="C1" s="129"/>
      <c r="E1" s="129"/>
      <c r="G1" s="129"/>
      <c r="I1" s="129"/>
      <c r="K1" s="129"/>
      <c r="M1" s="129"/>
    </row>
    <row r="2" spans="2:14" s="31" customFormat="1" ht="21.95" customHeight="1" x14ac:dyDescent="0.25">
      <c r="B2" s="177" t="s">
        <v>210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</row>
    <row r="3" spans="2:14" s="22" customFormat="1" ht="3.95" customHeight="1" x14ac:dyDescent="0.25">
      <c r="B3" s="55"/>
      <c r="C3" s="122"/>
      <c r="D3" s="55"/>
      <c r="E3" s="122"/>
      <c r="F3" s="55"/>
      <c r="G3" s="122"/>
      <c r="H3" s="55"/>
      <c r="I3" s="122"/>
      <c r="J3" s="55"/>
      <c r="K3" s="122"/>
      <c r="L3" s="55"/>
      <c r="M3" s="122"/>
      <c r="N3" s="55"/>
    </row>
    <row r="4" spans="2:14" s="22" customFormat="1" ht="3.95" customHeight="1" x14ac:dyDescent="0.25"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</row>
    <row r="5" spans="2:14" s="22" customFormat="1" ht="15.95" customHeight="1" x14ac:dyDescent="0.25">
      <c r="B5" s="174" t="s">
        <v>49</v>
      </c>
      <c r="C5" s="123"/>
      <c r="D5" s="175" t="s">
        <v>4</v>
      </c>
      <c r="E5" s="175"/>
      <c r="F5" s="175"/>
      <c r="G5" s="175"/>
      <c r="H5" s="175"/>
      <c r="I5" s="128"/>
      <c r="J5" s="175" t="s">
        <v>5</v>
      </c>
      <c r="K5" s="175"/>
      <c r="L5" s="175"/>
      <c r="M5" s="175"/>
      <c r="N5" s="175"/>
    </row>
    <row r="6" spans="2:14" s="124" customFormat="1" ht="3" customHeight="1" x14ac:dyDescent="0.25">
      <c r="B6" s="174"/>
      <c r="C6" s="123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</row>
    <row r="7" spans="2:14" ht="15.95" customHeight="1" x14ac:dyDescent="0.3">
      <c r="B7" s="174"/>
      <c r="C7" s="123"/>
      <c r="D7" s="175" t="s">
        <v>6</v>
      </c>
      <c r="E7" s="128"/>
      <c r="F7" s="175" t="s">
        <v>7</v>
      </c>
      <c r="G7" s="175"/>
      <c r="H7" s="175"/>
      <c r="I7" s="128"/>
      <c r="J7" s="175" t="s">
        <v>6</v>
      </c>
      <c r="K7" s="128"/>
      <c r="L7" s="175" t="s">
        <v>7</v>
      </c>
      <c r="M7" s="175"/>
      <c r="N7" s="175"/>
    </row>
    <row r="8" spans="2:14" s="127" customFormat="1" ht="3" customHeight="1" x14ac:dyDescent="0.3">
      <c r="B8" s="174"/>
      <c r="C8" s="123"/>
      <c r="D8" s="175"/>
      <c r="E8" s="128"/>
      <c r="F8" s="128"/>
      <c r="G8" s="128"/>
      <c r="H8" s="128"/>
      <c r="I8" s="128"/>
      <c r="J8" s="175"/>
      <c r="K8" s="128"/>
      <c r="L8" s="128"/>
      <c r="M8" s="128"/>
      <c r="N8" s="128"/>
    </row>
    <row r="9" spans="2:14" ht="15.95" customHeight="1" x14ac:dyDescent="0.3">
      <c r="B9" s="174"/>
      <c r="C9" s="123"/>
      <c r="D9" s="175"/>
      <c r="E9" s="128"/>
      <c r="F9" s="16" t="s">
        <v>8</v>
      </c>
      <c r="G9" s="128"/>
      <c r="H9" s="16" t="s">
        <v>9</v>
      </c>
      <c r="I9" s="128"/>
      <c r="J9" s="175"/>
      <c r="K9" s="128"/>
      <c r="L9" s="16" t="s">
        <v>8</v>
      </c>
      <c r="M9" s="128"/>
      <c r="N9" s="16" t="s">
        <v>9</v>
      </c>
    </row>
    <row r="10" spans="2:14" s="127" customFormat="1" ht="3" customHeight="1" x14ac:dyDescent="0.3">
      <c r="B10" s="123"/>
      <c r="C10" s="123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</row>
    <row r="11" spans="2:14" ht="15.95" customHeight="1" x14ac:dyDescent="0.3">
      <c r="B11" s="53" t="s">
        <v>14</v>
      </c>
      <c r="C11" s="116"/>
      <c r="D11" s="81">
        <v>96619668</v>
      </c>
      <c r="E11" s="80"/>
      <c r="F11" s="81">
        <v>93363793</v>
      </c>
      <c r="G11" s="80"/>
      <c r="H11" s="81">
        <v>3255875</v>
      </c>
      <c r="I11" s="80"/>
      <c r="J11" s="81">
        <v>88840648</v>
      </c>
      <c r="K11" s="80"/>
      <c r="L11" s="81">
        <v>85731780</v>
      </c>
      <c r="M11" s="80"/>
      <c r="N11" s="81">
        <v>3108868</v>
      </c>
    </row>
    <row r="12" spans="2:14" s="127" customFormat="1" ht="3" customHeight="1" x14ac:dyDescent="0.3">
      <c r="B12" s="116"/>
      <c r="C12" s="116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</row>
    <row r="13" spans="2:14" ht="15.95" customHeight="1" x14ac:dyDescent="0.3">
      <c r="B13" s="73" t="s">
        <v>15</v>
      </c>
      <c r="C13" s="124"/>
      <c r="D13" s="85">
        <v>5306304</v>
      </c>
      <c r="E13" s="80"/>
      <c r="F13" s="85">
        <v>5085431</v>
      </c>
      <c r="G13" s="80"/>
      <c r="H13" s="85">
        <v>220873</v>
      </c>
      <c r="I13" s="80"/>
      <c r="J13" s="85">
        <v>5149112</v>
      </c>
      <c r="K13" s="80"/>
      <c r="L13" s="85">
        <v>4916658</v>
      </c>
      <c r="M13" s="80"/>
      <c r="N13" s="85">
        <v>232454</v>
      </c>
    </row>
    <row r="14" spans="2:14" s="127" customFormat="1" ht="3" customHeight="1" x14ac:dyDescent="0.3">
      <c r="B14" s="124"/>
      <c r="C14" s="124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</row>
    <row r="15" spans="2:14" ht="15.95" customHeight="1" x14ac:dyDescent="0.3">
      <c r="B15" s="54" t="s">
        <v>16</v>
      </c>
      <c r="C15" s="124"/>
      <c r="D15" s="79">
        <v>202625</v>
      </c>
      <c r="E15" s="80"/>
      <c r="F15" s="79">
        <v>200510</v>
      </c>
      <c r="G15" s="80"/>
      <c r="H15" s="79">
        <v>2115</v>
      </c>
      <c r="I15" s="80"/>
      <c r="J15" s="79">
        <v>209551</v>
      </c>
      <c r="K15" s="80"/>
      <c r="L15" s="79">
        <v>202180</v>
      </c>
      <c r="M15" s="80"/>
      <c r="N15" s="79">
        <v>7371</v>
      </c>
    </row>
    <row r="16" spans="2:14" ht="15.95" customHeight="1" x14ac:dyDescent="0.3">
      <c r="B16" s="22" t="s">
        <v>50</v>
      </c>
      <c r="C16" s="124"/>
      <c r="D16" s="80">
        <v>29847</v>
      </c>
      <c r="E16" s="80"/>
      <c r="F16" s="87">
        <v>29739</v>
      </c>
      <c r="G16" s="87"/>
      <c r="H16" s="80">
        <v>108</v>
      </c>
      <c r="I16" s="80"/>
      <c r="J16" s="87">
        <v>29666</v>
      </c>
      <c r="K16" s="87"/>
      <c r="L16" s="87">
        <v>29569</v>
      </c>
      <c r="M16" s="87"/>
      <c r="N16" s="80">
        <v>97</v>
      </c>
    </row>
    <row r="17" spans="2:14" ht="15.95" customHeight="1" x14ac:dyDescent="0.3">
      <c r="B17" s="22" t="s">
        <v>51</v>
      </c>
      <c r="C17" s="124"/>
      <c r="D17" s="80">
        <v>172778</v>
      </c>
      <c r="E17" s="80"/>
      <c r="F17" s="87">
        <v>170771</v>
      </c>
      <c r="G17" s="87"/>
      <c r="H17" s="80">
        <v>2007</v>
      </c>
      <c r="I17" s="80"/>
      <c r="J17" s="87">
        <v>179885</v>
      </c>
      <c r="K17" s="87"/>
      <c r="L17" s="87">
        <v>172611</v>
      </c>
      <c r="M17" s="87"/>
      <c r="N17" s="80">
        <v>7274</v>
      </c>
    </row>
    <row r="18" spans="2:14" ht="15.95" customHeight="1" x14ac:dyDescent="0.3">
      <c r="B18" s="54" t="s">
        <v>17</v>
      </c>
      <c r="C18" s="124"/>
      <c r="D18" s="79">
        <v>307151</v>
      </c>
      <c r="E18" s="80"/>
      <c r="F18" s="79">
        <v>296530</v>
      </c>
      <c r="G18" s="80"/>
      <c r="H18" s="79">
        <v>10621</v>
      </c>
      <c r="I18" s="80"/>
      <c r="J18" s="79">
        <v>301129</v>
      </c>
      <c r="K18" s="80"/>
      <c r="L18" s="79">
        <v>290713</v>
      </c>
      <c r="M18" s="80"/>
      <c r="N18" s="79">
        <v>10416</v>
      </c>
    </row>
    <row r="19" spans="2:14" ht="15.95" customHeight="1" x14ac:dyDescent="0.3">
      <c r="B19" s="22" t="s">
        <v>52</v>
      </c>
      <c r="C19" s="124"/>
      <c r="D19" s="80">
        <v>307151</v>
      </c>
      <c r="E19" s="80"/>
      <c r="F19" s="87">
        <v>296530</v>
      </c>
      <c r="G19" s="87"/>
      <c r="H19" s="87">
        <v>10621</v>
      </c>
      <c r="I19" s="87"/>
      <c r="J19" s="87">
        <v>301129</v>
      </c>
      <c r="K19" s="87"/>
      <c r="L19" s="87">
        <v>290713</v>
      </c>
      <c r="M19" s="87"/>
      <c r="N19" s="87">
        <v>10416</v>
      </c>
    </row>
    <row r="20" spans="2:14" ht="15.95" customHeight="1" x14ac:dyDescent="0.3">
      <c r="B20" s="54" t="s">
        <v>18</v>
      </c>
      <c r="C20" s="124"/>
      <c r="D20" s="79">
        <v>1591827</v>
      </c>
      <c r="E20" s="80"/>
      <c r="F20" s="79">
        <v>1478043</v>
      </c>
      <c r="G20" s="80"/>
      <c r="H20" s="79">
        <v>113784</v>
      </c>
      <c r="I20" s="80"/>
      <c r="J20" s="79">
        <v>1518145</v>
      </c>
      <c r="K20" s="80"/>
      <c r="L20" s="79">
        <v>1384185</v>
      </c>
      <c r="M20" s="80"/>
      <c r="N20" s="79">
        <v>133960</v>
      </c>
    </row>
    <row r="21" spans="2:14" ht="15.95" customHeight="1" x14ac:dyDescent="0.3">
      <c r="B21" s="22" t="s">
        <v>53</v>
      </c>
      <c r="C21" s="124"/>
      <c r="D21" s="80">
        <v>1317</v>
      </c>
      <c r="E21" s="80"/>
      <c r="F21" s="87">
        <v>795</v>
      </c>
      <c r="G21" s="87"/>
      <c r="H21" s="87">
        <v>522</v>
      </c>
      <c r="I21" s="87"/>
      <c r="J21" s="87">
        <v>1376</v>
      </c>
      <c r="K21" s="87"/>
      <c r="L21" s="87">
        <v>803</v>
      </c>
      <c r="M21" s="87"/>
      <c r="N21" s="87">
        <v>573</v>
      </c>
    </row>
    <row r="22" spans="2:14" ht="15.95" customHeight="1" x14ac:dyDescent="0.3">
      <c r="B22" s="22" t="s">
        <v>54</v>
      </c>
      <c r="C22" s="124"/>
      <c r="D22" s="80">
        <v>0</v>
      </c>
      <c r="E22" s="80"/>
      <c r="F22" s="87">
        <v>0</v>
      </c>
      <c r="G22" s="87"/>
      <c r="H22" s="87">
        <v>0</v>
      </c>
      <c r="I22" s="87"/>
      <c r="J22" s="87">
        <v>0</v>
      </c>
      <c r="K22" s="87"/>
      <c r="L22" s="87">
        <v>0</v>
      </c>
      <c r="M22" s="87"/>
      <c r="N22" s="87">
        <v>0</v>
      </c>
    </row>
    <row r="23" spans="2:14" ht="15.95" customHeight="1" x14ac:dyDescent="0.3">
      <c r="B23" s="22" t="s">
        <v>55</v>
      </c>
      <c r="C23" s="124"/>
      <c r="D23" s="80">
        <v>9077</v>
      </c>
      <c r="E23" s="80"/>
      <c r="F23" s="87">
        <v>2208</v>
      </c>
      <c r="G23" s="87"/>
      <c r="H23" s="87">
        <v>6869</v>
      </c>
      <c r="I23" s="87"/>
      <c r="J23" s="87">
        <v>9527</v>
      </c>
      <c r="K23" s="87"/>
      <c r="L23" s="87">
        <v>2611</v>
      </c>
      <c r="M23" s="87"/>
      <c r="N23" s="87">
        <v>6916</v>
      </c>
    </row>
    <row r="24" spans="2:14" ht="15.95" customHeight="1" x14ac:dyDescent="0.3">
      <c r="B24" s="22" t="s">
        <v>56</v>
      </c>
      <c r="C24" s="124"/>
      <c r="D24" s="80">
        <v>31656</v>
      </c>
      <c r="E24" s="80"/>
      <c r="F24" s="87">
        <v>0</v>
      </c>
      <c r="G24" s="87"/>
      <c r="H24" s="87">
        <v>31656</v>
      </c>
      <c r="I24" s="87"/>
      <c r="J24" s="87">
        <v>31592</v>
      </c>
      <c r="K24" s="87"/>
      <c r="L24" s="87">
        <v>0</v>
      </c>
      <c r="M24" s="87"/>
      <c r="N24" s="87">
        <v>31592</v>
      </c>
    </row>
    <row r="25" spans="2:14" ht="15.95" customHeight="1" x14ac:dyDescent="0.3">
      <c r="B25" s="22" t="s">
        <v>57</v>
      </c>
      <c r="C25" s="124"/>
      <c r="D25" s="80">
        <v>1474592</v>
      </c>
      <c r="E25" s="80"/>
      <c r="F25" s="87">
        <v>1406648</v>
      </c>
      <c r="G25" s="87"/>
      <c r="H25" s="87">
        <v>67944</v>
      </c>
      <c r="I25" s="87"/>
      <c r="J25" s="87">
        <v>1397060</v>
      </c>
      <c r="K25" s="87"/>
      <c r="L25" s="87">
        <v>1307894</v>
      </c>
      <c r="M25" s="87"/>
      <c r="N25" s="87">
        <v>89166</v>
      </c>
    </row>
    <row r="26" spans="2:14" ht="15.95" customHeight="1" x14ac:dyDescent="0.3">
      <c r="B26" s="22" t="s">
        <v>58</v>
      </c>
      <c r="C26" s="124"/>
      <c r="D26" s="80">
        <v>4053</v>
      </c>
      <c r="E26" s="80"/>
      <c r="F26" s="87">
        <v>3962</v>
      </c>
      <c r="G26" s="87"/>
      <c r="H26" s="87">
        <v>91</v>
      </c>
      <c r="I26" s="87"/>
      <c r="J26" s="87">
        <v>4164</v>
      </c>
      <c r="K26" s="87"/>
      <c r="L26" s="87">
        <v>4067</v>
      </c>
      <c r="M26" s="87"/>
      <c r="N26" s="87">
        <v>97</v>
      </c>
    </row>
    <row r="27" spans="2:14" ht="15.95" customHeight="1" x14ac:dyDescent="0.3">
      <c r="B27" s="22" t="s">
        <v>59</v>
      </c>
      <c r="C27" s="124"/>
      <c r="D27" s="80">
        <v>0</v>
      </c>
      <c r="E27" s="80"/>
      <c r="F27" s="87">
        <v>0</v>
      </c>
      <c r="G27" s="87"/>
      <c r="H27" s="87">
        <v>0</v>
      </c>
      <c r="I27" s="87"/>
      <c r="J27" s="87">
        <v>0</v>
      </c>
      <c r="K27" s="87"/>
      <c r="L27" s="87">
        <v>0</v>
      </c>
      <c r="M27" s="87"/>
      <c r="N27" s="87">
        <v>0</v>
      </c>
    </row>
    <row r="28" spans="2:14" ht="15.95" customHeight="1" x14ac:dyDescent="0.3">
      <c r="B28" s="22" t="s">
        <v>60</v>
      </c>
      <c r="C28" s="124"/>
      <c r="D28" s="80">
        <v>0</v>
      </c>
      <c r="E28" s="80"/>
      <c r="F28" s="87">
        <v>0</v>
      </c>
      <c r="G28" s="87"/>
      <c r="H28" s="87">
        <v>0</v>
      </c>
      <c r="I28" s="87"/>
      <c r="J28" s="87">
        <v>0</v>
      </c>
      <c r="K28" s="87"/>
      <c r="L28" s="87">
        <v>0</v>
      </c>
      <c r="M28" s="87"/>
      <c r="N28" s="87">
        <v>0</v>
      </c>
    </row>
    <row r="29" spans="2:14" ht="15.95" customHeight="1" x14ac:dyDescent="0.3">
      <c r="B29" s="22" t="s">
        <v>61</v>
      </c>
      <c r="C29" s="124"/>
      <c r="D29" s="80">
        <v>1105</v>
      </c>
      <c r="E29" s="80"/>
      <c r="F29" s="87">
        <v>1037</v>
      </c>
      <c r="G29" s="87"/>
      <c r="H29" s="87">
        <v>68</v>
      </c>
      <c r="I29" s="87"/>
      <c r="J29" s="87">
        <v>1046</v>
      </c>
      <c r="K29" s="87"/>
      <c r="L29" s="87">
        <v>966</v>
      </c>
      <c r="M29" s="87"/>
      <c r="N29" s="87">
        <v>80</v>
      </c>
    </row>
    <row r="30" spans="2:14" ht="15.95" customHeight="1" x14ac:dyDescent="0.3">
      <c r="B30" s="22" t="s">
        <v>62</v>
      </c>
      <c r="C30" s="124"/>
      <c r="D30" s="80">
        <v>0</v>
      </c>
      <c r="E30" s="80"/>
      <c r="F30" s="87">
        <v>0</v>
      </c>
      <c r="G30" s="87"/>
      <c r="H30" s="87">
        <v>0</v>
      </c>
      <c r="I30" s="87"/>
      <c r="J30" s="87">
        <v>0</v>
      </c>
      <c r="K30" s="87"/>
      <c r="L30" s="87">
        <v>0</v>
      </c>
      <c r="M30" s="87"/>
      <c r="N30" s="87">
        <v>0</v>
      </c>
    </row>
    <row r="31" spans="2:14" ht="15.95" customHeight="1" x14ac:dyDescent="0.3">
      <c r="B31" s="22" t="s">
        <v>63</v>
      </c>
      <c r="C31" s="124"/>
      <c r="D31" s="80">
        <v>601</v>
      </c>
      <c r="E31" s="80"/>
      <c r="F31" s="87">
        <v>601</v>
      </c>
      <c r="G31" s="87"/>
      <c r="H31" s="87">
        <v>0</v>
      </c>
      <c r="I31" s="87"/>
      <c r="J31" s="87">
        <v>546</v>
      </c>
      <c r="K31" s="87"/>
      <c r="L31" s="87">
        <v>546</v>
      </c>
      <c r="M31" s="87"/>
      <c r="N31" s="87">
        <v>0</v>
      </c>
    </row>
    <row r="32" spans="2:14" ht="15.95" customHeight="1" x14ac:dyDescent="0.3">
      <c r="B32" s="22" t="s">
        <v>64</v>
      </c>
      <c r="C32" s="124"/>
      <c r="D32" s="80">
        <v>0</v>
      </c>
      <c r="E32" s="80"/>
      <c r="F32" s="87">
        <v>0</v>
      </c>
      <c r="G32" s="87"/>
      <c r="H32" s="87">
        <v>0</v>
      </c>
      <c r="I32" s="87"/>
      <c r="J32" s="87">
        <v>0</v>
      </c>
      <c r="K32" s="87"/>
      <c r="L32" s="87">
        <v>0</v>
      </c>
      <c r="M32" s="87"/>
      <c r="N32" s="87">
        <v>0</v>
      </c>
    </row>
    <row r="33" spans="2:14" ht="15.95" customHeight="1" x14ac:dyDescent="0.3">
      <c r="B33" s="22" t="s">
        <v>65</v>
      </c>
      <c r="C33" s="124"/>
      <c r="D33" s="80">
        <v>19586</v>
      </c>
      <c r="E33" s="80"/>
      <c r="F33" s="87">
        <v>14588</v>
      </c>
      <c r="G33" s="87"/>
      <c r="H33" s="87">
        <v>4998</v>
      </c>
      <c r="I33" s="87"/>
      <c r="J33" s="87">
        <v>16884</v>
      </c>
      <c r="K33" s="87"/>
      <c r="L33" s="87">
        <v>12795</v>
      </c>
      <c r="M33" s="87"/>
      <c r="N33" s="87">
        <v>4089</v>
      </c>
    </row>
    <row r="34" spans="2:14" ht="15.95" customHeight="1" x14ac:dyDescent="0.3">
      <c r="B34" s="22" t="s">
        <v>66</v>
      </c>
      <c r="C34" s="124"/>
      <c r="D34" s="80">
        <v>5149</v>
      </c>
      <c r="E34" s="80"/>
      <c r="F34" s="87">
        <v>4701</v>
      </c>
      <c r="G34" s="87"/>
      <c r="H34" s="87">
        <v>448</v>
      </c>
      <c r="I34" s="87"/>
      <c r="J34" s="87">
        <v>5520</v>
      </c>
      <c r="K34" s="87"/>
      <c r="L34" s="87">
        <v>5106</v>
      </c>
      <c r="M34" s="87"/>
      <c r="N34" s="87">
        <v>414</v>
      </c>
    </row>
    <row r="35" spans="2:14" ht="15.95" customHeight="1" x14ac:dyDescent="0.3">
      <c r="B35" s="22" t="s">
        <v>67</v>
      </c>
      <c r="C35" s="124"/>
      <c r="D35" s="80">
        <v>29172</v>
      </c>
      <c r="E35" s="80"/>
      <c r="F35" s="87">
        <v>28899</v>
      </c>
      <c r="G35" s="87"/>
      <c r="H35" s="87">
        <v>273</v>
      </c>
      <c r="I35" s="87"/>
      <c r="J35" s="87">
        <v>33821</v>
      </c>
      <c r="K35" s="87"/>
      <c r="L35" s="87">
        <v>33700</v>
      </c>
      <c r="M35" s="87"/>
      <c r="N35" s="87">
        <v>121</v>
      </c>
    </row>
    <row r="36" spans="2:14" ht="15.95" customHeight="1" x14ac:dyDescent="0.3">
      <c r="B36" s="22" t="s">
        <v>68</v>
      </c>
      <c r="C36" s="124"/>
      <c r="D36" s="80">
        <v>15519</v>
      </c>
      <c r="E36" s="80"/>
      <c r="F36" s="87">
        <v>14604</v>
      </c>
      <c r="G36" s="87"/>
      <c r="H36" s="87">
        <v>915</v>
      </c>
      <c r="I36" s="87"/>
      <c r="J36" s="87">
        <v>16609</v>
      </c>
      <c r="K36" s="87"/>
      <c r="L36" s="87">
        <v>15697</v>
      </c>
      <c r="M36" s="87"/>
      <c r="N36" s="87">
        <v>912</v>
      </c>
    </row>
    <row r="37" spans="2:14" ht="15.95" customHeight="1" x14ac:dyDescent="0.3">
      <c r="B37" s="54" t="s">
        <v>19</v>
      </c>
      <c r="C37" s="124"/>
      <c r="D37" s="79">
        <v>2249462</v>
      </c>
      <c r="E37" s="80"/>
      <c r="F37" s="79">
        <v>2179452</v>
      </c>
      <c r="G37" s="80"/>
      <c r="H37" s="79">
        <v>70010</v>
      </c>
      <c r="I37" s="80"/>
      <c r="J37" s="79">
        <v>2202989</v>
      </c>
      <c r="K37" s="80"/>
      <c r="L37" s="79">
        <v>2132930</v>
      </c>
      <c r="M37" s="80"/>
      <c r="N37" s="79">
        <v>70059</v>
      </c>
    </row>
    <row r="38" spans="2:14" ht="15.95" customHeight="1" x14ac:dyDescent="0.3">
      <c r="B38" s="22" t="s">
        <v>69</v>
      </c>
      <c r="C38" s="124"/>
      <c r="D38" s="80">
        <v>48868</v>
      </c>
      <c r="E38" s="80"/>
      <c r="F38" s="87">
        <v>47863</v>
      </c>
      <c r="G38" s="87"/>
      <c r="H38" s="87">
        <v>1005</v>
      </c>
      <c r="I38" s="87"/>
      <c r="J38" s="87">
        <v>47559</v>
      </c>
      <c r="K38" s="87"/>
      <c r="L38" s="87">
        <v>46347</v>
      </c>
      <c r="M38" s="87"/>
      <c r="N38" s="87">
        <v>1212</v>
      </c>
    </row>
    <row r="39" spans="2:14" ht="15.95" customHeight="1" x14ac:dyDescent="0.3">
      <c r="B39" s="22" t="s">
        <v>70</v>
      </c>
      <c r="C39" s="124"/>
      <c r="D39" s="80">
        <v>68752</v>
      </c>
      <c r="E39" s="80"/>
      <c r="F39" s="87">
        <v>65858</v>
      </c>
      <c r="G39" s="87"/>
      <c r="H39" s="87">
        <v>2894</v>
      </c>
      <c r="I39" s="87"/>
      <c r="J39" s="87">
        <v>69767</v>
      </c>
      <c r="K39" s="87"/>
      <c r="L39" s="87">
        <v>67408</v>
      </c>
      <c r="M39" s="87"/>
      <c r="N39" s="87">
        <v>2359</v>
      </c>
    </row>
    <row r="40" spans="2:14" ht="15.95" customHeight="1" x14ac:dyDescent="0.3">
      <c r="B40" s="22" t="s">
        <v>71</v>
      </c>
      <c r="C40" s="124"/>
      <c r="D40" s="80">
        <v>0</v>
      </c>
      <c r="E40" s="80"/>
      <c r="F40" s="87">
        <v>0</v>
      </c>
      <c r="G40" s="87"/>
      <c r="H40" s="87">
        <v>0</v>
      </c>
      <c r="I40" s="87"/>
      <c r="J40" s="87">
        <v>0</v>
      </c>
      <c r="K40" s="87"/>
      <c r="L40" s="87">
        <v>0</v>
      </c>
      <c r="M40" s="87"/>
      <c r="N40" s="87">
        <v>0</v>
      </c>
    </row>
    <row r="41" spans="2:14" ht="15.95" customHeight="1" x14ac:dyDescent="0.3">
      <c r="B41" s="22" t="s">
        <v>72</v>
      </c>
      <c r="C41" s="124"/>
      <c r="D41" s="80">
        <v>1726702</v>
      </c>
      <c r="E41" s="80"/>
      <c r="F41" s="87">
        <v>1677512</v>
      </c>
      <c r="G41" s="87"/>
      <c r="H41" s="87">
        <v>49190</v>
      </c>
      <c r="I41" s="87"/>
      <c r="J41" s="87">
        <v>1703785</v>
      </c>
      <c r="K41" s="87"/>
      <c r="L41" s="87">
        <v>1647084</v>
      </c>
      <c r="M41" s="87"/>
      <c r="N41" s="87">
        <v>56701</v>
      </c>
    </row>
    <row r="42" spans="2:14" ht="15.95" customHeight="1" x14ac:dyDescent="0.3">
      <c r="B42" s="22" t="s">
        <v>73</v>
      </c>
      <c r="C42" s="124"/>
      <c r="D42" s="80">
        <v>8988</v>
      </c>
      <c r="E42" s="80"/>
      <c r="F42" s="87">
        <v>8361</v>
      </c>
      <c r="G42" s="87"/>
      <c r="H42" s="87">
        <v>627</v>
      </c>
      <c r="I42" s="87"/>
      <c r="J42" s="87">
        <v>8847</v>
      </c>
      <c r="K42" s="87"/>
      <c r="L42" s="87">
        <v>8253</v>
      </c>
      <c r="M42" s="87"/>
      <c r="N42" s="87">
        <v>594</v>
      </c>
    </row>
    <row r="43" spans="2:14" ht="15.95" customHeight="1" x14ac:dyDescent="0.3">
      <c r="B43" s="22" t="s">
        <v>74</v>
      </c>
      <c r="C43" s="124"/>
      <c r="D43" s="80">
        <v>138825</v>
      </c>
      <c r="E43" s="80"/>
      <c r="F43" s="87">
        <v>138063</v>
      </c>
      <c r="G43" s="87"/>
      <c r="H43" s="87">
        <v>762</v>
      </c>
      <c r="I43" s="87"/>
      <c r="J43" s="87">
        <v>135711</v>
      </c>
      <c r="K43" s="87"/>
      <c r="L43" s="87">
        <v>135121</v>
      </c>
      <c r="M43" s="87"/>
      <c r="N43" s="87">
        <v>590</v>
      </c>
    </row>
    <row r="44" spans="2:14" ht="15.95" customHeight="1" x14ac:dyDescent="0.3">
      <c r="B44" s="22" t="s">
        <v>75</v>
      </c>
      <c r="C44" s="124"/>
      <c r="D44" s="80">
        <v>252006</v>
      </c>
      <c r="E44" s="80"/>
      <c r="F44" s="87">
        <v>237321</v>
      </c>
      <c r="G44" s="87"/>
      <c r="H44" s="87">
        <v>14685</v>
      </c>
      <c r="I44" s="87"/>
      <c r="J44" s="87">
        <v>231501</v>
      </c>
      <c r="K44" s="87"/>
      <c r="L44" s="87">
        <v>223700</v>
      </c>
      <c r="M44" s="87"/>
      <c r="N44" s="87">
        <v>7801</v>
      </c>
    </row>
    <row r="45" spans="2:14" ht="15.95" customHeight="1" x14ac:dyDescent="0.3">
      <c r="B45" s="22" t="s">
        <v>76</v>
      </c>
      <c r="C45" s="124"/>
      <c r="D45" s="80">
        <v>0</v>
      </c>
      <c r="E45" s="80"/>
      <c r="F45" s="87">
        <v>0</v>
      </c>
      <c r="G45" s="87"/>
      <c r="H45" s="87">
        <v>0</v>
      </c>
      <c r="I45" s="87"/>
      <c r="J45" s="87">
        <v>174</v>
      </c>
      <c r="K45" s="87"/>
      <c r="L45" s="87">
        <v>174</v>
      </c>
      <c r="M45" s="87"/>
      <c r="N45" s="87">
        <v>0</v>
      </c>
    </row>
    <row r="46" spans="2:14" ht="15.95" customHeight="1" x14ac:dyDescent="0.3">
      <c r="B46" s="22" t="s">
        <v>77</v>
      </c>
      <c r="C46" s="124"/>
      <c r="D46" s="80">
        <v>0</v>
      </c>
      <c r="E46" s="80"/>
      <c r="F46" s="87">
        <v>0</v>
      </c>
      <c r="G46" s="87"/>
      <c r="H46" s="87">
        <v>0</v>
      </c>
      <c r="I46" s="87"/>
      <c r="J46" s="87">
        <v>0</v>
      </c>
      <c r="K46" s="87"/>
      <c r="L46" s="87">
        <v>0</v>
      </c>
      <c r="M46" s="87"/>
      <c r="N46" s="87">
        <v>0</v>
      </c>
    </row>
    <row r="47" spans="2:14" ht="15.95" customHeight="1" x14ac:dyDescent="0.3">
      <c r="B47" s="22" t="s">
        <v>78</v>
      </c>
      <c r="C47" s="124"/>
      <c r="D47" s="80">
        <v>0</v>
      </c>
      <c r="E47" s="80"/>
      <c r="F47" s="87">
        <v>0</v>
      </c>
      <c r="G47" s="87"/>
      <c r="H47" s="80">
        <v>0</v>
      </c>
      <c r="I47" s="80"/>
      <c r="J47" s="87">
        <v>0</v>
      </c>
      <c r="K47" s="87"/>
      <c r="L47" s="87">
        <v>0</v>
      </c>
      <c r="M47" s="87"/>
      <c r="N47" s="80">
        <v>0</v>
      </c>
    </row>
    <row r="48" spans="2:14" ht="15.95" customHeight="1" x14ac:dyDescent="0.3">
      <c r="B48" s="22" t="s">
        <v>79</v>
      </c>
      <c r="C48" s="124"/>
      <c r="D48" s="80">
        <v>5321</v>
      </c>
      <c r="E48" s="80"/>
      <c r="F48" s="87">
        <v>4474</v>
      </c>
      <c r="G48" s="87"/>
      <c r="H48" s="87">
        <v>847</v>
      </c>
      <c r="I48" s="87"/>
      <c r="J48" s="87">
        <v>5645</v>
      </c>
      <c r="K48" s="87"/>
      <c r="L48" s="87">
        <v>4843</v>
      </c>
      <c r="M48" s="87"/>
      <c r="N48" s="87">
        <v>802</v>
      </c>
    </row>
    <row r="49" spans="2:14" ht="15.95" customHeight="1" x14ac:dyDescent="0.3">
      <c r="B49" s="22" t="s">
        <v>80</v>
      </c>
      <c r="C49" s="124"/>
      <c r="D49" s="80">
        <v>0</v>
      </c>
      <c r="E49" s="80"/>
      <c r="F49" s="87">
        <v>0</v>
      </c>
      <c r="G49" s="87"/>
      <c r="H49" s="80">
        <v>0</v>
      </c>
      <c r="I49" s="80"/>
      <c r="J49" s="87">
        <v>0</v>
      </c>
      <c r="K49" s="87"/>
      <c r="L49" s="87">
        <v>0</v>
      </c>
      <c r="M49" s="87"/>
      <c r="N49" s="80">
        <v>0</v>
      </c>
    </row>
    <row r="50" spans="2:14" ht="15.95" customHeight="1" x14ac:dyDescent="0.3">
      <c r="B50" s="54" t="s">
        <v>20</v>
      </c>
      <c r="C50" s="124"/>
      <c r="D50" s="79">
        <v>454912</v>
      </c>
      <c r="E50" s="80"/>
      <c r="F50" s="79">
        <v>450386</v>
      </c>
      <c r="G50" s="80"/>
      <c r="H50" s="79">
        <v>4526</v>
      </c>
      <c r="I50" s="80"/>
      <c r="J50" s="79">
        <v>459124</v>
      </c>
      <c r="K50" s="80"/>
      <c r="L50" s="79">
        <v>454370</v>
      </c>
      <c r="M50" s="80"/>
      <c r="N50" s="79">
        <v>4754</v>
      </c>
    </row>
    <row r="51" spans="2:14" ht="15.95" customHeight="1" x14ac:dyDescent="0.3">
      <c r="B51" s="22" t="s">
        <v>81</v>
      </c>
      <c r="C51" s="124"/>
      <c r="D51" s="80">
        <v>30971</v>
      </c>
      <c r="E51" s="80"/>
      <c r="F51" s="80">
        <v>30971</v>
      </c>
      <c r="G51" s="80"/>
      <c r="H51" s="80">
        <v>0</v>
      </c>
      <c r="I51" s="80"/>
      <c r="J51" s="80">
        <v>29720</v>
      </c>
      <c r="K51" s="80"/>
      <c r="L51" s="80">
        <v>29720</v>
      </c>
      <c r="M51" s="80"/>
      <c r="N51" s="80">
        <v>0</v>
      </c>
    </row>
    <row r="52" spans="2:14" ht="15.95" customHeight="1" x14ac:dyDescent="0.3">
      <c r="B52" s="22" t="s">
        <v>82</v>
      </c>
      <c r="C52" s="124"/>
      <c r="D52" s="80">
        <v>368838</v>
      </c>
      <c r="E52" s="80"/>
      <c r="F52" s="80">
        <v>364623</v>
      </c>
      <c r="G52" s="80"/>
      <c r="H52" s="80">
        <v>4215</v>
      </c>
      <c r="I52" s="80"/>
      <c r="J52" s="80">
        <v>375054</v>
      </c>
      <c r="K52" s="80"/>
      <c r="L52" s="80">
        <v>370409</v>
      </c>
      <c r="M52" s="80"/>
      <c r="N52" s="80">
        <v>4645</v>
      </c>
    </row>
    <row r="53" spans="2:14" ht="15.95" customHeight="1" x14ac:dyDescent="0.3">
      <c r="B53" s="22" t="s">
        <v>83</v>
      </c>
      <c r="C53" s="124"/>
      <c r="D53" s="80">
        <v>35229</v>
      </c>
      <c r="E53" s="80"/>
      <c r="F53" s="80">
        <v>35088</v>
      </c>
      <c r="G53" s="80"/>
      <c r="H53" s="80">
        <v>141</v>
      </c>
      <c r="I53" s="80"/>
      <c r="J53" s="80">
        <v>35183</v>
      </c>
      <c r="K53" s="80"/>
      <c r="L53" s="80">
        <v>35119</v>
      </c>
      <c r="M53" s="80"/>
      <c r="N53" s="80">
        <v>64</v>
      </c>
    </row>
    <row r="54" spans="2:14" ht="15.95" customHeight="1" x14ac:dyDescent="0.3">
      <c r="B54" s="22" t="s">
        <v>84</v>
      </c>
      <c r="C54" s="124"/>
      <c r="D54" s="80">
        <v>19874</v>
      </c>
      <c r="E54" s="80"/>
      <c r="F54" s="87">
        <v>19704</v>
      </c>
      <c r="G54" s="87"/>
      <c r="H54" s="80">
        <v>170</v>
      </c>
      <c r="I54" s="80"/>
      <c r="J54" s="80">
        <v>19167</v>
      </c>
      <c r="K54" s="80"/>
      <c r="L54" s="87">
        <v>19122</v>
      </c>
      <c r="M54" s="87"/>
      <c r="N54" s="80">
        <v>45</v>
      </c>
    </row>
    <row r="55" spans="2:14" ht="15.95" customHeight="1" x14ac:dyDescent="0.3">
      <c r="B55" s="54" t="s">
        <v>21</v>
      </c>
      <c r="C55" s="124"/>
      <c r="D55" s="79">
        <v>191990</v>
      </c>
      <c r="E55" s="80"/>
      <c r="F55" s="79">
        <v>187073</v>
      </c>
      <c r="G55" s="80"/>
      <c r="H55" s="79">
        <v>4917</v>
      </c>
      <c r="I55" s="80"/>
      <c r="J55" s="79">
        <v>154350</v>
      </c>
      <c r="K55" s="80"/>
      <c r="L55" s="79">
        <v>152170</v>
      </c>
      <c r="M55" s="80"/>
      <c r="N55" s="79">
        <v>2180</v>
      </c>
    </row>
    <row r="56" spans="2:14" ht="15.95" customHeight="1" x14ac:dyDescent="0.3">
      <c r="B56" s="22" t="s">
        <v>85</v>
      </c>
      <c r="C56" s="124"/>
      <c r="D56" s="80">
        <v>191990</v>
      </c>
      <c r="E56" s="80"/>
      <c r="F56" s="87">
        <v>187073</v>
      </c>
      <c r="G56" s="87"/>
      <c r="H56" s="87">
        <v>4917</v>
      </c>
      <c r="I56" s="87"/>
      <c r="J56" s="80">
        <v>154350</v>
      </c>
      <c r="K56" s="80"/>
      <c r="L56" s="87">
        <v>152170</v>
      </c>
      <c r="M56" s="87"/>
      <c r="N56" s="87">
        <v>2180</v>
      </c>
    </row>
    <row r="57" spans="2:14" ht="15.95" customHeight="1" x14ac:dyDescent="0.3">
      <c r="B57" s="54" t="s">
        <v>22</v>
      </c>
      <c r="C57" s="124"/>
      <c r="D57" s="79">
        <v>308337</v>
      </c>
      <c r="E57" s="80"/>
      <c r="F57" s="79">
        <v>293437</v>
      </c>
      <c r="G57" s="80"/>
      <c r="H57" s="79">
        <v>14900</v>
      </c>
      <c r="I57" s="80"/>
      <c r="J57" s="79">
        <v>303824</v>
      </c>
      <c r="K57" s="80"/>
      <c r="L57" s="79">
        <v>300110</v>
      </c>
      <c r="M57" s="80"/>
      <c r="N57" s="79">
        <v>3714</v>
      </c>
    </row>
    <row r="58" spans="2:14" ht="15.95" customHeight="1" x14ac:dyDescent="0.3">
      <c r="B58" s="22" t="s">
        <v>86</v>
      </c>
      <c r="C58" s="124"/>
      <c r="D58" s="80">
        <v>17608</v>
      </c>
      <c r="E58" s="80"/>
      <c r="F58" s="87">
        <v>17608</v>
      </c>
      <c r="G58" s="87"/>
      <c r="H58" s="80">
        <v>0</v>
      </c>
      <c r="I58" s="80"/>
      <c r="J58" s="80">
        <v>17758</v>
      </c>
      <c r="K58" s="80"/>
      <c r="L58" s="87">
        <v>17739</v>
      </c>
      <c r="M58" s="87"/>
      <c r="N58" s="80">
        <v>19</v>
      </c>
    </row>
    <row r="59" spans="2:14" ht="15.95" customHeight="1" x14ac:dyDescent="0.3">
      <c r="B59" s="22" t="s">
        <v>87</v>
      </c>
      <c r="C59" s="124"/>
      <c r="D59" s="80">
        <v>290729</v>
      </c>
      <c r="E59" s="80"/>
      <c r="F59" s="87">
        <v>275829</v>
      </c>
      <c r="G59" s="87"/>
      <c r="H59" s="80">
        <v>14900</v>
      </c>
      <c r="I59" s="80"/>
      <c r="J59" s="80">
        <v>286066</v>
      </c>
      <c r="K59" s="80"/>
      <c r="L59" s="87">
        <v>282371</v>
      </c>
      <c r="M59" s="87"/>
      <c r="N59" s="80">
        <v>3695</v>
      </c>
    </row>
    <row r="60" spans="2:14" ht="15.95" customHeight="1" x14ac:dyDescent="0.3">
      <c r="B60" s="73" t="s">
        <v>88</v>
      </c>
      <c r="C60" s="124"/>
      <c r="D60" s="85">
        <v>17857073</v>
      </c>
      <c r="E60" s="80"/>
      <c r="F60" s="85">
        <v>16810344</v>
      </c>
      <c r="G60" s="80"/>
      <c r="H60" s="85">
        <v>1046729</v>
      </c>
      <c r="I60" s="80"/>
      <c r="J60" s="85">
        <v>17783312</v>
      </c>
      <c r="K60" s="80"/>
      <c r="L60" s="85">
        <v>16763165</v>
      </c>
      <c r="M60" s="80"/>
      <c r="N60" s="85">
        <v>1020147</v>
      </c>
    </row>
    <row r="61" spans="2:14" s="127" customFormat="1" ht="3" customHeight="1" x14ac:dyDescent="0.3">
      <c r="B61" s="124"/>
      <c r="C61" s="124"/>
      <c r="D61" s="80">
        <v>0</v>
      </c>
      <c r="E61" s="80"/>
      <c r="F61" s="80"/>
      <c r="G61" s="80"/>
      <c r="H61" s="80"/>
      <c r="I61" s="80"/>
      <c r="J61" s="80">
        <v>0</v>
      </c>
      <c r="K61" s="80"/>
      <c r="L61" s="80"/>
      <c r="M61" s="80"/>
      <c r="N61" s="80"/>
    </row>
    <row r="62" spans="2:14" ht="15.95" customHeight="1" x14ac:dyDescent="0.3">
      <c r="B62" s="54" t="s">
        <v>24</v>
      </c>
      <c r="C62" s="124"/>
      <c r="D62" s="79">
        <v>1058546</v>
      </c>
      <c r="E62" s="80"/>
      <c r="F62" s="79">
        <v>950447</v>
      </c>
      <c r="G62" s="80"/>
      <c r="H62" s="79">
        <v>108099</v>
      </c>
      <c r="I62" s="80"/>
      <c r="J62" s="79">
        <v>1058008</v>
      </c>
      <c r="K62" s="80"/>
      <c r="L62" s="79">
        <v>957555</v>
      </c>
      <c r="M62" s="80"/>
      <c r="N62" s="79">
        <v>100453</v>
      </c>
    </row>
    <row r="63" spans="2:14" ht="15.95" customHeight="1" x14ac:dyDescent="0.3">
      <c r="B63" s="22" t="s">
        <v>89</v>
      </c>
      <c r="C63" s="124"/>
      <c r="D63" s="80">
        <v>1058546</v>
      </c>
      <c r="E63" s="80"/>
      <c r="F63" s="87">
        <v>950447</v>
      </c>
      <c r="G63" s="87"/>
      <c r="H63" s="80">
        <v>108099</v>
      </c>
      <c r="I63" s="80"/>
      <c r="J63" s="80">
        <v>1058008</v>
      </c>
      <c r="K63" s="80"/>
      <c r="L63" s="87">
        <v>957555</v>
      </c>
      <c r="M63" s="87"/>
      <c r="N63" s="80">
        <v>100453</v>
      </c>
    </row>
    <row r="64" spans="2:14" ht="15.95" customHeight="1" x14ac:dyDescent="0.3">
      <c r="B64" s="54" t="s">
        <v>25</v>
      </c>
      <c r="C64" s="124"/>
      <c r="D64" s="79">
        <v>4783665</v>
      </c>
      <c r="E64" s="80"/>
      <c r="F64" s="79">
        <v>4323504</v>
      </c>
      <c r="G64" s="80"/>
      <c r="H64" s="79">
        <v>460161</v>
      </c>
      <c r="I64" s="80"/>
      <c r="J64" s="79">
        <v>4770802</v>
      </c>
      <c r="K64" s="80"/>
      <c r="L64" s="79">
        <v>4311608</v>
      </c>
      <c r="M64" s="80"/>
      <c r="N64" s="79">
        <v>459194</v>
      </c>
    </row>
    <row r="65" spans="2:14" ht="15.95" customHeight="1" x14ac:dyDescent="0.3">
      <c r="B65" s="22" t="s">
        <v>90</v>
      </c>
      <c r="C65" s="124"/>
      <c r="D65" s="80">
        <v>262683</v>
      </c>
      <c r="E65" s="80"/>
      <c r="F65" s="87">
        <v>232967</v>
      </c>
      <c r="G65" s="87"/>
      <c r="H65" s="80">
        <v>29716</v>
      </c>
      <c r="I65" s="80"/>
      <c r="J65" s="80">
        <v>258414</v>
      </c>
      <c r="K65" s="80"/>
      <c r="L65" s="87">
        <v>229160</v>
      </c>
      <c r="M65" s="87"/>
      <c r="N65" s="80">
        <v>29254</v>
      </c>
    </row>
    <row r="66" spans="2:14" ht="15.95" customHeight="1" x14ac:dyDescent="0.3">
      <c r="B66" s="22" t="s">
        <v>91</v>
      </c>
      <c r="C66" s="124"/>
      <c r="D66" s="80">
        <v>39401</v>
      </c>
      <c r="E66" s="80"/>
      <c r="F66" s="87">
        <v>38079</v>
      </c>
      <c r="G66" s="87"/>
      <c r="H66" s="80">
        <v>1322</v>
      </c>
      <c r="I66" s="80"/>
      <c r="J66" s="80">
        <v>39529</v>
      </c>
      <c r="K66" s="80"/>
      <c r="L66" s="87">
        <v>37267</v>
      </c>
      <c r="M66" s="87"/>
      <c r="N66" s="80">
        <v>2262</v>
      </c>
    </row>
    <row r="67" spans="2:14" ht="15.95" customHeight="1" x14ac:dyDescent="0.3">
      <c r="B67" s="22" t="s">
        <v>92</v>
      </c>
      <c r="C67" s="124"/>
      <c r="D67" s="80">
        <v>3470710</v>
      </c>
      <c r="E67" s="80"/>
      <c r="F67" s="87">
        <v>3288368</v>
      </c>
      <c r="G67" s="87"/>
      <c r="H67" s="80">
        <v>182342</v>
      </c>
      <c r="I67" s="80"/>
      <c r="J67" s="80">
        <v>3460791</v>
      </c>
      <c r="K67" s="80"/>
      <c r="L67" s="87">
        <v>3286754</v>
      </c>
      <c r="M67" s="87"/>
      <c r="N67" s="80">
        <v>174037</v>
      </c>
    </row>
    <row r="68" spans="2:14" ht="15.95" customHeight="1" x14ac:dyDescent="0.3">
      <c r="B68" s="22" t="s">
        <v>93</v>
      </c>
      <c r="C68" s="124"/>
      <c r="D68" s="80">
        <v>4820</v>
      </c>
      <c r="E68" s="80"/>
      <c r="F68" s="87">
        <v>4717</v>
      </c>
      <c r="G68" s="87"/>
      <c r="H68" s="80">
        <v>103</v>
      </c>
      <c r="I68" s="80"/>
      <c r="J68" s="80">
        <v>4924</v>
      </c>
      <c r="K68" s="80"/>
      <c r="L68" s="87">
        <v>4815</v>
      </c>
      <c r="M68" s="87"/>
      <c r="N68" s="80">
        <v>109</v>
      </c>
    </row>
    <row r="69" spans="2:14" ht="15.95" customHeight="1" x14ac:dyDescent="0.3">
      <c r="B69" s="22" t="s">
        <v>94</v>
      </c>
      <c r="C69" s="124"/>
      <c r="D69" s="80">
        <v>5617</v>
      </c>
      <c r="E69" s="80"/>
      <c r="F69" s="87">
        <v>5593</v>
      </c>
      <c r="G69" s="87"/>
      <c r="H69" s="80">
        <v>24</v>
      </c>
      <c r="I69" s="80"/>
      <c r="J69" s="80">
        <v>5629</v>
      </c>
      <c r="K69" s="80"/>
      <c r="L69" s="87">
        <v>5599</v>
      </c>
      <c r="M69" s="87"/>
      <c r="N69" s="80">
        <v>30</v>
      </c>
    </row>
    <row r="70" spans="2:14" ht="15.95" customHeight="1" x14ac:dyDescent="0.3">
      <c r="B70" s="22" t="s">
        <v>95</v>
      </c>
      <c r="C70" s="124"/>
      <c r="D70" s="80">
        <v>52502</v>
      </c>
      <c r="E70" s="80"/>
      <c r="F70" s="87">
        <v>52012</v>
      </c>
      <c r="G70" s="87"/>
      <c r="H70" s="80">
        <v>490</v>
      </c>
      <c r="I70" s="80"/>
      <c r="J70" s="80">
        <v>53960</v>
      </c>
      <c r="K70" s="80"/>
      <c r="L70" s="87">
        <v>53603</v>
      </c>
      <c r="M70" s="87"/>
      <c r="N70" s="80">
        <v>357</v>
      </c>
    </row>
    <row r="71" spans="2:14" ht="15.95" customHeight="1" x14ac:dyDescent="0.3">
      <c r="B71" s="22" t="s">
        <v>96</v>
      </c>
      <c r="C71" s="124"/>
      <c r="D71" s="80">
        <v>925513</v>
      </c>
      <c r="E71" s="80"/>
      <c r="F71" s="87">
        <v>680114</v>
      </c>
      <c r="G71" s="87"/>
      <c r="H71" s="80">
        <v>245399</v>
      </c>
      <c r="I71" s="80"/>
      <c r="J71" s="80">
        <v>925583</v>
      </c>
      <c r="K71" s="80"/>
      <c r="L71" s="87">
        <v>673031</v>
      </c>
      <c r="M71" s="87"/>
      <c r="N71" s="80">
        <v>252552</v>
      </c>
    </row>
    <row r="72" spans="2:14" ht="15.95" customHeight="1" x14ac:dyDescent="0.3">
      <c r="B72" s="22" t="s">
        <v>97</v>
      </c>
      <c r="C72" s="124"/>
      <c r="D72" s="80">
        <v>17000</v>
      </c>
      <c r="E72" s="80"/>
      <c r="F72" s="87">
        <v>16235</v>
      </c>
      <c r="G72" s="87"/>
      <c r="H72" s="80">
        <v>765</v>
      </c>
      <c r="I72" s="80"/>
      <c r="J72" s="80">
        <v>16306</v>
      </c>
      <c r="K72" s="80"/>
      <c r="L72" s="87">
        <v>15713</v>
      </c>
      <c r="M72" s="87"/>
      <c r="N72" s="80">
        <v>593</v>
      </c>
    </row>
    <row r="73" spans="2:14" ht="15.95" customHeight="1" x14ac:dyDescent="0.3">
      <c r="B73" s="22" t="s">
        <v>98</v>
      </c>
      <c r="C73" s="124"/>
      <c r="D73" s="80">
        <v>5419</v>
      </c>
      <c r="E73" s="80"/>
      <c r="F73" s="87">
        <v>5419</v>
      </c>
      <c r="G73" s="87"/>
      <c r="H73" s="80">
        <v>0</v>
      </c>
      <c r="I73" s="80"/>
      <c r="J73" s="80">
        <v>5666</v>
      </c>
      <c r="K73" s="80"/>
      <c r="L73" s="87">
        <v>5666</v>
      </c>
      <c r="M73" s="87"/>
      <c r="N73" s="80">
        <v>0</v>
      </c>
    </row>
    <row r="74" spans="2:14" ht="15.95" customHeight="1" x14ac:dyDescent="0.3">
      <c r="B74" s="54" t="s">
        <v>26</v>
      </c>
      <c r="C74" s="124"/>
      <c r="D74" s="79">
        <v>3568059</v>
      </c>
      <c r="E74" s="80"/>
      <c r="F74" s="79">
        <v>3400247</v>
      </c>
      <c r="G74" s="80"/>
      <c r="H74" s="79">
        <v>167812</v>
      </c>
      <c r="I74" s="80"/>
      <c r="J74" s="79">
        <v>3545098</v>
      </c>
      <c r="K74" s="80"/>
      <c r="L74" s="79">
        <v>3398193</v>
      </c>
      <c r="M74" s="80"/>
      <c r="N74" s="79">
        <v>146905</v>
      </c>
    </row>
    <row r="75" spans="2:14" ht="15.95" customHeight="1" x14ac:dyDescent="0.3">
      <c r="B75" s="22" t="s">
        <v>99</v>
      </c>
      <c r="C75" s="124"/>
      <c r="D75" s="80">
        <v>258258</v>
      </c>
      <c r="E75" s="80"/>
      <c r="F75" s="87">
        <v>236402</v>
      </c>
      <c r="G75" s="87"/>
      <c r="H75" s="80">
        <v>21856</v>
      </c>
      <c r="I75" s="80"/>
      <c r="J75" s="80">
        <v>240560</v>
      </c>
      <c r="K75" s="80"/>
      <c r="L75" s="87">
        <v>212886</v>
      </c>
      <c r="M75" s="87"/>
      <c r="N75" s="80">
        <v>27674</v>
      </c>
    </row>
    <row r="76" spans="2:14" ht="15.95" customHeight="1" x14ac:dyDescent="0.3">
      <c r="B76" s="22" t="s">
        <v>100</v>
      </c>
      <c r="C76" s="124"/>
      <c r="D76" s="80">
        <v>3309801</v>
      </c>
      <c r="E76" s="80"/>
      <c r="F76" s="87">
        <v>3163845</v>
      </c>
      <c r="G76" s="87"/>
      <c r="H76" s="80">
        <v>145956</v>
      </c>
      <c r="I76" s="80"/>
      <c r="J76" s="80">
        <v>3304538</v>
      </c>
      <c r="K76" s="80"/>
      <c r="L76" s="87">
        <v>3185307</v>
      </c>
      <c r="M76" s="87"/>
      <c r="N76" s="80">
        <v>119231</v>
      </c>
    </row>
    <row r="77" spans="2:14" ht="15.95" customHeight="1" x14ac:dyDescent="0.3">
      <c r="B77" s="54" t="s">
        <v>27</v>
      </c>
      <c r="C77" s="124"/>
      <c r="D77" s="79">
        <v>980679</v>
      </c>
      <c r="E77" s="80"/>
      <c r="F77" s="79">
        <v>954768</v>
      </c>
      <c r="G77" s="80"/>
      <c r="H77" s="79">
        <v>25911</v>
      </c>
      <c r="I77" s="80"/>
      <c r="J77" s="79">
        <v>960303</v>
      </c>
      <c r="K77" s="80"/>
      <c r="L77" s="79">
        <v>935387</v>
      </c>
      <c r="M77" s="80"/>
      <c r="N77" s="79">
        <v>24916</v>
      </c>
    </row>
    <row r="78" spans="2:14" ht="15.95" customHeight="1" x14ac:dyDescent="0.3">
      <c r="B78" s="22" t="s">
        <v>101</v>
      </c>
      <c r="C78" s="124"/>
      <c r="D78" s="80">
        <v>0</v>
      </c>
      <c r="E78" s="80"/>
      <c r="F78" s="87">
        <v>0</v>
      </c>
      <c r="G78" s="87"/>
      <c r="H78" s="80">
        <v>0</v>
      </c>
      <c r="I78" s="80"/>
      <c r="J78" s="80">
        <v>0</v>
      </c>
      <c r="K78" s="80"/>
      <c r="L78" s="87">
        <v>0</v>
      </c>
      <c r="M78" s="87"/>
      <c r="N78" s="80">
        <v>0</v>
      </c>
    </row>
    <row r="79" spans="2:14" ht="15.95" customHeight="1" x14ac:dyDescent="0.3">
      <c r="B79" s="22" t="s">
        <v>102</v>
      </c>
      <c r="C79" s="124"/>
      <c r="D79" s="80">
        <v>809700</v>
      </c>
      <c r="E79" s="80"/>
      <c r="F79" s="87">
        <v>789845</v>
      </c>
      <c r="G79" s="87"/>
      <c r="H79" s="80">
        <v>19855</v>
      </c>
      <c r="I79" s="80"/>
      <c r="J79" s="80">
        <v>807338</v>
      </c>
      <c r="K79" s="80"/>
      <c r="L79" s="87">
        <v>788029</v>
      </c>
      <c r="M79" s="87"/>
      <c r="N79" s="80">
        <v>19309</v>
      </c>
    </row>
    <row r="80" spans="2:14" ht="15.95" customHeight="1" x14ac:dyDescent="0.3">
      <c r="B80" s="22" t="s">
        <v>103</v>
      </c>
      <c r="C80" s="124"/>
      <c r="D80" s="80">
        <v>170979</v>
      </c>
      <c r="E80" s="80"/>
      <c r="F80" s="87">
        <v>164923</v>
      </c>
      <c r="G80" s="87"/>
      <c r="H80" s="87">
        <v>6056</v>
      </c>
      <c r="I80" s="87"/>
      <c r="J80" s="80">
        <v>152965</v>
      </c>
      <c r="K80" s="80"/>
      <c r="L80" s="87">
        <v>147358</v>
      </c>
      <c r="M80" s="87"/>
      <c r="N80" s="87">
        <v>5607</v>
      </c>
    </row>
    <row r="81" spans="2:14" ht="15.95" customHeight="1" x14ac:dyDescent="0.3">
      <c r="B81" s="54" t="s">
        <v>28</v>
      </c>
      <c r="C81" s="124"/>
      <c r="D81" s="79">
        <v>742814</v>
      </c>
      <c r="E81" s="80"/>
      <c r="F81" s="79">
        <v>709700</v>
      </c>
      <c r="G81" s="80"/>
      <c r="H81" s="79">
        <v>33114</v>
      </c>
      <c r="I81" s="80"/>
      <c r="J81" s="79">
        <v>736820</v>
      </c>
      <c r="K81" s="80"/>
      <c r="L81" s="79">
        <v>704056</v>
      </c>
      <c r="M81" s="80"/>
      <c r="N81" s="79">
        <v>32764</v>
      </c>
    </row>
    <row r="82" spans="2:14" ht="15.95" customHeight="1" x14ac:dyDescent="0.3">
      <c r="B82" s="22" t="s">
        <v>104</v>
      </c>
      <c r="C82" s="124"/>
      <c r="D82" s="80">
        <v>674060</v>
      </c>
      <c r="E82" s="80"/>
      <c r="F82" s="87">
        <v>645403</v>
      </c>
      <c r="G82" s="87"/>
      <c r="H82" s="80">
        <v>28657</v>
      </c>
      <c r="I82" s="80"/>
      <c r="J82" s="80">
        <v>667051</v>
      </c>
      <c r="K82" s="80"/>
      <c r="L82" s="87">
        <v>639196</v>
      </c>
      <c r="M82" s="87"/>
      <c r="N82" s="80">
        <v>27855</v>
      </c>
    </row>
    <row r="83" spans="2:14" ht="15.95" customHeight="1" x14ac:dyDescent="0.3">
      <c r="B83" s="22" t="s">
        <v>105</v>
      </c>
      <c r="C83" s="124"/>
      <c r="D83" s="80">
        <v>68754</v>
      </c>
      <c r="E83" s="80"/>
      <c r="F83" s="87">
        <v>64297</v>
      </c>
      <c r="G83" s="87"/>
      <c r="H83" s="87">
        <v>4457</v>
      </c>
      <c r="I83" s="87"/>
      <c r="J83" s="80">
        <v>69769</v>
      </c>
      <c r="K83" s="80"/>
      <c r="L83" s="87">
        <v>64860</v>
      </c>
      <c r="M83" s="87"/>
      <c r="N83" s="87">
        <v>4909</v>
      </c>
    </row>
    <row r="84" spans="2:14" ht="15.95" customHeight="1" x14ac:dyDescent="0.3">
      <c r="B84" s="54" t="s">
        <v>29</v>
      </c>
      <c r="C84" s="124"/>
      <c r="D84" s="79">
        <v>4441593</v>
      </c>
      <c r="E84" s="80"/>
      <c r="F84" s="79">
        <v>4300886</v>
      </c>
      <c r="G84" s="80"/>
      <c r="H84" s="79">
        <v>140707</v>
      </c>
      <c r="I84" s="80"/>
      <c r="J84" s="79">
        <v>4461782</v>
      </c>
      <c r="K84" s="80"/>
      <c r="L84" s="79">
        <v>4318438</v>
      </c>
      <c r="M84" s="80"/>
      <c r="N84" s="79">
        <v>143344</v>
      </c>
    </row>
    <row r="85" spans="2:14" ht="15.95" customHeight="1" x14ac:dyDescent="0.3">
      <c r="B85" s="22" t="s">
        <v>106</v>
      </c>
      <c r="C85" s="124"/>
      <c r="D85" s="80">
        <v>154917</v>
      </c>
      <c r="E85" s="80"/>
      <c r="F85" s="87">
        <v>150894</v>
      </c>
      <c r="G85" s="87"/>
      <c r="H85" s="80">
        <v>4023</v>
      </c>
      <c r="I85" s="80"/>
      <c r="J85" s="80">
        <v>154913</v>
      </c>
      <c r="K85" s="80"/>
      <c r="L85" s="87">
        <v>150446</v>
      </c>
      <c r="M85" s="87"/>
      <c r="N85" s="80">
        <v>4467</v>
      </c>
    </row>
    <row r="86" spans="2:14" ht="15.95" customHeight="1" x14ac:dyDescent="0.3">
      <c r="B86" s="22" t="s">
        <v>107</v>
      </c>
      <c r="C86" s="124"/>
      <c r="D86" s="80">
        <v>4094579</v>
      </c>
      <c r="E86" s="80"/>
      <c r="F86" s="87">
        <v>3970909</v>
      </c>
      <c r="G86" s="87"/>
      <c r="H86" s="80">
        <v>123670</v>
      </c>
      <c r="I86" s="80"/>
      <c r="J86" s="80">
        <v>4112614</v>
      </c>
      <c r="K86" s="80"/>
      <c r="L86" s="87">
        <v>3988034</v>
      </c>
      <c r="M86" s="87"/>
      <c r="N86" s="80">
        <v>124580</v>
      </c>
    </row>
    <row r="87" spans="2:14" ht="15.95" customHeight="1" x14ac:dyDescent="0.3">
      <c r="B87" s="22" t="s">
        <v>108</v>
      </c>
      <c r="C87" s="124"/>
      <c r="D87" s="80">
        <v>192097</v>
      </c>
      <c r="E87" s="80"/>
      <c r="F87" s="87">
        <v>179083</v>
      </c>
      <c r="G87" s="87"/>
      <c r="H87" s="80">
        <v>13014</v>
      </c>
      <c r="I87" s="80"/>
      <c r="J87" s="80">
        <v>194255</v>
      </c>
      <c r="K87" s="80"/>
      <c r="L87" s="87">
        <v>179958</v>
      </c>
      <c r="M87" s="87"/>
      <c r="N87" s="80">
        <v>14297</v>
      </c>
    </row>
    <row r="88" spans="2:14" ht="15.95" customHeight="1" x14ac:dyDescent="0.3">
      <c r="B88" s="54" t="s">
        <v>30</v>
      </c>
      <c r="C88" s="124"/>
      <c r="D88" s="79">
        <v>589248</v>
      </c>
      <c r="E88" s="80"/>
      <c r="F88" s="79">
        <v>564154</v>
      </c>
      <c r="G88" s="80"/>
      <c r="H88" s="79">
        <v>25094</v>
      </c>
      <c r="I88" s="80"/>
      <c r="J88" s="79">
        <v>586066</v>
      </c>
      <c r="K88" s="80"/>
      <c r="L88" s="79">
        <v>560769</v>
      </c>
      <c r="M88" s="80"/>
      <c r="N88" s="79">
        <v>25297</v>
      </c>
    </row>
    <row r="89" spans="2:14" ht="15.95" customHeight="1" x14ac:dyDescent="0.3">
      <c r="B89" s="22" t="s">
        <v>109</v>
      </c>
      <c r="C89" s="124"/>
      <c r="D89" s="80">
        <v>3508</v>
      </c>
      <c r="E89" s="80"/>
      <c r="F89" s="87">
        <v>3499</v>
      </c>
      <c r="G89" s="87"/>
      <c r="H89" s="80">
        <v>9</v>
      </c>
      <c r="I89" s="80"/>
      <c r="J89" s="80">
        <v>4382</v>
      </c>
      <c r="K89" s="80"/>
      <c r="L89" s="87">
        <v>4294</v>
      </c>
      <c r="M89" s="87"/>
      <c r="N89" s="80">
        <v>88</v>
      </c>
    </row>
    <row r="90" spans="2:14" ht="15.95" customHeight="1" x14ac:dyDescent="0.3">
      <c r="B90" s="22" t="s">
        <v>110</v>
      </c>
      <c r="C90" s="124"/>
      <c r="D90" s="80">
        <v>585740</v>
      </c>
      <c r="E90" s="80"/>
      <c r="F90" s="87">
        <v>560655</v>
      </c>
      <c r="G90" s="87"/>
      <c r="H90" s="80">
        <v>25085</v>
      </c>
      <c r="I90" s="80"/>
      <c r="J90" s="80">
        <v>581684</v>
      </c>
      <c r="K90" s="80"/>
      <c r="L90" s="87">
        <v>556475</v>
      </c>
      <c r="M90" s="87"/>
      <c r="N90" s="80">
        <v>25209</v>
      </c>
    </row>
    <row r="91" spans="2:14" ht="15.95" customHeight="1" x14ac:dyDescent="0.3">
      <c r="B91" s="54" t="s">
        <v>31</v>
      </c>
      <c r="C91" s="124"/>
      <c r="D91" s="79">
        <v>1121343</v>
      </c>
      <c r="E91" s="80"/>
      <c r="F91" s="79">
        <v>1067515</v>
      </c>
      <c r="G91" s="80"/>
      <c r="H91" s="79">
        <v>53828</v>
      </c>
      <c r="I91" s="80"/>
      <c r="J91" s="79">
        <v>1108631</v>
      </c>
      <c r="K91" s="80"/>
      <c r="L91" s="79">
        <v>1053257</v>
      </c>
      <c r="M91" s="80"/>
      <c r="N91" s="79">
        <v>55374</v>
      </c>
    </row>
    <row r="92" spans="2:14" ht="15.95" customHeight="1" x14ac:dyDescent="0.3">
      <c r="B92" s="22" t="s">
        <v>111</v>
      </c>
      <c r="C92" s="124"/>
      <c r="D92" s="80">
        <v>1121343</v>
      </c>
      <c r="E92" s="80"/>
      <c r="F92" s="87">
        <v>1067515</v>
      </c>
      <c r="G92" s="87"/>
      <c r="H92" s="80">
        <v>53828</v>
      </c>
      <c r="I92" s="80"/>
      <c r="J92" s="80">
        <v>1108631</v>
      </c>
      <c r="K92" s="80"/>
      <c r="L92" s="88">
        <v>1053257</v>
      </c>
      <c r="M92" s="135"/>
      <c r="N92" s="88">
        <v>55374</v>
      </c>
    </row>
    <row r="93" spans="2:14" ht="15.95" customHeight="1" x14ac:dyDescent="0.3">
      <c r="B93" s="54" t="s">
        <v>32</v>
      </c>
      <c r="C93" s="124"/>
      <c r="D93" s="79">
        <v>571126</v>
      </c>
      <c r="E93" s="80"/>
      <c r="F93" s="79">
        <v>539123</v>
      </c>
      <c r="G93" s="80"/>
      <c r="H93" s="79">
        <v>32003</v>
      </c>
      <c r="I93" s="80"/>
      <c r="J93" s="79">
        <v>555802</v>
      </c>
      <c r="K93" s="80"/>
      <c r="L93" s="79">
        <v>523902</v>
      </c>
      <c r="M93" s="80"/>
      <c r="N93" s="79">
        <v>31900</v>
      </c>
    </row>
    <row r="94" spans="2:14" ht="15.95" customHeight="1" x14ac:dyDescent="0.3">
      <c r="B94" s="22" t="s">
        <v>112</v>
      </c>
      <c r="C94" s="124"/>
      <c r="D94" s="80">
        <v>571126</v>
      </c>
      <c r="E94" s="80"/>
      <c r="F94" s="87">
        <v>539123</v>
      </c>
      <c r="G94" s="87"/>
      <c r="H94" s="80">
        <v>32003</v>
      </c>
      <c r="I94" s="80"/>
      <c r="J94" s="87">
        <v>555802</v>
      </c>
      <c r="K94" s="87"/>
      <c r="L94" s="87">
        <v>523902</v>
      </c>
      <c r="M94" s="87"/>
      <c r="N94" s="80">
        <v>31900</v>
      </c>
    </row>
    <row r="95" spans="2:14" ht="3.95" customHeight="1" x14ac:dyDescent="0.3">
      <c r="B95" s="172"/>
      <c r="C95" s="172"/>
      <c r="D95" s="172"/>
      <c r="E95" s="172"/>
      <c r="F95" s="172"/>
      <c r="G95" s="172"/>
      <c r="H95" s="172"/>
      <c r="I95" s="172"/>
      <c r="J95" s="172"/>
      <c r="K95" s="172"/>
      <c r="L95" s="172"/>
      <c r="M95" s="172"/>
      <c r="N95" s="172"/>
    </row>
    <row r="96" spans="2:14" ht="3.95" customHeight="1" x14ac:dyDescent="0.3">
      <c r="B96" s="22"/>
      <c r="C96" s="124"/>
      <c r="D96" s="10"/>
      <c r="E96" s="10"/>
      <c r="F96" s="10"/>
      <c r="G96" s="10"/>
      <c r="H96" s="10"/>
      <c r="I96" s="10"/>
      <c r="J96" s="10"/>
      <c r="K96" s="10"/>
      <c r="L96" s="9"/>
      <c r="M96" s="9"/>
      <c r="N96" s="9"/>
    </row>
    <row r="97" spans="2:14" s="23" customFormat="1" ht="15.95" customHeight="1" x14ac:dyDescent="0.25">
      <c r="B97" s="17" t="s">
        <v>47</v>
      </c>
      <c r="C97" s="117"/>
      <c r="D97" s="19"/>
      <c r="E97" s="119"/>
      <c r="F97" s="19"/>
      <c r="G97" s="119"/>
      <c r="H97" s="19"/>
      <c r="I97" s="119"/>
      <c r="J97" s="19"/>
      <c r="K97" s="119"/>
      <c r="L97" s="19"/>
      <c r="M97" s="119"/>
      <c r="N97" s="19"/>
    </row>
    <row r="98" spans="2:14" s="23" customFormat="1" ht="15.95" customHeight="1" x14ac:dyDescent="0.25">
      <c r="B98" s="17" t="s">
        <v>11</v>
      </c>
      <c r="C98" s="117"/>
      <c r="D98" s="19"/>
      <c r="E98" s="119"/>
      <c r="F98" s="19"/>
      <c r="G98" s="119"/>
      <c r="H98" s="19"/>
      <c r="I98" s="119"/>
      <c r="J98" s="19"/>
      <c r="K98" s="119"/>
      <c r="L98" s="19"/>
      <c r="M98" s="119"/>
      <c r="N98" s="19"/>
    </row>
    <row r="99" spans="2:14" s="23" customFormat="1" ht="15.95" customHeight="1" x14ac:dyDescent="0.25">
      <c r="B99" s="20"/>
      <c r="C99" s="117"/>
      <c r="D99" s="19"/>
      <c r="E99" s="119"/>
      <c r="F99" s="19"/>
      <c r="G99" s="119"/>
      <c r="H99" s="19"/>
      <c r="I99" s="119"/>
      <c r="J99" s="19"/>
      <c r="K99" s="119"/>
      <c r="L99" s="19"/>
      <c r="M99" s="119"/>
      <c r="N99" s="19"/>
    </row>
    <row r="100" spans="2:14" s="23" customFormat="1" ht="15.95" customHeight="1" x14ac:dyDescent="0.25">
      <c r="B100" s="56"/>
      <c r="C100" s="117"/>
      <c r="D100" s="19"/>
      <c r="E100" s="119"/>
      <c r="F100" s="19"/>
      <c r="G100" s="119"/>
      <c r="H100" s="19"/>
      <c r="I100" s="119"/>
      <c r="J100" s="19"/>
      <c r="K100" s="119"/>
      <c r="L100" s="19"/>
      <c r="M100" s="119"/>
      <c r="N100" s="19"/>
    </row>
    <row r="101" spans="2:14" s="23" customFormat="1" ht="15.95" customHeight="1" x14ac:dyDescent="0.25">
      <c r="B101" s="17"/>
      <c r="C101" s="117"/>
      <c r="D101" s="19"/>
      <c r="E101" s="119"/>
      <c r="F101" s="19"/>
      <c r="G101" s="119"/>
      <c r="H101" s="19"/>
      <c r="I101" s="119"/>
      <c r="J101" s="19"/>
      <c r="K101" s="119"/>
      <c r="L101" s="19"/>
      <c r="M101" s="119"/>
      <c r="N101" s="19"/>
    </row>
    <row r="102" spans="2:14" s="23" customFormat="1" ht="21.95" customHeight="1" x14ac:dyDescent="0.25">
      <c r="B102" s="57"/>
      <c r="C102" s="130"/>
      <c r="D102" s="57"/>
      <c r="E102" s="130"/>
      <c r="F102" s="57"/>
      <c r="G102" s="130"/>
      <c r="H102" s="57"/>
      <c r="I102" s="130"/>
      <c r="J102" s="57"/>
      <c r="K102" s="130"/>
      <c r="L102" s="57"/>
      <c r="M102" s="130"/>
      <c r="N102" s="57"/>
    </row>
    <row r="103" spans="2:14" s="23" customFormat="1" ht="21.95" customHeight="1" x14ac:dyDescent="0.25">
      <c r="B103" s="57"/>
      <c r="C103" s="130"/>
      <c r="D103" s="57"/>
      <c r="E103" s="130"/>
      <c r="F103" s="57"/>
      <c r="G103" s="130"/>
      <c r="H103" s="57"/>
      <c r="I103" s="130"/>
      <c r="J103" s="57"/>
      <c r="K103" s="130"/>
      <c r="L103" s="57"/>
      <c r="M103" s="130"/>
      <c r="N103" s="57"/>
    </row>
    <row r="104" spans="2:14" s="31" customFormat="1" ht="21.95" customHeight="1" x14ac:dyDescent="0.25">
      <c r="B104" s="30" t="s">
        <v>206</v>
      </c>
      <c r="C104" s="129"/>
      <c r="D104" s="32"/>
      <c r="E104" s="133"/>
      <c r="F104" s="32"/>
      <c r="G104" s="133"/>
      <c r="H104" s="32"/>
      <c r="I104" s="133"/>
      <c r="J104" s="32"/>
      <c r="K104" s="133"/>
      <c r="L104" s="32"/>
      <c r="M104" s="133"/>
      <c r="N104" s="32"/>
    </row>
    <row r="105" spans="2:14" ht="21.95" customHeight="1" x14ac:dyDescent="0.3">
      <c r="B105" s="2" t="s">
        <v>210</v>
      </c>
      <c r="C105" s="115"/>
      <c r="D105" s="2"/>
      <c r="E105" s="115"/>
      <c r="F105" s="2"/>
      <c r="G105" s="115"/>
      <c r="H105" s="2"/>
      <c r="I105" s="115"/>
      <c r="J105" s="2"/>
      <c r="K105" s="115"/>
      <c r="L105" s="2"/>
      <c r="M105" s="115"/>
      <c r="N105" s="11" t="s">
        <v>113</v>
      </c>
    </row>
    <row r="106" spans="2:14" s="22" customFormat="1" ht="3.95" customHeight="1" x14ac:dyDescent="0.25">
      <c r="B106" s="55"/>
      <c r="C106" s="122"/>
      <c r="D106" s="55"/>
      <c r="E106" s="122"/>
      <c r="F106" s="55"/>
      <c r="G106" s="122"/>
      <c r="H106" s="55"/>
      <c r="I106" s="122"/>
      <c r="J106" s="55"/>
      <c r="K106" s="122"/>
      <c r="L106" s="55"/>
      <c r="M106" s="122"/>
      <c r="N106" s="55"/>
    </row>
    <row r="107" spans="2:14" s="22" customFormat="1" ht="3.95" customHeight="1" x14ac:dyDescent="0.25">
      <c r="B107" s="176"/>
      <c r="C107" s="176"/>
      <c r="D107" s="176"/>
      <c r="E107" s="176"/>
      <c r="F107" s="176"/>
      <c r="G107" s="176"/>
      <c r="H107" s="176"/>
      <c r="I107" s="176"/>
      <c r="J107" s="176"/>
      <c r="K107" s="176"/>
      <c r="L107" s="176"/>
      <c r="M107" s="176"/>
      <c r="N107" s="176"/>
    </row>
    <row r="108" spans="2:14" s="22" customFormat="1" ht="15.95" customHeight="1" x14ac:dyDescent="0.25">
      <c r="B108" s="174" t="s">
        <v>49</v>
      </c>
      <c r="C108" s="123"/>
      <c r="D108" s="175" t="s">
        <v>4</v>
      </c>
      <c r="E108" s="175"/>
      <c r="F108" s="175"/>
      <c r="G108" s="175"/>
      <c r="H108" s="175"/>
      <c r="I108" s="128"/>
      <c r="J108" s="175" t="s">
        <v>5</v>
      </c>
      <c r="K108" s="175"/>
      <c r="L108" s="175"/>
      <c r="M108" s="175"/>
      <c r="N108" s="175"/>
    </row>
    <row r="109" spans="2:14" s="124" customFormat="1" ht="3" customHeight="1" x14ac:dyDescent="0.25">
      <c r="B109" s="174"/>
      <c r="C109" s="123"/>
      <c r="D109" s="128"/>
      <c r="E109" s="128"/>
      <c r="F109" s="128"/>
      <c r="G109" s="128"/>
      <c r="H109" s="128"/>
      <c r="I109" s="128"/>
      <c r="J109" s="128"/>
      <c r="K109" s="128"/>
      <c r="L109" s="128"/>
      <c r="M109" s="128"/>
      <c r="N109" s="128"/>
    </row>
    <row r="110" spans="2:14" ht="15.95" customHeight="1" x14ac:dyDescent="0.3">
      <c r="B110" s="174"/>
      <c r="C110" s="123"/>
      <c r="D110" s="175" t="s">
        <v>6</v>
      </c>
      <c r="E110" s="128"/>
      <c r="F110" s="175" t="s">
        <v>7</v>
      </c>
      <c r="G110" s="175"/>
      <c r="H110" s="175"/>
      <c r="I110" s="128"/>
      <c r="J110" s="175" t="s">
        <v>6</v>
      </c>
      <c r="K110" s="128"/>
      <c r="L110" s="175" t="s">
        <v>7</v>
      </c>
      <c r="M110" s="175"/>
      <c r="N110" s="175"/>
    </row>
    <row r="111" spans="2:14" s="127" customFormat="1" ht="3" customHeight="1" x14ac:dyDescent="0.3">
      <c r="B111" s="174"/>
      <c r="C111" s="123"/>
      <c r="D111" s="175"/>
      <c r="E111" s="128"/>
      <c r="F111" s="128"/>
      <c r="G111" s="128"/>
      <c r="H111" s="128"/>
      <c r="I111" s="128"/>
      <c r="J111" s="175"/>
      <c r="K111" s="128"/>
      <c r="L111" s="128"/>
      <c r="M111" s="128"/>
      <c r="N111" s="128"/>
    </row>
    <row r="112" spans="2:14" ht="15.95" customHeight="1" x14ac:dyDescent="0.3">
      <c r="B112" s="174"/>
      <c r="C112" s="123"/>
      <c r="D112" s="175"/>
      <c r="E112" s="128"/>
      <c r="F112" s="16" t="s">
        <v>8</v>
      </c>
      <c r="G112" s="128"/>
      <c r="H112" s="16" t="s">
        <v>9</v>
      </c>
      <c r="I112" s="128"/>
      <c r="J112" s="175"/>
      <c r="K112" s="128"/>
      <c r="L112" s="16" t="s">
        <v>8</v>
      </c>
      <c r="M112" s="128"/>
      <c r="N112" s="16" t="s">
        <v>9</v>
      </c>
    </row>
    <row r="113" spans="2:14" s="127" customFormat="1" ht="3" customHeight="1" x14ac:dyDescent="0.3">
      <c r="B113" s="123"/>
      <c r="C113" s="123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</row>
    <row r="114" spans="2:14" ht="15.95" customHeight="1" x14ac:dyDescent="0.3">
      <c r="B114" s="73" t="s">
        <v>114</v>
      </c>
      <c r="C114" s="124"/>
      <c r="D114" s="85">
        <v>48520188</v>
      </c>
      <c r="E114" s="80"/>
      <c r="F114" s="85">
        <v>47195536</v>
      </c>
      <c r="G114" s="80"/>
      <c r="H114" s="85">
        <v>1324652</v>
      </c>
      <c r="I114" s="80"/>
      <c r="J114" s="85">
        <v>48741933</v>
      </c>
      <c r="K114" s="80"/>
      <c r="L114" s="85">
        <v>47412232</v>
      </c>
      <c r="M114" s="80"/>
      <c r="N114" s="85">
        <v>1329701</v>
      </c>
    </row>
    <row r="115" spans="2:14" s="127" customFormat="1" ht="3" customHeight="1" x14ac:dyDescent="0.3">
      <c r="B115" s="124"/>
      <c r="C115" s="124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</row>
    <row r="116" spans="2:14" ht="15.95" customHeight="1" x14ac:dyDescent="0.3">
      <c r="B116" s="54" t="s">
        <v>34</v>
      </c>
      <c r="C116" s="124"/>
      <c r="D116" s="86">
        <v>1651902</v>
      </c>
      <c r="E116" s="82"/>
      <c r="F116" s="86">
        <v>1616167</v>
      </c>
      <c r="G116" s="82"/>
      <c r="H116" s="86">
        <v>35735</v>
      </c>
      <c r="I116" s="82"/>
      <c r="J116" s="86">
        <v>1637389</v>
      </c>
      <c r="K116" s="82"/>
      <c r="L116" s="86">
        <v>1599455</v>
      </c>
      <c r="M116" s="82"/>
      <c r="N116" s="86">
        <v>37934</v>
      </c>
    </row>
    <row r="117" spans="2:14" s="18" customFormat="1" ht="15.95" customHeight="1" x14ac:dyDescent="0.3">
      <c r="B117" s="31" t="s">
        <v>115</v>
      </c>
      <c r="C117" s="131"/>
      <c r="D117" s="80">
        <v>1651902</v>
      </c>
      <c r="E117" s="80"/>
      <c r="F117" s="80">
        <v>1616167</v>
      </c>
      <c r="G117" s="80"/>
      <c r="H117" s="80">
        <v>35735</v>
      </c>
      <c r="I117" s="80"/>
      <c r="J117" s="80">
        <v>1637389</v>
      </c>
      <c r="K117" s="80"/>
      <c r="L117" s="80">
        <v>1599455</v>
      </c>
      <c r="M117" s="80"/>
      <c r="N117" s="80">
        <v>37934</v>
      </c>
    </row>
    <row r="118" spans="2:14" ht="15.95" customHeight="1" x14ac:dyDescent="0.3">
      <c r="B118" s="54" t="s">
        <v>35</v>
      </c>
      <c r="C118" s="124"/>
      <c r="D118" s="86">
        <v>6143105</v>
      </c>
      <c r="E118" s="82"/>
      <c r="F118" s="86">
        <v>5866422</v>
      </c>
      <c r="G118" s="82"/>
      <c r="H118" s="86">
        <v>276683</v>
      </c>
      <c r="I118" s="82"/>
      <c r="J118" s="86">
        <v>6155860</v>
      </c>
      <c r="K118" s="82"/>
      <c r="L118" s="86">
        <v>5893164</v>
      </c>
      <c r="M118" s="82"/>
      <c r="N118" s="86">
        <v>262696</v>
      </c>
    </row>
    <row r="119" spans="2:14" s="18" customFormat="1" ht="15.95" customHeight="1" x14ac:dyDescent="0.3">
      <c r="B119" s="31" t="s">
        <v>116</v>
      </c>
      <c r="C119" s="131"/>
      <c r="D119" s="80">
        <v>0</v>
      </c>
      <c r="E119" s="80"/>
      <c r="F119" s="80">
        <v>0</v>
      </c>
      <c r="G119" s="80"/>
      <c r="H119" s="80">
        <v>0</v>
      </c>
      <c r="I119" s="80"/>
      <c r="J119" s="80">
        <v>0</v>
      </c>
      <c r="K119" s="80"/>
      <c r="L119" s="80">
        <v>0</v>
      </c>
      <c r="M119" s="80"/>
      <c r="N119" s="80">
        <v>0</v>
      </c>
    </row>
    <row r="120" spans="2:14" s="18" customFormat="1" ht="15.95" customHeight="1" x14ac:dyDescent="0.3">
      <c r="B120" s="31" t="s">
        <v>117</v>
      </c>
      <c r="C120" s="131"/>
      <c r="D120" s="80">
        <v>27686</v>
      </c>
      <c r="E120" s="80"/>
      <c r="F120" s="80">
        <v>20490</v>
      </c>
      <c r="G120" s="80"/>
      <c r="H120" s="80">
        <v>7196</v>
      </c>
      <c r="I120" s="80"/>
      <c r="J120" s="80">
        <v>27700</v>
      </c>
      <c r="K120" s="80"/>
      <c r="L120" s="80">
        <v>20765</v>
      </c>
      <c r="M120" s="80"/>
      <c r="N120" s="80">
        <v>6935</v>
      </c>
    </row>
    <row r="121" spans="2:14" s="18" customFormat="1" ht="15.95" customHeight="1" x14ac:dyDescent="0.3">
      <c r="B121" s="31" t="s">
        <v>118</v>
      </c>
      <c r="C121" s="131"/>
      <c r="D121" s="80">
        <v>0</v>
      </c>
      <c r="E121" s="80"/>
      <c r="F121" s="80">
        <v>0</v>
      </c>
      <c r="G121" s="80"/>
      <c r="H121" s="80">
        <v>0</v>
      </c>
      <c r="I121" s="80"/>
      <c r="J121" s="80">
        <v>0</v>
      </c>
      <c r="K121" s="80"/>
      <c r="L121" s="80">
        <v>0</v>
      </c>
      <c r="M121" s="80"/>
      <c r="N121" s="80">
        <v>0</v>
      </c>
    </row>
    <row r="122" spans="2:14" s="18" customFormat="1" ht="15.95" customHeight="1" x14ac:dyDescent="0.3">
      <c r="B122" s="31" t="s">
        <v>119</v>
      </c>
      <c r="C122" s="131"/>
      <c r="D122" s="80">
        <v>37956</v>
      </c>
      <c r="E122" s="80"/>
      <c r="F122" s="80">
        <v>37437</v>
      </c>
      <c r="G122" s="80"/>
      <c r="H122" s="80">
        <v>519</v>
      </c>
      <c r="I122" s="80"/>
      <c r="J122" s="80">
        <v>38552</v>
      </c>
      <c r="K122" s="80"/>
      <c r="L122" s="80">
        <v>38039</v>
      </c>
      <c r="M122" s="80"/>
      <c r="N122" s="80">
        <v>513</v>
      </c>
    </row>
    <row r="123" spans="2:14" s="18" customFormat="1" ht="15.95" customHeight="1" x14ac:dyDescent="0.3">
      <c r="B123" s="31" t="s">
        <v>120</v>
      </c>
      <c r="C123" s="131"/>
      <c r="D123" s="80">
        <v>112512</v>
      </c>
      <c r="E123" s="80"/>
      <c r="F123" s="80">
        <v>110433</v>
      </c>
      <c r="G123" s="80"/>
      <c r="H123" s="80">
        <v>2079</v>
      </c>
      <c r="I123" s="80"/>
      <c r="J123" s="80">
        <v>112992</v>
      </c>
      <c r="K123" s="80"/>
      <c r="L123" s="80">
        <v>110865</v>
      </c>
      <c r="M123" s="80"/>
      <c r="N123" s="80">
        <v>2127</v>
      </c>
    </row>
    <row r="124" spans="2:14" s="18" customFormat="1" ht="15.95" customHeight="1" x14ac:dyDescent="0.3">
      <c r="B124" s="31" t="s">
        <v>121</v>
      </c>
      <c r="C124" s="131"/>
      <c r="D124" s="80">
        <v>545</v>
      </c>
      <c r="E124" s="80"/>
      <c r="F124" s="80">
        <v>493</v>
      </c>
      <c r="G124" s="80"/>
      <c r="H124" s="80">
        <v>52</v>
      </c>
      <c r="I124" s="80"/>
      <c r="J124" s="80">
        <v>816</v>
      </c>
      <c r="K124" s="80"/>
      <c r="L124" s="80">
        <v>814</v>
      </c>
      <c r="M124" s="80"/>
      <c r="N124" s="80">
        <v>2</v>
      </c>
    </row>
    <row r="125" spans="2:14" s="18" customFormat="1" ht="15.95" customHeight="1" x14ac:dyDescent="0.3">
      <c r="B125" s="31" t="s">
        <v>122</v>
      </c>
      <c r="C125" s="131"/>
      <c r="D125" s="80">
        <v>242</v>
      </c>
      <c r="E125" s="80"/>
      <c r="F125" s="80">
        <v>242</v>
      </c>
      <c r="G125" s="80"/>
      <c r="H125" s="80">
        <v>0</v>
      </c>
      <c r="I125" s="80"/>
      <c r="J125" s="80">
        <v>245</v>
      </c>
      <c r="K125" s="80"/>
      <c r="L125" s="80">
        <v>204</v>
      </c>
      <c r="M125" s="80"/>
      <c r="N125" s="80">
        <v>41</v>
      </c>
    </row>
    <row r="126" spans="2:14" s="18" customFormat="1" ht="15.95" customHeight="1" x14ac:dyDescent="0.3">
      <c r="B126" s="31" t="s">
        <v>123</v>
      </c>
      <c r="C126" s="131"/>
      <c r="D126" s="80">
        <v>76432</v>
      </c>
      <c r="E126" s="80"/>
      <c r="F126" s="80">
        <v>76086</v>
      </c>
      <c r="G126" s="80"/>
      <c r="H126" s="80">
        <v>346</v>
      </c>
      <c r="I126" s="80"/>
      <c r="J126" s="80">
        <v>75039</v>
      </c>
      <c r="K126" s="80"/>
      <c r="L126" s="80">
        <v>74769</v>
      </c>
      <c r="M126" s="80"/>
      <c r="N126" s="80">
        <v>270</v>
      </c>
    </row>
    <row r="127" spans="2:14" s="18" customFormat="1" ht="15.95" customHeight="1" x14ac:dyDescent="0.3">
      <c r="B127" s="31" t="s">
        <v>124</v>
      </c>
      <c r="C127" s="131"/>
      <c r="D127" s="80">
        <v>982</v>
      </c>
      <c r="E127" s="80"/>
      <c r="F127" s="80">
        <v>982</v>
      </c>
      <c r="G127" s="80"/>
      <c r="H127" s="80">
        <v>0</v>
      </c>
      <c r="I127" s="80"/>
      <c r="J127" s="80">
        <v>956</v>
      </c>
      <c r="K127" s="80"/>
      <c r="L127" s="80">
        <v>956</v>
      </c>
      <c r="M127" s="80"/>
      <c r="N127" s="80">
        <v>0</v>
      </c>
    </row>
    <row r="128" spans="2:14" ht="15.95" customHeight="1" x14ac:dyDescent="0.3">
      <c r="B128" s="22" t="s">
        <v>125</v>
      </c>
      <c r="C128" s="124"/>
      <c r="D128" s="80">
        <v>5254534</v>
      </c>
      <c r="E128" s="80"/>
      <c r="F128" s="80">
        <v>4995235</v>
      </c>
      <c r="G128" s="80"/>
      <c r="H128" s="80">
        <v>259299</v>
      </c>
      <c r="I128" s="80"/>
      <c r="J128" s="80">
        <v>5271435</v>
      </c>
      <c r="K128" s="80"/>
      <c r="L128" s="80">
        <v>5025124</v>
      </c>
      <c r="M128" s="80"/>
      <c r="N128" s="80">
        <v>246311</v>
      </c>
    </row>
    <row r="129" spans="2:14" ht="15.95" customHeight="1" x14ac:dyDescent="0.3">
      <c r="B129" s="22" t="s">
        <v>126</v>
      </c>
      <c r="C129" s="124"/>
      <c r="D129" s="80">
        <v>575177</v>
      </c>
      <c r="E129" s="80"/>
      <c r="F129" s="80">
        <v>568500</v>
      </c>
      <c r="G129" s="80"/>
      <c r="H129" s="80">
        <v>6677</v>
      </c>
      <c r="I129" s="80"/>
      <c r="J129" s="80">
        <v>571048</v>
      </c>
      <c r="K129" s="80"/>
      <c r="L129" s="80">
        <v>564915</v>
      </c>
      <c r="M129" s="80"/>
      <c r="N129" s="80">
        <v>6133</v>
      </c>
    </row>
    <row r="130" spans="2:14" s="18" customFormat="1" ht="15.95" customHeight="1" x14ac:dyDescent="0.3">
      <c r="B130" s="22" t="s">
        <v>127</v>
      </c>
      <c r="C130" s="124"/>
      <c r="D130" s="80">
        <v>57039</v>
      </c>
      <c r="E130" s="80"/>
      <c r="F130" s="80">
        <v>56524</v>
      </c>
      <c r="G130" s="80"/>
      <c r="H130" s="80">
        <v>515</v>
      </c>
      <c r="I130" s="80"/>
      <c r="J130" s="80">
        <v>57077</v>
      </c>
      <c r="K130" s="80"/>
      <c r="L130" s="80">
        <v>56713</v>
      </c>
      <c r="M130" s="80"/>
      <c r="N130" s="80">
        <v>364</v>
      </c>
    </row>
    <row r="131" spans="2:14" ht="15.95" customHeight="1" x14ac:dyDescent="0.3">
      <c r="B131" s="54" t="s">
        <v>36</v>
      </c>
      <c r="C131" s="124"/>
      <c r="D131" s="86">
        <v>9366942</v>
      </c>
      <c r="E131" s="82"/>
      <c r="F131" s="86">
        <v>9083313</v>
      </c>
      <c r="G131" s="82"/>
      <c r="H131" s="86">
        <v>283629</v>
      </c>
      <c r="I131" s="82"/>
      <c r="J131" s="86">
        <v>9374173</v>
      </c>
      <c r="K131" s="82"/>
      <c r="L131" s="86">
        <v>9118251</v>
      </c>
      <c r="M131" s="82"/>
      <c r="N131" s="86">
        <v>255922</v>
      </c>
    </row>
    <row r="132" spans="2:14" ht="15.95" customHeight="1" x14ac:dyDescent="0.3">
      <c r="B132" s="22" t="s">
        <v>128</v>
      </c>
      <c r="C132" s="124"/>
      <c r="D132" s="80">
        <v>4760556</v>
      </c>
      <c r="E132" s="80"/>
      <c r="F132" s="80">
        <v>4572867</v>
      </c>
      <c r="G132" s="80"/>
      <c r="H132" s="80">
        <v>187689</v>
      </c>
      <c r="I132" s="80"/>
      <c r="J132" s="80">
        <v>4777416</v>
      </c>
      <c r="K132" s="80"/>
      <c r="L132" s="80">
        <v>4624682</v>
      </c>
      <c r="M132" s="80"/>
      <c r="N132" s="80">
        <v>152734</v>
      </c>
    </row>
    <row r="133" spans="2:14" ht="15.95" customHeight="1" x14ac:dyDescent="0.3">
      <c r="B133" s="22" t="s">
        <v>129</v>
      </c>
      <c r="C133" s="124"/>
      <c r="D133" s="80">
        <v>6917</v>
      </c>
      <c r="E133" s="80"/>
      <c r="F133" s="80">
        <v>6874</v>
      </c>
      <c r="G133" s="80"/>
      <c r="H133" s="80">
        <v>43</v>
      </c>
      <c r="I133" s="80"/>
      <c r="J133" s="80">
        <v>6753</v>
      </c>
      <c r="K133" s="80"/>
      <c r="L133" s="80">
        <v>6655</v>
      </c>
      <c r="M133" s="80"/>
      <c r="N133" s="80">
        <v>98</v>
      </c>
    </row>
    <row r="134" spans="2:14" ht="15.95" customHeight="1" x14ac:dyDescent="0.3">
      <c r="B134" s="22" t="s">
        <v>130</v>
      </c>
      <c r="C134" s="124"/>
      <c r="D134" s="80">
        <v>21823</v>
      </c>
      <c r="E134" s="80"/>
      <c r="F134" s="80">
        <v>11932</v>
      </c>
      <c r="G134" s="80"/>
      <c r="H134" s="80">
        <v>9891</v>
      </c>
      <c r="I134" s="80"/>
      <c r="J134" s="80">
        <v>22624</v>
      </c>
      <c r="K134" s="80"/>
      <c r="L134" s="80">
        <v>12837</v>
      </c>
      <c r="M134" s="80"/>
      <c r="N134" s="80">
        <v>9787</v>
      </c>
    </row>
    <row r="135" spans="2:14" ht="15.95" customHeight="1" x14ac:dyDescent="0.3">
      <c r="B135" s="22" t="s">
        <v>131</v>
      </c>
      <c r="C135" s="124"/>
      <c r="D135" s="80">
        <v>1794</v>
      </c>
      <c r="E135" s="80"/>
      <c r="F135" s="80">
        <v>1367</v>
      </c>
      <c r="G135" s="80"/>
      <c r="H135" s="80">
        <v>427</v>
      </c>
      <c r="I135" s="80"/>
      <c r="J135" s="80">
        <v>1976</v>
      </c>
      <c r="K135" s="80"/>
      <c r="L135" s="80">
        <v>1382</v>
      </c>
      <c r="M135" s="80"/>
      <c r="N135" s="80">
        <v>594</v>
      </c>
    </row>
    <row r="136" spans="2:14" s="33" customFormat="1" ht="15.95" customHeight="1" x14ac:dyDescent="0.3">
      <c r="B136" s="22" t="s">
        <v>132</v>
      </c>
      <c r="C136" s="124"/>
      <c r="D136" s="80">
        <v>4575852</v>
      </c>
      <c r="E136" s="80"/>
      <c r="F136" s="80">
        <v>4490273</v>
      </c>
      <c r="G136" s="80"/>
      <c r="H136" s="80">
        <v>85579</v>
      </c>
      <c r="I136" s="80"/>
      <c r="J136" s="80">
        <v>4565404</v>
      </c>
      <c r="K136" s="80"/>
      <c r="L136" s="80">
        <v>4472695</v>
      </c>
      <c r="M136" s="80"/>
      <c r="N136" s="80">
        <v>92709</v>
      </c>
    </row>
    <row r="137" spans="2:14" ht="15.95" customHeight="1" x14ac:dyDescent="0.3">
      <c r="B137" s="54" t="s">
        <v>37</v>
      </c>
      <c r="C137" s="124"/>
      <c r="D137" s="86">
        <v>31358239</v>
      </c>
      <c r="E137" s="82"/>
      <c r="F137" s="86">
        <v>30629634</v>
      </c>
      <c r="G137" s="82"/>
      <c r="H137" s="86">
        <v>728605</v>
      </c>
      <c r="I137" s="82"/>
      <c r="J137" s="86">
        <v>31574511</v>
      </c>
      <c r="K137" s="82"/>
      <c r="L137" s="86">
        <v>30801362</v>
      </c>
      <c r="M137" s="82"/>
      <c r="N137" s="86">
        <v>773149</v>
      </c>
    </row>
    <row r="138" spans="2:14" ht="15.95" customHeight="1" x14ac:dyDescent="0.3">
      <c r="B138" s="22" t="s">
        <v>133</v>
      </c>
      <c r="C138" s="124"/>
      <c r="D138" s="80">
        <v>64028</v>
      </c>
      <c r="E138" s="80"/>
      <c r="F138" s="80">
        <v>62455</v>
      </c>
      <c r="G138" s="80"/>
      <c r="H138" s="80">
        <v>1573</v>
      </c>
      <c r="I138" s="80"/>
      <c r="J138" s="80">
        <v>62486</v>
      </c>
      <c r="K138" s="80"/>
      <c r="L138" s="80">
        <v>61140</v>
      </c>
      <c r="M138" s="80"/>
      <c r="N138" s="80">
        <v>1346</v>
      </c>
    </row>
    <row r="139" spans="2:14" ht="15.95" customHeight="1" x14ac:dyDescent="0.3">
      <c r="B139" s="22" t="s">
        <v>134</v>
      </c>
      <c r="C139" s="124"/>
      <c r="D139" s="80">
        <v>11387907</v>
      </c>
      <c r="E139" s="80"/>
      <c r="F139" s="80">
        <v>11194201</v>
      </c>
      <c r="G139" s="80"/>
      <c r="H139" s="80">
        <v>193706</v>
      </c>
      <c r="I139" s="80"/>
      <c r="J139" s="80">
        <v>11418378</v>
      </c>
      <c r="K139" s="80"/>
      <c r="L139" s="80">
        <v>11200706</v>
      </c>
      <c r="M139" s="80"/>
      <c r="N139" s="80">
        <v>217672</v>
      </c>
    </row>
    <row r="140" spans="2:14" ht="15.95" customHeight="1" x14ac:dyDescent="0.3">
      <c r="B140" s="22" t="s">
        <v>135</v>
      </c>
      <c r="C140" s="124"/>
      <c r="D140" s="80">
        <v>55652</v>
      </c>
      <c r="E140" s="80"/>
      <c r="F140" s="80">
        <v>55454</v>
      </c>
      <c r="G140" s="80"/>
      <c r="H140" s="80">
        <v>198</v>
      </c>
      <c r="I140" s="80"/>
      <c r="J140" s="80">
        <v>55057</v>
      </c>
      <c r="K140" s="80"/>
      <c r="L140" s="80">
        <v>55031</v>
      </c>
      <c r="M140" s="80"/>
      <c r="N140" s="80">
        <v>26</v>
      </c>
    </row>
    <row r="141" spans="2:14" ht="15.95" customHeight="1" x14ac:dyDescent="0.3">
      <c r="B141" s="22" t="s">
        <v>136</v>
      </c>
      <c r="C141" s="124"/>
      <c r="D141" s="80">
        <v>34106</v>
      </c>
      <c r="E141" s="80"/>
      <c r="F141" s="80">
        <v>34038</v>
      </c>
      <c r="G141" s="80"/>
      <c r="H141" s="80">
        <v>68</v>
      </c>
      <c r="I141" s="80"/>
      <c r="J141" s="80">
        <v>33337</v>
      </c>
      <c r="K141" s="80"/>
      <c r="L141" s="80">
        <v>33292</v>
      </c>
      <c r="M141" s="80"/>
      <c r="N141" s="80">
        <v>45</v>
      </c>
    </row>
    <row r="142" spans="2:14" ht="15.95" customHeight="1" x14ac:dyDescent="0.3">
      <c r="B142" s="22" t="s">
        <v>137</v>
      </c>
      <c r="C142" s="124"/>
      <c r="D142" s="80">
        <v>14005043</v>
      </c>
      <c r="E142" s="80"/>
      <c r="F142" s="80">
        <v>13686699</v>
      </c>
      <c r="G142" s="80"/>
      <c r="H142" s="80">
        <v>318344</v>
      </c>
      <c r="I142" s="80"/>
      <c r="J142" s="80">
        <v>14161401</v>
      </c>
      <c r="K142" s="80"/>
      <c r="L142" s="80">
        <v>13837139</v>
      </c>
      <c r="M142" s="80"/>
      <c r="N142" s="80">
        <v>324262</v>
      </c>
    </row>
    <row r="143" spans="2:14" ht="15.95" customHeight="1" x14ac:dyDescent="0.3">
      <c r="B143" s="22" t="s">
        <v>138</v>
      </c>
      <c r="C143" s="124"/>
      <c r="D143" s="80">
        <v>456624</v>
      </c>
      <c r="E143" s="80"/>
      <c r="F143" s="80">
        <v>443550</v>
      </c>
      <c r="G143" s="80"/>
      <c r="H143" s="80">
        <v>13074</v>
      </c>
      <c r="I143" s="80"/>
      <c r="J143" s="80">
        <v>450980</v>
      </c>
      <c r="K143" s="80"/>
      <c r="L143" s="80">
        <v>437220</v>
      </c>
      <c r="M143" s="80"/>
      <c r="N143" s="80">
        <v>13760</v>
      </c>
    </row>
    <row r="144" spans="2:14" ht="15.95" customHeight="1" x14ac:dyDescent="0.3">
      <c r="B144" s="22" t="s">
        <v>139</v>
      </c>
      <c r="C144" s="124"/>
      <c r="D144" s="80">
        <v>159375</v>
      </c>
      <c r="E144" s="80"/>
      <c r="F144" s="80">
        <v>155090</v>
      </c>
      <c r="G144" s="80"/>
      <c r="H144" s="80">
        <v>4285</v>
      </c>
      <c r="I144" s="80"/>
      <c r="J144" s="80">
        <v>158852</v>
      </c>
      <c r="K144" s="80"/>
      <c r="L144" s="80">
        <v>154437</v>
      </c>
      <c r="M144" s="80"/>
      <c r="N144" s="80">
        <v>4415</v>
      </c>
    </row>
    <row r="145" spans="2:14" ht="15.95" customHeight="1" x14ac:dyDescent="0.3">
      <c r="B145" s="22" t="s">
        <v>140</v>
      </c>
      <c r="C145" s="124"/>
      <c r="D145" s="80">
        <v>399860</v>
      </c>
      <c r="E145" s="80"/>
      <c r="F145" s="80">
        <v>389681</v>
      </c>
      <c r="G145" s="80"/>
      <c r="H145" s="80">
        <v>10179</v>
      </c>
      <c r="I145" s="80"/>
      <c r="J145" s="80">
        <v>396971</v>
      </c>
      <c r="K145" s="80"/>
      <c r="L145" s="80">
        <v>386825</v>
      </c>
      <c r="M145" s="80"/>
      <c r="N145" s="80">
        <v>10146</v>
      </c>
    </row>
    <row r="146" spans="2:14" ht="15.95" customHeight="1" x14ac:dyDescent="0.3">
      <c r="B146" s="22" t="s">
        <v>141</v>
      </c>
      <c r="C146" s="124"/>
      <c r="D146" s="80">
        <v>19374</v>
      </c>
      <c r="E146" s="80"/>
      <c r="F146" s="80">
        <v>18999</v>
      </c>
      <c r="G146" s="80"/>
      <c r="H146" s="80">
        <v>375</v>
      </c>
      <c r="I146" s="80"/>
      <c r="J146" s="80">
        <v>19027</v>
      </c>
      <c r="K146" s="80"/>
      <c r="L146" s="80">
        <v>18624</v>
      </c>
      <c r="M146" s="80"/>
      <c r="N146" s="80">
        <v>403</v>
      </c>
    </row>
    <row r="147" spans="2:14" ht="15.95" customHeight="1" x14ac:dyDescent="0.3">
      <c r="B147" s="22" t="s">
        <v>142</v>
      </c>
      <c r="C147" s="124"/>
      <c r="D147" s="80">
        <v>4776270</v>
      </c>
      <c r="E147" s="80"/>
      <c r="F147" s="80">
        <v>4589467</v>
      </c>
      <c r="G147" s="80"/>
      <c r="H147" s="80">
        <v>186803</v>
      </c>
      <c r="I147" s="80"/>
      <c r="J147" s="80">
        <v>4818022</v>
      </c>
      <c r="K147" s="80"/>
      <c r="L147" s="80">
        <v>4616948</v>
      </c>
      <c r="M147" s="80"/>
      <c r="N147" s="80">
        <v>201074</v>
      </c>
    </row>
    <row r="148" spans="2:14" ht="15.95" customHeight="1" x14ac:dyDescent="0.3">
      <c r="B148" s="73" t="s">
        <v>143</v>
      </c>
      <c r="C148" s="124"/>
      <c r="D148" s="85">
        <v>12734098</v>
      </c>
      <c r="E148" s="80"/>
      <c r="F148" s="85">
        <v>12361378</v>
      </c>
      <c r="G148" s="80"/>
      <c r="H148" s="85">
        <v>372720</v>
      </c>
      <c r="I148" s="80"/>
      <c r="J148" s="85">
        <v>12781011</v>
      </c>
      <c r="K148" s="80"/>
      <c r="L148" s="85">
        <v>12403292</v>
      </c>
      <c r="M148" s="80"/>
      <c r="N148" s="85">
        <v>377719</v>
      </c>
    </row>
    <row r="149" spans="2:14" s="127" customFormat="1" ht="3" customHeight="1" x14ac:dyDescent="0.3">
      <c r="B149" s="124"/>
      <c r="C149" s="124"/>
      <c r="D149" s="80">
        <v>0</v>
      </c>
      <c r="E149" s="80"/>
      <c r="F149" s="80"/>
      <c r="G149" s="80"/>
      <c r="H149" s="80"/>
      <c r="I149" s="80"/>
      <c r="J149" s="80">
        <v>0</v>
      </c>
      <c r="K149" s="80"/>
      <c r="L149" s="80"/>
      <c r="M149" s="80"/>
      <c r="N149" s="80"/>
    </row>
    <row r="150" spans="2:14" ht="15.95" customHeight="1" x14ac:dyDescent="0.3">
      <c r="B150" s="54" t="s">
        <v>39</v>
      </c>
      <c r="C150" s="124"/>
      <c r="D150" s="86">
        <v>5316999</v>
      </c>
      <c r="E150" s="82"/>
      <c r="F150" s="86">
        <v>5144875</v>
      </c>
      <c r="G150" s="82"/>
      <c r="H150" s="86">
        <v>172124</v>
      </c>
      <c r="I150" s="82"/>
      <c r="J150" s="86">
        <v>5319567</v>
      </c>
      <c r="K150" s="82"/>
      <c r="L150" s="86">
        <v>5149912</v>
      </c>
      <c r="M150" s="82"/>
      <c r="N150" s="86">
        <v>169655</v>
      </c>
    </row>
    <row r="151" spans="2:14" ht="15.95" customHeight="1" x14ac:dyDescent="0.3">
      <c r="B151" s="22" t="s">
        <v>144</v>
      </c>
      <c r="C151" s="124"/>
      <c r="D151" s="80">
        <v>3199932</v>
      </c>
      <c r="E151" s="80"/>
      <c r="F151" s="80">
        <v>3135295</v>
      </c>
      <c r="G151" s="80"/>
      <c r="H151" s="80">
        <v>64637</v>
      </c>
      <c r="I151" s="80"/>
      <c r="J151" s="80">
        <v>3207290</v>
      </c>
      <c r="K151" s="80"/>
      <c r="L151" s="80">
        <v>3142488</v>
      </c>
      <c r="M151" s="80"/>
      <c r="N151" s="80">
        <v>64802</v>
      </c>
    </row>
    <row r="152" spans="2:14" ht="15.95" customHeight="1" x14ac:dyDescent="0.3">
      <c r="B152" s="22" t="s">
        <v>145</v>
      </c>
      <c r="C152" s="124"/>
      <c r="D152" s="80">
        <v>1129459</v>
      </c>
      <c r="E152" s="80"/>
      <c r="F152" s="80">
        <v>1041031</v>
      </c>
      <c r="G152" s="80"/>
      <c r="H152" s="80">
        <v>88428</v>
      </c>
      <c r="I152" s="80"/>
      <c r="J152" s="80">
        <v>1127784</v>
      </c>
      <c r="K152" s="80"/>
      <c r="L152" s="80">
        <v>1041778</v>
      </c>
      <c r="M152" s="80"/>
      <c r="N152" s="80">
        <v>86006</v>
      </c>
    </row>
    <row r="153" spans="2:14" ht="15.95" customHeight="1" x14ac:dyDescent="0.3">
      <c r="B153" s="22" t="s">
        <v>146</v>
      </c>
      <c r="C153" s="124"/>
      <c r="D153" s="80">
        <v>116685</v>
      </c>
      <c r="E153" s="80"/>
      <c r="F153" s="80">
        <v>112347</v>
      </c>
      <c r="G153" s="80"/>
      <c r="H153" s="80">
        <v>4338</v>
      </c>
      <c r="I153" s="80"/>
      <c r="J153" s="80">
        <v>116022</v>
      </c>
      <c r="K153" s="80"/>
      <c r="L153" s="80">
        <v>111380</v>
      </c>
      <c r="M153" s="80"/>
      <c r="N153" s="80">
        <v>4642</v>
      </c>
    </row>
    <row r="154" spans="2:14" ht="15.95" customHeight="1" x14ac:dyDescent="0.3">
      <c r="B154" s="22" t="s">
        <v>147</v>
      </c>
      <c r="C154" s="124"/>
      <c r="D154" s="80">
        <v>499154</v>
      </c>
      <c r="E154" s="80"/>
      <c r="F154" s="80">
        <v>494235</v>
      </c>
      <c r="G154" s="80"/>
      <c r="H154" s="80">
        <v>4919</v>
      </c>
      <c r="I154" s="80"/>
      <c r="J154" s="80">
        <v>495944</v>
      </c>
      <c r="K154" s="80"/>
      <c r="L154" s="80">
        <v>492413</v>
      </c>
      <c r="M154" s="80"/>
      <c r="N154" s="80">
        <v>3531</v>
      </c>
    </row>
    <row r="155" spans="2:14" ht="15.95" customHeight="1" x14ac:dyDescent="0.3">
      <c r="B155" s="22" t="s">
        <v>148</v>
      </c>
      <c r="C155" s="124"/>
      <c r="D155" s="80">
        <v>371769</v>
      </c>
      <c r="E155" s="80"/>
      <c r="F155" s="80">
        <v>361967</v>
      </c>
      <c r="G155" s="80"/>
      <c r="H155" s="80">
        <v>9802</v>
      </c>
      <c r="I155" s="80"/>
      <c r="J155" s="80">
        <v>372527</v>
      </c>
      <c r="K155" s="80"/>
      <c r="L155" s="80">
        <v>361853</v>
      </c>
      <c r="M155" s="80"/>
      <c r="N155" s="80">
        <v>10674</v>
      </c>
    </row>
    <row r="156" spans="2:14" ht="15.95" customHeight="1" x14ac:dyDescent="0.3">
      <c r="B156" s="54" t="s">
        <v>40</v>
      </c>
      <c r="C156" s="124"/>
      <c r="D156" s="86">
        <v>4107588</v>
      </c>
      <c r="E156" s="82"/>
      <c r="F156" s="86">
        <v>4015819</v>
      </c>
      <c r="G156" s="82"/>
      <c r="H156" s="86">
        <v>91769</v>
      </c>
      <c r="I156" s="82"/>
      <c r="J156" s="86">
        <v>4126427</v>
      </c>
      <c r="K156" s="82"/>
      <c r="L156" s="86">
        <v>4027285</v>
      </c>
      <c r="M156" s="82"/>
      <c r="N156" s="86">
        <v>99142</v>
      </c>
    </row>
    <row r="157" spans="2:14" ht="15.95" customHeight="1" x14ac:dyDescent="0.3">
      <c r="B157" s="22" t="s">
        <v>149</v>
      </c>
      <c r="C157" s="124"/>
      <c r="D157" s="80">
        <v>81593</v>
      </c>
      <c r="E157" s="80"/>
      <c r="F157" s="80">
        <v>78992</v>
      </c>
      <c r="G157" s="80"/>
      <c r="H157" s="80">
        <v>2601</v>
      </c>
      <c r="I157" s="80"/>
      <c r="J157" s="80">
        <v>82133</v>
      </c>
      <c r="K157" s="80"/>
      <c r="L157" s="80">
        <v>80001</v>
      </c>
      <c r="M157" s="80"/>
      <c r="N157" s="80">
        <v>2132</v>
      </c>
    </row>
    <row r="158" spans="2:14" ht="15.95" customHeight="1" x14ac:dyDescent="0.3">
      <c r="B158" s="22" t="s">
        <v>150</v>
      </c>
      <c r="C158" s="124"/>
      <c r="D158" s="80">
        <v>15505</v>
      </c>
      <c r="E158" s="80"/>
      <c r="F158" s="80">
        <v>15417</v>
      </c>
      <c r="G158" s="80"/>
      <c r="H158" s="80">
        <v>88</v>
      </c>
      <c r="I158" s="80"/>
      <c r="J158" s="80">
        <v>16265</v>
      </c>
      <c r="K158" s="80"/>
      <c r="L158" s="80">
        <v>16187</v>
      </c>
      <c r="M158" s="80"/>
      <c r="N158" s="80">
        <v>78</v>
      </c>
    </row>
    <row r="159" spans="2:14" ht="15.95" customHeight="1" x14ac:dyDescent="0.3">
      <c r="B159" s="22" t="s">
        <v>151</v>
      </c>
      <c r="C159" s="124"/>
      <c r="D159" s="80">
        <v>104067</v>
      </c>
      <c r="E159" s="80"/>
      <c r="F159" s="80">
        <v>103655</v>
      </c>
      <c r="G159" s="80"/>
      <c r="H159" s="80">
        <v>412</v>
      </c>
      <c r="I159" s="80"/>
      <c r="J159" s="80">
        <v>104025</v>
      </c>
      <c r="K159" s="80"/>
      <c r="L159" s="80">
        <v>103452</v>
      </c>
      <c r="M159" s="80"/>
      <c r="N159" s="80">
        <v>573</v>
      </c>
    </row>
    <row r="160" spans="2:14" ht="15.95" customHeight="1" x14ac:dyDescent="0.3">
      <c r="B160" s="22" t="s">
        <v>152</v>
      </c>
      <c r="C160" s="124"/>
      <c r="D160" s="80">
        <v>10471</v>
      </c>
      <c r="E160" s="80"/>
      <c r="F160" s="80">
        <v>10383</v>
      </c>
      <c r="G160" s="80"/>
      <c r="H160" s="80">
        <v>88</v>
      </c>
      <c r="I160" s="80"/>
      <c r="J160" s="80">
        <v>10380</v>
      </c>
      <c r="K160" s="80"/>
      <c r="L160" s="80">
        <v>10303</v>
      </c>
      <c r="M160" s="80"/>
      <c r="N160" s="80">
        <v>77</v>
      </c>
    </row>
    <row r="161" spans="2:14" ht="15.95" customHeight="1" x14ac:dyDescent="0.3">
      <c r="B161" s="22" t="s">
        <v>153</v>
      </c>
      <c r="C161" s="124"/>
      <c r="D161" s="80">
        <v>3878965</v>
      </c>
      <c r="E161" s="80"/>
      <c r="F161" s="80">
        <v>3790471</v>
      </c>
      <c r="G161" s="80"/>
      <c r="H161" s="80">
        <v>88494</v>
      </c>
      <c r="I161" s="80"/>
      <c r="J161" s="80">
        <v>3896924</v>
      </c>
      <c r="K161" s="80"/>
      <c r="L161" s="80">
        <v>3800727</v>
      </c>
      <c r="M161" s="80"/>
      <c r="N161" s="80">
        <v>96197</v>
      </c>
    </row>
    <row r="162" spans="2:14" ht="15.95" customHeight="1" x14ac:dyDescent="0.3">
      <c r="B162" s="22" t="s">
        <v>154</v>
      </c>
      <c r="C162" s="124"/>
      <c r="D162" s="80">
        <v>16987</v>
      </c>
      <c r="E162" s="80"/>
      <c r="F162" s="80">
        <v>16901</v>
      </c>
      <c r="G162" s="80"/>
      <c r="H162" s="80">
        <v>86</v>
      </c>
      <c r="I162" s="80"/>
      <c r="J162" s="80">
        <v>16700</v>
      </c>
      <c r="K162" s="80"/>
      <c r="L162" s="80">
        <v>16615</v>
      </c>
      <c r="M162" s="80"/>
      <c r="N162" s="80">
        <v>85</v>
      </c>
    </row>
    <row r="163" spans="2:14" ht="15.95" customHeight="1" x14ac:dyDescent="0.3">
      <c r="B163" s="54" t="s">
        <v>41</v>
      </c>
      <c r="C163" s="124"/>
      <c r="D163" s="86">
        <v>3309511</v>
      </c>
      <c r="E163" s="82"/>
      <c r="F163" s="86">
        <v>3200684</v>
      </c>
      <c r="G163" s="82"/>
      <c r="H163" s="86">
        <v>108827</v>
      </c>
      <c r="I163" s="82"/>
      <c r="J163" s="86">
        <v>3335017</v>
      </c>
      <c r="K163" s="82"/>
      <c r="L163" s="86">
        <v>3226095</v>
      </c>
      <c r="M163" s="82"/>
      <c r="N163" s="86">
        <v>108922</v>
      </c>
    </row>
    <row r="164" spans="2:14" ht="15.95" customHeight="1" x14ac:dyDescent="0.3">
      <c r="B164" s="22" t="s">
        <v>155</v>
      </c>
      <c r="C164" s="124"/>
      <c r="D164" s="80">
        <v>0</v>
      </c>
      <c r="E164" s="80"/>
      <c r="F164" s="80">
        <v>0</v>
      </c>
      <c r="G164" s="80"/>
      <c r="H164" s="80">
        <v>0</v>
      </c>
      <c r="I164" s="80"/>
      <c r="J164" s="80">
        <v>0</v>
      </c>
      <c r="K164" s="80"/>
      <c r="L164" s="80">
        <v>0</v>
      </c>
      <c r="M164" s="80"/>
      <c r="N164" s="80">
        <v>0</v>
      </c>
    </row>
    <row r="165" spans="2:14" ht="15.95" customHeight="1" x14ac:dyDescent="0.3">
      <c r="B165" s="22" t="s">
        <v>156</v>
      </c>
      <c r="C165" s="124"/>
      <c r="D165" s="80">
        <v>1777509</v>
      </c>
      <c r="E165" s="80"/>
      <c r="F165" s="80">
        <v>1714891</v>
      </c>
      <c r="G165" s="80"/>
      <c r="H165" s="80">
        <v>62618</v>
      </c>
      <c r="I165" s="80"/>
      <c r="J165" s="80">
        <v>1784128</v>
      </c>
      <c r="K165" s="80"/>
      <c r="L165" s="80">
        <v>1718582</v>
      </c>
      <c r="M165" s="80"/>
      <c r="N165" s="80">
        <v>65546</v>
      </c>
    </row>
    <row r="166" spans="2:14" ht="15.95" customHeight="1" x14ac:dyDescent="0.3">
      <c r="B166" s="22" t="s">
        <v>157</v>
      </c>
      <c r="C166" s="124"/>
      <c r="D166" s="80">
        <v>285278</v>
      </c>
      <c r="E166" s="80"/>
      <c r="F166" s="80">
        <v>278846</v>
      </c>
      <c r="G166" s="80"/>
      <c r="H166" s="80">
        <v>6432</v>
      </c>
      <c r="I166" s="80"/>
      <c r="J166" s="80">
        <v>286720</v>
      </c>
      <c r="K166" s="80"/>
      <c r="L166" s="80">
        <v>282374</v>
      </c>
      <c r="M166" s="80"/>
      <c r="N166" s="80">
        <v>4346</v>
      </c>
    </row>
    <row r="167" spans="2:14" ht="15.95" customHeight="1" x14ac:dyDescent="0.3">
      <c r="B167" s="22" t="s">
        <v>158</v>
      </c>
      <c r="C167" s="124"/>
      <c r="D167" s="80">
        <v>952110</v>
      </c>
      <c r="E167" s="80"/>
      <c r="F167" s="80">
        <v>917172</v>
      </c>
      <c r="G167" s="80"/>
      <c r="H167" s="80">
        <v>34938</v>
      </c>
      <c r="I167" s="80"/>
      <c r="J167" s="80">
        <v>965073</v>
      </c>
      <c r="K167" s="80"/>
      <c r="L167" s="80">
        <v>932120</v>
      </c>
      <c r="M167" s="80"/>
      <c r="N167" s="80">
        <v>32953</v>
      </c>
    </row>
    <row r="168" spans="2:14" ht="15.95" customHeight="1" x14ac:dyDescent="0.3">
      <c r="B168" s="22" t="s">
        <v>159</v>
      </c>
      <c r="C168" s="124"/>
      <c r="D168" s="80">
        <v>66242</v>
      </c>
      <c r="E168" s="80"/>
      <c r="F168" s="80">
        <v>65817</v>
      </c>
      <c r="G168" s="80"/>
      <c r="H168" s="80">
        <v>425</v>
      </c>
      <c r="I168" s="80"/>
      <c r="J168" s="80">
        <v>65347</v>
      </c>
      <c r="K168" s="80"/>
      <c r="L168" s="80">
        <v>64470</v>
      </c>
      <c r="M168" s="80"/>
      <c r="N168" s="80">
        <v>877</v>
      </c>
    </row>
    <row r="169" spans="2:14" ht="15.95" customHeight="1" x14ac:dyDescent="0.3">
      <c r="B169" s="22" t="s">
        <v>160</v>
      </c>
      <c r="C169" s="124"/>
      <c r="D169" s="80">
        <v>228372</v>
      </c>
      <c r="E169" s="80"/>
      <c r="F169" s="80">
        <v>223958</v>
      </c>
      <c r="G169" s="80"/>
      <c r="H169" s="80">
        <v>4414</v>
      </c>
      <c r="I169" s="80"/>
      <c r="J169" s="80">
        <v>233749</v>
      </c>
      <c r="K169" s="80"/>
      <c r="L169" s="80">
        <v>228549</v>
      </c>
      <c r="M169" s="80"/>
      <c r="N169" s="80">
        <v>5200</v>
      </c>
    </row>
    <row r="170" spans="2:14" ht="15.95" customHeight="1" x14ac:dyDescent="0.3">
      <c r="B170" s="73" t="s">
        <v>161</v>
      </c>
      <c r="C170" s="124"/>
      <c r="D170" s="85">
        <v>12202005</v>
      </c>
      <c r="E170" s="80"/>
      <c r="F170" s="85">
        <v>11911104</v>
      </c>
      <c r="G170" s="80"/>
      <c r="H170" s="85">
        <v>290901</v>
      </c>
      <c r="I170" s="80"/>
      <c r="J170" s="85">
        <v>4385280</v>
      </c>
      <c r="K170" s="80"/>
      <c r="L170" s="85">
        <v>4236433</v>
      </c>
      <c r="M170" s="80"/>
      <c r="N170" s="85">
        <v>148847</v>
      </c>
    </row>
    <row r="171" spans="2:14" s="127" customFormat="1" ht="3" customHeight="1" x14ac:dyDescent="0.3">
      <c r="B171" s="124"/>
      <c r="C171" s="124"/>
      <c r="D171" s="80">
        <v>0</v>
      </c>
      <c r="E171" s="80"/>
      <c r="F171" s="80"/>
      <c r="G171" s="80"/>
      <c r="H171" s="80"/>
      <c r="I171" s="80"/>
      <c r="J171" s="80">
        <v>0</v>
      </c>
      <c r="K171" s="80"/>
      <c r="L171" s="80"/>
      <c r="M171" s="80"/>
      <c r="N171" s="80"/>
    </row>
    <row r="172" spans="2:14" ht="15.95" customHeight="1" x14ac:dyDescent="0.3">
      <c r="B172" s="54" t="s">
        <v>43</v>
      </c>
      <c r="C172" s="124"/>
      <c r="D172" s="86">
        <v>8103108</v>
      </c>
      <c r="E172" s="82"/>
      <c r="F172" s="86">
        <v>7957033</v>
      </c>
      <c r="G172" s="82"/>
      <c r="H172" s="86">
        <v>146075</v>
      </c>
      <c r="I172" s="82"/>
      <c r="J172" s="86">
        <v>326344</v>
      </c>
      <c r="K172" s="82"/>
      <c r="L172" s="86">
        <v>324611</v>
      </c>
      <c r="M172" s="82"/>
      <c r="N172" s="86">
        <v>1733</v>
      </c>
    </row>
    <row r="173" spans="2:14" ht="15.95" customHeight="1" x14ac:dyDescent="0.3">
      <c r="B173" s="22" t="s">
        <v>162</v>
      </c>
      <c r="C173" s="124"/>
      <c r="D173" s="80">
        <v>8103108</v>
      </c>
      <c r="E173" s="80"/>
      <c r="F173" s="80">
        <v>7957033</v>
      </c>
      <c r="G173" s="80"/>
      <c r="H173" s="80">
        <v>146075</v>
      </c>
      <c r="I173" s="80"/>
      <c r="J173" s="80">
        <v>326344</v>
      </c>
      <c r="K173" s="80"/>
      <c r="L173" s="80">
        <v>324611</v>
      </c>
      <c r="M173" s="80"/>
      <c r="N173" s="80">
        <v>1733</v>
      </c>
    </row>
    <row r="174" spans="2:14" ht="15.95" customHeight="1" x14ac:dyDescent="0.3">
      <c r="B174" s="54" t="s">
        <v>44</v>
      </c>
      <c r="C174" s="124"/>
      <c r="D174" s="86">
        <v>1674517</v>
      </c>
      <c r="E174" s="82"/>
      <c r="F174" s="86">
        <v>1603174</v>
      </c>
      <c r="G174" s="82"/>
      <c r="H174" s="86">
        <v>71343</v>
      </c>
      <c r="I174" s="82"/>
      <c r="J174" s="86">
        <v>1657049</v>
      </c>
      <c r="K174" s="82"/>
      <c r="L174" s="86">
        <v>1585598</v>
      </c>
      <c r="M174" s="82"/>
      <c r="N174" s="86">
        <v>71451</v>
      </c>
    </row>
    <row r="175" spans="2:14" ht="15.95" customHeight="1" x14ac:dyDescent="0.3">
      <c r="B175" s="22" t="s">
        <v>163</v>
      </c>
      <c r="C175" s="124"/>
      <c r="D175" s="80">
        <v>16440</v>
      </c>
      <c r="E175" s="80"/>
      <c r="F175" s="80">
        <v>16329</v>
      </c>
      <c r="G175" s="80"/>
      <c r="H175" s="80">
        <v>111</v>
      </c>
      <c r="I175" s="80"/>
      <c r="J175" s="80">
        <v>15794</v>
      </c>
      <c r="K175" s="80"/>
      <c r="L175" s="80">
        <v>15699</v>
      </c>
      <c r="M175" s="80"/>
      <c r="N175" s="80">
        <v>95</v>
      </c>
    </row>
    <row r="176" spans="2:14" ht="15.95" customHeight="1" x14ac:dyDescent="0.3">
      <c r="B176" s="22" t="s">
        <v>164</v>
      </c>
      <c r="C176" s="124"/>
      <c r="D176" s="80">
        <v>68336</v>
      </c>
      <c r="E176" s="80"/>
      <c r="F176" s="80">
        <v>41374</v>
      </c>
      <c r="G176" s="80"/>
      <c r="H176" s="80">
        <v>26962</v>
      </c>
      <c r="I176" s="80"/>
      <c r="J176" s="80">
        <v>67878</v>
      </c>
      <c r="K176" s="80"/>
      <c r="L176" s="80">
        <v>41293</v>
      </c>
      <c r="M176" s="80"/>
      <c r="N176" s="80">
        <v>26585</v>
      </c>
    </row>
    <row r="177" spans="2:14" ht="15.95" customHeight="1" x14ac:dyDescent="0.3">
      <c r="B177" s="22" t="s">
        <v>165</v>
      </c>
      <c r="C177" s="124"/>
      <c r="D177" s="80">
        <v>1589741</v>
      </c>
      <c r="E177" s="80"/>
      <c r="F177" s="80">
        <v>1545471</v>
      </c>
      <c r="G177" s="80"/>
      <c r="H177" s="80">
        <v>44270</v>
      </c>
      <c r="I177" s="80"/>
      <c r="J177" s="80">
        <v>1573377</v>
      </c>
      <c r="K177" s="80"/>
      <c r="L177" s="80">
        <v>1528606</v>
      </c>
      <c r="M177" s="80"/>
      <c r="N177" s="80">
        <v>44771</v>
      </c>
    </row>
    <row r="178" spans="2:14" ht="15.95" customHeight="1" x14ac:dyDescent="0.3">
      <c r="B178" s="54" t="s">
        <v>45</v>
      </c>
      <c r="C178" s="124"/>
      <c r="D178" s="86">
        <v>1590636</v>
      </c>
      <c r="E178" s="82"/>
      <c r="F178" s="86">
        <v>1532657</v>
      </c>
      <c r="G178" s="82"/>
      <c r="H178" s="86">
        <v>57979</v>
      </c>
      <c r="I178" s="82"/>
      <c r="J178" s="86">
        <v>1569988</v>
      </c>
      <c r="K178" s="82"/>
      <c r="L178" s="86">
        <v>1510259</v>
      </c>
      <c r="M178" s="82"/>
      <c r="N178" s="86">
        <v>59729</v>
      </c>
    </row>
    <row r="179" spans="2:14" ht="15.95" customHeight="1" x14ac:dyDescent="0.3">
      <c r="B179" s="22" t="s">
        <v>166</v>
      </c>
      <c r="C179" s="124"/>
      <c r="D179" s="80">
        <v>1458418</v>
      </c>
      <c r="E179" s="80"/>
      <c r="F179" s="80">
        <v>1402537</v>
      </c>
      <c r="G179" s="80"/>
      <c r="H179" s="80">
        <v>55881</v>
      </c>
      <c r="I179" s="80"/>
      <c r="J179" s="80">
        <v>1437233</v>
      </c>
      <c r="K179" s="80"/>
      <c r="L179" s="80">
        <v>1379430</v>
      </c>
      <c r="M179" s="80"/>
      <c r="N179" s="80">
        <v>57803</v>
      </c>
    </row>
    <row r="180" spans="2:14" ht="15.95" customHeight="1" x14ac:dyDescent="0.3">
      <c r="B180" s="22" t="s">
        <v>167</v>
      </c>
      <c r="C180" s="124"/>
      <c r="D180" s="80">
        <v>31117</v>
      </c>
      <c r="E180" s="80"/>
      <c r="F180" s="80">
        <v>31093</v>
      </c>
      <c r="G180" s="80"/>
      <c r="H180" s="80">
        <v>24</v>
      </c>
      <c r="I180" s="80"/>
      <c r="J180" s="80">
        <v>30641</v>
      </c>
      <c r="K180" s="80"/>
      <c r="L180" s="80">
        <v>30585</v>
      </c>
      <c r="M180" s="80"/>
      <c r="N180" s="80">
        <v>56</v>
      </c>
    </row>
    <row r="181" spans="2:14" ht="15.95" customHeight="1" x14ac:dyDescent="0.3">
      <c r="B181" s="22" t="s">
        <v>168</v>
      </c>
      <c r="C181" s="124"/>
      <c r="D181" s="80">
        <v>75221</v>
      </c>
      <c r="E181" s="80"/>
      <c r="F181" s="80">
        <v>73388</v>
      </c>
      <c r="G181" s="80"/>
      <c r="H181" s="80">
        <v>1833</v>
      </c>
      <c r="I181" s="80"/>
      <c r="J181" s="80">
        <v>75975</v>
      </c>
      <c r="K181" s="80"/>
      <c r="L181" s="80">
        <v>74280</v>
      </c>
      <c r="M181" s="80"/>
      <c r="N181" s="80">
        <v>1695</v>
      </c>
    </row>
    <row r="182" spans="2:14" ht="15.95" customHeight="1" x14ac:dyDescent="0.3">
      <c r="B182" s="22" t="s">
        <v>169</v>
      </c>
      <c r="C182" s="124"/>
      <c r="D182" s="80">
        <v>25880</v>
      </c>
      <c r="E182" s="80"/>
      <c r="F182" s="80">
        <v>25639</v>
      </c>
      <c r="G182" s="80"/>
      <c r="H182" s="80">
        <v>241</v>
      </c>
      <c r="I182" s="80"/>
      <c r="J182" s="80">
        <v>26139</v>
      </c>
      <c r="K182" s="80"/>
      <c r="L182" s="80">
        <v>25964</v>
      </c>
      <c r="M182" s="80"/>
      <c r="N182" s="80">
        <v>175</v>
      </c>
    </row>
    <row r="183" spans="2:14" ht="15.95" customHeight="1" x14ac:dyDescent="0.3">
      <c r="B183" s="54" t="s">
        <v>46</v>
      </c>
      <c r="C183" s="124"/>
      <c r="D183" s="86">
        <v>833744</v>
      </c>
      <c r="E183" s="82"/>
      <c r="F183" s="86">
        <v>818240</v>
      </c>
      <c r="G183" s="82"/>
      <c r="H183" s="86">
        <v>15504</v>
      </c>
      <c r="I183" s="82"/>
      <c r="J183" s="86">
        <v>831899</v>
      </c>
      <c r="K183" s="82"/>
      <c r="L183" s="86">
        <v>815965</v>
      </c>
      <c r="M183" s="82"/>
      <c r="N183" s="86">
        <v>15934</v>
      </c>
    </row>
    <row r="184" spans="2:14" ht="15.95" customHeight="1" x14ac:dyDescent="0.3">
      <c r="B184" s="22" t="s">
        <v>170</v>
      </c>
      <c r="C184" s="124"/>
      <c r="D184" s="80">
        <v>8546</v>
      </c>
      <c r="E184" s="80"/>
      <c r="F184" s="80">
        <v>7772</v>
      </c>
      <c r="G184" s="80"/>
      <c r="H184" s="80">
        <v>774</v>
      </c>
      <c r="I184" s="80"/>
      <c r="J184" s="80">
        <v>7965</v>
      </c>
      <c r="K184" s="80"/>
      <c r="L184" s="80">
        <v>7463</v>
      </c>
      <c r="M184" s="80"/>
      <c r="N184" s="80">
        <v>502</v>
      </c>
    </row>
    <row r="185" spans="2:14" ht="15.95" customHeight="1" x14ac:dyDescent="0.3">
      <c r="B185" s="22" t="s">
        <v>171</v>
      </c>
      <c r="C185" s="124"/>
      <c r="D185" s="80">
        <v>755620</v>
      </c>
      <c r="E185" s="80"/>
      <c r="F185" s="80">
        <v>741569</v>
      </c>
      <c r="G185" s="80"/>
      <c r="H185" s="80">
        <v>14051</v>
      </c>
      <c r="I185" s="80"/>
      <c r="J185" s="80">
        <v>753359</v>
      </c>
      <c r="K185" s="80"/>
      <c r="L185" s="80">
        <v>738667</v>
      </c>
      <c r="M185" s="80"/>
      <c r="N185" s="80">
        <v>14692</v>
      </c>
    </row>
    <row r="186" spans="2:14" ht="15.95" customHeight="1" x14ac:dyDescent="0.3">
      <c r="B186" s="22" t="s">
        <v>172</v>
      </c>
      <c r="C186" s="124"/>
      <c r="D186" s="80">
        <v>13662</v>
      </c>
      <c r="E186" s="80"/>
      <c r="F186" s="80">
        <v>13141</v>
      </c>
      <c r="G186" s="80"/>
      <c r="H186" s="80">
        <v>521</v>
      </c>
      <c r="I186" s="80"/>
      <c r="J186" s="80">
        <v>14452</v>
      </c>
      <c r="K186" s="80"/>
      <c r="L186" s="80">
        <v>13929</v>
      </c>
      <c r="M186" s="80"/>
      <c r="N186" s="80">
        <v>523</v>
      </c>
    </row>
    <row r="187" spans="2:14" ht="15.95" customHeight="1" x14ac:dyDescent="0.3">
      <c r="B187" s="22" t="s">
        <v>173</v>
      </c>
      <c r="C187" s="124"/>
      <c r="D187" s="80">
        <v>40890</v>
      </c>
      <c r="E187" s="80"/>
      <c r="F187" s="80">
        <v>40780</v>
      </c>
      <c r="G187" s="80"/>
      <c r="H187" s="80">
        <v>110</v>
      </c>
      <c r="I187" s="80"/>
      <c r="J187" s="80">
        <v>40868</v>
      </c>
      <c r="K187" s="80"/>
      <c r="L187" s="80">
        <v>40699</v>
      </c>
      <c r="M187" s="80"/>
      <c r="N187" s="80">
        <v>169</v>
      </c>
    </row>
    <row r="188" spans="2:14" ht="15.95" customHeight="1" x14ac:dyDescent="0.3">
      <c r="B188" s="22" t="s">
        <v>174</v>
      </c>
      <c r="C188" s="124"/>
      <c r="D188" s="80">
        <v>15026</v>
      </c>
      <c r="E188" s="80"/>
      <c r="F188" s="80">
        <v>14978</v>
      </c>
      <c r="G188" s="80"/>
      <c r="H188" s="80">
        <v>48</v>
      </c>
      <c r="I188" s="80"/>
      <c r="J188" s="80">
        <v>15255</v>
      </c>
      <c r="K188" s="80"/>
      <c r="L188" s="80">
        <v>15207</v>
      </c>
      <c r="M188" s="80"/>
      <c r="N188" s="80">
        <v>48</v>
      </c>
    </row>
    <row r="189" spans="2:14" ht="3.95" customHeight="1" x14ac:dyDescent="0.3">
      <c r="B189" s="172"/>
      <c r="C189" s="172"/>
      <c r="D189" s="172"/>
      <c r="E189" s="172"/>
      <c r="F189" s="172"/>
      <c r="G189" s="172"/>
      <c r="H189" s="172"/>
      <c r="I189" s="172"/>
      <c r="J189" s="172"/>
      <c r="K189" s="172"/>
      <c r="L189" s="172"/>
      <c r="M189" s="172"/>
      <c r="N189" s="172"/>
    </row>
    <row r="190" spans="2:14" ht="3.95" customHeight="1" x14ac:dyDescent="0.3">
      <c r="B190" s="22"/>
      <c r="C190" s="124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2:14" s="23" customFormat="1" ht="15.95" customHeight="1" x14ac:dyDescent="0.25">
      <c r="B191" s="17" t="s">
        <v>47</v>
      </c>
      <c r="C191" s="117"/>
      <c r="D191" s="19"/>
      <c r="E191" s="119"/>
      <c r="F191" s="19"/>
      <c r="G191" s="119"/>
      <c r="H191" s="19"/>
      <c r="I191" s="119"/>
      <c r="J191" s="19"/>
      <c r="K191" s="119"/>
      <c r="L191" s="19"/>
      <c r="M191" s="119"/>
    </row>
    <row r="192" spans="2:14" s="23" customFormat="1" ht="15.95" customHeight="1" x14ac:dyDescent="0.25">
      <c r="B192" s="17" t="s">
        <v>11</v>
      </c>
      <c r="C192" s="117"/>
      <c r="D192" s="19"/>
      <c r="E192" s="119"/>
      <c r="F192" s="19"/>
      <c r="G192" s="119"/>
      <c r="H192" s="19"/>
      <c r="I192" s="119"/>
      <c r="J192" s="19"/>
      <c r="K192" s="119"/>
      <c r="L192" s="19"/>
      <c r="M192" s="119"/>
      <c r="N192" s="19"/>
    </row>
    <row r="193" spans="2:14" s="23" customFormat="1" ht="15.95" customHeight="1" x14ac:dyDescent="0.25">
      <c r="B193" s="20"/>
      <c r="C193" s="118"/>
      <c r="D193" s="20"/>
      <c r="E193" s="118"/>
      <c r="F193" s="20"/>
      <c r="G193" s="118"/>
      <c r="H193" s="20"/>
      <c r="I193" s="118"/>
      <c r="J193" s="20"/>
      <c r="K193" s="118"/>
      <c r="L193" s="20"/>
      <c r="M193" s="118"/>
      <c r="N193" s="20"/>
    </row>
    <row r="194" spans="2:14" s="23" customFormat="1" ht="15.95" customHeight="1" x14ac:dyDescent="0.25">
      <c r="B194" s="56"/>
      <c r="C194" s="132"/>
      <c r="D194" s="29"/>
      <c r="E194" s="132"/>
      <c r="F194" s="29"/>
      <c r="G194" s="132"/>
      <c r="H194" s="29"/>
      <c r="I194" s="132"/>
      <c r="J194" s="29"/>
      <c r="K194" s="132"/>
      <c r="L194" s="29"/>
      <c r="M194" s="132"/>
      <c r="N194" s="29"/>
    </row>
    <row r="195" spans="2:14" s="23" customFormat="1" ht="15.95" customHeight="1" x14ac:dyDescent="0.25">
      <c r="B195" s="17"/>
      <c r="C195" s="132"/>
      <c r="D195" s="29"/>
      <c r="E195" s="132"/>
      <c r="F195" s="29"/>
      <c r="G195" s="132"/>
      <c r="H195" s="29"/>
      <c r="I195" s="132"/>
      <c r="J195" s="29"/>
      <c r="K195" s="132"/>
      <c r="L195" s="29"/>
      <c r="M195" s="132"/>
      <c r="N195" s="29"/>
    </row>
    <row r="196" spans="2:14" s="23" customFormat="1" ht="15.95" customHeight="1" x14ac:dyDescent="0.25">
      <c r="B196" s="57"/>
      <c r="C196" s="132"/>
      <c r="D196" s="29"/>
      <c r="E196" s="132"/>
      <c r="F196" s="29"/>
      <c r="G196" s="132"/>
      <c r="H196" s="29"/>
      <c r="I196" s="132"/>
      <c r="J196" s="29"/>
      <c r="K196" s="132"/>
      <c r="L196" s="29"/>
      <c r="M196" s="132"/>
      <c r="N196" s="29"/>
    </row>
    <row r="197" spans="2:14" s="23" customFormat="1" ht="15.95" customHeight="1" x14ac:dyDescent="0.25">
      <c r="B197" s="29"/>
      <c r="C197" s="132"/>
      <c r="D197" s="29"/>
      <c r="E197" s="132"/>
      <c r="F197" s="29"/>
      <c r="G197" s="132"/>
      <c r="H197" s="29"/>
      <c r="I197" s="132"/>
      <c r="J197" s="29"/>
      <c r="K197" s="132"/>
      <c r="L197" s="29"/>
      <c r="M197" s="132"/>
      <c r="N197" s="29"/>
    </row>
    <row r="198" spans="2:14" s="30" customFormat="1" ht="21.95" customHeight="1" x14ac:dyDescent="0.25">
      <c r="B198" s="30" t="s">
        <v>206</v>
      </c>
      <c r="C198" s="129"/>
      <c r="E198" s="129"/>
      <c r="G198" s="129"/>
      <c r="I198" s="129"/>
      <c r="K198" s="129"/>
      <c r="M198" s="129"/>
    </row>
    <row r="199" spans="2:14" s="31" customFormat="1" ht="21.95" customHeight="1" x14ac:dyDescent="0.25">
      <c r="B199" s="177" t="s">
        <v>211</v>
      </c>
      <c r="C199" s="177"/>
      <c r="D199" s="177"/>
      <c r="E199" s="177"/>
      <c r="F199" s="177"/>
      <c r="G199" s="177"/>
      <c r="H199" s="177"/>
      <c r="I199" s="177"/>
      <c r="J199" s="177"/>
      <c r="K199" s="177"/>
      <c r="L199" s="177"/>
      <c r="M199" s="177"/>
      <c r="N199" s="177"/>
    </row>
    <row r="200" spans="2:14" s="22" customFormat="1" ht="3.95" customHeight="1" x14ac:dyDescent="0.25">
      <c r="B200" s="55"/>
      <c r="C200" s="122"/>
      <c r="D200" s="55"/>
      <c r="E200" s="122"/>
      <c r="F200" s="55"/>
      <c r="G200" s="122"/>
      <c r="H200" s="55"/>
      <c r="I200" s="122"/>
      <c r="J200" s="55"/>
      <c r="K200" s="122"/>
      <c r="L200" s="55"/>
      <c r="M200" s="122"/>
      <c r="N200" s="55"/>
    </row>
    <row r="201" spans="2:14" s="22" customFormat="1" ht="3.95" customHeight="1" x14ac:dyDescent="0.25">
      <c r="B201" s="176"/>
      <c r="C201" s="176"/>
      <c r="D201" s="176"/>
      <c r="E201" s="176"/>
      <c r="F201" s="176"/>
      <c r="G201" s="176"/>
      <c r="H201" s="176"/>
      <c r="I201" s="176"/>
      <c r="J201" s="176"/>
      <c r="K201" s="176"/>
      <c r="L201" s="176"/>
      <c r="M201" s="176"/>
      <c r="N201" s="176"/>
    </row>
    <row r="202" spans="2:14" s="22" customFormat="1" ht="15.95" customHeight="1" x14ac:dyDescent="0.25">
      <c r="B202" s="174" t="s">
        <v>49</v>
      </c>
      <c r="C202" s="123"/>
      <c r="D202" s="175" t="s">
        <v>4</v>
      </c>
      <c r="E202" s="175"/>
      <c r="F202" s="175"/>
      <c r="G202" s="175"/>
      <c r="H202" s="175"/>
      <c r="I202" s="128"/>
      <c r="J202" s="175" t="s">
        <v>5</v>
      </c>
      <c r="K202" s="175"/>
      <c r="L202" s="175"/>
      <c r="M202" s="175"/>
      <c r="N202" s="175"/>
    </row>
    <row r="203" spans="2:14" s="124" customFormat="1" ht="3" customHeight="1" x14ac:dyDescent="0.25">
      <c r="B203" s="174"/>
      <c r="C203" s="123"/>
      <c r="D203" s="128"/>
      <c r="E203" s="128"/>
      <c r="F203" s="128"/>
      <c r="G203" s="128"/>
      <c r="H203" s="128"/>
      <c r="I203" s="128"/>
      <c r="J203" s="128"/>
      <c r="K203" s="128"/>
      <c r="L203" s="128"/>
      <c r="M203" s="128"/>
      <c r="N203" s="128"/>
    </row>
    <row r="204" spans="2:14" ht="15.95" customHeight="1" x14ac:dyDescent="0.3">
      <c r="B204" s="174"/>
      <c r="C204" s="123"/>
      <c r="D204" s="175" t="s">
        <v>6</v>
      </c>
      <c r="E204" s="128"/>
      <c r="F204" s="175" t="s">
        <v>7</v>
      </c>
      <c r="G204" s="175"/>
      <c r="H204" s="175"/>
      <c r="I204" s="128"/>
      <c r="J204" s="175" t="s">
        <v>6</v>
      </c>
      <c r="K204" s="128"/>
      <c r="L204" s="175" t="s">
        <v>7</v>
      </c>
      <c r="M204" s="175"/>
      <c r="N204" s="175"/>
    </row>
    <row r="205" spans="2:14" s="127" customFormat="1" ht="3" customHeight="1" x14ac:dyDescent="0.3">
      <c r="B205" s="174"/>
      <c r="C205" s="123"/>
      <c r="D205" s="175"/>
      <c r="E205" s="128"/>
      <c r="F205" s="128"/>
      <c r="G205" s="128"/>
      <c r="H205" s="128"/>
      <c r="I205" s="128"/>
      <c r="J205" s="175"/>
      <c r="K205" s="128"/>
      <c r="L205" s="128"/>
      <c r="M205" s="128"/>
      <c r="N205" s="128"/>
    </row>
    <row r="206" spans="2:14" ht="15.95" customHeight="1" x14ac:dyDescent="0.3">
      <c r="B206" s="174"/>
      <c r="C206" s="123"/>
      <c r="D206" s="175"/>
      <c r="E206" s="128"/>
      <c r="F206" s="16" t="s">
        <v>8</v>
      </c>
      <c r="G206" s="128"/>
      <c r="H206" s="16" t="s">
        <v>9</v>
      </c>
      <c r="I206" s="128"/>
      <c r="J206" s="175"/>
      <c r="K206" s="128"/>
      <c r="L206" s="16" t="s">
        <v>8</v>
      </c>
      <c r="M206" s="128"/>
      <c r="N206" s="16" t="s">
        <v>9</v>
      </c>
    </row>
    <row r="207" spans="2:14" s="127" customFormat="1" ht="3" customHeight="1" x14ac:dyDescent="0.3">
      <c r="B207" s="123"/>
      <c r="C207" s="123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</row>
    <row r="208" spans="2:14" ht="15.95" customHeight="1" x14ac:dyDescent="0.3">
      <c r="B208" s="53" t="s">
        <v>14</v>
      </c>
      <c r="C208" s="116"/>
      <c r="D208" s="81">
        <v>45853332</v>
      </c>
      <c r="E208" s="80"/>
      <c r="F208" s="81">
        <v>43820889</v>
      </c>
      <c r="G208" s="80"/>
      <c r="H208" s="81">
        <v>2032443</v>
      </c>
      <c r="I208" s="80"/>
      <c r="J208" s="81">
        <v>45853332</v>
      </c>
      <c r="K208" s="80"/>
      <c r="L208" s="81">
        <v>43820889</v>
      </c>
      <c r="M208" s="80"/>
      <c r="N208" s="81">
        <v>2032443</v>
      </c>
    </row>
    <row r="209" spans="2:14" s="127" customFormat="1" ht="3" customHeight="1" x14ac:dyDescent="0.3">
      <c r="B209" s="116"/>
      <c r="C209" s="116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</row>
    <row r="210" spans="2:14" ht="15.95" customHeight="1" x14ac:dyDescent="0.3">
      <c r="B210" s="73" t="s">
        <v>15</v>
      </c>
      <c r="C210" s="124"/>
      <c r="D210" s="85">
        <v>3013899</v>
      </c>
      <c r="E210" s="80"/>
      <c r="F210" s="85">
        <v>2868410</v>
      </c>
      <c r="G210" s="80"/>
      <c r="H210" s="85">
        <v>145489</v>
      </c>
      <c r="I210" s="80"/>
      <c r="J210" s="85">
        <v>2939214</v>
      </c>
      <c r="K210" s="80"/>
      <c r="L210" s="85">
        <v>2792544</v>
      </c>
      <c r="M210" s="80"/>
      <c r="N210" s="85">
        <v>146670</v>
      </c>
    </row>
    <row r="211" spans="2:14" s="127" customFormat="1" ht="3" customHeight="1" x14ac:dyDescent="0.3">
      <c r="B211" s="124"/>
      <c r="C211" s="124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</row>
    <row r="212" spans="2:14" ht="15.95" customHeight="1" x14ac:dyDescent="0.3">
      <c r="B212" s="54" t="s">
        <v>16</v>
      </c>
      <c r="C212" s="124"/>
      <c r="D212" s="79">
        <v>105344</v>
      </c>
      <c r="E212" s="80"/>
      <c r="F212" s="79">
        <v>103767</v>
      </c>
      <c r="G212" s="80"/>
      <c r="H212" s="79">
        <v>1577</v>
      </c>
      <c r="I212" s="80"/>
      <c r="J212" s="79">
        <v>102725</v>
      </c>
      <c r="K212" s="80"/>
      <c r="L212" s="79">
        <v>101523</v>
      </c>
      <c r="M212" s="80"/>
      <c r="N212" s="79">
        <v>1202</v>
      </c>
    </row>
    <row r="213" spans="2:14" ht="15.95" customHeight="1" x14ac:dyDescent="0.3">
      <c r="B213" s="22" t="s">
        <v>50</v>
      </c>
      <c r="C213" s="124"/>
      <c r="D213" s="80">
        <v>10143</v>
      </c>
      <c r="E213" s="80"/>
      <c r="F213" s="87">
        <v>10089</v>
      </c>
      <c r="G213" s="87"/>
      <c r="H213" s="80">
        <v>54</v>
      </c>
      <c r="I213" s="80"/>
      <c r="J213" s="87">
        <v>9551</v>
      </c>
      <c r="K213" s="87"/>
      <c r="L213" s="87">
        <v>9452</v>
      </c>
      <c r="M213" s="87"/>
      <c r="N213" s="80">
        <v>99</v>
      </c>
    </row>
    <row r="214" spans="2:14" ht="15.95" customHeight="1" x14ac:dyDescent="0.3">
      <c r="B214" s="22" t="s">
        <v>51</v>
      </c>
      <c r="C214" s="124"/>
      <c r="D214" s="80">
        <v>95201</v>
      </c>
      <c r="E214" s="80"/>
      <c r="F214" s="87">
        <v>93678</v>
      </c>
      <c r="G214" s="87"/>
      <c r="H214" s="80">
        <v>1523</v>
      </c>
      <c r="I214" s="80"/>
      <c r="J214" s="87">
        <v>93174</v>
      </c>
      <c r="K214" s="87"/>
      <c r="L214" s="87">
        <v>92071</v>
      </c>
      <c r="M214" s="87"/>
      <c r="N214" s="80">
        <v>1103</v>
      </c>
    </row>
    <row r="215" spans="2:14" ht="15.95" customHeight="1" x14ac:dyDescent="0.3">
      <c r="B215" s="54" t="s">
        <v>17</v>
      </c>
      <c r="C215" s="124"/>
      <c r="D215" s="79">
        <v>184341</v>
      </c>
      <c r="E215" s="80"/>
      <c r="F215" s="79">
        <v>175907</v>
      </c>
      <c r="G215" s="80"/>
      <c r="H215" s="79">
        <v>8434</v>
      </c>
      <c r="I215" s="80"/>
      <c r="J215" s="79">
        <v>177044</v>
      </c>
      <c r="K215" s="80"/>
      <c r="L215" s="79">
        <v>169661</v>
      </c>
      <c r="M215" s="80"/>
      <c r="N215" s="79">
        <v>7383</v>
      </c>
    </row>
    <row r="216" spans="2:14" ht="15.95" customHeight="1" x14ac:dyDescent="0.3">
      <c r="B216" s="22" t="s">
        <v>52</v>
      </c>
      <c r="C216" s="124"/>
      <c r="D216" s="80">
        <v>184341</v>
      </c>
      <c r="E216" s="80"/>
      <c r="F216" s="87">
        <v>175907</v>
      </c>
      <c r="G216" s="87"/>
      <c r="H216" s="87">
        <v>8434</v>
      </c>
      <c r="I216" s="87"/>
      <c r="J216" s="87">
        <v>177044</v>
      </c>
      <c r="K216" s="87"/>
      <c r="L216" s="87">
        <v>169661</v>
      </c>
      <c r="M216" s="87"/>
      <c r="N216" s="87">
        <v>7383</v>
      </c>
    </row>
    <row r="217" spans="2:14" ht="15.95" customHeight="1" x14ac:dyDescent="0.3">
      <c r="B217" s="54" t="s">
        <v>18</v>
      </c>
      <c r="C217" s="124"/>
      <c r="D217" s="79">
        <v>929376</v>
      </c>
      <c r="E217" s="80"/>
      <c r="F217" s="79">
        <v>849060</v>
      </c>
      <c r="G217" s="80"/>
      <c r="H217" s="79">
        <v>80316</v>
      </c>
      <c r="I217" s="80"/>
      <c r="J217" s="79">
        <v>895811</v>
      </c>
      <c r="K217" s="80"/>
      <c r="L217" s="79">
        <v>817614</v>
      </c>
      <c r="M217" s="80"/>
      <c r="N217" s="79">
        <v>78197</v>
      </c>
    </row>
    <row r="218" spans="2:14" ht="15.95" customHeight="1" x14ac:dyDescent="0.3">
      <c r="B218" s="22" t="s">
        <v>53</v>
      </c>
      <c r="C218" s="124"/>
      <c r="D218" s="80">
        <v>0</v>
      </c>
      <c r="E218" s="80"/>
      <c r="F218" s="87">
        <v>0</v>
      </c>
      <c r="G218" s="87"/>
      <c r="H218" s="87">
        <v>0</v>
      </c>
      <c r="I218" s="87"/>
      <c r="J218" s="87">
        <v>0</v>
      </c>
      <c r="K218" s="87"/>
      <c r="L218" s="87">
        <v>0</v>
      </c>
      <c r="M218" s="87"/>
      <c r="N218" s="87">
        <v>0</v>
      </c>
    </row>
    <row r="219" spans="2:14" ht="15.95" customHeight="1" x14ac:dyDescent="0.3">
      <c r="B219" s="22" t="s">
        <v>54</v>
      </c>
      <c r="C219" s="124"/>
      <c r="D219" s="80">
        <v>0</v>
      </c>
      <c r="E219" s="80"/>
      <c r="F219" s="87">
        <v>0</v>
      </c>
      <c r="G219" s="87"/>
      <c r="H219" s="87">
        <v>0</v>
      </c>
      <c r="I219" s="87"/>
      <c r="J219" s="87">
        <v>0</v>
      </c>
      <c r="K219" s="87"/>
      <c r="L219" s="87">
        <v>0</v>
      </c>
      <c r="M219" s="87"/>
      <c r="N219" s="87">
        <v>0</v>
      </c>
    </row>
    <row r="220" spans="2:14" ht="15.95" customHeight="1" x14ac:dyDescent="0.3">
      <c r="B220" s="22" t="s">
        <v>55</v>
      </c>
      <c r="C220" s="124"/>
      <c r="D220" s="80">
        <v>4443</v>
      </c>
      <c r="E220" s="80"/>
      <c r="F220" s="87">
        <v>1583</v>
      </c>
      <c r="G220" s="87"/>
      <c r="H220" s="87">
        <v>2860</v>
      </c>
      <c r="I220" s="87"/>
      <c r="J220" s="87">
        <v>5123</v>
      </c>
      <c r="K220" s="87"/>
      <c r="L220" s="87">
        <v>2002</v>
      </c>
      <c r="M220" s="87"/>
      <c r="N220" s="87">
        <v>3121</v>
      </c>
    </row>
    <row r="221" spans="2:14" ht="15.95" customHeight="1" x14ac:dyDescent="0.3">
      <c r="B221" s="22" t="s">
        <v>56</v>
      </c>
      <c r="C221" s="124"/>
      <c r="D221" s="80">
        <v>14049</v>
      </c>
      <c r="E221" s="80"/>
      <c r="F221" s="87">
        <v>0</v>
      </c>
      <c r="G221" s="87"/>
      <c r="H221" s="87">
        <v>14049</v>
      </c>
      <c r="I221" s="87"/>
      <c r="J221" s="87">
        <v>13986</v>
      </c>
      <c r="K221" s="87"/>
      <c r="L221" s="87">
        <v>0</v>
      </c>
      <c r="M221" s="87"/>
      <c r="N221" s="87">
        <v>13986</v>
      </c>
    </row>
    <row r="222" spans="2:14" ht="15.95" customHeight="1" x14ac:dyDescent="0.3">
      <c r="B222" s="22" t="s">
        <v>57</v>
      </c>
      <c r="C222" s="124"/>
      <c r="D222" s="80">
        <v>866193</v>
      </c>
      <c r="E222" s="80"/>
      <c r="F222" s="87">
        <v>810990</v>
      </c>
      <c r="G222" s="87"/>
      <c r="H222" s="87">
        <v>55203</v>
      </c>
      <c r="I222" s="87"/>
      <c r="J222" s="87">
        <v>825141</v>
      </c>
      <c r="K222" s="87"/>
      <c r="L222" s="87">
        <v>772871</v>
      </c>
      <c r="M222" s="87"/>
      <c r="N222" s="87">
        <v>52270</v>
      </c>
    </row>
    <row r="223" spans="2:14" ht="15.95" customHeight="1" x14ac:dyDescent="0.3">
      <c r="B223" s="22" t="s">
        <v>58</v>
      </c>
      <c r="C223" s="124"/>
      <c r="D223" s="80">
        <v>3151</v>
      </c>
      <c r="E223" s="80"/>
      <c r="F223" s="87">
        <v>1730</v>
      </c>
      <c r="G223" s="87"/>
      <c r="H223" s="87">
        <v>1421</v>
      </c>
      <c r="I223" s="87"/>
      <c r="J223" s="87">
        <v>3248</v>
      </c>
      <c r="K223" s="87"/>
      <c r="L223" s="87">
        <v>1726</v>
      </c>
      <c r="M223" s="87"/>
      <c r="N223" s="87">
        <v>1522</v>
      </c>
    </row>
    <row r="224" spans="2:14" ht="15.95" customHeight="1" x14ac:dyDescent="0.3">
      <c r="B224" s="22" t="s">
        <v>59</v>
      </c>
      <c r="C224" s="124"/>
      <c r="D224" s="80">
        <v>0</v>
      </c>
      <c r="E224" s="80"/>
      <c r="F224" s="87">
        <v>0</v>
      </c>
      <c r="G224" s="87"/>
      <c r="H224" s="87">
        <v>0</v>
      </c>
      <c r="I224" s="87"/>
      <c r="J224" s="87">
        <v>0</v>
      </c>
      <c r="K224" s="87"/>
      <c r="L224" s="87">
        <v>0</v>
      </c>
      <c r="M224" s="87"/>
      <c r="N224" s="87">
        <v>0</v>
      </c>
    </row>
    <row r="225" spans="2:14" ht="15.95" customHeight="1" x14ac:dyDescent="0.3">
      <c r="B225" s="22" t="s">
        <v>60</v>
      </c>
      <c r="C225" s="124"/>
      <c r="D225" s="80">
        <v>0</v>
      </c>
      <c r="E225" s="80"/>
      <c r="F225" s="87">
        <v>0</v>
      </c>
      <c r="G225" s="87"/>
      <c r="H225" s="87">
        <v>0</v>
      </c>
      <c r="I225" s="87"/>
      <c r="J225" s="87">
        <v>0</v>
      </c>
      <c r="K225" s="87"/>
      <c r="L225" s="87">
        <v>0</v>
      </c>
      <c r="M225" s="87"/>
      <c r="N225" s="87">
        <v>0</v>
      </c>
    </row>
    <row r="226" spans="2:14" ht="15.95" customHeight="1" x14ac:dyDescent="0.3">
      <c r="B226" s="22" t="s">
        <v>61</v>
      </c>
      <c r="C226" s="124"/>
      <c r="D226" s="80">
        <v>780</v>
      </c>
      <c r="E226" s="80"/>
      <c r="F226" s="87">
        <v>664</v>
      </c>
      <c r="G226" s="87"/>
      <c r="H226" s="87">
        <v>116</v>
      </c>
      <c r="I226" s="87"/>
      <c r="J226" s="87">
        <v>1129</v>
      </c>
      <c r="K226" s="87"/>
      <c r="L226" s="87">
        <v>1012</v>
      </c>
      <c r="M226" s="87"/>
      <c r="N226" s="87">
        <v>117</v>
      </c>
    </row>
    <row r="227" spans="2:14" ht="15.95" customHeight="1" x14ac:dyDescent="0.3">
      <c r="B227" s="22" t="s">
        <v>62</v>
      </c>
      <c r="C227" s="124"/>
      <c r="D227" s="80">
        <v>0</v>
      </c>
      <c r="E227" s="80"/>
      <c r="F227" s="87">
        <v>0</v>
      </c>
      <c r="G227" s="87"/>
      <c r="H227" s="87">
        <v>0</v>
      </c>
      <c r="I227" s="87"/>
      <c r="J227" s="87">
        <v>0</v>
      </c>
      <c r="K227" s="87"/>
      <c r="L227" s="87">
        <v>0</v>
      </c>
      <c r="M227" s="87"/>
      <c r="N227" s="87">
        <v>0</v>
      </c>
    </row>
    <row r="228" spans="2:14" ht="15.95" customHeight="1" x14ac:dyDescent="0.3">
      <c r="B228" s="22" t="s">
        <v>63</v>
      </c>
      <c r="C228" s="124"/>
      <c r="D228" s="80">
        <v>555</v>
      </c>
      <c r="E228" s="80"/>
      <c r="F228" s="87">
        <v>538</v>
      </c>
      <c r="G228" s="87"/>
      <c r="H228" s="87">
        <v>17</v>
      </c>
      <c r="I228" s="87"/>
      <c r="J228" s="87">
        <v>474</v>
      </c>
      <c r="K228" s="87"/>
      <c r="L228" s="87">
        <v>474</v>
      </c>
      <c r="M228" s="87"/>
      <c r="N228" s="87">
        <v>0</v>
      </c>
    </row>
    <row r="229" spans="2:14" ht="15.95" customHeight="1" x14ac:dyDescent="0.3">
      <c r="B229" s="22" t="s">
        <v>64</v>
      </c>
      <c r="C229" s="124"/>
      <c r="D229" s="80">
        <v>0</v>
      </c>
      <c r="E229" s="80"/>
      <c r="F229" s="87">
        <v>0</v>
      </c>
      <c r="G229" s="87"/>
      <c r="H229" s="87">
        <v>0</v>
      </c>
      <c r="I229" s="87"/>
      <c r="J229" s="87">
        <v>0</v>
      </c>
      <c r="K229" s="87"/>
      <c r="L229" s="87">
        <v>0</v>
      </c>
      <c r="M229" s="87"/>
      <c r="N229" s="87">
        <v>0</v>
      </c>
    </row>
    <row r="230" spans="2:14" ht="15.95" customHeight="1" x14ac:dyDescent="0.3">
      <c r="B230" s="22" t="s">
        <v>65</v>
      </c>
      <c r="C230" s="124"/>
      <c r="D230" s="80">
        <v>8376</v>
      </c>
      <c r="E230" s="80"/>
      <c r="F230" s="87">
        <v>5303</v>
      </c>
      <c r="G230" s="87"/>
      <c r="H230" s="87">
        <v>3073</v>
      </c>
      <c r="I230" s="87"/>
      <c r="J230" s="87">
        <v>7238</v>
      </c>
      <c r="K230" s="87"/>
      <c r="L230" s="87">
        <v>4555</v>
      </c>
      <c r="M230" s="87"/>
      <c r="N230" s="87">
        <v>2683</v>
      </c>
    </row>
    <row r="231" spans="2:14" ht="15.95" customHeight="1" x14ac:dyDescent="0.3">
      <c r="B231" s="22" t="s">
        <v>66</v>
      </c>
      <c r="C231" s="124"/>
      <c r="D231" s="80">
        <v>3685</v>
      </c>
      <c r="E231" s="80"/>
      <c r="F231" s="87">
        <v>1632</v>
      </c>
      <c r="G231" s="87"/>
      <c r="H231" s="87">
        <v>2053</v>
      </c>
      <c r="I231" s="87"/>
      <c r="J231" s="87">
        <v>3867</v>
      </c>
      <c r="K231" s="87"/>
      <c r="L231" s="87">
        <v>1658</v>
      </c>
      <c r="M231" s="87"/>
      <c r="N231" s="87">
        <v>2209</v>
      </c>
    </row>
    <row r="232" spans="2:14" ht="15.95" customHeight="1" x14ac:dyDescent="0.3">
      <c r="B232" s="22" t="s">
        <v>67</v>
      </c>
      <c r="C232" s="124"/>
      <c r="D232" s="80">
        <v>17782</v>
      </c>
      <c r="E232" s="80"/>
      <c r="F232" s="87">
        <v>17052</v>
      </c>
      <c r="G232" s="87"/>
      <c r="H232" s="87">
        <v>730</v>
      </c>
      <c r="I232" s="87"/>
      <c r="J232" s="87">
        <v>22960</v>
      </c>
      <c r="K232" s="87"/>
      <c r="L232" s="87">
        <v>21836</v>
      </c>
      <c r="M232" s="87"/>
      <c r="N232" s="87">
        <v>1124</v>
      </c>
    </row>
    <row r="233" spans="2:14" ht="15.95" customHeight="1" x14ac:dyDescent="0.3">
      <c r="B233" s="22" t="s">
        <v>68</v>
      </c>
      <c r="C233" s="124"/>
      <c r="D233" s="80">
        <v>10362</v>
      </c>
      <c r="E233" s="80"/>
      <c r="F233" s="87">
        <v>9568</v>
      </c>
      <c r="G233" s="87"/>
      <c r="H233" s="87">
        <v>794</v>
      </c>
      <c r="I233" s="87"/>
      <c r="J233" s="87">
        <v>12645</v>
      </c>
      <c r="K233" s="87"/>
      <c r="L233" s="87">
        <v>11480</v>
      </c>
      <c r="M233" s="87"/>
      <c r="N233" s="87">
        <v>1165</v>
      </c>
    </row>
    <row r="234" spans="2:14" ht="15.95" customHeight="1" x14ac:dyDescent="0.3">
      <c r="B234" s="54" t="s">
        <v>19</v>
      </c>
      <c r="C234" s="124"/>
      <c r="D234" s="79">
        <v>1311089</v>
      </c>
      <c r="E234" s="80"/>
      <c r="F234" s="79">
        <v>1279481</v>
      </c>
      <c r="G234" s="80"/>
      <c r="H234" s="79">
        <v>31608</v>
      </c>
      <c r="I234" s="80"/>
      <c r="J234" s="79">
        <v>1296557</v>
      </c>
      <c r="K234" s="80"/>
      <c r="L234" s="79">
        <v>1260261</v>
      </c>
      <c r="M234" s="80"/>
      <c r="N234" s="79">
        <v>36296</v>
      </c>
    </row>
    <row r="235" spans="2:14" ht="15.95" customHeight="1" x14ac:dyDescent="0.3">
      <c r="B235" s="22" t="s">
        <v>69</v>
      </c>
      <c r="C235" s="124"/>
      <c r="D235" s="80">
        <v>26116</v>
      </c>
      <c r="E235" s="80"/>
      <c r="F235" s="87">
        <v>25248</v>
      </c>
      <c r="G235" s="87"/>
      <c r="H235" s="87">
        <v>868</v>
      </c>
      <c r="I235" s="87"/>
      <c r="J235" s="87">
        <v>25464</v>
      </c>
      <c r="K235" s="87"/>
      <c r="L235" s="87">
        <v>24696</v>
      </c>
      <c r="M235" s="87"/>
      <c r="N235" s="87">
        <v>768</v>
      </c>
    </row>
    <row r="236" spans="2:14" ht="15.95" customHeight="1" x14ac:dyDescent="0.3">
      <c r="B236" s="22" t="s">
        <v>70</v>
      </c>
      <c r="C236" s="124"/>
      <c r="D236" s="80">
        <v>30221</v>
      </c>
      <c r="E236" s="80"/>
      <c r="F236" s="87">
        <v>29441</v>
      </c>
      <c r="G236" s="87"/>
      <c r="H236" s="87">
        <v>780</v>
      </c>
      <c r="I236" s="87"/>
      <c r="J236" s="87">
        <v>30645</v>
      </c>
      <c r="K236" s="87"/>
      <c r="L236" s="87">
        <v>29789</v>
      </c>
      <c r="M236" s="87"/>
      <c r="N236" s="87">
        <v>856</v>
      </c>
    </row>
    <row r="237" spans="2:14" ht="15.95" customHeight="1" x14ac:dyDescent="0.3">
      <c r="B237" s="22" t="s">
        <v>71</v>
      </c>
      <c r="C237" s="124"/>
      <c r="D237" s="80">
        <v>0</v>
      </c>
      <c r="E237" s="80"/>
      <c r="F237" s="87">
        <v>0</v>
      </c>
      <c r="G237" s="87"/>
      <c r="H237" s="87">
        <v>0</v>
      </c>
      <c r="I237" s="87"/>
      <c r="J237" s="87">
        <v>0</v>
      </c>
      <c r="K237" s="87"/>
      <c r="L237" s="87">
        <v>0</v>
      </c>
      <c r="M237" s="87"/>
      <c r="N237" s="87">
        <v>0</v>
      </c>
    </row>
    <row r="238" spans="2:14" ht="15.95" customHeight="1" x14ac:dyDescent="0.3">
      <c r="B238" s="22" t="s">
        <v>72</v>
      </c>
      <c r="C238" s="124"/>
      <c r="D238" s="80">
        <v>1003016</v>
      </c>
      <c r="E238" s="80"/>
      <c r="F238" s="87">
        <v>987336</v>
      </c>
      <c r="G238" s="87"/>
      <c r="H238" s="87">
        <v>15680</v>
      </c>
      <c r="I238" s="87"/>
      <c r="J238" s="87">
        <v>999360</v>
      </c>
      <c r="K238" s="87"/>
      <c r="L238" s="87">
        <v>977522</v>
      </c>
      <c r="M238" s="87"/>
      <c r="N238" s="87">
        <v>21838</v>
      </c>
    </row>
    <row r="239" spans="2:14" ht="15.95" customHeight="1" x14ac:dyDescent="0.3">
      <c r="B239" s="22" t="s">
        <v>73</v>
      </c>
      <c r="C239" s="124"/>
      <c r="D239" s="80">
        <v>4756</v>
      </c>
      <c r="E239" s="80"/>
      <c r="F239" s="87">
        <v>2946</v>
      </c>
      <c r="G239" s="87"/>
      <c r="H239" s="87">
        <v>1810</v>
      </c>
      <c r="I239" s="87"/>
      <c r="J239" s="87">
        <v>4334</v>
      </c>
      <c r="K239" s="87"/>
      <c r="L239" s="87">
        <v>2577</v>
      </c>
      <c r="M239" s="87"/>
      <c r="N239" s="87">
        <v>1757</v>
      </c>
    </row>
    <row r="240" spans="2:14" ht="15.95" customHeight="1" x14ac:dyDescent="0.3">
      <c r="B240" s="22" t="s">
        <v>74</v>
      </c>
      <c r="C240" s="124"/>
      <c r="D240" s="80">
        <v>85202</v>
      </c>
      <c r="E240" s="80"/>
      <c r="F240" s="87">
        <v>84875</v>
      </c>
      <c r="G240" s="87"/>
      <c r="H240" s="87">
        <v>327</v>
      </c>
      <c r="I240" s="87"/>
      <c r="J240" s="87">
        <v>83552</v>
      </c>
      <c r="K240" s="87"/>
      <c r="L240" s="87">
        <v>83057</v>
      </c>
      <c r="M240" s="87"/>
      <c r="N240" s="87">
        <v>495</v>
      </c>
    </row>
    <row r="241" spans="2:14" ht="15.95" customHeight="1" x14ac:dyDescent="0.3">
      <c r="B241" s="22" t="s">
        <v>75</v>
      </c>
      <c r="C241" s="124"/>
      <c r="D241" s="80">
        <v>159854</v>
      </c>
      <c r="E241" s="80"/>
      <c r="F241" s="87">
        <v>149388</v>
      </c>
      <c r="G241" s="87"/>
      <c r="H241" s="87">
        <v>10466</v>
      </c>
      <c r="I241" s="87"/>
      <c r="J241" s="87">
        <v>150896</v>
      </c>
      <c r="K241" s="87"/>
      <c r="L241" s="87">
        <v>142175</v>
      </c>
      <c r="M241" s="87"/>
      <c r="N241" s="87">
        <v>8721</v>
      </c>
    </row>
    <row r="242" spans="2:14" ht="15.95" customHeight="1" x14ac:dyDescent="0.3">
      <c r="B242" s="22" t="s">
        <v>76</v>
      </c>
      <c r="C242" s="124"/>
      <c r="D242" s="80">
        <v>281</v>
      </c>
      <c r="E242" s="80"/>
      <c r="F242" s="87">
        <v>241</v>
      </c>
      <c r="G242" s="87"/>
      <c r="H242" s="87">
        <v>40</v>
      </c>
      <c r="I242" s="87"/>
      <c r="J242" s="87">
        <v>472</v>
      </c>
      <c r="K242" s="87"/>
      <c r="L242" s="87">
        <v>439</v>
      </c>
      <c r="M242" s="87"/>
      <c r="N242" s="87">
        <v>33</v>
      </c>
    </row>
    <row r="243" spans="2:14" ht="15.95" customHeight="1" x14ac:dyDescent="0.3">
      <c r="B243" s="22" t="s">
        <v>77</v>
      </c>
      <c r="C243" s="124"/>
      <c r="D243" s="80">
        <v>0</v>
      </c>
      <c r="E243" s="80"/>
      <c r="F243" s="87">
        <v>0</v>
      </c>
      <c r="G243" s="87"/>
      <c r="H243" s="87">
        <v>0</v>
      </c>
      <c r="I243" s="87"/>
      <c r="J243" s="87">
        <v>0</v>
      </c>
      <c r="K243" s="87"/>
      <c r="L243" s="87">
        <v>0</v>
      </c>
      <c r="M243" s="87"/>
      <c r="N243" s="87">
        <v>0</v>
      </c>
    </row>
    <row r="244" spans="2:14" ht="15.95" customHeight="1" x14ac:dyDescent="0.3">
      <c r="B244" s="22" t="s">
        <v>78</v>
      </c>
      <c r="C244" s="124"/>
      <c r="D244" s="80">
        <v>0</v>
      </c>
      <c r="E244" s="80"/>
      <c r="F244" s="87">
        <v>0</v>
      </c>
      <c r="G244" s="87"/>
      <c r="H244" s="80">
        <v>0</v>
      </c>
      <c r="I244" s="80"/>
      <c r="J244" s="87">
        <v>0</v>
      </c>
      <c r="K244" s="87"/>
      <c r="L244" s="87">
        <v>0</v>
      </c>
      <c r="M244" s="87"/>
      <c r="N244" s="80">
        <v>0</v>
      </c>
    </row>
    <row r="245" spans="2:14" ht="15.95" customHeight="1" x14ac:dyDescent="0.3">
      <c r="B245" s="22" t="s">
        <v>79</v>
      </c>
      <c r="C245" s="124"/>
      <c r="D245" s="80">
        <v>1637</v>
      </c>
      <c r="E245" s="80"/>
      <c r="F245" s="87">
        <v>0</v>
      </c>
      <c r="G245" s="87"/>
      <c r="H245" s="87">
        <v>1637</v>
      </c>
      <c r="I245" s="87"/>
      <c r="J245" s="87">
        <v>1828</v>
      </c>
      <c r="K245" s="87"/>
      <c r="L245" s="87">
        <v>0</v>
      </c>
      <c r="M245" s="87"/>
      <c r="N245" s="87">
        <v>1828</v>
      </c>
    </row>
    <row r="246" spans="2:14" ht="15.95" customHeight="1" x14ac:dyDescent="0.3">
      <c r="B246" s="22" t="s">
        <v>80</v>
      </c>
      <c r="C246" s="124"/>
      <c r="D246" s="80">
        <v>6</v>
      </c>
      <c r="E246" s="80"/>
      <c r="F246" s="87">
        <v>6</v>
      </c>
      <c r="G246" s="87"/>
      <c r="H246" s="80">
        <v>0</v>
      </c>
      <c r="I246" s="80"/>
      <c r="J246" s="87">
        <v>6</v>
      </c>
      <c r="K246" s="87"/>
      <c r="L246" s="87">
        <v>6</v>
      </c>
      <c r="M246" s="87"/>
      <c r="N246" s="80">
        <v>0</v>
      </c>
    </row>
    <row r="247" spans="2:14" ht="15.95" customHeight="1" x14ac:dyDescent="0.3">
      <c r="B247" s="54" t="s">
        <v>20</v>
      </c>
      <c r="C247" s="124"/>
      <c r="D247" s="79">
        <v>240819</v>
      </c>
      <c r="E247" s="80"/>
      <c r="F247" s="79">
        <v>227060</v>
      </c>
      <c r="G247" s="80"/>
      <c r="H247" s="79">
        <v>13759</v>
      </c>
      <c r="I247" s="80"/>
      <c r="J247" s="79">
        <v>239207</v>
      </c>
      <c r="K247" s="80"/>
      <c r="L247" s="79">
        <v>222270</v>
      </c>
      <c r="M247" s="80"/>
      <c r="N247" s="79">
        <v>16937</v>
      </c>
    </row>
    <row r="248" spans="2:14" ht="15.95" customHeight="1" x14ac:dyDescent="0.3">
      <c r="B248" s="22" t="s">
        <v>81</v>
      </c>
      <c r="C248" s="124"/>
      <c r="D248" s="80">
        <v>6771</v>
      </c>
      <c r="E248" s="80"/>
      <c r="F248" s="80">
        <v>6702</v>
      </c>
      <c r="G248" s="80"/>
      <c r="H248" s="80">
        <v>69</v>
      </c>
      <c r="I248" s="80"/>
      <c r="J248" s="80">
        <v>7140</v>
      </c>
      <c r="K248" s="80"/>
      <c r="L248" s="80">
        <v>7140</v>
      </c>
      <c r="M248" s="80"/>
      <c r="N248" s="80">
        <v>0</v>
      </c>
    </row>
    <row r="249" spans="2:14" ht="15.95" customHeight="1" x14ac:dyDescent="0.3">
      <c r="B249" s="22" t="s">
        <v>82</v>
      </c>
      <c r="C249" s="124"/>
      <c r="D249" s="80">
        <v>222313</v>
      </c>
      <c r="E249" s="80"/>
      <c r="F249" s="80">
        <v>208872</v>
      </c>
      <c r="G249" s="80"/>
      <c r="H249" s="80">
        <v>13441</v>
      </c>
      <c r="I249" s="80"/>
      <c r="J249" s="80">
        <v>219784</v>
      </c>
      <c r="K249" s="80"/>
      <c r="L249" s="80">
        <v>203072</v>
      </c>
      <c r="M249" s="80"/>
      <c r="N249" s="80">
        <v>16712</v>
      </c>
    </row>
    <row r="250" spans="2:14" ht="15.95" customHeight="1" x14ac:dyDescent="0.3">
      <c r="B250" s="22" t="s">
        <v>83</v>
      </c>
      <c r="C250" s="124"/>
      <c r="D250" s="80">
        <v>7378</v>
      </c>
      <c r="E250" s="80"/>
      <c r="F250" s="80">
        <v>7160</v>
      </c>
      <c r="G250" s="80"/>
      <c r="H250" s="80">
        <v>218</v>
      </c>
      <c r="I250" s="80"/>
      <c r="J250" s="80">
        <v>7581</v>
      </c>
      <c r="K250" s="80"/>
      <c r="L250" s="80">
        <v>7468</v>
      </c>
      <c r="M250" s="80"/>
      <c r="N250" s="80">
        <v>113</v>
      </c>
    </row>
    <row r="251" spans="2:14" ht="15.95" customHeight="1" x14ac:dyDescent="0.3">
      <c r="B251" s="22" t="s">
        <v>84</v>
      </c>
      <c r="C251" s="124"/>
      <c r="D251" s="80">
        <v>4357</v>
      </c>
      <c r="E251" s="80"/>
      <c r="F251" s="87">
        <v>4326</v>
      </c>
      <c r="G251" s="87"/>
      <c r="H251" s="80">
        <v>31</v>
      </c>
      <c r="I251" s="80"/>
      <c r="J251" s="80">
        <v>4702</v>
      </c>
      <c r="K251" s="80"/>
      <c r="L251" s="87">
        <v>4590</v>
      </c>
      <c r="M251" s="87"/>
      <c r="N251" s="80">
        <v>112</v>
      </c>
    </row>
    <row r="252" spans="2:14" ht="15.95" customHeight="1" x14ac:dyDescent="0.3">
      <c r="B252" s="54" t="s">
        <v>21</v>
      </c>
      <c r="C252" s="124"/>
      <c r="D252" s="79">
        <v>104007</v>
      </c>
      <c r="E252" s="80"/>
      <c r="F252" s="79">
        <v>99086</v>
      </c>
      <c r="G252" s="80"/>
      <c r="H252" s="79">
        <v>4921</v>
      </c>
      <c r="I252" s="80"/>
      <c r="J252" s="79">
        <v>93793</v>
      </c>
      <c r="K252" s="80"/>
      <c r="L252" s="79">
        <v>92835</v>
      </c>
      <c r="M252" s="80"/>
      <c r="N252" s="79">
        <v>958</v>
      </c>
    </row>
    <row r="253" spans="2:14" ht="15.95" customHeight="1" x14ac:dyDescent="0.3">
      <c r="B253" s="22" t="s">
        <v>85</v>
      </c>
      <c r="C253" s="124"/>
      <c r="D253" s="80">
        <v>104007</v>
      </c>
      <c r="E253" s="80"/>
      <c r="F253" s="87">
        <v>99086</v>
      </c>
      <c r="G253" s="87"/>
      <c r="H253" s="87">
        <v>4921</v>
      </c>
      <c r="I253" s="87"/>
      <c r="J253" s="80">
        <v>93793</v>
      </c>
      <c r="K253" s="80"/>
      <c r="L253" s="87">
        <v>92835</v>
      </c>
      <c r="M253" s="87"/>
      <c r="N253" s="87">
        <v>958</v>
      </c>
    </row>
    <row r="254" spans="2:14" ht="15.95" customHeight="1" x14ac:dyDescent="0.3">
      <c r="B254" s="54" t="s">
        <v>22</v>
      </c>
      <c r="C254" s="124"/>
      <c r="D254" s="79">
        <v>138923</v>
      </c>
      <c r="E254" s="80"/>
      <c r="F254" s="79">
        <v>134049</v>
      </c>
      <c r="G254" s="80"/>
      <c r="H254" s="79">
        <v>4874</v>
      </c>
      <c r="I254" s="80"/>
      <c r="J254" s="79">
        <v>134077</v>
      </c>
      <c r="K254" s="80"/>
      <c r="L254" s="79">
        <v>128380</v>
      </c>
      <c r="M254" s="80"/>
      <c r="N254" s="79">
        <v>5697</v>
      </c>
    </row>
    <row r="255" spans="2:14" ht="15.95" customHeight="1" x14ac:dyDescent="0.3">
      <c r="B255" s="22" t="s">
        <v>86</v>
      </c>
      <c r="C255" s="124"/>
      <c r="D255" s="80">
        <v>8962</v>
      </c>
      <c r="E255" s="80"/>
      <c r="F255" s="87">
        <v>8962</v>
      </c>
      <c r="G255" s="87"/>
      <c r="H255" s="80">
        <v>0</v>
      </c>
      <c r="I255" s="80"/>
      <c r="J255" s="80">
        <v>8878</v>
      </c>
      <c r="K255" s="80"/>
      <c r="L255" s="87">
        <v>8878</v>
      </c>
      <c r="M255" s="87"/>
      <c r="N255" s="80">
        <v>0</v>
      </c>
    </row>
    <row r="256" spans="2:14" ht="15.95" customHeight="1" x14ac:dyDescent="0.3">
      <c r="B256" s="22" t="s">
        <v>87</v>
      </c>
      <c r="C256" s="124"/>
      <c r="D256" s="80">
        <v>129961</v>
      </c>
      <c r="E256" s="80"/>
      <c r="F256" s="87">
        <v>125087</v>
      </c>
      <c r="G256" s="87"/>
      <c r="H256" s="80">
        <v>4874</v>
      </c>
      <c r="I256" s="80"/>
      <c r="J256" s="80">
        <v>125199</v>
      </c>
      <c r="K256" s="80"/>
      <c r="L256" s="87">
        <v>119502</v>
      </c>
      <c r="M256" s="87"/>
      <c r="N256" s="80">
        <v>5697</v>
      </c>
    </row>
    <row r="257" spans="2:14" ht="15.95" customHeight="1" x14ac:dyDescent="0.3">
      <c r="B257" s="73" t="s">
        <v>88</v>
      </c>
      <c r="C257" s="124"/>
      <c r="D257" s="85">
        <v>9116412</v>
      </c>
      <c r="E257" s="80"/>
      <c r="F257" s="85">
        <v>8510600</v>
      </c>
      <c r="G257" s="80"/>
      <c r="H257" s="85">
        <v>605812</v>
      </c>
      <c r="I257" s="80"/>
      <c r="J257" s="85">
        <v>9178465</v>
      </c>
      <c r="K257" s="80"/>
      <c r="L257" s="85">
        <v>8526868</v>
      </c>
      <c r="M257" s="80"/>
      <c r="N257" s="85">
        <v>651597</v>
      </c>
    </row>
    <row r="258" spans="2:14" s="127" customFormat="1" ht="3" customHeight="1" x14ac:dyDescent="0.3">
      <c r="B258" s="124"/>
      <c r="C258" s="124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</row>
    <row r="259" spans="2:14" ht="15.95" customHeight="1" x14ac:dyDescent="0.3">
      <c r="B259" s="54" t="s">
        <v>24</v>
      </c>
      <c r="C259" s="124"/>
      <c r="D259" s="79">
        <v>568952</v>
      </c>
      <c r="E259" s="80"/>
      <c r="F259" s="79">
        <v>488514</v>
      </c>
      <c r="G259" s="80"/>
      <c r="H259" s="79">
        <v>80438</v>
      </c>
      <c r="I259" s="80"/>
      <c r="J259" s="79">
        <v>572938</v>
      </c>
      <c r="K259" s="80"/>
      <c r="L259" s="79">
        <v>489633</v>
      </c>
      <c r="M259" s="80"/>
      <c r="N259" s="79">
        <v>83305</v>
      </c>
    </row>
    <row r="260" spans="2:14" ht="15.95" customHeight="1" x14ac:dyDescent="0.3">
      <c r="B260" s="22" t="s">
        <v>89</v>
      </c>
      <c r="C260" s="124"/>
      <c r="D260" s="80">
        <v>568952</v>
      </c>
      <c r="E260" s="80"/>
      <c r="F260" s="87">
        <v>488514</v>
      </c>
      <c r="G260" s="87"/>
      <c r="H260" s="80">
        <v>80438</v>
      </c>
      <c r="I260" s="80"/>
      <c r="J260" s="80">
        <v>572938</v>
      </c>
      <c r="K260" s="80"/>
      <c r="L260" s="87">
        <v>489633</v>
      </c>
      <c r="M260" s="87"/>
      <c r="N260" s="80">
        <v>83305</v>
      </c>
    </row>
    <row r="261" spans="2:14" ht="15.95" customHeight="1" x14ac:dyDescent="0.3">
      <c r="B261" s="54" t="s">
        <v>25</v>
      </c>
      <c r="C261" s="124"/>
      <c r="D261" s="79">
        <v>2375879</v>
      </c>
      <c r="E261" s="80"/>
      <c r="F261" s="79">
        <v>2145965</v>
      </c>
      <c r="G261" s="80"/>
      <c r="H261" s="79">
        <v>229914</v>
      </c>
      <c r="I261" s="80"/>
      <c r="J261" s="79">
        <v>2372454</v>
      </c>
      <c r="K261" s="80"/>
      <c r="L261" s="79">
        <v>2134709</v>
      </c>
      <c r="M261" s="80"/>
      <c r="N261" s="79">
        <v>237745</v>
      </c>
    </row>
    <row r="262" spans="2:14" ht="15.95" customHeight="1" x14ac:dyDescent="0.3">
      <c r="B262" s="22" t="s">
        <v>90</v>
      </c>
      <c r="C262" s="124"/>
      <c r="D262" s="80">
        <v>148540</v>
      </c>
      <c r="E262" s="80"/>
      <c r="F262" s="87">
        <v>130029</v>
      </c>
      <c r="G262" s="87"/>
      <c r="H262" s="80">
        <v>18511</v>
      </c>
      <c r="I262" s="80"/>
      <c r="J262" s="80">
        <v>149611</v>
      </c>
      <c r="K262" s="80"/>
      <c r="L262" s="87">
        <v>133502</v>
      </c>
      <c r="M262" s="87"/>
      <c r="N262" s="80">
        <v>16109</v>
      </c>
    </row>
    <row r="263" spans="2:14" ht="15.95" customHeight="1" x14ac:dyDescent="0.3">
      <c r="B263" s="22" t="s">
        <v>91</v>
      </c>
      <c r="C263" s="124"/>
      <c r="D263" s="80">
        <v>18035</v>
      </c>
      <c r="E263" s="80"/>
      <c r="F263" s="87">
        <v>18035</v>
      </c>
      <c r="G263" s="87"/>
      <c r="H263" s="80">
        <v>0</v>
      </c>
      <c r="I263" s="80"/>
      <c r="J263" s="80">
        <v>18669</v>
      </c>
      <c r="K263" s="80"/>
      <c r="L263" s="87">
        <v>18669</v>
      </c>
      <c r="M263" s="87"/>
      <c r="N263" s="80">
        <v>0</v>
      </c>
    </row>
    <row r="264" spans="2:14" ht="15.95" customHeight="1" x14ac:dyDescent="0.3">
      <c r="B264" s="22" t="s">
        <v>92</v>
      </c>
      <c r="C264" s="124"/>
      <c r="D264" s="80">
        <v>1771525</v>
      </c>
      <c r="E264" s="80"/>
      <c r="F264" s="87">
        <v>1663866</v>
      </c>
      <c r="G264" s="87"/>
      <c r="H264" s="80">
        <v>107659</v>
      </c>
      <c r="I264" s="80"/>
      <c r="J264" s="80">
        <v>1774300</v>
      </c>
      <c r="K264" s="80"/>
      <c r="L264" s="87">
        <v>1661070</v>
      </c>
      <c r="M264" s="87"/>
      <c r="N264" s="80">
        <v>113230</v>
      </c>
    </row>
    <row r="265" spans="2:14" ht="15.95" customHeight="1" x14ac:dyDescent="0.3">
      <c r="B265" s="22" t="s">
        <v>93</v>
      </c>
      <c r="C265" s="124"/>
      <c r="D265" s="80">
        <v>1412</v>
      </c>
      <c r="E265" s="80"/>
      <c r="F265" s="87">
        <v>1194</v>
      </c>
      <c r="G265" s="87"/>
      <c r="H265" s="80">
        <v>218</v>
      </c>
      <c r="I265" s="80"/>
      <c r="J265" s="80">
        <v>1284</v>
      </c>
      <c r="K265" s="80"/>
      <c r="L265" s="87">
        <v>1094</v>
      </c>
      <c r="M265" s="87"/>
      <c r="N265" s="80">
        <v>190</v>
      </c>
    </row>
    <row r="266" spans="2:14" ht="15.95" customHeight="1" x14ac:dyDescent="0.3">
      <c r="B266" s="22" t="s">
        <v>94</v>
      </c>
      <c r="C266" s="124"/>
      <c r="D266" s="80">
        <v>1625</v>
      </c>
      <c r="E266" s="80"/>
      <c r="F266" s="87">
        <v>1384</v>
      </c>
      <c r="G266" s="87"/>
      <c r="H266" s="80">
        <v>241</v>
      </c>
      <c r="I266" s="80"/>
      <c r="J266" s="80">
        <v>1397</v>
      </c>
      <c r="K266" s="80"/>
      <c r="L266" s="87">
        <v>1246</v>
      </c>
      <c r="M266" s="87"/>
      <c r="N266" s="80">
        <v>151</v>
      </c>
    </row>
    <row r="267" spans="2:14" ht="15.95" customHeight="1" x14ac:dyDescent="0.3">
      <c r="B267" s="22" t="s">
        <v>95</v>
      </c>
      <c r="C267" s="124"/>
      <c r="D267" s="80">
        <v>6465</v>
      </c>
      <c r="E267" s="80"/>
      <c r="F267" s="87">
        <v>6465</v>
      </c>
      <c r="G267" s="87"/>
      <c r="H267" s="80">
        <v>0</v>
      </c>
      <c r="I267" s="80"/>
      <c r="J267" s="80">
        <v>6607</v>
      </c>
      <c r="K267" s="80"/>
      <c r="L267" s="87">
        <v>6607</v>
      </c>
      <c r="M267" s="87"/>
      <c r="N267" s="80">
        <v>0</v>
      </c>
    </row>
    <row r="268" spans="2:14" ht="15.95" customHeight="1" x14ac:dyDescent="0.3">
      <c r="B268" s="22" t="s">
        <v>96</v>
      </c>
      <c r="C268" s="124"/>
      <c r="D268" s="80">
        <v>421373</v>
      </c>
      <c r="E268" s="80"/>
      <c r="F268" s="87">
        <v>318195</v>
      </c>
      <c r="G268" s="87"/>
      <c r="H268" s="80">
        <v>103178</v>
      </c>
      <c r="I268" s="80"/>
      <c r="J268" s="80">
        <v>413680</v>
      </c>
      <c r="K268" s="80"/>
      <c r="L268" s="87">
        <v>305686</v>
      </c>
      <c r="M268" s="87"/>
      <c r="N268" s="80">
        <v>107994</v>
      </c>
    </row>
    <row r="269" spans="2:14" ht="15.95" customHeight="1" x14ac:dyDescent="0.3">
      <c r="B269" s="22" t="s">
        <v>97</v>
      </c>
      <c r="C269" s="124"/>
      <c r="D269" s="80">
        <v>5745</v>
      </c>
      <c r="E269" s="80"/>
      <c r="F269" s="87">
        <v>5638</v>
      </c>
      <c r="G269" s="87"/>
      <c r="H269" s="80">
        <v>107</v>
      </c>
      <c r="I269" s="80"/>
      <c r="J269" s="80">
        <v>5828</v>
      </c>
      <c r="K269" s="80"/>
      <c r="L269" s="87">
        <v>5757</v>
      </c>
      <c r="M269" s="87"/>
      <c r="N269" s="80">
        <v>71</v>
      </c>
    </row>
    <row r="270" spans="2:14" ht="15.95" customHeight="1" x14ac:dyDescent="0.3">
      <c r="B270" s="22" t="s">
        <v>98</v>
      </c>
      <c r="C270" s="124"/>
      <c r="D270" s="80">
        <v>1159</v>
      </c>
      <c r="E270" s="80"/>
      <c r="F270" s="87">
        <v>1159</v>
      </c>
      <c r="G270" s="87"/>
      <c r="H270" s="80">
        <v>0</v>
      </c>
      <c r="I270" s="80"/>
      <c r="J270" s="80">
        <v>1078</v>
      </c>
      <c r="K270" s="80"/>
      <c r="L270" s="87">
        <v>1078</v>
      </c>
      <c r="M270" s="87"/>
      <c r="N270" s="80">
        <v>0</v>
      </c>
    </row>
    <row r="271" spans="2:14" ht="15.95" customHeight="1" x14ac:dyDescent="0.3">
      <c r="B271" s="54" t="s">
        <v>26</v>
      </c>
      <c r="C271" s="124"/>
      <c r="D271" s="79">
        <v>1626134</v>
      </c>
      <c r="E271" s="80"/>
      <c r="F271" s="79">
        <v>1567872</v>
      </c>
      <c r="G271" s="80"/>
      <c r="H271" s="79">
        <v>58262</v>
      </c>
      <c r="I271" s="80"/>
      <c r="J271" s="79">
        <v>1643868</v>
      </c>
      <c r="K271" s="80"/>
      <c r="L271" s="79">
        <v>1566628</v>
      </c>
      <c r="M271" s="80"/>
      <c r="N271" s="79">
        <v>77240</v>
      </c>
    </row>
    <row r="272" spans="2:14" ht="15.95" customHeight="1" x14ac:dyDescent="0.3">
      <c r="B272" s="22" t="s">
        <v>99</v>
      </c>
      <c r="C272" s="124"/>
      <c r="D272" s="80">
        <v>137986</v>
      </c>
      <c r="E272" s="80"/>
      <c r="F272" s="87">
        <v>131529</v>
      </c>
      <c r="G272" s="87"/>
      <c r="H272" s="80">
        <v>6457</v>
      </c>
      <c r="I272" s="80"/>
      <c r="J272" s="80">
        <v>140153</v>
      </c>
      <c r="K272" s="80"/>
      <c r="L272" s="87">
        <v>133331</v>
      </c>
      <c r="M272" s="87"/>
      <c r="N272" s="80">
        <v>6822</v>
      </c>
    </row>
    <row r="273" spans="2:14" ht="15.95" customHeight="1" x14ac:dyDescent="0.3">
      <c r="B273" s="22" t="s">
        <v>100</v>
      </c>
      <c r="C273" s="124"/>
      <c r="D273" s="80">
        <v>1488148</v>
      </c>
      <c r="E273" s="80"/>
      <c r="F273" s="87">
        <v>1436343</v>
      </c>
      <c r="G273" s="87"/>
      <c r="H273" s="80">
        <v>51805</v>
      </c>
      <c r="I273" s="80"/>
      <c r="J273" s="80">
        <v>1503715</v>
      </c>
      <c r="K273" s="80"/>
      <c r="L273" s="87">
        <v>1433297</v>
      </c>
      <c r="M273" s="87"/>
      <c r="N273" s="80">
        <v>70418</v>
      </c>
    </row>
    <row r="274" spans="2:14" ht="15.95" customHeight="1" x14ac:dyDescent="0.3">
      <c r="B274" s="54" t="s">
        <v>27</v>
      </c>
      <c r="C274" s="124"/>
      <c r="D274" s="79">
        <v>483046</v>
      </c>
      <c r="E274" s="80"/>
      <c r="F274" s="79">
        <v>470132</v>
      </c>
      <c r="G274" s="80"/>
      <c r="H274" s="79">
        <v>12914</v>
      </c>
      <c r="I274" s="80"/>
      <c r="J274" s="79">
        <v>486619</v>
      </c>
      <c r="K274" s="80"/>
      <c r="L274" s="79">
        <v>475976</v>
      </c>
      <c r="M274" s="80"/>
      <c r="N274" s="79">
        <v>10643</v>
      </c>
    </row>
    <row r="275" spans="2:14" ht="15.95" customHeight="1" x14ac:dyDescent="0.3">
      <c r="B275" s="22" t="s">
        <v>101</v>
      </c>
      <c r="C275" s="124"/>
      <c r="D275" s="80">
        <v>0</v>
      </c>
      <c r="E275" s="80"/>
      <c r="F275" s="87">
        <v>0</v>
      </c>
      <c r="G275" s="87"/>
      <c r="H275" s="80">
        <v>0</v>
      </c>
      <c r="I275" s="80"/>
      <c r="J275" s="80">
        <v>0</v>
      </c>
      <c r="K275" s="80"/>
      <c r="L275" s="87">
        <v>0</v>
      </c>
      <c r="M275" s="87"/>
      <c r="N275" s="80">
        <v>0</v>
      </c>
    </row>
    <row r="276" spans="2:14" ht="15.95" customHeight="1" x14ac:dyDescent="0.3">
      <c r="B276" s="22" t="s">
        <v>102</v>
      </c>
      <c r="C276" s="124"/>
      <c r="D276" s="80">
        <v>400723</v>
      </c>
      <c r="E276" s="80"/>
      <c r="F276" s="87">
        <v>388528</v>
      </c>
      <c r="G276" s="87"/>
      <c r="H276" s="80">
        <v>12195</v>
      </c>
      <c r="I276" s="80"/>
      <c r="J276" s="80">
        <v>407034</v>
      </c>
      <c r="K276" s="80"/>
      <c r="L276" s="87">
        <v>397339</v>
      </c>
      <c r="M276" s="87"/>
      <c r="N276" s="80">
        <v>9695</v>
      </c>
    </row>
    <row r="277" spans="2:14" ht="15.95" customHeight="1" x14ac:dyDescent="0.3">
      <c r="B277" s="22" t="s">
        <v>103</v>
      </c>
      <c r="C277" s="124"/>
      <c r="D277" s="80">
        <v>82323</v>
      </c>
      <c r="E277" s="80"/>
      <c r="F277" s="87">
        <v>81604</v>
      </c>
      <c r="G277" s="87"/>
      <c r="H277" s="87">
        <v>719</v>
      </c>
      <c r="I277" s="87"/>
      <c r="J277" s="80">
        <v>79585</v>
      </c>
      <c r="K277" s="80"/>
      <c r="L277" s="87">
        <v>78637</v>
      </c>
      <c r="M277" s="87"/>
      <c r="N277" s="87">
        <v>948</v>
      </c>
    </row>
    <row r="278" spans="2:14" ht="15.95" customHeight="1" x14ac:dyDescent="0.3">
      <c r="B278" s="54" t="s">
        <v>28</v>
      </c>
      <c r="C278" s="124"/>
      <c r="D278" s="79">
        <v>408901</v>
      </c>
      <c r="E278" s="80"/>
      <c r="F278" s="79">
        <v>392859</v>
      </c>
      <c r="G278" s="80"/>
      <c r="H278" s="79">
        <v>16042</v>
      </c>
      <c r="I278" s="80"/>
      <c r="J278" s="79">
        <v>423275</v>
      </c>
      <c r="K278" s="80"/>
      <c r="L278" s="79">
        <v>398388</v>
      </c>
      <c r="M278" s="80"/>
      <c r="N278" s="79">
        <v>24887</v>
      </c>
    </row>
    <row r="279" spans="2:14" ht="15.95" customHeight="1" x14ac:dyDescent="0.3">
      <c r="B279" s="22" t="s">
        <v>104</v>
      </c>
      <c r="C279" s="124"/>
      <c r="D279" s="80">
        <v>370102</v>
      </c>
      <c r="E279" s="80"/>
      <c r="F279" s="87">
        <v>355743</v>
      </c>
      <c r="G279" s="87"/>
      <c r="H279" s="80">
        <v>14359</v>
      </c>
      <c r="I279" s="80"/>
      <c r="J279" s="80">
        <v>382606</v>
      </c>
      <c r="K279" s="80"/>
      <c r="L279" s="87">
        <v>359381</v>
      </c>
      <c r="M279" s="87"/>
      <c r="N279" s="80">
        <v>23225</v>
      </c>
    </row>
    <row r="280" spans="2:14" ht="15.95" customHeight="1" x14ac:dyDescent="0.3">
      <c r="B280" s="22" t="s">
        <v>105</v>
      </c>
      <c r="C280" s="124"/>
      <c r="D280" s="80">
        <v>38799</v>
      </c>
      <c r="E280" s="80"/>
      <c r="F280" s="87">
        <v>37116</v>
      </c>
      <c r="G280" s="87"/>
      <c r="H280" s="87">
        <v>1683</v>
      </c>
      <c r="I280" s="87"/>
      <c r="J280" s="80">
        <v>40669</v>
      </c>
      <c r="K280" s="80"/>
      <c r="L280" s="87">
        <v>39007</v>
      </c>
      <c r="M280" s="87"/>
      <c r="N280" s="87">
        <v>1662</v>
      </c>
    </row>
    <row r="281" spans="2:14" ht="15.95" customHeight="1" x14ac:dyDescent="0.3">
      <c r="B281" s="54" t="s">
        <v>29</v>
      </c>
      <c r="C281" s="124"/>
      <c r="D281" s="79">
        <v>2479045</v>
      </c>
      <c r="E281" s="80"/>
      <c r="F281" s="79">
        <v>2359454</v>
      </c>
      <c r="G281" s="80"/>
      <c r="H281" s="79">
        <v>119591</v>
      </c>
      <c r="I281" s="80"/>
      <c r="J281" s="79">
        <v>2499568</v>
      </c>
      <c r="K281" s="80"/>
      <c r="L281" s="79">
        <v>2371952</v>
      </c>
      <c r="M281" s="80"/>
      <c r="N281" s="79">
        <v>127616</v>
      </c>
    </row>
    <row r="282" spans="2:14" ht="15.95" customHeight="1" x14ac:dyDescent="0.3">
      <c r="B282" s="22" t="s">
        <v>106</v>
      </c>
      <c r="C282" s="124"/>
      <c r="D282" s="80">
        <v>56994</v>
      </c>
      <c r="E282" s="80"/>
      <c r="F282" s="87">
        <v>53997</v>
      </c>
      <c r="G282" s="87"/>
      <c r="H282" s="80">
        <v>2997</v>
      </c>
      <c r="I282" s="80"/>
      <c r="J282" s="80">
        <v>55302</v>
      </c>
      <c r="K282" s="80"/>
      <c r="L282" s="87">
        <v>51965</v>
      </c>
      <c r="M282" s="87"/>
      <c r="N282" s="80">
        <v>3337</v>
      </c>
    </row>
    <row r="283" spans="2:14" ht="15.95" customHeight="1" x14ac:dyDescent="0.3">
      <c r="B283" s="22" t="s">
        <v>107</v>
      </c>
      <c r="C283" s="124"/>
      <c r="D283" s="80">
        <v>2323909</v>
      </c>
      <c r="E283" s="80"/>
      <c r="F283" s="87">
        <v>2212175</v>
      </c>
      <c r="G283" s="87"/>
      <c r="H283" s="80">
        <v>111734</v>
      </c>
      <c r="I283" s="80"/>
      <c r="J283" s="80">
        <v>2343255</v>
      </c>
      <c r="K283" s="80"/>
      <c r="L283" s="87">
        <v>2223565</v>
      </c>
      <c r="M283" s="87"/>
      <c r="N283" s="80">
        <v>119690</v>
      </c>
    </row>
    <row r="284" spans="2:14" ht="15.95" customHeight="1" x14ac:dyDescent="0.3">
      <c r="B284" s="22" t="s">
        <v>108</v>
      </c>
      <c r="C284" s="124"/>
      <c r="D284" s="80">
        <v>98142</v>
      </c>
      <c r="E284" s="80"/>
      <c r="F284" s="87">
        <v>93282</v>
      </c>
      <c r="G284" s="87"/>
      <c r="H284" s="80">
        <v>4860</v>
      </c>
      <c r="I284" s="80"/>
      <c r="J284" s="80">
        <v>101011</v>
      </c>
      <c r="K284" s="80"/>
      <c r="L284" s="87">
        <v>96422</v>
      </c>
      <c r="M284" s="87"/>
      <c r="N284" s="80">
        <v>4589</v>
      </c>
    </row>
    <row r="285" spans="2:14" ht="15.95" customHeight="1" x14ac:dyDescent="0.3">
      <c r="B285" s="54" t="s">
        <v>30</v>
      </c>
      <c r="C285" s="124"/>
      <c r="D285" s="79">
        <v>294479</v>
      </c>
      <c r="E285" s="80"/>
      <c r="F285" s="79">
        <v>276505</v>
      </c>
      <c r="G285" s="80"/>
      <c r="H285" s="79">
        <v>17974</v>
      </c>
      <c r="I285" s="80"/>
      <c r="J285" s="79">
        <v>301921</v>
      </c>
      <c r="K285" s="80"/>
      <c r="L285" s="79">
        <v>285475</v>
      </c>
      <c r="M285" s="80"/>
      <c r="N285" s="79">
        <v>16446</v>
      </c>
    </row>
    <row r="286" spans="2:14" ht="15.95" customHeight="1" x14ac:dyDescent="0.3">
      <c r="B286" s="22" t="s">
        <v>109</v>
      </c>
      <c r="C286" s="124"/>
      <c r="D286" s="80">
        <v>1148</v>
      </c>
      <c r="E286" s="80"/>
      <c r="F286" s="87">
        <v>1036</v>
      </c>
      <c r="G286" s="87"/>
      <c r="H286" s="80">
        <v>112</v>
      </c>
      <c r="I286" s="80"/>
      <c r="J286" s="80">
        <v>1556</v>
      </c>
      <c r="K286" s="80"/>
      <c r="L286" s="87">
        <v>1522</v>
      </c>
      <c r="M286" s="87"/>
      <c r="N286" s="80">
        <v>34</v>
      </c>
    </row>
    <row r="287" spans="2:14" ht="15.95" customHeight="1" x14ac:dyDescent="0.3">
      <c r="B287" s="22" t="s">
        <v>110</v>
      </c>
      <c r="C287" s="124"/>
      <c r="D287" s="80">
        <v>293331</v>
      </c>
      <c r="E287" s="80"/>
      <c r="F287" s="87">
        <v>275469</v>
      </c>
      <c r="G287" s="87"/>
      <c r="H287" s="80">
        <v>17862</v>
      </c>
      <c r="I287" s="80"/>
      <c r="J287" s="80">
        <v>300365</v>
      </c>
      <c r="K287" s="80"/>
      <c r="L287" s="87">
        <v>283953</v>
      </c>
      <c r="M287" s="87"/>
      <c r="N287" s="80">
        <v>16412</v>
      </c>
    </row>
    <row r="288" spans="2:14" ht="15.95" customHeight="1" x14ac:dyDescent="0.3">
      <c r="B288" s="54" t="s">
        <v>31</v>
      </c>
      <c r="C288" s="124"/>
      <c r="D288" s="79">
        <v>575024</v>
      </c>
      <c r="E288" s="80"/>
      <c r="F288" s="79">
        <v>529155</v>
      </c>
      <c r="G288" s="80"/>
      <c r="H288" s="79">
        <v>45869</v>
      </c>
      <c r="I288" s="80"/>
      <c r="J288" s="79">
        <v>574151</v>
      </c>
      <c r="K288" s="80"/>
      <c r="L288" s="79">
        <v>520527</v>
      </c>
      <c r="M288" s="80"/>
      <c r="N288" s="79">
        <v>53624</v>
      </c>
    </row>
    <row r="289" spans="2:14" ht="15.95" customHeight="1" x14ac:dyDescent="0.3">
      <c r="B289" s="22" t="s">
        <v>111</v>
      </c>
      <c r="C289" s="124"/>
      <c r="D289" s="80">
        <v>575024</v>
      </c>
      <c r="E289" s="80"/>
      <c r="F289" s="87">
        <v>529155</v>
      </c>
      <c r="G289" s="87"/>
      <c r="H289" s="80">
        <v>45869</v>
      </c>
      <c r="I289" s="80"/>
      <c r="J289" s="80">
        <v>574151</v>
      </c>
      <c r="K289" s="80"/>
      <c r="L289" s="88">
        <v>520527</v>
      </c>
      <c r="M289" s="135"/>
      <c r="N289" s="88">
        <v>53624</v>
      </c>
    </row>
    <row r="290" spans="2:14" ht="15.95" customHeight="1" x14ac:dyDescent="0.3">
      <c r="B290" s="54" t="s">
        <v>32</v>
      </c>
      <c r="C290" s="124"/>
      <c r="D290" s="79">
        <v>304952</v>
      </c>
      <c r="E290" s="80"/>
      <c r="F290" s="79">
        <v>280144</v>
      </c>
      <c r="G290" s="80"/>
      <c r="H290" s="79">
        <v>24808</v>
      </c>
      <c r="I290" s="80"/>
      <c r="J290" s="79">
        <v>303671</v>
      </c>
      <c r="K290" s="80"/>
      <c r="L290" s="79">
        <v>283580</v>
      </c>
      <c r="M290" s="80"/>
      <c r="N290" s="79">
        <v>20091</v>
      </c>
    </row>
    <row r="291" spans="2:14" ht="15.95" customHeight="1" x14ac:dyDescent="0.3">
      <c r="B291" s="22" t="s">
        <v>112</v>
      </c>
      <c r="C291" s="124"/>
      <c r="D291" s="80">
        <v>304952</v>
      </c>
      <c r="E291" s="80"/>
      <c r="F291" s="87">
        <v>280144</v>
      </c>
      <c r="G291" s="87"/>
      <c r="H291" s="80">
        <v>24808</v>
      </c>
      <c r="I291" s="80"/>
      <c r="J291" s="87">
        <v>303671</v>
      </c>
      <c r="K291" s="87"/>
      <c r="L291" s="87">
        <v>283580</v>
      </c>
      <c r="M291" s="87"/>
      <c r="N291" s="80">
        <v>20091</v>
      </c>
    </row>
    <row r="292" spans="2:14" ht="3.95" customHeight="1" x14ac:dyDescent="0.3">
      <c r="B292" s="172"/>
      <c r="C292" s="172"/>
      <c r="D292" s="172"/>
      <c r="E292" s="172"/>
      <c r="F292" s="172"/>
      <c r="G292" s="172"/>
      <c r="H292" s="172"/>
      <c r="I292" s="172"/>
      <c r="J292" s="172"/>
      <c r="K292" s="172"/>
      <c r="L292" s="172"/>
      <c r="M292" s="172"/>
      <c r="N292" s="172"/>
    </row>
    <row r="293" spans="2:14" ht="3.95" customHeight="1" x14ac:dyDescent="0.3">
      <c r="B293" s="22"/>
      <c r="C293" s="124"/>
      <c r="D293" s="10"/>
      <c r="E293" s="10"/>
      <c r="F293" s="10"/>
      <c r="G293" s="10"/>
      <c r="H293" s="10"/>
      <c r="I293" s="10"/>
      <c r="J293" s="10"/>
      <c r="K293" s="10"/>
      <c r="L293" s="9"/>
      <c r="M293" s="9"/>
      <c r="N293" s="9"/>
    </row>
    <row r="294" spans="2:14" s="23" customFormat="1" ht="15.95" customHeight="1" x14ac:dyDescent="0.25">
      <c r="B294" s="17" t="s">
        <v>47</v>
      </c>
      <c r="C294" s="117"/>
      <c r="D294" s="19"/>
      <c r="E294" s="119"/>
      <c r="F294" s="19"/>
      <c r="G294" s="119"/>
      <c r="H294" s="19">
        <v>0</v>
      </c>
      <c r="I294" s="119"/>
      <c r="J294" s="19">
        <v>0</v>
      </c>
      <c r="K294" s="119"/>
      <c r="L294" s="19">
        <v>0</v>
      </c>
      <c r="M294" s="119"/>
      <c r="N294" s="19"/>
    </row>
    <row r="295" spans="2:14" s="23" customFormat="1" ht="15.95" customHeight="1" x14ac:dyDescent="0.25">
      <c r="B295" s="17" t="s">
        <v>11</v>
      </c>
      <c r="C295" s="117"/>
      <c r="D295" s="19"/>
      <c r="E295" s="119"/>
      <c r="F295" s="19"/>
      <c r="G295" s="119"/>
      <c r="H295" s="19"/>
      <c r="I295" s="119"/>
      <c r="J295" s="19"/>
      <c r="K295" s="119"/>
      <c r="L295" s="19"/>
      <c r="M295" s="119"/>
      <c r="N295" s="19"/>
    </row>
    <row r="296" spans="2:14" s="23" customFormat="1" ht="15.95" customHeight="1" x14ac:dyDescent="0.25">
      <c r="B296" s="20"/>
      <c r="C296" s="117"/>
      <c r="D296" s="19"/>
      <c r="E296" s="119"/>
      <c r="F296" s="19"/>
      <c r="G296" s="119"/>
      <c r="H296" s="19"/>
      <c r="I296" s="119"/>
      <c r="J296" s="19"/>
      <c r="K296" s="119"/>
      <c r="L296" s="19"/>
      <c r="M296" s="119"/>
      <c r="N296" s="19"/>
    </row>
    <row r="297" spans="2:14" s="23" customFormat="1" ht="15.95" customHeight="1" x14ac:dyDescent="0.25">
      <c r="B297" s="56"/>
      <c r="C297" s="117"/>
      <c r="D297" s="19"/>
      <c r="E297" s="119"/>
      <c r="F297" s="19"/>
      <c r="G297" s="119"/>
      <c r="H297" s="19"/>
      <c r="I297" s="119"/>
      <c r="J297" s="19"/>
      <c r="K297" s="119"/>
      <c r="L297" s="19"/>
      <c r="M297" s="119"/>
      <c r="N297" s="19"/>
    </row>
    <row r="298" spans="2:14" s="23" customFormat="1" ht="15.95" customHeight="1" x14ac:dyDescent="0.25">
      <c r="B298" s="17"/>
      <c r="C298" s="117"/>
      <c r="D298" s="19"/>
      <c r="E298" s="119"/>
      <c r="F298" s="19"/>
      <c r="G298" s="119"/>
      <c r="H298" s="19"/>
      <c r="I298" s="119"/>
      <c r="J298" s="19"/>
      <c r="K298" s="119"/>
      <c r="L298" s="19"/>
      <c r="M298" s="119"/>
      <c r="N298" s="19"/>
    </row>
    <row r="299" spans="2:14" s="23" customFormat="1" ht="21.95" customHeight="1" x14ac:dyDescent="0.25">
      <c r="B299" s="57"/>
      <c r="C299" s="130"/>
      <c r="D299" s="57"/>
      <c r="E299" s="130"/>
      <c r="F299" s="57"/>
      <c r="G299" s="130"/>
      <c r="H299" s="57"/>
      <c r="I299" s="130"/>
      <c r="J299" s="57"/>
      <c r="K299" s="130"/>
      <c r="L299" s="57"/>
      <c r="M299" s="130"/>
      <c r="N299" s="57"/>
    </row>
    <row r="300" spans="2:14" s="23" customFormat="1" ht="21.95" customHeight="1" x14ac:dyDescent="0.25">
      <c r="B300" s="57"/>
      <c r="C300" s="130"/>
      <c r="D300" s="57"/>
      <c r="E300" s="130"/>
      <c r="F300" s="57"/>
      <c r="G300" s="130"/>
      <c r="H300" s="57"/>
      <c r="I300" s="130"/>
      <c r="J300" s="57"/>
      <c r="K300" s="130"/>
      <c r="L300" s="57"/>
      <c r="M300" s="130"/>
      <c r="N300" s="57"/>
    </row>
    <row r="301" spans="2:14" s="31" customFormat="1" ht="21.95" customHeight="1" x14ac:dyDescent="0.25">
      <c r="B301" s="30" t="s">
        <v>206</v>
      </c>
      <c r="C301" s="129"/>
      <c r="D301" s="32"/>
      <c r="E301" s="133"/>
      <c r="F301" s="32"/>
      <c r="G301" s="133"/>
      <c r="H301" s="32"/>
      <c r="I301" s="133"/>
      <c r="J301" s="32"/>
      <c r="K301" s="133"/>
      <c r="L301" s="32"/>
      <c r="M301" s="133"/>
      <c r="N301" s="32"/>
    </row>
    <row r="302" spans="2:14" ht="21.95" customHeight="1" x14ac:dyDescent="0.3">
      <c r="B302" s="2" t="s">
        <v>211</v>
      </c>
      <c r="C302" s="115"/>
      <c r="D302" s="2"/>
      <c r="E302" s="115"/>
      <c r="F302" s="2"/>
      <c r="G302" s="115"/>
      <c r="H302" s="2"/>
      <c r="I302" s="115"/>
      <c r="J302" s="2"/>
      <c r="K302" s="115"/>
      <c r="L302" s="2"/>
      <c r="M302" s="115"/>
      <c r="N302" s="11" t="s">
        <v>113</v>
      </c>
    </row>
    <row r="303" spans="2:14" s="22" customFormat="1" ht="3.95" customHeight="1" x14ac:dyDescent="0.25">
      <c r="B303" s="55"/>
      <c r="C303" s="122"/>
      <c r="D303" s="55"/>
      <c r="E303" s="122"/>
      <c r="F303" s="55"/>
      <c r="G303" s="122"/>
      <c r="H303" s="55"/>
      <c r="I303" s="122"/>
      <c r="J303" s="55"/>
      <c r="K303" s="122"/>
      <c r="L303" s="55"/>
      <c r="M303" s="122"/>
      <c r="N303" s="55"/>
    </row>
    <row r="304" spans="2:14" s="22" customFormat="1" ht="3.95" customHeight="1" x14ac:dyDescent="0.25">
      <c r="B304" s="176"/>
      <c r="C304" s="176"/>
      <c r="D304" s="176"/>
      <c r="E304" s="176"/>
      <c r="F304" s="176"/>
      <c r="G304" s="176"/>
      <c r="H304" s="176"/>
      <c r="I304" s="176"/>
      <c r="J304" s="176"/>
      <c r="K304" s="176"/>
      <c r="L304" s="176"/>
      <c r="M304" s="176"/>
      <c r="N304" s="176"/>
    </row>
    <row r="305" spans="2:14" s="22" customFormat="1" ht="15.95" customHeight="1" x14ac:dyDescent="0.25">
      <c r="B305" s="174" t="s">
        <v>49</v>
      </c>
      <c r="C305" s="123"/>
      <c r="D305" s="175" t="s">
        <v>4</v>
      </c>
      <c r="E305" s="175"/>
      <c r="F305" s="175"/>
      <c r="G305" s="175"/>
      <c r="H305" s="175"/>
      <c r="I305" s="128"/>
      <c r="J305" s="175" t="s">
        <v>5</v>
      </c>
      <c r="K305" s="175"/>
      <c r="L305" s="175"/>
      <c r="M305" s="175"/>
      <c r="N305" s="175"/>
    </row>
    <row r="306" spans="2:14" s="124" customFormat="1" ht="3" customHeight="1" x14ac:dyDescent="0.25">
      <c r="B306" s="174"/>
      <c r="C306" s="123"/>
      <c r="D306" s="128"/>
      <c r="E306" s="128"/>
      <c r="F306" s="128"/>
      <c r="G306" s="128"/>
      <c r="H306" s="128"/>
      <c r="I306" s="128"/>
      <c r="J306" s="128"/>
      <c r="K306" s="128"/>
      <c r="L306" s="128"/>
      <c r="M306" s="128"/>
      <c r="N306" s="128"/>
    </row>
    <row r="307" spans="2:14" ht="15.95" customHeight="1" x14ac:dyDescent="0.3">
      <c r="B307" s="174"/>
      <c r="C307" s="123"/>
      <c r="D307" s="175" t="s">
        <v>6</v>
      </c>
      <c r="E307" s="128"/>
      <c r="F307" s="175" t="s">
        <v>7</v>
      </c>
      <c r="G307" s="175"/>
      <c r="H307" s="175"/>
      <c r="I307" s="128"/>
      <c r="J307" s="175" t="s">
        <v>6</v>
      </c>
      <c r="K307" s="128"/>
      <c r="L307" s="175" t="s">
        <v>7</v>
      </c>
      <c r="M307" s="175"/>
      <c r="N307" s="175"/>
    </row>
    <row r="308" spans="2:14" s="127" customFormat="1" ht="3" customHeight="1" x14ac:dyDescent="0.3">
      <c r="B308" s="174"/>
      <c r="C308" s="123"/>
      <c r="D308" s="175"/>
      <c r="E308" s="128"/>
      <c r="F308" s="128"/>
      <c r="G308" s="128"/>
      <c r="H308" s="128"/>
      <c r="I308" s="128"/>
      <c r="J308" s="175"/>
      <c r="K308" s="128"/>
      <c r="L308" s="128"/>
      <c r="M308" s="128"/>
      <c r="N308" s="128"/>
    </row>
    <row r="309" spans="2:14" ht="15.95" customHeight="1" x14ac:dyDescent="0.3">
      <c r="B309" s="174"/>
      <c r="C309" s="123"/>
      <c r="D309" s="175"/>
      <c r="E309" s="128"/>
      <c r="F309" s="16" t="s">
        <v>8</v>
      </c>
      <c r="G309" s="128"/>
      <c r="H309" s="16" t="s">
        <v>9</v>
      </c>
      <c r="I309" s="128"/>
      <c r="J309" s="175"/>
      <c r="K309" s="128"/>
      <c r="L309" s="16" t="s">
        <v>8</v>
      </c>
      <c r="M309" s="128"/>
      <c r="N309" s="16" t="s">
        <v>9</v>
      </c>
    </row>
    <row r="310" spans="2:14" s="127" customFormat="1" ht="3" customHeight="1" x14ac:dyDescent="0.3">
      <c r="B310" s="123"/>
      <c r="C310" s="123"/>
      <c r="D310" s="128"/>
      <c r="E310" s="128"/>
      <c r="F310" s="128"/>
      <c r="G310" s="128"/>
      <c r="H310" s="128"/>
      <c r="I310" s="128"/>
      <c r="J310" s="128"/>
      <c r="K310" s="128"/>
      <c r="L310" s="128"/>
      <c r="M310" s="128"/>
      <c r="N310" s="128"/>
    </row>
    <row r="311" spans="2:14" ht="15.95" customHeight="1" x14ac:dyDescent="0.3">
      <c r="B311" s="73" t="s">
        <v>114</v>
      </c>
      <c r="C311" s="124"/>
      <c r="D311" s="85">
        <v>22696431</v>
      </c>
      <c r="E311" s="80"/>
      <c r="F311" s="85">
        <v>21791910</v>
      </c>
      <c r="G311" s="80"/>
      <c r="H311" s="85">
        <v>904521</v>
      </c>
      <c r="I311" s="80"/>
      <c r="J311" s="85">
        <v>22650303</v>
      </c>
      <c r="K311" s="80"/>
      <c r="L311" s="85">
        <v>21774191</v>
      </c>
      <c r="M311" s="80"/>
      <c r="N311" s="85">
        <v>876112</v>
      </c>
    </row>
    <row r="312" spans="2:14" s="127" customFormat="1" ht="3" customHeight="1" x14ac:dyDescent="0.3">
      <c r="B312" s="124"/>
      <c r="C312" s="124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</row>
    <row r="313" spans="2:14" ht="15.95" customHeight="1" x14ac:dyDescent="0.3">
      <c r="B313" s="54" t="s">
        <v>34</v>
      </c>
      <c r="C313" s="124"/>
      <c r="D313" s="86">
        <v>737037</v>
      </c>
      <c r="E313" s="82"/>
      <c r="F313" s="86">
        <v>704026</v>
      </c>
      <c r="G313" s="82"/>
      <c r="H313" s="86">
        <v>33011</v>
      </c>
      <c r="I313" s="82"/>
      <c r="J313" s="86">
        <v>731939</v>
      </c>
      <c r="K313" s="82"/>
      <c r="L313" s="86">
        <v>691851</v>
      </c>
      <c r="M313" s="82"/>
      <c r="N313" s="86">
        <v>40088</v>
      </c>
    </row>
    <row r="314" spans="2:14" s="18" customFormat="1" ht="15.95" customHeight="1" x14ac:dyDescent="0.3">
      <c r="B314" s="31" t="s">
        <v>115</v>
      </c>
      <c r="C314" s="131"/>
      <c r="D314" s="80">
        <v>737037</v>
      </c>
      <c r="E314" s="80"/>
      <c r="F314" s="80">
        <v>704026</v>
      </c>
      <c r="G314" s="80"/>
      <c r="H314" s="80">
        <v>33011</v>
      </c>
      <c r="I314" s="80"/>
      <c r="J314" s="80">
        <v>731939</v>
      </c>
      <c r="K314" s="80"/>
      <c r="L314" s="80">
        <v>691851</v>
      </c>
      <c r="M314" s="80"/>
      <c r="N314" s="80">
        <v>40088</v>
      </c>
    </row>
    <row r="315" spans="2:14" ht="15.95" customHeight="1" x14ac:dyDescent="0.3">
      <c r="B315" s="54" t="s">
        <v>35</v>
      </c>
      <c r="C315" s="124"/>
      <c r="D315" s="86">
        <v>2621024</v>
      </c>
      <c r="E315" s="82"/>
      <c r="F315" s="86">
        <v>2495101</v>
      </c>
      <c r="G315" s="82"/>
      <c r="H315" s="86">
        <v>125923</v>
      </c>
      <c r="I315" s="82"/>
      <c r="J315" s="86">
        <v>2652216</v>
      </c>
      <c r="K315" s="82"/>
      <c r="L315" s="86">
        <v>2527816</v>
      </c>
      <c r="M315" s="82"/>
      <c r="N315" s="86">
        <v>124400</v>
      </c>
    </row>
    <row r="316" spans="2:14" s="18" customFormat="1" ht="15.95" customHeight="1" x14ac:dyDescent="0.3">
      <c r="B316" s="31" t="s">
        <v>116</v>
      </c>
      <c r="C316" s="131"/>
      <c r="D316" s="80">
        <v>0</v>
      </c>
      <c r="E316" s="80"/>
      <c r="F316" s="80">
        <v>0</v>
      </c>
      <c r="G316" s="80"/>
      <c r="H316" s="80">
        <v>0</v>
      </c>
      <c r="I316" s="80"/>
      <c r="J316" s="80">
        <v>0</v>
      </c>
      <c r="K316" s="80"/>
      <c r="L316" s="80">
        <v>0</v>
      </c>
      <c r="M316" s="80"/>
      <c r="N316" s="80">
        <v>0</v>
      </c>
    </row>
    <row r="317" spans="2:14" s="18" customFormat="1" ht="15.95" customHeight="1" x14ac:dyDescent="0.3">
      <c r="B317" s="31" t="s">
        <v>117</v>
      </c>
      <c r="C317" s="131"/>
      <c r="D317" s="80">
        <v>12700</v>
      </c>
      <c r="E317" s="80"/>
      <c r="F317" s="80">
        <v>11950</v>
      </c>
      <c r="G317" s="80"/>
      <c r="H317" s="80">
        <v>750</v>
      </c>
      <c r="I317" s="80"/>
      <c r="J317" s="80">
        <v>13433</v>
      </c>
      <c r="K317" s="80"/>
      <c r="L317" s="80">
        <v>12423</v>
      </c>
      <c r="M317" s="80"/>
      <c r="N317" s="80">
        <v>1010</v>
      </c>
    </row>
    <row r="318" spans="2:14" s="18" customFormat="1" ht="15.95" customHeight="1" x14ac:dyDescent="0.3">
      <c r="B318" s="31" t="s">
        <v>118</v>
      </c>
      <c r="C318" s="131"/>
      <c r="D318" s="80">
        <v>0</v>
      </c>
      <c r="E318" s="80"/>
      <c r="F318" s="80">
        <v>0</v>
      </c>
      <c r="G318" s="80"/>
      <c r="H318" s="80">
        <v>0</v>
      </c>
      <c r="I318" s="80"/>
      <c r="J318" s="80">
        <v>0</v>
      </c>
      <c r="K318" s="80"/>
      <c r="L318" s="80">
        <v>0</v>
      </c>
      <c r="M318" s="80"/>
      <c r="N318" s="80">
        <v>0</v>
      </c>
    </row>
    <row r="319" spans="2:14" s="18" customFormat="1" ht="15.95" customHeight="1" x14ac:dyDescent="0.3">
      <c r="B319" s="31" t="s">
        <v>119</v>
      </c>
      <c r="C319" s="131"/>
      <c r="D319" s="80">
        <v>6931</v>
      </c>
      <c r="E319" s="80"/>
      <c r="F319" s="80">
        <v>6887</v>
      </c>
      <c r="G319" s="80"/>
      <c r="H319" s="80">
        <v>44</v>
      </c>
      <c r="I319" s="80"/>
      <c r="J319" s="80">
        <v>7236</v>
      </c>
      <c r="K319" s="80"/>
      <c r="L319" s="80">
        <v>7212</v>
      </c>
      <c r="M319" s="80"/>
      <c r="N319" s="80">
        <v>24</v>
      </c>
    </row>
    <row r="320" spans="2:14" s="18" customFormat="1" ht="15.95" customHeight="1" x14ac:dyDescent="0.3">
      <c r="B320" s="31" t="s">
        <v>120</v>
      </c>
      <c r="C320" s="131"/>
      <c r="D320" s="80">
        <v>50355</v>
      </c>
      <c r="E320" s="80"/>
      <c r="F320" s="80">
        <v>48827</v>
      </c>
      <c r="G320" s="80"/>
      <c r="H320" s="80">
        <v>1528</v>
      </c>
      <c r="I320" s="80"/>
      <c r="J320" s="80">
        <v>50664</v>
      </c>
      <c r="K320" s="80"/>
      <c r="L320" s="80">
        <v>48907</v>
      </c>
      <c r="M320" s="80"/>
      <c r="N320" s="80">
        <v>1757</v>
      </c>
    </row>
    <row r="321" spans="2:14" s="18" customFormat="1" ht="15.95" customHeight="1" x14ac:dyDescent="0.3">
      <c r="B321" s="31" t="s">
        <v>121</v>
      </c>
      <c r="C321" s="131"/>
      <c r="D321" s="80">
        <v>498</v>
      </c>
      <c r="E321" s="80"/>
      <c r="F321" s="80">
        <v>5</v>
      </c>
      <c r="G321" s="80"/>
      <c r="H321" s="80">
        <v>493</v>
      </c>
      <c r="I321" s="80"/>
      <c r="J321" s="80">
        <v>696</v>
      </c>
      <c r="K321" s="80"/>
      <c r="L321" s="80">
        <v>0</v>
      </c>
      <c r="M321" s="80"/>
      <c r="N321" s="80">
        <v>696</v>
      </c>
    </row>
    <row r="322" spans="2:14" s="18" customFormat="1" ht="15.95" customHeight="1" x14ac:dyDescent="0.3">
      <c r="B322" s="31" t="s">
        <v>122</v>
      </c>
      <c r="C322" s="131"/>
      <c r="D322" s="80">
        <v>45</v>
      </c>
      <c r="E322" s="80"/>
      <c r="F322" s="80">
        <v>0</v>
      </c>
      <c r="G322" s="80"/>
      <c r="H322" s="80">
        <v>45</v>
      </c>
      <c r="I322" s="80"/>
      <c r="J322" s="80">
        <v>0</v>
      </c>
      <c r="K322" s="80"/>
      <c r="L322" s="80">
        <v>0</v>
      </c>
      <c r="M322" s="80"/>
      <c r="N322" s="80">
        <v>0</v>
      </c>
    </row>
    <row r="323" spans="2:14" s="18" customFormat="1" ht="15.95" customHeight="1" x14ac:dyDescent="0.3">
      <c r="B323" s="31" t="s">
        <v>123</v>
      </c>
      <c r="C323" s="131"/>
      <c r="D323" s="80">
        <v>24164</v>
      </c>
      <c r="E323" s="80"/>
      <c r="F323" s="80">
        <v>24164</v>
      </c>
      <c r="G323" s="80"/>
      <c r="H323" s="80">
        <v>0</v>
      </c>
      <c r="I323" s="80"/>
      <c r="J323" s="80">
        <v>23767</v>
      </c>
      <c r="K323" s="80"/>
      <c r="L323" s="80">
        <v>23725</v>
      </c>
      <c r="M323" s="80"/>
      <c r="N323" s="80">
        <v>42</v>
      </c>
    </row>
    <row r="324" spans="2:14" s="18" customFormat="1" ht="15.95" customHeight="1" x14ac:dyDescent="0.3">
      <c r="B324" s="31" t="s">
        <v>124</v>
      </c>
      <c r="C324" s="131"/>
      <c r="D324" s="80">
        <v>326</v>
      </c>
      <c r="E324" s="80"/>
      <c r="F324" s="80">
        <v>326</v>
      </c>
      <c r="G324" s="80"/>
      <c r="H324" s="80">
        <v>0</v>
      </c>
      <c r="I324" s="80"/>
      <c r="J324" s="80">
        <v>271</v>
      </c>
      <c r="K324" s="80"/>
      <c r="L324" s="80">
        <v>271</v>
      </c>
      <c r="M324" s="80"/>
      <c r="N324" s="80">
        <v>0</v>
      </c>
    </row>
    <row r="325" spans="2:14" ht="15.95" customHeight="1" x14ac:dyDescent="0.3">
      <c r="B325" s="22" t="s">
        <v>125</v>
      </c>
      <c r="C325" s="124"/>
      <c r="D325" s="80">
        <v>2303166</v>
      </c>
      <c r="E325" s="80"/>
      <c r="F325" s="80">
        <v>2187406</v>
      </c>
      <c r="G325" s="80"/>
      <c r="H325" s="80">
        <v>115760</v>
      </c>
      <c r="I325" s="80"/>
      <c r="J325" s="80">
        <v>2333147</v>
      </c>
      <c r="K325" s="80"/>
      <c r="L325" s="80">
        <v>2217209</v>
      </c>
      <c r="M325" s="80"/>
      <c r="N325" s="80">
        <v>115938</v>
      </c>
    </row>
    <row r="326" spans="2:14" ht="15.95" customHeight="1" x14ac:dyDescent="0.3">
      <c r="B326" s="22" t="s">
        <v>126</v>
      </c>
      <c r="C326" s="124"/>
      <c r="D326" s="80">
        <v>207927</v>
      </c>
      <c r="E326" s="80"/>
      <c r="F326" s="80">
        <v>200652</v>
      </c>
      <c r="G326" s="80"/>
      <c r="H326" s="80">
        <v>7275</v>
      </c>
      <c r="I326" s="80"/>
      <c r="J326" s="80">
        <v>208676</v>
      </c>
      <c r="K326" s="80"/>
      <c r="L326" s="80">
        <v>203743</v>
      </c>
      <c r="M326" s="80"/>
      <c r="N326" s="80">
        <v>4933</v>
      </c>
    </row>
    <row r="327" spans="2:14" s="18" customFormat="1" ht="15.95" customHeight="1" x14ac:dyDescent="0.3">
      <c r="B327" s="22" t="s">
        <v>127</v>
      </c>
      <c r="C327" s="124"/>
      <c r="D327" s="80">
        <v>14912</v>
      </c>
      <c r="E327" s="80"/>
      <c r="F327" s="80">
        <v>14884</v>
      </c>
      <c r="G327" s="80"/>
      <c r="H327" s="80">
        <v>28</v>
      </c>
      <c r="I327" s="80"/>
      <c r="J327" s="80">
        <v>14326</v>
      </c>
      <c r="K327" s="80"/>
      <c r="L327" s="80">
        <v>14326</v>
      </c>
      <c r="M327" s="80"/>
      <c r="N327" s="80">
        <v>0</v>
      </c>
    </row>
    <row r="328" spans="2:14" ht="15.95" customHeight="1" x14ac:dyDescent="0.3">
      <c r="B328" s="54" t="s">
        <v>36</v>
      </c>
      <c r="C328" s="124"/>
      <c r="D328" s="86">
        <v>4255848</v>
      </c>
      <c r="E328" s="82"/>
      <c r="F328" s="86">
        <v>4060314</v>
      </c>
      <c r="G328" s="82"/>
      <c r="H328" s="86">
        <v>195534</v>
      </c>
      <c r="I328" s="82"/>
      <c r="J328" s="86">
        <v>4195825</v>
      </c>
      <c r="K328" s="82"/>
      <c r="L328" s="86">
        <v>4019352</v>
      </c>
      <c r="M328" s="82"/>
      <c r="N328" s="86">
        <v>176473</v>
      </c>
    </row>
    <row r="329" spans="2:14" ht="15.95" customHeight="1" x14ac:dyDescent="0.3">
      <c r="B329" s="22" t="s">
        <v>128</v>
      </c>
      <c r="C329" s="124"/>
      <c r="D329" s="80">
        <v>1707319</v>
      </c>
      <c r="E329" s="80"/>
      <c r="F329" s="80">
        <v>1588458</v>
      </c>
      <c r="G329" s="80"/>
      <c r="H329" s="80">
        <v>118861</v>
      </c>
      <c r="I329" s="80"/>
      <c r="J329" s="80">
        <v>1691025</v>
      </c>
      <c r="K329" s="80"/>
      <c r="L329" s="80">
        <v>1586111</v>
      </c>
      <c r="M329" s="80"/>
      <c r="N329" s="80">
        <v>104914</v>
      </c>
    </row>
    <row r="330" spans="2:14" ht="15.95" customHeight="1" x14ac:dyDescent="0.3">
      <c r="B330" s="22" t="s">
        <v>129</v>
      </c>
      <c r="C330" s="124"/>
      <c r="D330" s="80">
        <v>1980</v>
      </c>
      <c r="E330" s="80"/>
      <c r="F330" s="80">
        <v>1976</v>
      </c>
      <c r="G330" s="80"/>
      <c r="H330" s="80">
        <v>4</v>
      </c>
      <c r="I330" s="80"/>
      <c r="J330" s="80">
        <v>2102</v>
      </c>
      <c r="K330" s="80"/>
      <c r="L330" s="80">
        <v>2102</v>
      </c>
      <c r="M330" s="80"/>
      <c r="N330" s="80">
        <v>0</v>
      </c>
    </row>
    <row r="331" spans="2:14" ht="15.95" customHeight="1" x14ac:dyDescent="0.3">
      <c r="B331" s="22" t="s">
        <v>130</v>
      </c>
      <c r="C331" s="124"/>
      <c r="D331" s="80">
        <v>17464</v>
      </c>
      <c r="E331" s="80"/>
      <c r="F331" s="80">
        <v>9890</v>
      </c>
      <c r="G331" s="80"/>
      <c r="H331" s="80">
        <v>7574</v>
      </c>
      <c r="I331" s="80"/>
      <c r="J331" s="80">
        <v>16174</v>
      </c>
      <c r="K331" s="80"/>
      <c r="L331" s="80">
        <v>8810</v>
      </c>
      <c r="M331" s="80"/>
      <c r="N331" s="80">
        <v>7364</v>
      </c>
    </row>
    <row r="332" spans="2:14" ht="15.95" customHeight="1" x14ac:dyDescent="0.3">
      <c r="B332" s="22" t="s">
        <v>131</v>
      </c>
      <c r="C332" s="124"/>
      <c r="D332" s="80">
        <v>4938</v>
      </c>
      <c r="E332" s="80"/>
      <c r="F332" s="80">
        <v>4811</v>
      </c>
      <c r="G332" s="80"/>
      <c r="H332" s="80">
        <v>127</v>
      </c>
      <c r="I332" s="80"/>
      <c r="J332" s="80">
        <v>4588</v>
      </c>
      <c r="K332" s="80"/>
      <c r="L332" s="80">
        <v>4494</v>
      </c>
      <c r="M332" s="80"/>
      <c r="N332" s="80">
        <v>94</v>
      </c>
    </row>
    <row r="333" spans="2:14" s="33" customFormat="1" ht="15.95" customHeight="1" x14ac:dyDescent="0.3">
      <c r="B333" s="22" t="s">
        <v>132</v>
      </c>
      <c r="C333" s="124"/>
      <c r="D333" s="80">
        <v>2524147</v>
      </c>
      <c r="E333" s="80"/>
      <c r="F333" s="80">
        <v>2455179</v>
      </c>
      <c r="G333" s="80"/>
      <c r="H333" s="80">
        <v>68968</v>
      </c>
      <c r="I333" s="80"/>
      <c r="J333" s="80">
        <v>2481936</v>
      </c>
      <c r="K333" s="80"/>
      <c r="L333" s="80">
        <v>2417835</v>
      </c>
      <c r="M333" s="80"/>
      <c r="N333" s="80">
        <v>64101</v>
      </c>
    </row>
    <row r="334" spans="2:14" ht="15.95" customHeight="1" x14ac:dyDescent="0.3">
      <c r="B334" s="54" t="s">
        <v>37</v>
      </c>
      <c r="C334" s="124"/>
      <c r="D334" s="86">
        <v>15082522</v>
      </c>
      <c r="E334" s="82"/>
      <c r="F334" s="86">
        <v>14532469</v>
      </c>
      <c r="G334" s="82"/>
      <c r="H334" s="86">
        <v>550053</v>
      </c>
      <c r="I334" s="82"/>
      <c r="J334" s="86">
        <v>15070323</v>
      </c>
      <c r="K334" s="82"/>
      <c r="L334" s="86">
        <v>14535172</v>
      </c>
      <c r="M334" s="82"/>
      <c r="N334" s="86">
        <v>535151</v>
      </c>
    </row>
    <row r="335" spans="2:14" ht="15.95" customHeight="1" x14ac:dyDescent="0.3">
      <c r="B335" s="22" t="s">
        <v>133</v>
      </c>
      <c r="C335" s="124"/>
      <c r="D335" s="80">
        <v>29314</v>
      </c>
      <c r="E335" s="80"/>
      <c r="F335" s="80">
        <v>28491</v>
      </c>
      <c r="G335" s="80"/>
      <c r="H335" s="80">
        <v>823</v>
      </c>
      <c r="I335" s="80"/>
      <c r="J335" s="80">
        <v>30287</v>
      </c>
      <c r="K335" s="80"/>
      <c r="L335" s="80">
        <v>29611</v>
      </c>
      <c r="M335" s="80"/>
      <c r="N335" s="80">
        <v>676</v>
      </c>
    </row>
    <row r="336" spans="2:14" ht="15.95" customHeight="1" x14ac:dyDescent="0.3">
      <c r="B336" s="22" t="s">
        <v>134</v>
      </c>
      <c r="C336" s="124"/>
      <c r="D336" s="80">
        <v>3488957</v>
      </c>
      <c r="E336" s="80"/>
      <c r="F336" s="80">
        <v>3336424</v>
      </c>
      <c r="G336" s="80"/>
      <c r="H336" s="80">
        <v>152533</v>
      </c>
      <c r="I336" s="80"/>
      <c r="J336" s="80">
        <v>3498680</v>
      </c>
      <c r="K336" s="80"/>
      <c r="L336" s="80">
        <v>3362184</v>
      </c>
      <c r="M336" s="80"/>
      <c r="N336" s="80">
        <v>136496</v>
      </c>
    </row>
    <row r="337" spans="2:14" ht="15.95" customHeight="1" x14ac:dyDescent="0.3">
      <c r="B337" s="22" t="s">
        <v>135</v>
      </c>
      <c r="C337" s="124"/>
      <c r="D337" s="80">
        <v>38009</v>
      </c>
      <c r="E337" s="80"/>
      <c r="F337" s="80">
        <v>37842</v>
      </c>
      <c r="G337" s="80"/>
      <c r="H337" s="80">
        <v>167</v>
      </c>
      <c r="I337" s="80"/>
      <c r="J337" s="80">
        <v>37537</v>
      </c>
      <c r="K337" s="80"/>
      <c r="L337" s="80">
        <v>37461</v>
      </c>
      <c r="M337" s="80"/>
      <c r="N337" s="80">
        <v>76</v>
      </c>
    </row>
    <row r="338" spans="2:14" ht="15.95" customHeight="1" x14ac:dyDescent="0.3">
      <c r="B338" s="22" t="s">
        <v>136</v>
      </c>
      <c r="C338" s="124"/>
      <c r="D338" s="80">
        <v>12645</v>
      </c>
      <c r="E338" s="80"/>
      <c r="F338" s="80">
        <v>12604</v>
      </c>
      <c r="G338" s="80"/>
      <c r="H338" s="80">
        <v>41</v>
      </c>
      <c r="I338" s="80"/>
      <c r="J338" s="80">
        <v>12318</v>
      </c>
      <c r="K338" s="80"/>
      <c r="L338" s="80">
        <v>12279</v>
      </c>
      <c r="M338" s="80"/>
      <c r="N338" s="80">
        <v>39</v>
      </c>
    </row>
    <row r="339" spans="2:14" ht="15.95" customHeight="1" x14ac:dyDescent="0.3">
      <c r="B339" s="22" t="s">
        <v>137</v>
      </c>
      <c r="C339" s="124"/>
      <c r="D339" s="80">
        <v>7977688</v>
      </c>
      <c r="E339" s="80"/>
      <c r="F339" s="80">
        <v>7702372</v>
      </c>
      <c r="G339" s="80"/>
      <c r="H339" s="80">
        <v>275316</v>
      </c>
      <c r="I339" s="80"/>
      <c r="J339" s="80">
        <v>7945707</v>
      </c>
      <c r="K339" s="80"/>
      <c r="L339" s="80">
        <v>7678569</v>
      </c>
      <c r="M339" s="80"/>
      <c r="N339" s="80">
        <v>267138</v>
      </c>
    </row>
    <row r="340" spans="2:14" ht="15.95" customHeight="1" x14ac:dyDescent="0.3">
      <c r="B340" s="22" t="s">
        <v>138</v>
      </c>
      <c r="C340" s="124"/>
      <c r="D340" s="80">
        <v>167141</v>
      </c>
      <c r="E340" s="80"/>
      <c r="F340" s="80">
        <v>162803</v>
      </c>
      <c r="G340" s="80"/>
      <c r="H340" s="80">
        <v>4338</v>
      </c>
      <c r="I340" s="80"/>
      <c r="J340" s="80">
        <v>168440</v>
      </c>
      <c r="K340" s="80"/>
      <c r="L340" s="80">
        <v>163573</v>
      </c>
      <c r="M340" s="80"/>
      <c r="N340" s="80">
        <v>4867</v>
      </c>
    </row>
    <row r="341" spans="2:14" ht="15.95" customHeight="1" x14ac:dyDescent="0.3">
      <c r="B341" s="22" t="s">
        <v>139</v>
      </c>
      <c r="C341" s="124"/>
      <c r="D341" s="80">
        <v>54554</v>
      </c>
      <c r="E341" s="80"/>
      <c r="F341" s="80">
        <v>54119</v>
      </c>
      <c r="G341" s="80"/>
      <c r="H341" s="80">
        <v>435</v>
      </c>
      <c r="I341" s="80"/>
      <c r="J341" s="80">
        <v>54273</v>
      </c>
      <c r="K341" s="80"/>
      <c r="L341" s="80">
        <v>53763</v>
      </c>
      <c r="M341" s="80"/>
      <c r="N341" s="80">
        <v>510</v>
      </c>
    </row>
    <row r="342" spans="2:14" ht="15.95" customHeight="1" x14ac:dyDescent="0.3">
      <c r="B342" s="22" t="s">
        <v>140</v>
      </c>
      <c r="C342" s="124"/>
      <c r="D342" s="80">
        <v>150810</v>
      </c>
      <c r="E342" s="80"/>
      <c r="F342" s="80">
        <v>148263</v>
      </c>
      <c r="G342" s="80"/>
      <c r="H342" s="80">
        <v>2547</v>
      </c>
      <c r="I342" s="80"/>
      <c r="J342" s="80">
        <v>149561</v>
      </c>
      <c r="K342" s="80"/>
      <c r="L342" s="80">
        <v>147191</v>
      </c>
      <c r="M342" s="80"/>
      <c r="N342" s="80">
        <v>2370</v>
      </c>
    </row>
    <row r="343" spans="2:14" ht="15.95" customHeight="1" x14ac:dyDescent="0.3">
      <c r="B343" s="22" t="s">
        <v>141</v>
      </c>
      <c r="C343" s="124"/>
      <c r="D343" s="80">
        <v>3291</v>
      </c>
      <c r="E343" s="80"/>
      <c r="F343" s="80">
        <v>3291</v>
      </c>
      <c r="G343" s="80"/>
      <c r="H343" s="80">
        <v>0</v>
      </c>
      <c r="I343" s="80"/>
      <c r="J343" s="80">
        <v>3699</v>
      </c>
      <c r="K343" s="80"/>
      <c r="L343" s="80">
        <v>3641</v>
      </c>
      <c r="M343" s="80"/>
      <c r="N343" s="80">
        <v>58</v>
      </c>
    </row>
    <row r="344" spans="2:14" ht="15.95" customHeight="1" x14ac:dyDescent="0.3">
      <c r="B344" s="22" t="s">
        <v>142</v>
      </c>
      <c r="C344" s="124"/>
      <c r="D344" s="80">
        <v>3160113</v>
      </c>
      <c r="E344" s="80"/>
      <c r="F344" s="80">
        <v>3046260</v>
      </c>
      <c r="G344" s="80"/>
      <c r="H344" s="80">
        <v>113853</v>
      </c>
      <c r="I344" s="80"/>
      <c r="J344" s="80">
        <v>3169821</v>
      </c>
      <c r="K344" s="80"/>
      <c r="L344" s="80">
        <v>3046900</v>
      </c>
      <c r="M344" s="80"/>
      <c r="N344" s="80">
        <v>122921</v>
      </c>
    </row>
    <row r="345" spans="2:14" ht="15.95" customHeight="1" x14ac:dyDescent="0.3">
      <c r="B345" s="73" t="s">
        <v>143</v>
      </c>
      <c r="C345" s="124"/>
      <c r="D345" s="85">
        <v>5313801</v>
      </c>
      <c r="E345" s="80"/>
      <c r="F345" s="85">
        <v>5114267</v>
      </c>
      <c r="G345" s="80"/>
      <c r="H345" s="85">
        <v>199534</v>
      </c>
      <c r="I345" s="80"/>
      <c r="J345" s="85">
        <v>5354210</v>
      </c>
      <c r="K345" s="80"/>
      <c r="L345" s="85">
        <v>5159552</v>
      </c>
      <c r="M345" s="80"/>
      <c r="N345" s="85">
        <v>194658</v>
      </c>
    </row>
    <row r="346" spans="2:14" s="127" customFormat="1" ht="3" customHeight="1" x14ac:dyDescent="0.3">
      <c r="B346" s="124"/>
      <c r="C346" s="124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</row>
    <row r="347" spans="2:14" ht="15.95" customHeight="1" x14ac:dyDescent="0.3">
      <c r="B347" s="54" t="s">
        <v>39</v>
      </c>
      <c r="C347" s="124"/>
      <c r="D347" s="86">
        <v>2023883</v>
      </c>
      <c r="E347" s="82"/>
      <c r="F347" s="86">
        <v>1957655</v>
      </c>
      <c r="G347" s="82"/>
      <c r="H347" s="86">
        <v>66228</v>
      </c>
      <c r="I347" s="82"/>
      <c r="J347" s="86">
        <v>2053450</v>
      </c>
      <c r="K347" s="82"/>
      <c r="L347" s="86">
        <v>1986138</v>
      </c>
      <c r="M347" s="82"/>
      <c r="N347" s="86">
        <v>67312</v>
      </c>
    </row>
    <row r="348" spans="2:14" ht="15.95" customHeight="1" x14ac:dyDescent="0.3">
      <c r="B348" s="22" t="s">
        <v>144</v>
      </c>
      <c r="C348" s="124"/>
      <c r="D348" s="80">
        <v>1240701</v>
      </c>
      <c r="E348" s="80"/>
      <c r="F348" s="80">
        <v>1214219</v>
      </c>
      <c r="G348" s="80"/>
      <c r="H348" s="80">
        <v>26482</v>
      </c>
      <c r="I348" s="80"/>
      <c r="J348" s="80">
        <v>1269720</v>
      </c>
      <c r="K348" s="80"/>
      <c r="L348" s="80">
        <v>1244845</v>
      </c>
      <c r="M348" s="80"/>
      <c r="N348" s="80">
        <v>24875</v>
      </c>
    </row>
    <row r="349" spans="2:14" ht="15.95" customHeight="1" x14ac:dyDescent="0.3">
      <c r="B349" s="22" t="s">
        <v>145</v>
      </c>
      <c r="C349" s="124"/>
      <c r="D349" s="80">
        <v>408186</v>
      </c>
      <c r="E349" s="80"/>
      <c r="F349" s="80">
        <v>378791</v>
      </c>
      <c r="G349" s="80"/>
      <c r="H349" s="80">
        <v>29395</v>
      </c>
      <c r="I349" s="80"/>
      <c r="J349" s="80">
        <v>403888</v>
      </c>
      <c r="K349" s="80"/>
      <c r="L349" s="80">
        <v>372040</v>
      </c>
      <c r="M349" s="80"/>
      <c r="N349" s="80">
        <v>31848</v>
      </c>
    </row>
    <row r="350" spans="2:14" ht="15.95" customHeight="1" x14ac:dyDescent="0.3">
      <c r="B350" s="22" t="s">
        <v>146</v>
      </c>
      <c r="C350" s="124"/>
      <c r="D350" s="80">
        <v>62822</v>
      </c>
      <c r="E350" s="80"/>
      <c r="F350" s="80">
        <v>62074</v>
      </c>
      <c r="G350" s="80"/>
      <c r="H350" s="80">
        <v>748</v>
      </c>
      <c r="I350" s="80"/>
      <c r="J350" s="80">
        <v>64794</v>
      </c>
      <c r="K350" s="80"/>
      <c r="L350" s="80">
        <v>64156</v>
      </c>
      <c r="M350" s="80"/>
      <c r="N350" s="80">
        <v>638</v>
      </c>
    </row>
    <row r="351" spans="2:14" ht="15.95" customHeight="1" x14ac:dyDescent="0.3">
      <c r="B351" s="22" t="s">
        <v>147</v>
      </c>
      <c r="C351" s="124"/>
      <c r="D351" s="80">
        <v>165071</v>
      </c>
      <c r="E351" s="80"/>
      <c r="F351" s="80">
        <v>156716</v>
      </c>
      <c r="G351" s="80"/>
      <c r="H351" s="80">
        <v>8355</v>
      </c>
      <c r="I351" s="80"/>
      <c r="J351" s="80">
        <v>166143</v>
      </c>
      <c r="K351" s="80"/>
      <c r="L351" s="80">
        <v>158185</v>
      </c>
      <c r="M351" s="80"/>
      <c r="N351" s="80">
        <v>7958</v>
      </c>
    </row>
    <row r="352" spans="2:14" ht="15.95" customHeight="1" x14ac:dyDescent="0.3">
      <c r="B352" s="22" t="s">
        <v>148</v>
      </c>
      <c r="C352" s="124"/>
      <c r="D352" s="80">
        <v>147103</v>
      </c>
      <c r="E352" s="80"/>
      <c r="F352" s="80">
        <v>145855</v>
      </c>
      <c r="G352" s="80"/>
      <c r="H352" s="80">
        <v>1248</v>
      </c>
      <c r="I352" s="80"/>
      <c r="J352" s="80">
        <v>148905</v>
      </c>
      <c r="K352" s="80"/>
      <c r="L352" s="80">
        <v>146912</v>
      </c>
      <c r="M352" s="80"/>
      <c r="N352" s="80">
        <v>1993</v>
      </c>
    </row>
    <row r="353" spans="2:14" ht="15.95" customHeight="1" x14ac:dyDescent="0.3">
      <c r="B353" s="54" t="s">
        <v>40</v>
      </c>
      <c r="C353" s="124"/>
      <c r="D353" s="86">
        <v>1755760</v>
      </c>
      <c r="E353" s="82"/>
      <c r="F353" s="86">
        <v>1692805</v>
      </c>
      <c r="G353" s="82"/>
      <c r="H353" s="86">
        <v>62955</v>
      </c>
      <c r="I353" s="82"/>
      <c r="J353" s="86">
        <v>1755887</v>
      </c>
      <c r="K353" s="82"/>
      <c r="L353" s="86">
        <v>1683883</v>
      </c>
      <c r="M353" s="82"/>
      <c r="N353" s="86">
        <v>72004</v>
      </c>
    </row>
    <row r="354" spans="2:14" ht="15.95" customHeight="1" x14ac:dyDescent="0.3">
      <c r="B354" s="22" t="s">
        <v>149</v>
      </c>
      <c r="C354" s="124"/>
      <c r="D354" s="80">
        <v>38321</v>
      </c>
      <c r="E354" s="80"/>
      <c r="F354" s="80">
        <v>37117</v>
      </c>
      <c r="G354" s="80"/>
      <c r="H354" s="80">
        <v>1204</v>
      </c>
      <c r="I354" s="80"/>
      <c r="J354" s="80">
        <v>37935</v>
      </c>
      <c r="K354" s="80"/>
      <c r="L354" s="80">
        <v>36723</v>
      </c>
      <c r="M354" s="80"/>
      <c r="N354" s="80">
        <v>1212</v>
      </c>
    </row>
    <row r="355" spans="2:14" ht="15.95" customHeight="1" x14ac:dyDescent="0.3">
      <c r="B355" s="22" t="s">
        <v>150</v>
      </c>
      <c r="C355" s="124"/>
      <c r="D355" s="80">
        <v>4226</v>
      </c>
      <c r="E355" s="80"/>
      <c r="F355" s="80">
        <v>4185</v>
      </c>
      <c r="G355" s="80"/>
      <c r="H355" s="80">
        <v>41</v>
      </c>
      <c r="I355" s="80"/>
      <c r="J355" s="80">
        <v>4436</v>
      </c>
      <c r="K355" s="80"/>
      <c r="L355" s="80">
        <v>4436</v>
      </c>
      <c r="M355" s="80"/>
      <c r="N355" s="80">
        <v>0</v>
      </c>
    </row>
    <row r="356" spans="2:14" ht="15.95" customHeight="1" x14ac:dyDescent="0.3">
      <c r="B356" s="22" t="s">
        <v>151</v>
      </c>
      <c r="C356" s="124"/>
      <c r="D356" s="80">
        <v>26839</v>
      </c>
      <c r="E356" s="80"/>
      <c r="F356" s="80">
        <v>26839</v>
      </c>
      <c r="G356" s="80"/>
      <c r="H356" s="80">
        <v>0</v>
      </c>
      <c r="I356" s="80"/>
      <c r="J356" s="80">
        <v>26764</v>
      </c>
      <c r="K356" s="80"/>
      <c r="L356" s="80">
        <v>26764</v>
      </c>
      <c r="M356" s="80"/>
      <c r="N356" s="80">
        <v>0</v>
      </c>
    </row>
    <row r="357" spans="2:14" ht="15.95" customHeight="1" x14ac:dyDescent="0.3">
      <c r="B357" s="22" t="s">
        <v>152</v>
      </c>
      <c r="C357" s="124"/>
      <c r="D357" s="80">
        <v>2314</v>
      </c>
      <c r="E357" s="80"/>
      <c r="F357" s="80">
        <v>2272</v>
      </c>
      <c r="G357" s="80"/>
      <c r="H357" s="80">
        <v>42</v>
      </c>
      <c r="I357" s="80"/>
      <c r="J357" s="80">
        <v>2281</v>
      </c>
      <c r="K357" s="80"/>
      <c r="L357" s="80">
        <v>2229</v>
      </c>
      <c r="M357" s="80"/>
      <c r="N357" s="80">
        <v>52</v>
      </c>
    </row>
    <row r="358" spans="2:14" ht="15.95" customHeight="1" x14ac:dyDescent="0.3">
      <c r="B358" s="22" t="s">
        <v>153</v>
      </c>
      <c r="C358" s="124"/>
      <c r="D358" s="80">
        <v>1679311</v>
      </c>
      <c r="E358" s="80"/>
      <c r="F358" s="80">
        <v>1617643</v>
      </c>
      <c r="G358" s="80"/>
      <c r="H358" s="80">
        <v>61668</v>
      </c>
      <c r="I358" s="80"/>
      <c r="J358" s="80">
        <v>1679809</v>
      </c>
      <c r="K358" s="80"/>
      <c r="L358" s="80">
        <v>1609069</v>
      </c>
      <c r="M358" s="80"/>
      <c r="N358" s="80">
        <v>70740</v>
      </c>
    </row>
    <row r="359" spans="2:14" ht="15.95" customHeight="1" x14ac:dyDescent="0.3">
      <c r="B359" s="22" t="s">
        <v>154</v>
      </c>
      <c r="C359" s="124"/>
      <c r="D359" s="80">
        <v>4749</v>
      </c>
      <c r="E359" s="80"/>
      <c r="F359" s="80">
        <v>4749</v>
      </c>
      <c r="G359" s="80"/>
      <c r="H359" s="80">
        <v>0</v>
      </c>
      <c r="I359" s="80"/>
      <c r="J359" s="80">
        <v>4662</v>
      </c>
      <c r="K359" s="80"/>
      <c r="L359" s="80">
        <v>4662</v>
      </c>
      <c r="M359" s="80"/>
      <c r="N359" s="80">
        <v>0</v>
      </c>
    </row>
    <row r="360" spans="2:14" ht="15.95" customHeight="1" x14ac:dyDescent="0.3">
      <c r="B360" s="54" t="s">
        <v>41</v>
      </c>
      <c r="C360" s="124"/>
      <c r="D360" s="86">
        <v>1534158</v>
      </c>
      <c r="E360" s="82"/>
      <c r="F360" s="86">
        <v>1463807</v>
      </c>
      <c r="G360" s="82"/>
      <c r="H360" s="86">
        <v>70351</v>
      </c>
      <c r="I360" s="82"/>
      <c r="J360" s="86">
        <v>1544873</v>
      </c>
      <c r="K360" s="82"/>
      <c r="L360" s="86">
        <v>1489531</v>
      </c>
      <c r="M360" s="82"/>
      <c r="N360" s="86">
        <v>55342</v>
      </c>
    </row>
    <row r="361" spans="2:14" ht="15.95" customHeight="1" x14ac:dyDescent="0.3">
      <c r="B361" s="22" t="s">
        <v>155</v>
      </c>
      <c r="C361" s="124"/>
      <c r="D361" s="80">
        <v>0</v>
      </c>
      <c r="E361" s="80"/>
      <c r="F361" s="80">
        <v>0</v>
      </c>
      <c r="G361" s="80"/>
      <c r="H361" s="80">
        <v>0</v>
      </c>
      <c r="I361" s="80"/>
      <c r="J361" s="80">
        <v>0</v>
      </c>
      <c r="K361" s="80"/>
      <c r="L361" s="80">
        <v>0</v>
      </c>
      <c r="M361" s="80"/>
      <c r="N361" s="80">
        <v>0</v>
      </c>
    </row>
    <row r="362" spans="2:14" ht="15.95" customHeight="1" x14ac:dyDescent="0.3">
      <c r="B362" s="22" t="s">
        <v>156</v>
      </c>
      <c r="C362" s="124"/>
      <c r="D362" s="80">
        <v>835775</v>
      </c>
      <c r="E362" s="80"/>
      <c r="F362" s="80">
        <v>789067</v>
      </c>
      <c r="G362" s="80"/>
      <c r="H362" s="80">
        <v>46708</v>
      </c>
      <c r="I362" s="80"/>
      <c r="J362" s="80">
        <v>835063</v>
      </c>
      <c r="K362" s="80"/>
      <c r="L362" s="80">
        <v>796835</v>
      </c>
      <c r="M362" s="80"/>
      <c r="N362" s="80">
        <v>38228</v>
      </c>
    </row>
    <row r="363" spans="2:14" ht="15.95" customHeight="1" x14ac:dyDescent="0.3">
      <c r="B363" s="22" t="s">
        <v>157</v>
      </c>
      <c r="C363" s="124"/>
      <c r="D363" s="80">
        <v>94622</v>
      </c>
      <c r="E363" s="80"/>
      <c r="F363" s="80">
        <v>94365</v>
      </c>
      <c r="G363" s="80"/>
      <c r="H363" s="80">
        <v>257</v>
      </c>
      <c r="I363" s="80"/>
      <c r="J363" s="80">
        <v>96307</v>
      </c>
      <c r="K363" s="80"/>
      <c r="L363" s="80">
        <v>96121</v>
      </c>
      <c r="M363" s="80"/>
      <c r="N363" s="80">
        <v>186</v>
      </c>
    </row>
    <row r="364" spans="2:14" ht="15.95" customHeight="1" x14ac:dyDescent="0.3">
      <c r="B364" s="22" t="s">
        <v>158</v>
      </c>
      <c r="C364" s="124"/>
      <c r="D364" s="80">
        <v>459306</v>
      </c>
      <c r="E364" s="80"/>
      <c r="F364" s="80">
        <v>438086</v>
      </c>
      <c r="G364" s="80"/>
      <c r="H364" s="80">
        <v>21220</v>
      </c>
      <c r="I364" s="80"/>
      <c r="J364" s="80">
        <v>465257</v>
      </c>
      <c r="K364" s="80"/>
      <c r="L364" s="80">
        <v>449434</v>
      </c>
      <c r="M364" s="80"/>
      <c r="N364" s="80">
        <v>15823</v>
      </c>
    </row>
    <row r="365" spans="2:14" ht="15.95" customHeight="1" x14ac:dyDescent="0.3">
      <c r="B365" s="22" t="s">
        <v>159</v>
      </c>
      <c r="C365" s="124"/>
      <c r="D365" s="80">
        <v>25393</v>
      </c>
      <c r="E365" s="80"/>
      <c r="F365" s="80">
        <v>24212</v>
      </c>
      <c r="G365" s="80"/>
      <c r="H365" s="80">
        <v>1181</v>
      </c>
      <c r="I365" s="80"/>
      <c r="J365" s="80">
        <v>24804</v>
      </c>
      <c r="K365" s="80"/>
      <c r="L365" s="80">
        <v>24637</v>
      </c>
      <c r="M365" s="80"/>
      <c r="N365" s="80">
        <v>167</v>
      </c>
    </row>
    <row r="366" spans="2:14" ht="15.95" customHeight="1" x14ac:dyDescent="0.3">
      <c r="B366" s="22" t="s">
        <v>160</v>
      </c>
      <c r="C366" s="124"/>
      <c r="D366" s="80">
        <v>119062</v>
      </c>
      <c r="E366" s="80"/>
      <c r="F366" s="80">
        <v>118077</v>
      </c>
      <c r="G366" s="80"/>
      <c r="H366" s="80">
        <v>985</v>
      </c>
      <c r="I366" s="80"/>
      <c r="J366" s="80">
        <v>123442</v>
      </c>
      <c r="K366" s="80"/>
      <c r="L366" s="80">
        <v>122504</v>
      </c>
      <c r="M366" s="80"/>
      <c r="N366" s="80">
        <v>938</v>
      </c>
    </row>
    <row r="367" spans="2:14" ht="15.95" customHeight="1" x14ac:dyDescent="0.3">
      <c r="B367" s="73" t="s">
        <v>161</v>
      </c>
      <c r="C367" s="124"/>
      <c r="D367" s="85">
        <v>5712789</v>
      </c>
      <c r="E367" s="80"/>
      <c r="F367" s="85">
        <v>5535702</v>
      </c>
      <c r="G367" s="80"/>
      <c r="H367" s="85">
        <v>177087</v>
      </c>
      <c r="I367" s="80"/>
      <c r="J367" s="85">
        <v>5731140</v>
      </c>
      <c r="K367" s="80"/>
      <c r="L367" s="85">
        <v>5567734</v>
      </c>
      <c r="M367" s="80"/>
      <c r="N367" s="85">
        <v>163406</v>
      </c>
    </row>
    <row r="368" spans="2:14" s="127" customFormat="1" ht="3" customHeight="1" x14ac:dyDescent="0.3">
      <c r="B368" s="124"/>
      <c r="C368" s="124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</row>
    <row r="369" spans="2:14" ht="15.95" customHeight="1" x14ac:dyDescent="0.3">
      <c r="B369" s="54" t="s">
        <v>43</v>
      </c>
      <c r="C369" s="124"/>
      <c r="D369" s="86">
        <v>3851481</v>
      </c>
      <c r="E369" s="82"/>
      <c r="F369" s="86">
        <v>3737936</v>
      </c>
      <c r="G369" s="82"/>
      <c r="H369" s="86">
        <v>113545</v>
      </c>
      <c r="I369" s="82"/>
      <c r="J369" s="86">
        <v>3874280</v>
      </c>
      <c r="K369" s="82"/>
      <c r="L369" s="86">
        <v>3776764</v>
      </c>
      <c r="M369" s="82"/>
      <c r="N369" s="86">
        <v>97516</v>
      </c>
    </row>
    <row r="370" spans="2:14" ht="15.95" customHeight="1" x14ac:dyDescent="0.3">
      <c r="B370" s="22" t="s">
        <v>162</v>
      </c>
      <c r="C370" s="124"/>
      <c r="D370" s="80">
        <v>3851481</v>
      </c>
      <c r="E370" s="80"/>
      <c r="F370" s="80">
        <v>3737936</v>
      </c>
      <c r="G370" s="80"/>
      <c r="H370" s="80">
        <v>113545</v>
      </c>
      <c r="I370" s="80"/>
      <c r="J370" s="80">
        <v>3874280</v>
      </c>
      <c r="K370" s="80"/>
      <c r="L370" s="80">
        <v>3776764</v>
      </c>
      <c r="M370" s="80"/>
      <c r="N370" s="80">
        <v>97516</v>
      </c>
    </row>
    <row r="371" spans="2:14" ht="15.95" customHeight="1" x14ac:dyDescent="0.3">
      <c r="B371" s="54" t="s">
        <v>44</v>
      </c>
      <c r="C371" s="124"/>
      <c r="D371" s="86">
        <v>718688</v>
      </c>
      <c r="E371" s="82"/>
      <c r="F371" s="86">
        <v>690608</v>
      </c>
      <c r="G371" s="82"/>
      <c r="H371" s="86">
        <v>28080</v>
      </c>
      <c r="I371" s="82"/>
      <c r="J371" s="86">
        <v>716961</v>
      </c>
      <c r="K371" s="82"/>
      <c r="L371" s="86">
        <v>687605</v>
      </c>
      <c r="M371" s="82"/>
      <c r="N371" s="86">
        <v>29356</v>
      </c>
    </row>
    <row r="372" spans="2:14" ht="15.95" customHeight="1" x14ac:dyDescent="0.3">
      <c r="B372" s="22" t="s">
        <v>163</v>
      </c>
      <c r="C372" s="124"/>
      <c r="D372" s="80">
        <v>8460</v>
      </c>
      <c r="E372" s="80"/>
      <c r="F372" s="80">
        <v>8419</v>
      </c>
      <c r="G372" s="80"/>
      <c r="H372" s="80">
        <v>41</v>
      </c>
      <c r="I372" s="80"/>
      <c r="J372" s="80">
        <v>8537</v>
      </c>
      <c r="K372" s="80"/>
      <c r="L372" s="80">
        <v>8537</v>
      </c>
      <c r="M372" s="80"/>
      <c r="N372" s="80">
        <v>0</v>
      </c>
    </row>
    <row r="373" spans="2:14" ht="15.95" customHeight="1" x14ac:dyDescent="0.3">
      <c r="B373" s="22" t="s">
        <v>164</v>
      </c>
      <c r="C373" s="124"/>
      <c r="D373" s="80">
        <v>14225</v>
      </c>
      <c r="E373" s="80"/>
      <c r="F373" s="80">
        <v>9379</v>
      </c>
      <c r="G373" s="80"/>
      <c r="H373" s="80">
        <v>4846</v>
      </c>
      <c r="I373" s="80"/>
      <c r="J373" s="80">
        <v>13287</v>
      </c>
      <c r="K373" s="80"/>
      <c r="L373" s="80">
        <v>8660</v>
      </c>
      <c r="M373" s="80"/>
      <c r="N373" s="80">
        <v>4627</v>
      </c>
    </row>
    <row r="374" spans="2:14" ht="15.95" customHeight="1" x14ac:dyDescent="0.3">
      <c r="B374" s="22" t="s">
        <v>165</v>
      </c>
      <c r="C374" s="124"/>
      <c r="D374" s="80">
        <v>696003</v>
      </c>
      <c r="E374" s="80"/>
      <c r="F374" s="80">
        <v>672810</v>
      </c>
      <c r="G374" s="80"/>
      <c r="H374" s="80">
        <v>23193</v>
      </c>
      <c r="I374" s="80"/>
      <c r="J374" s="80">
        <v>695137</v>
      </c>
      <c r="K374" s="80"/>
      <c r="L374" s="80">
        <v>670408</v>
      </c>
      <c r="M374" s="80"/>
      <c r="N374" s="80">
        <v>24729</v>
      </c>
    </row>
    <row r="375" spans="2:14" ht="15.95" customHeight="1" x14ac:dyDescent="0.3">
      <c r="B375" s="54" t="s">
        <v>45</v>
      </c>
      <c r="C375" s="124"/>
      <c r="D375" s="86">
        <v>757287</v>
      </c>
      <c r="E375" s="82"/>
      <c r="F375" s="86">
        <v>728842</v>
      </c>
      <c r="G375" s="82"/>
      <c r="H375" s="86">
        <v>28445</v>
      </c>
      <c r="I375" s="82"/>
      <c r="J375" s="86">
        <v>751796</v>
      </c>
      <c r="K375" s="82"/>
      <c r="L375" s="86">
        <v>725725</v>
      </c>
      <c r="M375" s="82"/>
      <c r="N375" s="86">
        <v>26071</v>
      </c>
    </row>
    <row r="376" spans="2:14" ht="15.95" customHeight="1" x14ac:dyDescent="0.3">
      <c r="B376" s="22" t="s">
        <v>166</v>
      </c>
      <c r="C376" s="124"/>
      <c r="D376" s="80">
        <v>708536</v>
      </c>
      <c r="E376" s="80"/>
      <c r="F376" s="80">
        <v>680852</v>
      </c>
      <c r="G376" s="80"/>
      <c r="H376" s="80">
        <v>27684</v>
      </c>
      <c r="I376" s="80"/>
      <c r="J376" s="80">
        <v>702733</v>
      </c>
      <c r="K376" s="80"/>
      <c r="L376" s="80">
        <v>677305</v>
      </c>
      <c r="M376" s="80"/>
      <c r="N376" s="80">
        <v>25428</v>
      </c>
    </row>
    <row r="377" spans="2:14" ht="15.95" customHeight="1" x14ac:dyDescent="0.3">
      <c r="B377" s="22" t="s">
        <v>167</v>
      </c>
      <c r="C377" s="124"/>
      <c r="D377" s="80">
        <v>17500</v>
      </c>
      <c r="E377" s="80"/>
      <c r="F377" s="80">
        <v>17500</v>
      </c>
      <c r="G377" s="80"/>
      <c r="H377" s="80">
        <v>0</v>
      </c>
      <c r="I377" s="80"/>
      <c r="J377" s="80">
        <v>16767</v>
      </c>
      <c r="K377" s="80"/>
      <c r="L377" s="80">
        <v>16767</v>
      </c>
      <c r="M377" s="80"/>
      <c r="N377" s="80">
        <v>0</v>
      </c>
    </row>
    <row r="378" spans="2:14" ht="15.95" customHeight="1" x14ac:dyDescent="0.3">
      <c r="B378" s="22" t="s">
        <v>168</v>
      </c>
      <c r="C378" s="124"/>
      <c r="D378" s="80">
        <v>19966</v>
      </c>
      <c r="E378" s="80"/>
      <c r="F378" s="80">
        <v>19966</v>
      </c>
      <c r="G378" s="80"/>
      <c r="H378" s="80">
        <v>0</v>
      </c>
      <c r="I378" s="80"/>
      <c r="J378" s="80">
        <v>20960</v>
      </c>
      <c r="K378" s="80"/>
      <c r="L378" s="80">
        <v>20943</v>
      </c>
      <c r="M378" s="80"/>
      <c r="N378" s="80">
        <v>17</v>
      </c>
    </row>
    <row r="379" spans="2:14" ht="15.95" customHeight="1" x14ac:dyDescent="0.3">
      <c r="B379" s="22" t="s">
        <v>169</v>
      </c>
      <c r="C379" s="124"/>
      <c r="D379" s="80">
        <v>11285</v>
      </c>
      <c r="E379" s="80"/>
      <c r="F379" s="80">
        <v>10524</v>
      </c>
      <c r="G379" s="80"/>
      <c r="H379" s="80">
        <v>761</v>
      </c>
      <c r="I379" s="80"/>
      <c r="J379" s="80">
        <v>11336</v>
      </c>
      <c r="K379" s="80"/>
      <c r="L379" s="80">
        <v>10710</v>
      </c>
      <c r="M379" s="80"/>
      <c r="N379" s="80">
        <v>626</v>
      </c>
    </row>
    <row r="380" spans="2:14" ht="15.95" customHeight="1" x14ac:dyDescent="0.3">
      <c r="B380" s="54" t="s">
        <v>46</v>
      </c>
      <c r="C380" s="124"/>
      <c r="D380" s="86">
        <v>385333</v>
      </c>
      <c r="E380" s="82"/>
      <c r="F380" s="86">
        <v>378316</v>
      </c>
      <c r="G380" s="82"/>
      <c r="H380" s="86">
        <v>7017</v>
      </c>
      <c r="I380" s="82"/>
      <c r="J380" s="86">
        <v>388103</v>
      </c>
      <c r="K380" s="82"/>
      <c r="L380" s="86">
        <v>377640</v>
      </c>
      <c r="M380" s="82"/>
      <c r="N380" s="86">
        <v>10463</v>
      </c>
    </row>
    <row r="381" spans="2:14" ht="15.95" customHeight="1" x14ac:dyDescent="0.3">
      <c r="B381" s="22" t="s">
        <v>170</v>
      </c>
      <c r="C381" s="124"/>
      <c r="D381" s="80">
        <v>2853</v>
      </c>
      <c r="E381" s="80"/>
      <c r="F381" s="80">
        <v>2853</v>
      </c>
      <c r="G381" s="80"/>
      <c r="H381" s="80">
        <v>0</v>
      </c>
      <c r="I381" s="80"/>
      <c r="J381" s="80">
        <v>2548</v>
      </c>
      <c r="K381" s="80"/>
      <c r="L381" s="80">
        <v>2548</v>
      </c>
      <c r="M381" s="80"/>
      <c r="N381" s="80">
        <v>0</v>
      </c>
    </row>
    <row r="382" spans="2:14" ht="15.95" customHeight="1" x14ac:dyDescent="0.3">
      <c r="B382" s="22" t="s">
        <v>171</v>
      </c>
      <c r="C382" s="124"/>
      <c r="D382" s="80">
        <v>354458</v>
      </c>
      <c r="E382" s="80"/>
      <c r="F382" s="80">
        <v>347776</v>
      </c>
      <c r="G382" s="80"/>
      <c r="H382" s="80">
        <v>6682</v>
      </c>
      <c r="I382" s="80"/>
      <c r="J382" s="80">
        <v>356903</v>
      </c>
      <c r="K382" s="80"/>
      <c r="L382" s="80">
        <v>346850</v>
      </c>
      <c r="M382" s="80"/>
      <c r="N382" s="80">
        <v>10053</v>
      </c>
    </row>
    <row r="383" spans="2:14" ht="15.95" customHeight="1" x14ac:dyDescent="0.3">
      <c r="B383" s="22" t="s">
        <v>172</v>
      </c>
      <c r="C383" s="124"/>
      <c r="D383" s="80">
        <v>2703</v>
      </c>
      <c r="E383" s="80"/>
      <c r="F383" s="80">
        <v>2619</v>
      </c>
      <c r="G383" s="80"/>
      <c r="H383" s="80">
        <v>84</v>
      </c>
      <c r="I383" s="80"/>
      <c r="J383" s="80">
        <v>3087</v>
      </c>
      <c r="K383" s="80"/>
      <c r="L383" s="80">
        <v>3045</v>
      </c>
      <c r="M383" s="80"/>
      <c r="N383" s="80">
        <v>42</v>
      </c>
    </row>
    <row r="384" spans="2:14" ht="15.95" customHeight="1" x14ac:dyDescent="0.3">
      <c r="B384" s="22" t="s">
        <v>173</v>
      </c>
      <c r="C384" s="124"/>
      <c r="D384" s="80">
        <v>22578</v>
      </c>
      <c r="E384" s="80"/>
      <c r="F384" s="80">
        <v>22517</v>
      </c>
      <c r="G384" s="80"/>
      <c r="H384" s="80">
        <v>61</v>
      </c>
      <c r="I384" s="80"/>
      <c r="J384" s="80">
        <v>22734</v>
      </c>
      <c r="K384" s="80"/>
      <c r="L384" s="80">
        <v>22559</v>
      </c>
      <c r="M384" s="80"/>
      <c r="N384" s="80">
        <v>175</v>
      </c>
    </row>
    <row r="385" spans="2:14" ht="15.95" customHeight="1" x14ac:dyDescent="0.3">
      <c r="B385" s="22" t="s">
        <v>174</v>
      </c>
      <c r="C385" s="124"/>
      <c r="D385" s="80">
        <v>2741</v>
      </c>
      <c r="E385" s="80"/>
      <c r="F385" s="80">
        <v>2551</v>
      </c>
      <c r="G385" s="80"/>
      <c r="H385" s="80">
        <v>190</v>
      </c>
      <c r="I385" s="80"/>
      <c r="J385" s="80">
        <v>2831</v>
      </c>
      <c r="K385" s="80"/>
      <c r="L385" s="80">
        <v>2638</v>
      </c>
      <c r="M385" s="80"/>
      <c r="N385" s="80">
        <v>193</v>
      </c>
    </row>
    <row r="386" spans="2:14" ht="3.95" customHeight="1" x14ac:dyDescent="0.3">
      <c r="B386" s="172"/>
      <c r="C386" s="172"/>
      <c r="D386" s="172"/>
      <c r="E386" s="172"/>
      <c r="F386" s="172"/>
      <c r="G386" s="172"/>
      <c r="H386" s="172"/>
      <c r="I386" s="172"/>
      <c r="J386" s="172"/>
      <c r="K386" s="172"/>
      <c r="L386" s="172"/>
      <c r="M386" s="172"/>
      <c r="N386" s="172"/>
    </row>
    <row r="387" spans="2:14" ht="3.95" customHeight="1" x14ac:dyDescent="0.3">
      <c r="B387" s="22"/>
      <c r="C387" s="124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</row>
    <row r="388" spans="2:14" s="23" customFormat="1" ht="15.95" customHeight="1" x14ac:dyDescent="0.25">
      <c r="B388" s="17" t="s">
        <v>47</v>
      </c>
      <c r="C388" s="117"/>
      <c r="D388" s="19"/>
      <c r="E388" s="119"/>
      <c r="F388" s="19"/>
      <c r="G388" s="119"/>
      <c r="H388" s="19"/>
      <c r="I388" s="119"/>
      <c r="J388" s="19"/>
      <c r="K388" s="119"/>
      <c r="L388" s="19"/>
      <c r="M388" s="119"/>
    </row>
    <row r="389" spans="2:14" s="23" customFormat="1" ht="15.95" customHeight="1" x14ac:dyDescent="0.25">
      <c r="B389" s="17" t="s">
        <v>11</v>
      </c>
      <c r="C389" s="117"/>
      <c r="D389" s="19"/>
      <c r="E389" s="119"/>
      <c r="F389" s="19"/>
      <c r="G389" s="119"/>
      <c r="H389" s="19"/>
      <c r="I389" s="119"/>
      <c r="J389" s="19"/>
      <c r="K389" s="119"/>
      <c r="L389" s="19"/>
      <c r="M389" s="119"/>
      <c r="N389" s="19"/>
    </row>
    <row r="390" spans="2:14" s="23" customFormat="1" ht="15.95" customHeight="1" x14ac:dyDescent="0.25">
      <c r="B390" s="20"/>
      <c r="C390" s="118"/>
      <c r="D390" s="20"/>
      <c r="E390" s="118"/>
      <c r="F390" s="20"/>
      <c r="G390" s="118"/>
      <c r="H390" s="20"/>
      <c r="I390" s="118"/>
      <c r="J390" s="20"/>
      <c r="K390" s="118"/>
      <c r="L390" s="20"/>
      <c r="M390" s="118"/>
      <c r="N390" s="20"/>
    </row>
    <row r="391" spans="2:14" s="23" customFormat="1" ht="15.95" customHeight="1" x14ac:dyDescent="0.25">
      <c r="B391" s="56"/>
      <c r="C391" s="132"/>
      <c r="D391" s="29"/>
      <c r="E391" s="132"/>
      <c r="F391" s="29"/>
      <c r="G391" s="132"/>
      <c r="H391" s="29"/>
      <c r="I391" s="132"/>
      <c r="J391" s="29"/>
      <c r="K391" s="132"/>
      <c r="L391" s="29"/>
      <c r="M391" s="132"/>
      <c r="N391" s="29"/>
    </row>
    <row r="392" spans="2:14" s="23" customFormat="1" ht="15.95" customHeight="1" x14ac:dyDescent="0.25">
      <c r="B392" s="17"/>
      <c r="C392" s="132"/>
      <c r="D392" s="29"/>
      <c r="E392" s="132"/>
      <c r="F392" s="29"/>
      <c r="G392" s="132"/>
      <c r="H392" s="29"/>
      <c r="I392" s="132"/>
      <c r="J392" s="29"/>
      <c r="K392" s="132"/>
      <c r="L392" s="29"/>
      <c r="M392" s="132"/>
      <c r="N392" s="29"/>
    </row>
    <row r="393" spans="2:14" ht="21.95" customHeight="1" x14ac:dyDescent="0.3">
      <c r="B393" s="57"/>
      <c r="J393" s="24"/>
      <c r="K393" s="134"/>
      <c r="L393" s="24"/>
      <c r="M393" s="134"/>
      <c r="N393" s="24"/>
    </row>
    <row r="394" spans="2:14" ht="21.95" customHeight="1" x14ac:dyDescent="0.3">
      <c r="J394" s="24"/>
      <c r="K394" s="134"/>
      <c r="L394" s="24"/>
      <c r="M394" s="134"/>
      <c r="N394" s="24"/>
    </row>
    <row r="395" spans="2:14" ht="21.95" customHeight="1" x14ac:dyDescent="0.3">
      <c r="J395" s="24"/>
      <c r="K395" s="134"/>
      <c r="L395" s="24"/>
      <c r="M395" s="134"/>
      <c r="N395" s="24"/>
    </row>
    <row r="396" spans="2:14" ht="21.95" customHeight="1" x14ac:dyDescent="0.3">
      <c r="J396" s="24"/>
      <c r="K396" s="134"/>
      <c r="L396" s="24"/>
      <c r="M396" s="134"/>
      <c r="N396" s="24"/>
    </row>
    <row r="397" spans="2:14" ht="21.95" customHeight="1" x14ac:dyDescent="0.3">
      <c r="J397" s="24"/>
      <c r="K397" s="134"/>
      <c r="L397" s="24"/>
      <c r="M397" s="134"/>
      <c r="N397" s="24"/>
    </row>
    <row r="398" spans="2:14" ht="21.95" customHeight="1" x14ac:dyDescent="0.3">
      <c r="J398" s="24"/>
      <c r="K398" s="134"/>
      <c r="L398" s="24"/>
      <c r="M398" s="134"/>
      <c r="N398" s="24"/>
    </row>
    <row r="399" spans="2:14" ht="21.95" customHeight="1" x14ac:dyDescent="0.3">
      <c r="J399" s="24"/>
      <c r="K399" s="134"/>
      <c r="L399" s="24"/>
      <c r="M399" s="134"/>
      <c r="N399" s="24"/>
    </row>
    <row r="400" spans="2:14" ht="21.95" customHeight="1" x14ac:dyDescent="0.3">
      <c r="J400" s="24"/>
      <c r="K400" s="134"/>
      <c r="L400" s="24"/>
      <c r="M400" s="134"/>
      <c r="N400" s="24"/>
    </row>
    <row r="401" spans="10:14" ht="21.95" customHeight="1" x14ac:dyDescent="0.3">
      <c r="J401" s="24"/>
      <c r="K401" s="134"/>
      <c r="L401" s="24"/>
      <c r="M401" s="134"/>
      <c r="N401" s="24"/>
    </row>
    <row r="402" spans="10:14" ht="21.95" customHeight="1" x14ac:dyDescent="0.3">
      <c r="J402" s="24"/>
      <c r="K402" s="134"/>
      <c r="L402" s="24"/>
      <c r="M402" s="134"/>
      <c r="N402" s="24"/>
    </row>
    <row r="403" spans="10:14" ht="21.95" customHeight="1" x14ac:dyDescent="0.3">
      <c r="J403" s="24"/>
      <c r="K403" s="134"/>
      <c r="L403" s="24"/>
      <c r="M403" s="134"/>
      <c r="N403" s="24"/>
    </row>
    <row r="404" spans="10:14" ht="21.95" customHeight="1" x14ac:dyDescent="0.3">
      <c r="J404" s="24"/>
      <c r="K404" s="134"/>
      <c r="L404" s="24"/>
      <c r="M404" s="134"/>
      <c r="N404" s="24"/>
    </row>
    <row r="405" spans="10:14" ht="21.95" customHeight="1" x14ac:dyDescent="0.3">
      <c r="J405" s="24"/>
      <c r="K405" s="134"/>
      <c r="L405" s="24"/>
      <c r="M405" s="134"/>
      <c r="N405" s="24"/>
    </row>
    <row r="406" spans="10:14" ht="21.95" customHeight="1" x14ac:dyDescent="0.3">
      <c r="J406" s="24"/>
      <c r="K406" s="134"/>
      <c r="L406" s="24"/>
      <c r="M406" s="134"/>
      <c r="N406" s="24"/>
    </row>
    <row r="407" spans="10:14" ht="21.95" customHeight="1" x14ac:dyDescent="0.3">
      <c r="J407" s="24"/>
      <c r="K407" s="134"/>
      <c r="L407" s="24"/>
      <c r="M407" s="134"/>
      <c r="N407" s="24"/>
    </row>
    <row r="408" spans="10:14" ht="21.95" customHeight="1" x14ac:dyDescent="0.3">
      <c r="J408" s="24"/>
      <c r="K408" s="134"/>
      <c r="L408" s="24"/>
      <c r="M408" s="134"/>
      <c r="N408" s="24"/>
    </row>
    <row r="409" spans="10:14" ht="21.95" customHeight="1" x14ac:dyDescent="0.3">
      <c r="J409" s="24"/>
      <c r="K409" s="134"/>
      <c r="L409" s="24"/>
      <c r="M409" s="134"/>
      <c r="N409" s="24"/>
    </row>
    <row r="410" spans="10:14" ht="21.95" customHeight="1" x14ac:dyDescent="0.3">
      <c r="J410" s="24"/>
      <c r="K410" s="134"/>
      <c r="L410" s="24"/>
      <c r="M410" s="134"/>
      <c r="N410" s="24"/>
    </row>
    <row r="411" spans="10:14" ht="21.95" customHeight="1" x14ac:dyDescent="0.3">
      <c r="J411" s="24"/>
      <c r="K411" s="134"/>
      <c r="L411" s="24"/>
      <c r="M411" s="134"/>
      <c r="N411" s="24"/>
    </row>
    <row r="412" spans="10:14" ht="21.95" customHeight="1" x14ac:dyDescent="0.3">
      <c r="J412" s="24"/>
      <c r="K412" s="134"/>
      <c r="L412" s="24"/>
      <c r="M412" s="134"/>
      <c r="N412" s="24"/>
    </row>
    <row r="413" spans="10:14" ht="21.95" customHeight="1" x14ac:dyDescent="0.3">
      <c r="J413" s="24"/>
      <c r="K413" s="134"/>
      <c r="L413" s="24"/>
      <c r="M413" s="134"/>
      <c r="N413" s="24"/>
    </row>
    <row r="414" spans="10:14" ht="21.95" customHeight="1" x14ac:dyDescent="0.3">
      <c r="J414" s="24"/>
      <c r="K414" s="134"/>
      <c r="L414" s="24"/>
      <c r="M414" s="134"/>
      <c r="N414" s="24"/>
    </row>
    <row r="415" spans="10:14" ht="21.95" customHeight="1" x14ac:dyDescent="0.3">
      <c r="J415" s="24"/>
      <c r="K415" s="134"/>
      <c r="L415" s="24"/>
      <c r="M415" s="134"/>
      <c r="N415" s="24"/>
    </row>
    <row r="416" spans="10:14" ht="21.95" customHeight="1" x14ac:dyDescent="0.3">
      <c r="J416" s="24"/>
      <c r="K416" s="134"/>
      <c r="L416" s="24"/>
      <c r="M416" s="134"/>
      <c r="N416" s="24"/>
    </row>
    <row r="417" spans="10:14" ht="21.95" customHeight="1" x14ac:dyDescent="0.3">
      <c r="J417" s="24"/>
      <c r="K417" s="134"/>
      <c r="L417" s="24"/>
      <c r="M417" s="134"/>
      <c r="N417" s="24"/>
    </row>
    <row r="418" spans="10:14" ht="21.95" customHeight="1" x14ac:dyDescent="0.3">
      <c r="J418" s="24"/>
      <c r="K418" s="134"/>
      <c r="L418" s="24"/>
      <c r="M418" s="134"/>
      <c r="N418" s="24"/>
    </row>
    <row r="419" spans="10:14" ht="21.95" customHeight="1" x14ac:dyDescent="0.3">
      <c r="J419" s="24"/>
      <c r="K419" s="134"/>
      <c r="L419" s="24"/>
      <c r="M419" s="134"/>
      <c r="N419" s="24"/>
    </row>
    <row r="420" spans="10:14" ht="21.95" customHeight="1" x14ac:dyDescent="0.3">
      <c r="J420" s="24"/>
      <c r="K420" s="134"/>
      <c r="L420" s="24"/>
      <c r="M420" s="134"/>
      <c r="N420" s="24"/>
    </row>
    <row r="421" spans="10:14" ht="21.95" customHeight="1" x14ac:dyDescent="0.3">
      <c r="J421" s="24"/>
      <c r="K421" s="134"/>
      <c r="L421" s="24"/>
      <c r="M421" s="134"/>
      <c r="N421" s="24"/>
    </row>
    <row r="422" spans="10:14" ht="21.95" customHeight="1" x14ac:dyDescent="0.3">
      <c r="J422" s="24"/>
      <c r="K422" s="134"/>
      <c r="L422" s="24"/>
      <c r="M422" s="134"/>
      <c r="N422" s="24"/>
    </row>
    <row r="423" spans="10:14" ht="21.95" customHeight="1" x14ac:dyDescent="0.3">
      <c r="J423" s="24"/>
      <c r="K423" s="134"/>
      <c r="L423" s="24"/>
      <c r="M423" s="134"/>
      <c r="N423" s="24"/>
    </row>
    <row r="424" spans="10:14" ht="21.95" customHeight="1" x14ac:dyDescent="0.3">
      <c r="J424" s="24"/>
      <c r="K424" s="134"/>
      <c r="L424" s="24"/>
      <c r="M424" s="134"/>
      <c r="N424" s="24"/>
    </row>
    <row r="425" spans="10:14" ht="21.95" customHeight="1" x14ac:dyDescent="0.3">
      <c r="J425" s="24"/>
      <c r="K425" s="134"/>
      <c r="L425" s="24"/>
      <c r="M425" s="134"/>
      <c r="N425" s="24"/>
    </row>
    <row r="426" spans="10:14" ht="21.95" customHeight="1" x14ac:dyDescent="0.3">
      <c r="J426" s="24"/>
      <c r="K426" s="134"/>
      <c r="L426" s="24"/>
      <c r="M426" s="134"/>
      <c r="N426" s="24"/>
    </row>
    <row r="427" spans="10:14" ht="21.95" customHeight="1" x14ac:dyDescent="0.3">
      <c r="J427" s="24"/>
      <c r="K427" s="134"/>
      <c r="L427" s="24"/>
      <c r="M427" s="134"/>
      <c r="N427" s="24"/>
    </row>
    <row r="428" spans="10:14" ht="21.95" customHeight="1" x14ac:dyDescent="0.3">
      <c r="J428" s="24"/>
      <c r="K428" s="134"/>
      <c r="L428" s="24"/>
      <c r="M428" s="134"/>
      <c r="N428" s="24"/>
    </row>
    <row r="429" spans="10:14" ht="21.95" customHeight="1" x14ac:dyDescent="0.3">
      <c r="J429" s="24"/>
      <c r="K429" s="134"/>
      <c r="L429" s="24"/>
      <c r="M429" s="134"/>
      <c r="N429" s="24"/>
    </row>
    <row r="430" spans="10:14" ht="21.95" customHeight="1" x14ac:dyDescent="0.3">
      <c r="J430" s="24"/>
      <c r="K430" s="134"/>
      <c r="L430" s="24"/>
      <c r="M430" s="134"/>
      <c r="N430" s="24"/>
    </row>
    <row r="431" spans="10:14" ht="21.95" customHeight="1" x14ac:dyDescent="0.3">
      <c r="J431" s="24"/>
      <c r="K431" s="134"/>
      <c r="L431" s="24"/>
      <c r="M431" s="134"/>
      <c r="N431" s="24"/>
    </row>
    <row r="432" spans="10:14" ht="21.95" customHeight="1" x14ac:dyDescent="0.3">
      <c r="J432" s="24"/>
      <c r="K432" s="134"/>
      <c r="L432" s="24"/>
      <c r="M432" s="134"/>
      <c r="N432" s="24"/>
    </row>
    <row r="433" spans="10:14" ht="21.95" customHeight="1" x14ac:dyDescent="0.3">
      <c r="J433" s="24"/>
      <c r="K433" s="134"/>
      <c r="L433" s="24"/>
      <c r="M433" s="134"/>
      <c r="N433" s="24"/>
    </row>
    <row r="434" spans="10:14" ht="21.95" customHeight="1" x14ac:dyDescent="0.3">
      <c r="J434" s="24"/>
      <c r="K434" s="134"/>
      <c r="L434" s="24"/>
      <c r="M434" s="134"/>
      <c r="N434" s="24"/>
    </row>
    <row r="435" spans="10:14" ht="21.95" customHeight="1" x14ac:dyDescent="0.3">
      <c r="J435" s="24"/>
      <c r="K435" s="134"/>
      <c r="L435" s="24"/>
      <c r="M435" s="134"/>
      <c r="N435" s="24"/>
    </row>
    <row r="436" spans="10:14" ht="21.95" customHeight="1" x14ac:dyDescent="0.3">
      <c r="J436" s="24"/>
      <c r="K436" s="134"/>
      <c r="L436" s="24"/>
      <c r="M436" s="134"/>
      <c r="N436" s="24"/>
    </row>
    <row r="437" spans="10:14" ht="21.95" customHeight="1" x14ac:dyDescent="0.3">
      <c r="J437" s="24"/>
      <c r="K437" s="134"/>
      <c r="L437" s="24"/>
      <c r="M437" s="134"/>
      <c r="N437" s="24"/>
    </row>
    <row r="438" spans="10:14" ht="21.95" customHeight="1" x14ac:dyDescent="0.3">
      <c r="J438" s="24"/>
      <c r="K438" s="134"/>
      <c r="L438" s="24"/>
      <c r="M438" s="134"/>
      <c r="N438" s="24"/>
    </row>
    <row r="439" spans="10:14" ht="21.95" customHeight="1" x14ac:dyDescent="0.3">
      <c r="J439" s="24"/>
      <c r="K439" s="134"/>
      <c r="L439" s="24"/>
      <c r="M439" s="134"/>
      <c r="N439" s="24"/>
    </row>
    <row r="440" spans="10:14" ht="21.95" customHeight="1" x14ac:dyDescent="0.3">
      <c r="J440" s="24"/>
      <c r="K440" s="134"/>
      <c r="L440" s="24"/>
      <c r="M440" s="134"/>
      <c r="N440" s="24"/>
    </row>
    <row r="441" spans="10:14" ht="21.95" customHeight="1" x14ac:dyDescent="0.3">
      <c r="J441" s="24"/>
      <c r="K441" s="134"/>
      <c r="L441" s="24"/>
      <c r="M441" s="134"/>
      <c r="N441" s="24"/>
    </row>
    <row r="442" spans="10:14" ht="21.95" customHeight="1" x14ac:dyDescent="0.3">
      <c r="J442" s="24"/>
      <c r="K442" s="134"/>
      <c r="L442" s="24"/>
      <c r="M442" s="134"/>
      <c r="N442" s="24"/>
    </row>
    <row r="443" spans="10:14" ht="21.95" customHeight="1" x14ac:dyDescent="0.3">
      <c r="J443" s="24"/>
      <c r="K443" s="134"/>
      <c r="L443" s="24"/>
      <c r="M443" s="134"/>
      <c r="N443" s="24"/>
    </row>
    <row r="444" spans="10:14" ht="21.95" customHeight="1" x14ac:dyDescent="0.3">
      <c r="J444" s="24"/>
      <c r="K444" s="134"/>
      <c r="L444" s="24"/>
      <c r="M444" s="134"/>
      <c r="N444" s="24"/>
    </row>
    <row r="445" spans="10:14" ht="21.95" customHeight="1" x14ac:dyDescent="0.3">
      <c r="J445" s="24"/>
      <c r="K445" s="134"/>
      <c r="L445" s="24"/>
      <c r="M445" s="134"/>
      <c r="N445" s="24"/>
    </row>
    <row r="446" spans="10:14" ht="21.95" customHeight="1" x14ac:dyDescent="0.3">
      <c r="J446" s="24"/>
      <c r="K446" s="134"/>
      <c r="L446" s="24"/>
      <c r="M446" s="134"/>
      <c r="N446" s="24"/>
    </row>
    <row r="447" spans="10:14" ht="21.95" customHeight="1" x14ac:dyDescent="0.3">
      <c r="J447" s="24"/>
      <c r="K447" s="134"/>
      <c r="L447" s="24"/>
      <c r="M447" s="134"/>
      <c r="N447" s="24"/>
    </row>
    <row r="448" spans="10:14" ht="21.95" customHeight="1" x14ac:dyDescent="0.3">
      <c r="J448" s="24"/>
      <c r="K448" s="134"/>
      <c r="L448" s="24"/>
      <c r="M448" s="134"/>
      <c r="N448" s="24"/>
    </row>
    <row r="449" spans="10:14" ht="21.95" customHeight="1" x14ac:dyDescent="0.3">
      <c r="J449" s="24"/>
      <c r="K449" s="134"/>
      <c r="L449" s="24"/>
      <c r="M449" s="134"/>
      <c r="N449" s="24"/>
    </row>
    <row r="450" spans="10:14" ht="21.95" customHeight="1" x14ac:dyDescent="0.3">
      <c r="J450" s="24"/>
      <c r="K450" s="134"/>
      <c r="L450" s="24"/>
      <c r="M450" s="134"/>
      <c r="N450" s="24"/>
    </row>
    <row r="451" spans="10:14" ht="21.95" customHeight="1" x14ac:dyDescent="0.3">
      <c r="J451" s="24"/>
      <c r="K451" s="134"/>
      <c r="L451" s="24"/>
      <c r="M451" s="134"/>
      <c r="N451" s="24"/>
    </row>
    <row r="452" spans="10:14" ht="21.95" customHeight="1" x14ac:dyDescent="0.3">
      <c r="J452" s="24"/>
      <c r="K452" s="134"/>
      <c r="L452" s="24"/>
      <c r="M452" s="134"/>
      <c r="N452" s="24"/>
    </row>
    <row r="453" spans="10:14" ht="21.95" customHeight="1" x14ac:dyDescent="0.3">
      <c r="J453" s="24"/>
      <c r="K453" s="134"/>
      <c r="L453" s="24"/>
      <c r="M453" s="134"/>
      <c r="N453" s="24"/>
    </row>
    <row r="454" spans="10:14" ht="21.95" customHeight="1" x14ac:dyDescent="0.3">
      <c r="J454" s="24"/>
      <c r="K454" s="134"/>
      <c r="L454" s="24"/>
      <c r="M454" s="134"/>
      <c r="N454" s="24"/>
    </row>
    <row r="455" spans="10:14" ht="21.95" customHeight="1" x14ac:dyDescent="0.3">
      <c r="J455" s="24"/>
      <c r="K455" s="134"/>
      <c r="L455" s="24"/>
      <c r="M455" s="134"/>
      <c r="N455" s="24"/>
    </row>
    <row r="456" spans="10:14" ht="21.95" customHeight="1" x14ac:dyDescent="0.3">
      <c r="J456" s="24"/>
      <c r="K456" s="134"/>
      <c r="L456" s="24"/>
      <c r="M456" s="134"/>
      <c r="N456" s="24"/>
    </row>
    <row r="457" spans="10:14" ht="21.95" customHeight="1" x14ac:dyDescent="0.3">
      <c r="J457" s="24"/>
      <c r="K457" s="134"/>
      <c r="L457" s="24"/>
      <c r="M457" s="134"/>
      <c r="N457" s="24"/>
    </row>
    <row r="458" spans="10:14" ht="21.95" customHeight="1" x14ac:dyDescent="0.3">
      <c r="J458" s="24"/>
      <c r="K458" s="134"/>
      <c r="L458" s="24"/>
      <c r="M458" s="134"/>
      <c r="N458" s="24"/>
    </row>
    <row r="459" spans="10:14" ht="21.95" customHeight="1" x14ac:dyDescent="0.3">
      <c r="J459" s="24"/>
      <c r="K459" s="134"/>
      <c r="L459" s="24"/>
      <c r="M459" s="134"/>
      <c r="N459" s="24"/>
    </row>
    <row r="460" spans="10:14" ht="21.95" customHeight="1" x14ac:dyDescent="0.3">
      <c r="J460" s="24"/>
      <c r="K460" s="134"/>
      <c r="L460" s="24"/>
      <c r="M460" s="134"/>
      <c r="N460" s="24"/>
    </row>
    <row r="461" spans="10:14" ht="21.95" customHeight="1" x14ac:dyDescent="0.3">
      <c r="J461" s="24"/>
      <c r="K461" s="134"/>
      <c r="L461" s="24"/>
      <c r="M461" s="134"/>
      <c r="N461" s="24"/>
    </row>
    <row r="462" spans="10:14" ht="21.95" customHeight="1" x14ac:dyDescent="0.3">
      <c r="J462" s="24"/>
      <c r="K462" s="134"/>
      <c r="L462" s="24"/>
      <c r="M462" s="134"/>
      <c r="N462" s="24"/>
    </row>
    <row r="463" spans="10:14" ht="21.95" customHeight="1" x14ac:dyDescent="0.3">
      <c r="J463" s="24"/>
      <c r="K463" s="134"/>
      <c r="L463" s="24"/>
      <c r="M463" s="134"/>
      <c r="N463" s="24"/>
    </row>
    <row r="464" spans="10:14" ht="21.95" customHeight="1" x14ac:dyDescent="0.3">
      <c r="J464" s="24"/>
      <c r="K464" s="134"/>
      <c r="L464" s="24"/>
      <c r="M464" s="134"/>
      <c r="N464" s="24"/>
    </row>
    <row r="465" spans="10:14" ht="21.95" customHeight="1" x14ac:dyDescent="0.3">
      <c r="J465" s="24"/>
      <c r="K465" s="134"/>
      <c r="L465" s="24"/>
      <c r="M465" s="134"/>
      <c r="N465" s="24"/>
    </row>
    <row r="466" spans="10:14" ht="21.95" customHeight="1" x14ac:dyDescent="0.3">
      <c r="J466" s="24"/>
      <c r="K466" s="134"/>
      <c r="L466" s="24"/>
      <c r="M466" s="134"/>
      <c r="N466" s="24"/>
    </row>
    <row r="467" spans="10:14" ht="21.95" customHeight="1" x14ac:dyDescent="0.3">
      <c r="J467" s="24"/>
      <c r="K467" s="134"/>
      <c r="L467" s="24"/>
      <c r="M467" s="134"/>
      <c r="N467" s="24"/>
    </row>
    <row r="468" spans="10:14" ht="21.95" customHeight="1" x14ac:dyDescent="0.3">
      <c r="J468" s="24"/>
      <c r="K468" s="134"/>
      <c r="L468" s="24"/>
      <c r="M468" s="134"/>
      <c r="N468" s="24"/>
    </row>
    <row r="469" spans="10:14" ht="21.95" customHeight="1" x14ac:dyDescent="0.3">
      <c r="J469" s="24"/>
      <c r="K469" s="134"/>
      <c r="L469" s="24"/>
      <c r="M469" s="134"/>
      <c r="N469" s="24"/>
    </row>
    <row r="470" spans="10:14" ht="21.95" customHeight="1" x14ac:dyDescent="0.3">
      <c r="J470" s="24"/>
      <c r="K470" s="134"/>
      <c r="L470" s="24"/>
      <c r="M470" s="134"/>
      <c r="N470" s="24"/>
    </row>
    <row r="471" spans="10:14" ht="21.95" customHeight="1" x14ac:dyDescent="0.3">
      <c r="J471" s="24"/>
      <c r="K471" s="134"/>
      <c r="L471" s="24"/>
      <c r="M471" s="134"/>
      <c r="N471" s="24"/>
    </row>
    <row r="472" spans="10:14" ht="21.95" customHeight="1" x14ac:dyDescent="0.3">
      <c r="J472" s="24"/>
      <c r="K472" s="134"/>
      <c r="L472" s="24"/>
      <c r="M472" s="134"/>
      <c r="N472" s="24"/>
    </row>
    <row r="473" spans="10:14" ht="21.95" customHeight="1" x14ac:dyDescent="0.3">
      <c r="J473" s="24"/>
      <c r="K473" s="134"/>
      <c r="L473" s="24"/>
      <c r="M473" s="134"/>
      <c r="N473" s="24"/>
    </row>
    <row r="474" spans="10:14" ht="21.95" customHeight="1" x14ac:dyDescent="0.3">
      <c r="J474" s="24"/>
      <c r="K474" s="134"/>
      <c r="L474" s="24"/>
      <c r="M474" s="134"/>
      <c r="N474" s="24"/>
    </row>
    <row r="475" spans="10:14" ht="21.95" customHeight="1" x14ac:dyDescent="0.3">
      <c r="J475" s="24"/>
      <c r="K475" s="134"/>
      <c r="L475" s="24"/>
      <c r="M475" s="134"/>
      <c r="N475" s="24"/>
    </row>
    <row r="476" spans="10:14" ht="21.95" customHeight="1" x14ac:dyDescent="0.3">
      <c r="J476" s="24"/>
      <c r="K476" s="134"/>
      <c r="L476" s="24"/>
      <c r="M476" s="134"/>
      <c r="N476" s="24"/>
    </row>
    <row r="477" spans="10:14" ht="21.95" customHeight="1" x14ac:dyDescent="0.3">
      <c r="J477" s="24"/>
      <c r="K477" s="134"/>
      <c r="L477" s="24"/>
      <c r="M477" s="134"/>
      <c r="N477" s="24"/>
    </row>
    <row r="478" spans="10:14" ht="21.95" customHeight="1" x14ac:dyDescent="0.3">
      <c r="J478" s="24"/>
      <c r="K478" s="134"/>
      <c r="L478" s="24"/>
      <c r="M478" s="134"/>
      <c r="N478" s="24"/>
    </row>
    <row r="479" spans="10:14" ht="21.95" customHeight="1" x14ac:dyDescent="0.3">
      <c r="J479" s="24"/>
      <c r="K479" s="134"/>
      <c r="L479" s="24"/>
      <c r="M479" s="134"/>
      <c r="N479" s="24"/>
    </row>
    <row r="480" spans="10:14" ht="21.95" customHeight="1" x14ac:dyDescent="0.3">
      <c r="J480" s="24"/>
      <c r="K480" s="134"/>
      <c r="L480" s="24"/>
      <c r="M480" s="134"/>
      <c r="N480" s="24"/>
    </row>
    <row r="481" spans="10:14" ht="21.95" customHeight="1" x14ac:dyDescent="0.3">
      <c r="J481" s="24"/>
      <c r="K481" s="134"/>
      <c r="L481" s="24"/>
      <c r="M481" s="134"/>
      <c r="N481" s="24"/>
    </row>
    <row r="482" spans="10:14" ht="21.95" customHeight="1" x14ac:dyDescent="0.3">
      <c r="J482" s="24"/>
      <c r="K482" s="134"/>
      <c r="L482" s="24"/>
      <c r="M482" s="134"/>
      <c r="N482" s="24"/>
    </row>
    <row r="483" spans="10:14" ht="21.95" customHeight="1" x14ac:dyDescent="0.3">
      <c r="J483" s="24"/>
      <c r="K483" s="134"/>
      <c r="L483" s="24"/>
      <c r="M483" s="134"/>
      <c r="N483" s="24"/>
    </row>
    <row r="484" spans="10:14" ht="21.95" customHeight="1" x14ac:dyDescent="0.3">
      <c r="J484" s="24"/>
      <c r="K484" s="134"/>
      <c r="L484" s="24"/>
      <c r="M484" s="134"/>
      <c r="N484" s="24"/>
    </row>
    <row r="485" spans="10:14" ht="21.95" customHeight="1" x14ac:dyDescent="0.3">
      <c r="J485" s="24"/>
      <c r="K485" s="134"/>
      <c r="L485" s="24"/>
      <c r="M485" s="134"/>
      <c r="N485" s="24"/>
    </row>
    <row r="486" spans="10:14" ht="21.95" customHeight="1" x14ac:dyDescent="0.3">
      <c r="J486" s="24"/>
      <c r="K486" s="134"/>
      <c r="L486" s="24"/>
      <c r="M486" s="134"/>
      <c r="N486" s="24"/>
    </row>
    <row r="487" spans="10:14" ht="21.95" customHeight="1" x14ac:dyDescent="0.3">
      <c r="J487" s="24"/>
      <c r="K487" s="134"/>
      <c r="L487" s="24"/>
      <c r="M487" s="134"/>
      <c r="N487" s="24"/>
    </row>
    <row r="488" spans="10:14" ht="21.95" customHeight="1" x14ac:dyDescent="0.3">
      <c r="J488" s="24"/>
      <c r="K488" s="134"/>
      <c r="L488" s="24"/>
      <c r="M488" s="134"/>
      <c r="N488" s="24"/>
    </row>
    <row r="489" spans="10:14" ht="21.95" customHeight="1" x14ac:dyDescent="0.3">
      <c r="J489" s="24"/>
      <c r="K489" s="134"/>
      <c r="L489" s="24"/>
      <c r="M489" s="134"/>
      <c r="N489" s="24"/>
    </row>
    <row r="490" spans="10:14" ht="21.95" customHeight="1" x14ac:dyDescent="0.3">
      <c r="J490" s="24"/>
      <c r="K490" s="134"/>
      <c r="L490" s="24"/>
      <c r="M490" s="134"/>
      <c r="N490" s="24"/>
    </row>
    <row r="491" spans="10:14" ht="21.95" customHeight="1" x14ac:dyDescent="0.3">
      <c r="J491" s="24"/>
      <c r="K491" s="134"/>
      <c r="L491" s="24"/>
      <c r="M491" s="134"/>
      <c r="N491" s="24"/>
    </row>
    <row r="492" spans="10:14" ht="21.95" customHeight="1" x14ac:dyDescent="0.3">
      <c r="J492" s="24"/>
      <c r="K492" s="134"/>
      <c r="L492" s="24"/>
      <c r="M492" s="134"/>
      <c r="N492" s="24"/>
    </row>
    <row r="493" spans="10:14" ht="21.95" customHeight="1" x14ac:dyDescent="0.3">
      <c r="J493" s="24"/>
      <c r="K493" s="134"/>
      <c r="L493" s="24"/>
      <c r="M493" s="134"/>
      <c r="N493" s="24"/>
    </row>
    <row r="494" spans="10:14" ht="21.95" customHeight="1" x14ac:dyDescent="0.3">
      <c r="J494" s="24"/>
      <c r="K494" s="134"/>
      <c r="L494" s="24"/>
      <c r="M494" s="134"/>
      <c r="N494" s="24"/>
    </row>
    <row r="495" spans="10:14" ht="21.95" customHeight="1" x14ac:dyDescent="0.3">
      <c r="J495" s="24"/>
      <c r="K495" s="134"/>
      <c r="L495" s="24"/>
      <c r="M495" s="134"/>
      <c r="N495" s="24"/>
    </row>
    <row r="496" spans="10:14" ht="21.95" customHeight="1" x14ac:dyDescent="0.3">
      <c r="J496" s="24"/>
      <c r="K496" s="134"/>
      <c r="L496" s="24"/>
      <c r="M496" s="134"/>
      <c r="N496" s="24"/>
    </row>
    <row r="497" spans="10:14" ht="21.95" customHeight="1" x14ac:dyDescent="0.3">
      <c r="J497" s="24"/>
      <c r="K497" s="134"/>
      <c r="L497" s="24"/>
      <c r="M497" s="134"/>
      <c r="N497" s="24"/>
    </row>
    <row r="498" spans="10:14" ht="21.95" customHeight="1" x14ac:dyDescent="0.3">
      <c r="J498" s="24"/>
      <c r="K498" s="134"/>
      <c r="L498" s="24"/>
      <c r="M498" s="134"/>
      <c r="N498" s="24"/>
    </row>
    <row r="499" spans="10:14" ht="21.95" customHeight="1" x14ac:dyDescent="0.3">
      <c r="J499" s="24"/>
      <c r="K499" s="134"/>
      <c r="L499" s="24"/>
      <c r="M499" s="134"/>
      <c r="N499" s="24"/>
    </row>
    <row r="500" spans="10:14" ht="21.95" customHeight="1" x14ac:dyDescent="0.3">
      <c r="J500" s="24"/>
      <c r="K500" s="134"/>
      <c r="L500" s="24"/>
      <c r="M500" s="134"/>
      <c r="N500" s="24"/>
    </row>
    <row r="501" spans="10:14" ht="21.95" customHeight="1" x14ac:dyDescent="0.3">
      <c r="J501" s="24"/>
      <c r="K501" s="134"/>
      <c r="L501" s="24"/>
      <c r="M501" s="134"/>
      <c r="N501" s="24"/>
    </row>
    <row r="502" spans="10:14" ht="21.95" customHeight="1" x14ac:dyDescent="0.3">
      <c r="J502" s="24"/>
      <c r="K502" s="134"/>
      <c r="L502" s="24"/>
      <c r="M502" s="134"/>
      <c r="N502" s="24"/>
    </row>
    <row r="503" spans="10:14" ht="21.95" customHeight="1" x14ac:dyDescent="0.3">
      <c r="J503" s="24"/>
      <c r="K503" s="134"/>
      <c r="L503" s="24"/>
      <c r="M503" s="134"/>
      <c r="N503" s="24"/>
    </row>
    <row r="504" spans="10:14" ht="21.95" customHeight="1" x14ac:dyDescent="0.3">
      <c r="J504" s="24"/>
      <c r="K504" s="134"/>
      <c r="L504" s="24"/>
      <c r="M504" s="134"/>
      <c r="N504" s="24"/>
    </row>
    <row r="505" spans="10:14" ht="21.95" customHeight="1" x14ac:dyDescent="0.3">
      <c r="J505" s="24"/>
      <c r="K505" s="134"/>
      <c r="L505" s="24"/>
      <c r="M505" s="134"/>
      <c r="N505" s="24"/>
    </row>
    <row r="506" spans="10:14" ht="21.95" customHeight="1" x14ac:dyDescent="0.3">
      <c r="J506" s="24"/>
      <c r="K506" s="134"/>
      <c r="L506" s="24"/>
      <c r="M506" s="134"/>
      <c r="N506" s="24"/>
    </row>
    <row r="507" spans="10:14" ht="21.95" customHeight="1" x14ac:dyDescent="0.3">
      <c r="J507" s="24"/>
      <c r="K507" s="134"/>
      <c r="L507" s="24"/>
      <c r="M507" s="134"/>
      <c r="N507" s="24"/>
    </row>
    <row r="508" spans="10:14" ht="21.95" customHeight="1" x14ac:dyDescent="0.3">
      <c r="J508" s="24"/>
      <c r="K508" s="134"/>
      <c r="L508" s="24"/>
      <c r="M508" s="134"/>
      <c r="N508" s="24"/>
    </row>
    <row r="509" spans="10:14" ht="21.95" customHeight="1" x14ac:dyDescent="0.3">
      <c r="J509" s="24"/>
      <c r="K509" s="134"/>
      <c r="L509" s="24"/>
      <c r="M509" s="134"/>
      <c r="N509" s="24"/>
    </row>
    <row r="510" spans="10:14" ht="21.95" customHeight="1" x14ac:dyDescent="0.3">
      <c r="J510" s="24"/>
      <c r="K510" s="134"/>
      <c r="L510" s="24"/>
      <c r="M510" s="134"/>
      <c r="N510" s="24"/>
    </row>
    <row r="511" spans="10:14" ht="21.95" customHeight="1" x14ac:dyDescent="0.3">
      <c r="J511" s="24"/>
      <c r="K511" s="134"/>
      <c r="L511" s="24"/>
      <c r="M511" s="134"/>
      <c r="N511" s="24"/>
    </row>
    <row r="512" spans="10:14" ht="21.95" customHeight="1" x14ac:dyDescent="0.3">
      <c r="J512" s="24"/>
      <c r="K512" s="134"/>
      <c r="L512" s="24"/>
      <c r="M512" s="134"/>
      <c r="N512" s="24"/>
    </row>
    <row r="513" spans="10:14" ht="21.95" customHeight="1" x14ac:dyDescent="0.3">
      <c r="J513" s="24"/>
      <c r="K513" s="134"/>
      <c r="L513" s="24"/>
      <c r="M513" s="134"/>
      <c r="N513" s="24"/>
    </row>
    <row r="514" spans="10:14" ht="21.95" customHeight="1" x14ac:dyDescent="0.3">
      <c r="J514" s="24"/>
      <c r="K514" s="134"/>
      <c r="L514" s="24"/>
      <c r="M514" s="134"/>
      <c r="N514" s="24"/>
    </row>
    <row r="515" spans="10:14" ht="21.95" customHeight="1" x14ac:dyDescent="0.3">
      <c r="J515" s="24"/>
      <c r="K515" s="134"/>
      <c r="L515" s="24"/>
      <c r="M515" s="134"/>
      <c r="N515" s="24"/>
    </row>
    <row r="516" spans="10:14" ht="21.95" customHeight="1" x14ac:dyDescent="0.3">
      <c r="J516" s="24"/>
      <c r="K516" s="134"/>
      <c r="L516" s="24"/>
      <c r="M516" s="134"/>
      <c r="N516" s="24"/>
    </row>
    <row r="517" spans="10:14" ht="21.95" customHeight="1" x14ac:dyDescent="0.3">
      <c r="J517" s="24"/>
      <c r="K517" s="134"/>
      <c r="L517" s="24"/>
      <c r="M517" s="134"/>
      <c r="N517" s="24"/>
    </row>
    <row r="518" spans="10:14" ht="21.95" customHeight="1" x14ac:dyDescent="0.3">
      <c r="J518" s="24"/>
      <c r="K518" s="134"/>
      <c r="L518" s="24"/>
      <c r="M518" s="134"/>
      <c r="N518" s="24"/>
    </row>
    <row r="519" spans="10:14" ht="21.95" customHeight="1" x14ac:dyDescent="0.3">
      <c r="J519" s="24"/>
      <c r="K519" s="134"/>
      <c r="L519" s="24"/>
      <c r="M519" s="134"/>
      <c r="N519" s="24"/>
    </row>
    <row r="520" spans="10:14" ht="21.95" customHeight="1" x14ac:dyDescent="0.3">
      <c r="J520" s="24"/>
      <c r="K520" s="134"/>
      <c r="L520" s="24"/>
      <c r="M520" s="134"/>
      <c r="N520" s="24"/>
    </row>
    <row r="521" spans="10:14" ht="21.95" customHeight="1" x14ac:dyDescent="0.3">
      <c r="J521" s="24"/>
      <c r="K521" s="134"/>
      <c r="L521" s="24"/>
      <c r="M521" s="134"/>
      <c r="N521" s="24"/>
    </row>
    <row r="522" spans="10:14" ht="21.95" customHeight="1" x14ac:dyDescent="0.3">
      <c r="J522" s="24"/>
      <c r="K522" s="134"/>
      <c r="L522" s="24"/>
      <c r="M522" s="134"/>
      <c r="N522" s="24"/>
    </row>
    <row r="523" spans="10:14" ht="21.95" customHeight="1" x14ac:dyDescent="0.3">
      <c r="J523" s="24"/>
      <c r="K523" s="134"/>
      <c r="L523" s="24"/>
      <c r="M523" s="134"/>
      <c r="N523" s="24"/>
    </row>
    <row r="524" spans="10:14" ht="21.95" customHeight="1" x14ac:dyDescent="0.3">
      <c r="J524" s="24"/>
      <c r="K524" s="134"/>
      <c r="L524" s="24"/>
      <c r="M524" s="134"/>
      <c r="N524" s="24"/>
    </row>
    <row r="525" spans="10:14" ht="21.95" customHeight="1" x14ac:dyDescent="0.3">
      <c r="J525" s="24"/>
      <c r="K525" s="134"/>
      <c r="L525" s="24"/>
      <c r="M525" s="134"/>
      <c r="N525" s="24"/>
    </row>
    <row r="526" spans="10:14" ht="21.95" customHeight="1" x14ac:dyDescent="0.3">
      <c r="J526" s="24"/>
      <c r="K526" s="134"/>
      <c r="L526" s="24"/>
      <c r="M526" s="134"/>
      <c r="N526" s="24"/>
    </row>
    <row r="527" spans="10:14" ht="21.95" customHeight="1" x14ac:dyDescent="0.3">
      <c r="J527" s="24"/>
      <c r="K527" s="134"/>
      <c r="L527" s="24"/>
      <c r="M527" s="134"/>
      <c r="N527" s="24"/>
    </row>
    <row r="528" spans="10:14" ht="21.95" customHeight="1" x14ac:dyDescent="0.3">
      <c r="J528" s="24"/>
      <c r="K528" s="134"/>
      <c r="L528" s="24"/>
      <c r="M528" s="134"/>
      <c r="N528" s="24"/>
    </row>
    <row r="529" spans="10:14" ht="21.95" customHeight="1" x14ac:dyDescent="0.3">
      <c r="J529" s="24"/>
      <c r="K529" s="134"/>
      <c r="L529" s="24"/>
      <c r="M529" s="134"/>
      <c r="N529" s="24"/>
    </row>
    <row r="530" spans="10:14" ht="21.95" customHeight="1" x14ac:dyDescent="0.3">
      <c r="J530" s="24"/>
      <c r="K530" s="134"/>
      <c r="L530" s="24"/>
      <c r="M530" s="134"/>
      <c r="N530" s="24"/>
    </row>
    <row r="531" spans="10:14" ht="21.95" customHeight="1" x14ac:dyDescent="0.3">
      <c r="J531" s="24"/>
      <c r="K531" s="134"/>
      <c r="L531" s="24"/>
      <c r="M531" s="134"/>
      <c r="N531" s="24"/>
    </row>
    <row r="532" spans="10:14" ht="21.95" customHeight="1" x14ac:dyDescent="0.3">
      <c r="J532" s="24"/>
      <c r="K532" s="134"/>
      <c r="L532" s="24"/>
      <c r="M532" s="134"/>
      <c r="N532" s="24"/>
    </row>
    <row r="533" spans="10:14" ht="21.95" customHeight="1" x14ac:dyDescent="0.3">
      <c r="J533" s="24"/>
      <c r="K533" s="134"/>
      <c r="L533" s="24"/>
      <c r="M533" s="134"/>
      <c r="N533" s="24"/>
    </row>
    <row r="534" spans="10:14" ht="21.95" customHeight="1" x14ac:dyDescent="0.3">
      <c r="J534" s="24"/>
      <c r="K534" s="134"/>
      <c r="L534" s="24"/>
      <c r="M534" s="134"/>
      <c r="N534" s="24"/>
    </row>
    <row r="535" spans="10:14" ht="21.95" customHeight="1" x14ac:dyDescent="0.3">
      <c r="J535" s="24"/>
      <c r="K535" s="134"/>
      <c r="L535" s="24"/>
      <c r="M535" s="134"/>
      <c r="N535" s="24"/>
    </row>
    <row r="536" spans="10:14" ht="21.95" customHeight="1" x14ac:dyDescent="0.3">
      <c r="J536" s="24"/>
      <c r="K536" s="134"/>
      <c r="L536" s="24"/>
      <c r="M536" s="134"/>
      <c r="N536" s="24"/>
    </row>
    <row r="537" spans="10:14" ht="21.95" customHeight="1" x14ac:dyDescent="0.3">
      <c r="J537" s="24"/>
      <c r="K537" s="134"/>
      <c r="L537" s="24"/>
      <c r="M537" s="134"/>
      <c r="N537" s="24"/>
    </row>
    <row r="538" spans="10:14" ht="21.95" customHeight="1" x14ac:dyDescent="0.3">
      <c r="J538" s="24"/>
      <c r="K538" s="134"/>
      <c r="L538" s="24"/>
      <c r="M538" s="134"/>
      <c r="N538" s="24"/>
    </row>
    <row r="539" spans="10:14" ht="21.95" customHeight="1" x14ac:dyDescent="0.3">
      <c r="J539" s="24"/>
      <c r="K539" s="134"/>
      <c r="L539" s="24"/>
      <c r="M539" s="134"/>
      <c r="N539" s="24"/>
    </row>
    <row r="540" spans="10:14" ht="21.95" customHeight="1" x14ac:dyDescent="0.3">
      <c r="J540" s="24"/>
      <c r="K540" s="134"/>
      <c r="L540" s="24"/>
      <c r="M540" s="134"/>
      <c r="N540" s="24"/>
    </row>
    <row r="541" spans="10:14" ht="21.95" customHeight="1" x14ac:dyDescent="0.3">
      <c r="J541" s="24"/>
      <c r="K541" s="134"/>
      <c r="L541" s="24"/>
      <c r="M541" s="134"/>
      <c r="N541" s="24"/>
    </row>
    <row r="542" spans="10:14" ht="21.95" customHeight="1" x14ac:dyDescent="0.3">
      <c r="J542" s="24"/>
      <c r="K542" s="134"/>
      <c r="L542" s="24"/>
      <c r="M542" s="134"/>
      <c r="N542" s="24"/>
    </row>
    <row r="543" spans="10:14" ht="21.95" customHeight="1" x14ac:dyDescent="0.3">
      <c r="J543" s="24"/>
      <c r="K543" s="134"/>
      <c r="L543" s="24"/>
      <c r="M543" s="134"/>
      <c r="N543" s="24"/>
    </row>
    <row r="544" spans="10:14" ht="21.95" customHeight="1" x14ac:dyDescent="0.3">
      <c r="J544" s="24"/>
      <c r="K544" s="134"/>
      <c r="L544" s="24"/>
      <c r="M544" s="134"/>
      <c r="N544" s="24"/>
    </row>
    <row r="545" spans="10:14" ht="21.95" customHeight="1" x14ac:dyDescent="0.3">
      <c r="J545" s="24"/>
      <c r="K545" s="134"/>
      <c r="L545" s="24"/>
      <c r="M545" s="134"/>
      <c r="N545" s="24"/>
    </row>
    <row r="546" spans="10:14" ht="21.95" customHeight="1" x14ac:dyDescent="0.3">
      <c r="J546" s="24"/>
      <c r="K546" s="134"/>
      <c r="L546" s="24"/>
      <c r="M546" s="134"/>
      <c r="N546" s="24"/>
    </row>
    <row r="547" spans="10:14" ht="21.95" customHeight="1" x14ac:dyDescent="0.3">
      <c r="J547" s="24"/>
      <c r="K547" s="134"/>
      <c r="L547" s="24"/>
      <c r="M547" s="134"/>
      <c r="N547" s="24"/>
    </row>
    <row r="548" spans="10:14" ht="21.95" customHeight="1" x14ac:dyDescent="0.3">
      <c r="J548" s="24"/>
      <c r="K548" s="134"/>
      <c r="L548" s="24"/>
      <c r="M548" s="134"/>
      <c r="N548" s="24"/>
    </row>
    <row r="549" spans="10:14" ht="21.95" customHeight="1" x14ac:dyDescent="0.3">
      <c r="J549" s="24"/>
      <c r="K549" s="134"/>
      <c r="L549" s="24"/>
      <c r="M549" s="134"/>
      <c r="N549" s="24"/>
    </row>
    <row r="550" spans="10:14" ht="21.95" customHeight="1" x14ac:dyDescent="0.3">
      <c r="J550" s="24"/>
      <c r="K550" s="134"/>
      <c r="L550" s="24"/>
      <c r="M550" s="134"/>
      <c r="N550" s="24"/>
    </row>
    <row r="551" spans="10:14" ht="21.95" customHeight="1" x14ac:dyDescent="0.3">
      <c r="J551" s="24"/>
      <c r="K551" s="134"/>
      <c r="L551" s="24"/>
      <c r="M551" s="134"/>
      <c r="N551" s="24"/>
    </row>
    <row r="552" spans="10:14" ht="21.95" customHeight="1" x14ac:dyDescent="0.3">
      <c r="J552" s="24"/>
      <c r="K552" s="134"/>
      <c r="L552" s="24"/>
      <c r="M552" s="134"/>
      <c r="N552" s="24"/>
    </row>
    <row r="553" spans="10:14" ht="21.95" customHeight="1" x14ac:dyDescent="0.3">
      <c r="J553" s="24"/>
      <c r="K553" s="134"/>
      <c r="L553" s="24"/>
      <c r="M553" s="134"/>
      <c r="N553" s="24"/>
    </row>
    <row r="554" spans="10:14" ht="21.95" customHeight="1" x14ac:dyDescent="0.3">
      <c r="J554" s="24"/>
      <c r="K554" s="134"/>
      <c r="L554" s="24"/>
      <c r="M554" s="134"/>
      <c r="N554" s="24"/>
    </row>
    <row r="555" spans="10:14" ht="21.95" customHeight="1" x14ac:dyDescent="0.3">
      <c r="J555" s="24"/>
      <c r="K555" s="134"/>
      <c r="L555" s="24"/>
      <c r="M555" s="134"/>
      <c r="N555" s="24"/>
    </row>
    <row r="556" spans="10:14" ht="21.95" customHeight="1" x14ac:dyDescent="0.3">
      <c r="J556" s="24"/>
      <c r="K556" s="134"/>
      <c r="L556" s="24"/>
      <c r="M556" s="134"/>
      <c r="N556" s="24"/>
    </row>
    <row r="557" spans="10:14" ht="21.95" customHeight="1" x14ac:dyDescent="0.3">
      <c r="J557" s="24"/>
      <c r="K557" s="134"/>
      <c r="L557" s="24"/>
      <c r="M557" s="134"/>
      <c r="N557" s="24"/>
    </row>
    <row r="558" spans="10:14" ht="21.95" customHeight="1" x14ac:dyDescent="0.3">
      <c r="J558" s="24"/>
      <c r="K558" s="134"/>
      <c r="L558" s="24"/>
      <c r="M558" s="134"/>
      <c r="N558" s="24"/>
    </row>
    <row r="559" spans="10:14" ht="21.95" customHeight="1" x14ac:dyDescent="0.3">
      <c r="J559" s="24"/>
      <c r="K559" s="134"/>
      <c r="L559" s="24"/>
      <c r="M559" s="134"/>
      <c r="N559" s="24"/>
    </row>
    <row r="560" spans="10:14" ht="21.95" customHeight="1" x14ac:dyDescent="0.3">
      <c r="J560" s="24"/>
      <c r="K560" s="134"/>
      <c r="L560" s="24"/>
      <c r="M560" s="134"/>
      <c r="N560" s="24"/>
    </row>
    <row r="561" spans="10:14" ht="21.95" customHeight="1" x14ac:dyDescent="0.3">
      <c r="J561" s="24"/>
      <c r="K561" s="134"/>
      <c r="L561" s="24"/>
      <c r="M561" s="134"/>
      <c r="N561" s="24"/>
    </row>
    <row r="562" spans="10:14" ht="21.95" customHeight="1" x14ac:dyDescent="0.3">
      <c r="J562" s="24"/>
      <c r="K562" s="134"/>
      <c r="L562" s="24"/>
      <c r="M562" s="134"/>
      <c r="N562" s="24"/>
    </row>
    <row r="563" spans="10:14" ht="21.95" customHeight="1" x14ac:dyDescent="0.3">
      <c r="J563" s="24"/>
      <c r="K563" s="134"/>
      <c r="L563" s="24"/>
      <c r="M563" s="134"/>
      <c r="N563" s="24"/>
    </row>
    <row r="564" spans="10:14" ht="21.95" customHeight="1" x14ac:dyDescent="0.3">
      <c r="J564" s="24"/>
      <c r="K564" s="134"/>
      <c r="L564" s="24"/>
      <c r="M564" s="134"/>
      <c r="N564" s="24"/>
    </row>
    <row r="565" spans="10:14" ht="21.95" customHeight="1" x14ac:dyDescent="0.3">
      <c r="J565" s="24"/>
      <c r="K565" s="134"/>
      <c r="L565" s="24"/>
      <c r="M565" s="134"/>
      <c r="N565" s="24"/>
    </row>
    <row r="566" spans="10:14" ht="21.95" customHeight="1" x14ac:dyDescent="0.3">
      <c r="J566" s="24"/>
      <c r="K566" s="134"/>
      <c r="L566" s="24"/>
      <c r="M566" s="134"/>
      <c r="N566" s="24"/>
    </row>
    <row r="567" spans="10:14" ht="21.95" customHeight="1" x14ac:dyDescent="0.3">
      <c r="J567" s="24"/>
      <c r="K567" s="134"/>
      <c r="L567" s="24"/>
      <c r="M567" s="134"/>
      <c r="N567" s="24"/>
    </row>
    <row r="568" spans="10:14" ht="21.95" customHeight="1" x14ac:dyDescent="0.3">
      <c r="J568" s="24"/>
      <c r="K568" s="134"/>
      <c r="L568" s="24"/>
      <c r="M568" s="134"/>
      <c r="N568" s="24"/>
    </row>
    <row r="569" spans="10:14" ht="21.95" customHeight="1" x14ac:dyDescent="0.3">
      <c r="J569" s="24"/>
      <c r="K569" s="134"/>
      <c r="L569" s="24"/>
      <c r="M569" s="134"/>
      <c r="N569" s="24"/>
    </row>
    <row r="570" spans="10:14" ht="21.95" customHeight="1" x14ac:dyDescent="0.3">
      <c r="J570" s="24"/>
      <c r="K570" s="134"/>
      <c r="L570" s="24"/>
      <c r="M570" s="134"/>
      <c r="N570" s="24"/>
    </row>
    <row r="571" spans="10:14" ht="21.95" customHeight="1" x14ac:dyDescent="0.3">
      <c r="J571" s="24"/>
      <c r="K571" s="134"/>
      <c r="L571" s="24"/>
      <c r="M571" s="134"/>
      <c r="N571" s="24"/>
    </row>
    <row r="572" spans="10:14" ht="21.95" customHeight="1" x14ac:dyDescent="0.3">
      <c r="J572" s="24"/>
      <c r="K572" s="134"/>
      <c r="L572" s="24"/>
      <c r="M572" s="134"/>
      <c r="N572" s="24"/>
    </row>
    <row r="573" spans="10:14" ht="21.95" customHeight="1" x14ac:dyDescent="0.3">
      <c r="J573" s="24"/>
      <c r="K573" s="134"/>
      <c r="L573" s="24"/>
      <c r="M573" s="134"/>
      <c r="N573" s="24"/>
    </row>
    <row r="574" spans="10:14" ht="21.95" customHeight="1" x14ac:dyDescent="0.3">
      <c r="J574" s="24"/>
      <c r="K574" s="134"/>
      <c r="L574" s="24"/>
      <c r="M574" s="134"/>
      <c r="N574" s="24"/>
    </row>
    <row r="575" spans="10:14" ht="21.95" customHeight="1" x14ac:dyDescent="0.3">
      <c r="J575" s="24"/>
      <c r="K575" s="134"/>
      <c r="L575" s="24"/>
      <c r="M575" s="134"/>
      <c r="N575" s="24"/>
    </row>
    <row r="576" spans="10:14" ht="21.95" customHeight="1" x14ac:dyDescent="0.3">
      <c r="J576" s="24"/>
      <c r="K576" s="134"/>
      <c r="L576" s="24"/>
      <c r="M576" s="134"/>
      <c r="N576" s="24"/>
    </row>
    <row r="577" spans="10:14" ht="21.95" customHeight="1" x14ac:dyDescent="0.3">
      <c r="J577" s="24"/>
      <c r="K577" s="134"/>
      <c r="L577" s="24"/>
      <c r="M577" s="134"/>
      <c r="N577" s="24"/>
    </row>
  </sheetData>
  <mergeCells count="38">
    <mergeCell ref="F307:H307"/>
    <mergeCell ref="B95:N95"/>
    <mergeCell ref="B107:N107"/>
    <mergeCell ref="B189:N189"/>
    <mergeCell ref="B201:N201"/>
    <mergeCell ref="B292:N292"/>
    <mergeCell ref="B108:B112"/>
    <mergeCell ref="D108:H108"/>
    <mergeCell ref="J108:N108"/>
    <mergeCell ref="D110:D112"/>
    <mergeCell ref="F110:H110"/>
    <mergeCell ref="J110:J112"/>
    <mergeCell ref="L110:N110"/>
    <mergeCell ref="B386:N386"/>
    <mergeCell ref="J307:J309"/>
    <mergeCell ref="L307:N307"/>
    <mergeCell ref="B304:N304"/>
    <mergeCell ref="B199:N199"/>
    <mergeCell ref="B202:B206"/>
    <mergeCell ref="D202:H202"/>
    <mergeCell ref="J202:N202"/>
    <mergeCell ref="D204:D206"/>
    <mergeCell ref="F204:H204"/>
    <mergeCell ref="J204:J206"/>
    <mergeCell ref="L204:N204"/>
    <mergeCell ref="B305:B309"/>
    <mergeCell ref="D305:H305"/>
    <mergeCell ref="J305:N305"/>
    <mergeCell ref="D307:D309"/>
    <mergeCell ref="B2:N2"/>
    <mergeCell ref="B5:B9"/>
    <mergeCell ref="D5:H5"/>
    <mergeCell ref="J5:N5"/>
    <mergeCell ref="D7:D9"/>
    <mergeCell ref="F7:H7"/>
    <mergeCell ref="J7:J9"/>
    <mergeCell ref="L7:N7"/>
    <mergeCell ref="B4:N4"/>
  </mergeCells>
  <pageMargins left="0.78740157480314965" right="0.59055118110236227" top="0.78740157480314965" bottom="0.59055118110236227" header="0.51181102362204722" footer="0.51181102362204722"/>
  <pageSetup paperSize="9" scale="44" orientation="portrait" horizontalDpi="300" verticalDpi="300" r:id="rId1"/>
  <headerFooter alignWithMargins="0">
    <oddHeader>&amp;C&amp;"Arial,Negrito"&amp;14Turismo receptivo</oddHeader>
  </headerFooter>
  <rowBreaks count="2" manualBreakCount="2">
    <brk id="103" max="16383" man="1"/>
    <brk id="197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EDC1B-13CE-4019-A2CC-89C8B32EE8A1}">
  <sheetPr>
    <tabColor rgb="FF00B0F0"/>
  </sheetPr>
  <dimension ref="A1:J4"/>
  <sheetViews>
    <sheetView showGridLines="0" zoomScaleNormal="100" zoomScaleSheetLayoutView="75" workbookViewId="0">
      <selection sqref="A1:J3"/>
    </sheetView>
  </sheetViews>
  <sheetFormatPr defaultColWidth="9.7109375" defaultRowHeight="20.100000000000001" customHeight="1" x14ac:dyDescent="0.3"/>
  <cols>
    <col min="1" max="16384" width="9.7109375" style="69"/>
  </cols>
  <sheetData>
    <row r="1" spans="1:10" ht="39.950000000000003" customHeight="1" x14ac:dyDescent="0.3">
      <c r="A1" s="188" t="s">
        <v>212</v>
      </c>
      <c r="B1" s="188"/>
      <c r="C1" s="188"/>
      <c r="D1" s="188"/>
      <c r="E1" s="188"/>
      <c r="F1" s="188"/>
      <c r="G1" s="188"/>
      <c r="H1" s="188"/>
      <c r="I1" s="188"/>
      <c r="J1" s="188"/>
    </row>
    <row r="2" spans="1:10" ht="39.950000000000003" customHeight="1" x14ac:dyDescent="0.3">
      <c r="A2" s="188"/>
      <c r="B2" s="188"/>
      <c r="C2" s="188"/>
      <c r="D2" s="188"/>
      <c r="E2" s="188"/>
      <c r="F2" s="188"/>
      <c r="G2" s="188"/>
      <c r="H2" s="188"/>
      <c r="I2" s="188"/>
      <c r="J2" s="188"/>
    </row>
    <row r="3" spans="1:10" ht="39.950000000000003" customHeight="1" x14ac:dyDescent="0.3">
      <c r="A3" s="188"/>
      <c r="B3" s="188"/>
      <c r="C3" s="188"/>
      <c r="D3" s="188"/>
      <c r="E3" s="188"/>
      <c r="F3" s="188"/>
      <c r="G3" s="188"/>
      <c r="H3" s="188"/>
      <c r="I3" s="188"/>
      <c r="J3" s="188"/>
    </row>
    <row r="4" spans="1:10" s="74" customFormat="1" ht="30" customHeight="1" x14ac:dyDescent="0.25">
      <c r="A4" s="170" t="str">
        <f>'6 - Mov Passag. Aeroportos'!A4:J4</f>
        <v>Anuário Estatístico de Turismo 2021 - Volume 48 - Ano Base 2020 - 2ª Edição</v>
      </c>
      <c r="B4" s="170"/>
      <c r="C4" s="170"/>
      <c r="D4" s="170"/>
      <c r="E4" s="170"/>
      <c r="F4" s="170"/>
      <c r="G4" s="170"/>
      <c r="H4" s="170"/>
      <c r="I4" s="170"/>
      <c r="J4" s="170"/>
    </row>
  </sheetData>
  <mergeCells count="2">
    <mergeCell ref="A1:J3"/>
    <mergeCell ref="A4:J4"/>
  </mergeCells>
  <printOptions horizontalCentered="1"/>
  <pageMargins left="0.78740157480314965" right="0.78740157480314965" top="0.78740157480314965" bottom="0.59055118110236227" header="0.51181102362204722" footer="0.51181102362204722"/>
  <pageSetup paperSize="9" scale="80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D983F-A9AE-430B-AD9E-98693B8E313B}">
  <sheetPr>
    <tabColor rgb="FF92D050"/>
  </sheetPr>
  <dimension ref="B1:N176"/>
  <sheetViews>
    <sheetView showGridLines="0" zoomScaleNormal="100" zoomScaleSheetLayoutView="75" workbookViewId="0"/>
  </sheetViews>
  <sheetFormatPr defaultRowHeight="21.95" customHeight="1" x14ac:dyDescent="0.3"/>
  <cols>
    <col min="1" max="1" width="2.7109375" style="37" customWidth="1"/>
    <col min="2" max="2" width="30.7109375" style="37" customWidth="1"/>
    <col min="3" max="3" width="0.5703125" style="144" customWidth="1"/>
    <col min="4" max="4" width="25.7109375" style="37" customWidth="1"/>
    <col min="5" max="5" width="0.5703125" style="144" customWidth="1"/>
    <col min="6" max="6" width="20.7109375" style="37" customWidth="1"/>
    <col min="7" max="7" width="0.5703125" style="144" customWidth="1"/>
    <col min="8" max="8" width="20.7109375" style="37" customWidth="1"/>
    <col min="9" max="9" width="0.5703125" style="144" customWidth="1"/>
    <col min="10" max="10" width="25.7109375" style="37" customWidth="1"/>
    <col min="11" max="11" width="0.5703125" style="144" customWidth="1"/>
    <col min="12" max="12" width="20.7109375" style="37" customWidth="1"/>
    <col min="13" max="13" width="0.5703125" style="144" customWidth="1"/>
    <col min="14" max="14" width="20.7109375" style="37" customWidth="1"/>
    <col min="15" max="15" width="2.7109375" style="37" customWidth="1"/>
    <col min="16" max="255" width="9.140625" style="37"/>
    <col min="256" max="262" width="23.7109375" style="37" customWidth="1"/>
    <col min="263" max="264" width="17.7109375" style="37" customWidth="1"/>
    <col min="265" max="265" width="5.7109375" style="37" customWidth="1"/>
    <col min="266" max="511" width="9.140625" style="37"/>
    <col min="512" max="518" width="23.7109375" style="37" customWidth="1"/>
    <col min="519" max="520" width="17.7109375" style="37" customWidth="1"/>
    <col min="521" max="521" width="5.7109375" style="37" customWidth="1"/>
    <col min="522" max="767" width="9.140625" style="37"/>
    <col min="768" max="774" width="23.7109375" style="37" customWidth="1"/>
    <col min="775" max="776" width="17.7109375" style="37" customWidth="1"/>
    <col min="777" max="777" width="5.7109375" style="37" customWidth="1"/>
    <col min="778" max="1023" width="9.140625" style="37"/>
    <col min="1024" max="1030" width="23.7109375" style="37" customWidth="1"/>
    <col min="1031" max="1032" width="17.7109375" style="37" customWidth="1"/>
    <col min="1033" max="1033" width="5.7109375" style="37" customWidth="1"/>
    <col min="1034" max="1279" width="9.140625" style="37"/>
    <col min="1280" max="1286" width="23.7109375" style="37" customWidth="1"/>
    <col min="1287" max="1288" width="17.7109375" style="37" customWidth="1"/>
    <col min="1289" max="1289" width="5.7109375" style="37" customWidth="1"/>
    <col min="1290" max="1535" width="9.140625" style="37"/>
    <col min="1536" max="1542" width="23.7109375" style="37" customWidth="1"/>
    <col min="1543" max="1544" width="17.7109375" style="37" customWidth="1"/>
    <col min="1545" max="1545" width="5.7109375" style="37" customWidth="1"/>
    <col min="1546" max="1791" width="9.140625" style="37"/>
    <col min="1792" max="1798" width="23.7109375" style="37" customWidth="1"/>
    <col min="1799" max="1800" width="17.7109375" style="37" customWidth="1"/>
    <col min="1801" max="1801" width="5.7109375" style="37" customWidth="1"/>
    <col min="1802" max="2047" width="9.140625" style="37"/>
    <col min="2048" max="2054" width="23.7109375" style="37" customWidth="1"/>
    <col min="2055" max="2056" width="17.7109375" style="37" customWidth="1"/>
    <col min="2057" max="2057" width="5.7109375" style="37" customWidth="1"/>
    <col min="2058" max="2303" width="9.140625" style="37"/>
    <col min="2304" max="2310" width="23.7109375" style="37" customWidth="1"/>
    <col min="2311" max="2312" width="17.7109375" style="37" customWidth="1"/>
    <col min="2313" max="2313" width="5.7109375" style="37" customWidth="1"/>
    <col min="2314" max="2559" width="9.140625" style="37"/>
    <col min="2560" max="2566" width="23.7109375" style="37" customWidth="1"/>
    <col min="2567" max="2568" width="17.7109375" style="37" customWidth="1"/>
    <col min="2569" max="2569" width="5.7109375" style="37" customWidth="1"/>
    <col min="2570" max="2815" width="9.140625" style="37"/>
    <col min="2816" max="2822" width="23.7109375" style="37" customWidth="1"/>
    <col min="2823" max="2824" width="17.7109375" style="37" customWidth="1"/>
    <col min="2825" max="2825" width="5.7109375" style="37" customWidth="1"/>
    <col min="2826" max="3071" width="9.140625" style="37"/>
    <col min="3072" max="3078" width="23.7109375" style="37" customWidth="1"/>
    <col min="3079" max="3080" width="17.7109375" style="37" customWidth="1"/>
    <col min="3081" max="3081" width="5.7109375" style="37" customWidth="1"/>
    <col min="3082" max="3327" width="9.140625" style="37"/>
    <col min="3328" max="3334" width="23.7109375" style="37" customWidth="1"/>
    <col min="3335" max="3336" width="17.7109375" style="37" customWidth="1"/>
    <col min="3337" max="3337" width="5.7109375" style="37" customWidth="1"/>
    <col min="3338" max="3583" width="9.140625" style="37"/>
    <col min="3584" max="3590" width="23.7109375" style="37" customWidth="1"/>
    <col min="3591" max="3592" width="17.7109375" style="37" customWidth="1"/>
    <col min="3593" max="3593" width="5.7109375" style="37" customWidth="1"/>
    <col min="3594" max="3839" width="9.140625" style="37"/>
    <col min="3840" max="3846" width="23.7109375" style="37" customWidth="1"/>
    <col min="3847" max="3848" width="17.7109375" style="37" customWidth="1"/>
    <col min="3849" max="3849" width="5.7109375" style="37" customWidth="1"/>
    <col min="3850" max="4095" width="9.140625" style="37"/>
    <col min="4096" max="4102" width="23.7109375" style="37" customWidth="1"/>
    <col min="4103" max="4104" width="17.7109375" style="37" customWidth="1"/>
    <col min="4105" max="4105" width="5.7109375" style="37" customWidth="1"/>
    <col min="4106" max="4351" width="9.140625" style="37"/>
    <col min="4352" max="4358" width="23.7109375" style="37" customWidth="1"/>
    <col min="4359" max="4360" width="17.7109375" style="37" customWidth="1"/>
    <col min="4361" max="4361" width="5.7109375" style="37" customWidth="1"/>
    <col min="4362" max="4607" width="9.140625" style="37"/>
    <col min="4608" max="4614" width="23.7109375" style="37" customWidth="1"/>
    <col min="4615" max="4616" width="17.7109375" style="37" customWidth="1"/>
    <col min="4617" max="4617" width="5.7109375" style="37" customWidth="1"/>
    <col min="4618" max="4863" width="9.140625" style="37"/>
    <col min="4864" max="4870" width="23.7109375" style="37" customWidth="1"/>
    <col min="4871" max="4872" width="17.7109375" style="37" customWidth="1"/>
    <col min="4873" max="4873" width="5.7109375" style="37" customWidth="1"/>
    <col min="4874" max="5119" width="9.140625" style="37"/>
    <col min="5120" max="5126" width="23.7109375" style="37" customWidth="1"/>
    <col min="5127" max="5128" width="17.7109375" style="37" customWidth="1"/>
    <col min="5129" max="5129" width="5.7109375" style="37" customWidth="1"/>
    <col min="5130" max="5375" width="9.140625" style="37"/>
    <col min="5376" max="5382" width="23.7109375" style="37" customWidth="1"/>
    <col min="5383" max="5384" width="17.7109375" style="37" customWidth="1"/>
    <col min="5385" max="5385" width="5.7109375" style="37" customWidth="1"/>
    <col min="5386" max="5631" width="9.140625" style="37"/>
    <col min="5632" max="5638" width="23.7109375" style="37" customWidth="1"/>
    <col min="5639" max="5640" width="17.7109375" style="37" customWidth="1"/>
    <col min="5641" max="5641" width="5.7109375" style="37" customWidth="1"/>
    <col min="5642" max="5887" width="9.140625" style="37"/>
    <col min="5888" max="5894" width="23.7109375" style="37" customWidth="1"/>
    <col min="5895" max="5896" width="17.7109375" style="37" customWidth="1"/>
    <col min="5897" max="5897" width="5.7109375" style="37" customWidth="1"/>
    <col min="5898" max="6143" width="9.140625" style="37"/>
    <col min="6144" max="6150" width="23.7109375" style="37" customWidth="1"/>
    <col min="6151" max="6152" width="17.7109375" style="37" customWidth="1"/>
    <col min="6153" max="6153" width="5.7109375" style="37" customWidth="1"/>
    <col min="6154" max="6399" width="9.140625" style="37"/>
    <col min="6400" max="6406" width="23.7109375" style="37" customWidth="1"/>
    <col min="6407" max="6408" width="17.7109375" style="37" customWidth="1"/>
    <col min="6409" max="6409" width="5.7109375" style="37" customWidth="1"/>
    <col min="6410" max="6655" width="9.140625" style="37"/>
    <col min="6656" max="6662" width="23.7109375" style="37" customWidth="1"/>
    <col min="6663" max="6664" width="17.7109375" style="37" customWidth="1"/>
    <col min="6665" max="6665" width="5.7109375" style="37" customWidth="1"/>
    <col min="6666" max="6911" width="9.140625" style="37"/>
    <col min="6912" max="6918" width="23.7109375" style="37" customWidth="1"/>
    <col min="6919" max="6920" width="17.7109375" style="37" customWidth="1"/>
    <col min="6921" max="6921" width="5.7109375" style="37" customWidth="1"/>
    <col min="6922" max="7167" width="9.140625" style="37"/>
    <col min="7168" max="7174" width="23.7109375" style="37" customWidth="1"/>
    <col min="7175" max="7176" width="17.7109375" style="37" customWidth="1"/>
    <col min="7177" max="7177" width="5.7109375" style="37" customWidth="1"/>
    <col min="7178" max="7423" width="9.140625" style="37"/>
    <col min="7424" max="7430" width="23.7109375" style="37" customWidth="1"/>
    <col min="7431" max="7432" width="17.7109375" style="37" customWidth="1"/>
    <col min="7433" max="7433" width="5.7109375" style="37" customWidth="1"/>
    <col min="7434" max="7679" width="9.140625" style="37"/>
    <col min="7680" max="7686" width="23.7109375" style="37" customWidth="1"/>
    <col min="7687" max="7688" width="17.7109375" style="37" customWidth="1"/>
    <col min="7689" max="7689" width="5.7109375" style="37" customWidth="1"/>
    <col min="7690" max="7935" width="9.140625" style="37"/>
    <col min="7936" max="7942" width="23.7109375" style="37" customWidth="1"/>
    <col min="7943" max="7944" width="17.7109375" style="37" customWidth="1"/>
    <col min="7945" max="7945" width="5.7109375" style="37" customWidth="1"/>
    <col min="7946" max="8191" width="9.140625" style="37"/>
    <col min="8192" max="8198" width="23.7109375" style="37" customWidth="1"/>
    <col min="8199" max="8200" width="17.7109375" style="37" customWidth="1"/>
    <col min="8201" max="8201" width="5.7109375" style="37" customWidth="1"/>
    <col min="8202" max="8447" width="9.140625" style="37"/>
    <col min="8448" max="8454" width="23.7109375" style="37" customWidth="1"/>
    <col min="8455" max="8456" width="17.7109375" style="37" customWidth="1"/>
    <col min="8457" max="8457" width="5.7109375" style="37" customWidth="1"/>
    <col min="8458" max="8703" width="9.140625" style="37"/>
    <col min="8704" max="8710" width="23.7109375" style="37" customWidth="1"/>
    <col min="8711" max="8712" width="17.7109375" style="37" customWidth="1"/>
    <col min="8713" max="8713" width="5.7109375" style="37" customWidth="1"/>
    <col min="8714" max="8959" width="9.140625" style="37"/>
    <col min="8960" max="8966" width="23.7109375" style="37" customWidth="1"/>
    <col min="8967" max="8968" width="17.7109375" style="37" customWidth="1"/>
    <col min="8969" max="8969" width="5.7109375" style="37" customWidth="1"/>
    <col min="8970" max="9215" width="9.140625" style="37"/>
    <col min="9216" max="9222" width="23.7109375" style="37" customWidth="1"/>
    <col min="9223" max="9224" width="17.7109375" style="37" customWidth="1"/>
    <col min="9225" max="9225" width="5.7109375" style="37" customWidth="1"/>
    <col min="9226" max="9471" width="9.140625" style="37"/>
    <col min="9472" max="9478" width="23.7109375" style="37" customWidth="1"/>
    <col min="9479" max="9480" width="17.7109375" style="37" customWidth="1"/>
    <col min="9481" max="9481" width="5.7109375" style="37" customWidth="1"/>
    <col min="9482" max="9727" width="9.140625" style="37"/>
    <col min="9728" max="9734" width="23.7109375" style="37" customWidth="1"/>
    <col min="9735" max="9736" width="17.7109375" style="37" customWidth="1"/>
    <col min="9737" max="9737" width="5.7109375" style="37" customWidth="1"/>
    <col min="9738" max="9983" width="9.140625" style="37"/>
    <col min="9984" max="9990" width="23.7109375" style="37" customWidth="1"/>
    <col min="9991" max="9992" width="17.7109375" style="37" customWidth="1"/>
    <col min="9993" max="9993" width="5.7109375" style="37" customWidth="1"/>
    <col min="9994" max="10239" width="9.140625" style="37"/>
    <col min="10240" max="10246" width="23.7109375" style="37" customWidth="1"/>
    <col min="10247" max="10248" width="17.7109375" style="37" customWidth="1"/>
    <col min="10249" max="10249" width="5.7109375" style="37" customWidth="1"/>
    <col min="10250" max="10495" width="9.140625" style="37"/>
    <col min="10496" max="10502" width="23.7109375" style="37" customWidth="1"/>
    <col min="10503" max="10504" width="17.7109375" style="37" customWidth="1"/>
    <col min="10505" max="10505" width="5.7109375" style="37" customWidth="1"/>
    <col min="10506" max="10751" width="9.140625" style="37"/>
    <col min="10752" max="10758" width="23.7109375" style="37" customWidth="1"/>
    <col min="10759" max="10760" width="17.7109375" style="37" customWidth="1"/>
    <col min="10761" max="10761" width="5.7109375" style="37" customWidth="1"/>
    <col min="10762" max="11007" width="9.140625" style="37"/>
    <col min="11008" max="11014" width="23.7109375" style="37" customWidth="1"/>
    <col min="11015" max="11016" width="17.7109375" style="37" customWidth="1"/>
    <col min="11017" max="11017" width="5.7109375" style="37" customWidth="1"/>
    <col min="11018" max="11263" width="9.140625" style="37"/>
    <col min="11264" max="11270" width="23.7109375" style="37" customWidth="1"/>
    <col min="11271" max="11272" width="17.7109375" style="37" customWidth="1"/>
    <col min="11273" max="11273" width="5.7109375" style="37" customWidth="1"/>
    <col min="11274" max="11519" width="9.140625" style="37"/>
    <col min="11520" max="11526" width="23.7109375" style="37" customWidth="1"/>
    <col min="11527" max="11528" width="17.7109375" style="37" customWidth="1"/>
    <col min="11529" max="11529" width="5.7109375" style="37" customWidth="1"/>
    <col min="11530" max="11775" width="9.140625" style="37"/>
    <col min="11776" max="11782" width="23.7109375" style="37" customWidth="1"/>
    <col min="11783" max="11784" width="17.7109375" style="37" customWidth="1"/>
    <col min="11785" max="11785" width="5.7109375" style="37" customWidth="1"/>
    <col min="11786" max="12031" width="9.140625" style="37"/>
    <col min="12032" max="12038" width="23.7109375" style="37" customWidth="1"/>
    <col min="12039" max="12040" width="17.7109375" style="37" customWidth="1"/>
    <col min="12041" max="12041" width="5.7109375" style="37" customWidth="1"/>
    <col min="12042" max="12287" width="9.140625" style="37"/>
    <col min="12288" max="12294" width="23.7109375" style="37" customWidth="1"/>
    <col min="12295" max="12296" width="17.7109375" style="37" customWidth="1"/>
    <col min="12297" max="12297" width="5.7109375" style="37" customWidth="1"/>
    <col min="12298" max="12543" width="9.140625" style="37"/>
    <col min="12544" max="12550" width="23.7109375" style="37" customWidth="1"/>
    <col min="12551" max="12552" width="17.7109375" style="37" customWidth="1"/>
    <col min="12553" max="12553" width="5.7109375" style="37" customWidth="1"/>
    <col min="12554" max="12799" width="9.140625" style="37"/>
    <col min="12800" max="12806" width="23.7109375" style="37" customWidth="1"/>
    <col min="12807" max="12808" width="17.7109375" style="37" customWidth="1"/>
    <col min="12809" max="12809" width="5.7109375" style="37" customWidth="1"/>
    <col min="12810" max="13055" width="9.140625" style="37"/>
    <col min="13056" max="13062" width="23.7109375" style="37" customWidth="1"/>
    <col min="13063" max="13064" width="17.7109375" style="37" customWidth="1"/>
    <col min="13065" max="13065" width="5.7109375" style="37" customWidth="1"/>
    <col min="13066" max="13311" width="9.140625" style="37"/>
    <col min="13312" max="13318" width="23.7109375" style="37" customWidth="1"/>
    <col min="13319" max="13320" width="17.7109375" style="37" customWidth="1"/>
    <col min="13321" max="13321" width="5.7109375" style="37" customWidth="1"/>
    <col min="13322" max="13567" width="9.140625" style="37"/>
    <col min="13568" max="13574" width="23.7109375" style="37" customWidth="1"/>
    <col min="13575" max="13576" width="17.7109375" style="37" customWidth="1"/>
    <col min="13577" max="13577" width="5.7109375" style="37" customWidth="1"/>
    <col min="13578" max="13823" width="9.140625" style="37"/>
    <col min="13824" max="13830" width="23.7109375" style="37" customWidth="1"/>
    <col min="13831" max="13832" width="17.7109375" style="37" customWidth="1"/>
    <col min="13833" max="13833" width="5.7109375" style="37" customWidth="1"/>
    <col min="13834" max="14079" width="9.140625" style="37"/>
    <col min="14080" max="14086" width="23.7109375" style="37" customWidth="1"/>
    <col min="14087" max="14088" width="17.7109375" style="37" customWidth="1"/>
    <col min="14089" max="14089" width="5.7109375" style="37" customWidth="1"/>
    <col min="14090" max="14335" width="9.140625" style="37"/>
    <col min="14336" max="14342" width="23.7109375" style="37" customWidth="1"/>
    <col min="14343" max="14344" width="17.7109375" style="37" customWidth="1"/>
    <col min="14345" max="14345" width="5.7109375" style="37" customWidth="1"/>
    <col min="14346" max="14591" width="9.140625" style="37"/>
    <col min="14592" max="14598" width="23.7109375" style="37" customWidth="1"/>
    <col min="14599" max="14600" width="17.7109375" style="37" customWidth="1"/>
    <col min="14601" max="14601" width="5.7109375" style="37" customWidth="1"/>
    <col min="14602" max="14847" width="9.140625" style="37"/>
    <col min="14848" max="14854" width="23.7109375" style="37" customWidth="1"/>
    <col min="14855" max="14856" width="17.7109375" style="37" customWidth="1"/>
    <col min="14857" max="14857" width="5.7109375" style="37" customWidth="1"/>
    <col min="14858" max="15103" width="9.140625" style="37"/>
    <col min="15104" max="15110" width="23.7109375" style="37" customWidth="1"/>
    <col min="15111" max="15112" width="17.7109375" style="37" customWidth="1"/>
    <col min="15113" max="15113" width="5.7109375" style="37" customWidth="1"/>
    <col min="15114" max="15359" width="9.140625" style="37"/>
    <col min="15360" max="15366" width="23.7109375" style="37" customWidth="1"/>
    <col min="15367" max="15368" width="17.7109375" style="37" customWidth="1"/>
    <col min="15369" max="15369" width="5.7109375" style="37" customWidth="1"/>
    <col min="15370" max="15615" width="9.140625" style="37"/>
    <col min="15616" max="15622" width="23.7109375" style="37" customWidth="1"/>
    <col min="15623" max="15624" width="17.7109375" style="37" customWidth="1"/>
    <col min="15625" max="15625" width="5.7109375" style="37" customWidth="1"/>
    <col min="15626" max="15871" width="9.140625" style="37"/>
    <col min="15872" max="15878" width="23.7109375" style="37" customWidth="1"/>
    <col min="15879" max="15880" width="17.7109375" style="37" customWidth="1"/>
    <col min="15881" max="15881" width="5.7109375" style="37" customWidth="1"/>
    <col min="15882" max="16127" width="9.140625" style="37"/>
    <col min="16128" max="16134" width="23.7109375" style="37" customWidth="1"/>
    <col min="16135" max="16136" width="17.7109375" style="37" customWidth="1"/>
    <col min="16137" max="16137" width="5.7109375" style="37" customWidth="1"/>
    <col min="16138" max="16384" width="9.140625" style="37"/>
  </cols>
  <sheetData>
    <row r="1" spans="2:14" s="42" customFormat="1" ht="21.95" customHeight="1" x14ac:dyDescent="0.4">
      <c r="B1" s="36" t="s">
        <v>213</v>
      </c>
      <c r="C1" s="136"/>
      <c r="D1" s="36"/>
      <c r="E1" s="136"/>
      <c r="G1" s="150"/>
      <c r="I1" s="150"/>
      <c r="K1" s="150"/>
      <c r="M1" s="150"/>
    </row>
    <row r="2" spans="2:14" s="46" customFormat="1" ht="21.95" customHeight="1" x14ac:dyDescent="0.4">
      <c r="B2" s="43" t="s">
        <v>214</v>
      </c>
      <c r="C2" s="137"/>
      <c r="D2" s="44"/>
      <c r="E2" s="145"/>
      <c r="F2" s="45"/>
      <c r="G2" s="151"/>
      <c r="H2" s="45"/>
      <c r="I2" s="151"/>
      <c r="J2" s="45"/>
      <c r="K2" s="151"/>
      <c r="M2" s="153"/>
    </row>
    <row r="3" spans="2:14" s="46" customFormat="1" ht="3.95" customHeight="1" x14ac:dyDescent="0.4">
      <c r="B3" s="43"/>
      <c r="C3" s="137"/>
      <c r="D3" s="44"/>
      <c r="E3" s="145"/>
      <c r="F3" s="45"/>
      <c r="G3" s="151"/>
      <c r="H3" s="45"/>
      <c r="I3" s="151"/>
      <c r="J3" s="45"/>
      <c r="K3" s="151"/>
      <c r="M3" s="153"/>
    </row>
    <row r="4" spans="2:14" s="46" customFormat="1" ht="3.95" customHeight="1" x14ac:dyDescent="0.4"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</row>
    <row r="5" spans="2:14" s="42" customFormat="1" ht="21.95" customHeight="1" x14ac:dyDescent="0.4">
      <c r="B5" s="181" t="s">
        <v>178</v>
      </c>
      <c r="C5" s="138"/>
      <c r="D5" s="182" t="s">
        <v>215</v>
      </c>
      <c r="E5" s="182"/>
      <c r="F5" s="182"/>
      <c r="G5" s="182"/>
      <c r="H5" s="182"/>
      <c r="I5" s="182"/>
      <c r="J5" s="182"/>
      <c r="K5" s="182"/>
      <c r="L5" s="182"/>
      <c r="M5" s="182"/>
      <c r="N5" s="182"/>
    </row>
    <row r="6" spans="2:14" s="150" customFormat="1" ht="3" customHeight="1" x14ac:dyDescent="0.4">
      <c r="B6" s="181"/>
      <c r="C6" s="138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</row>
    <row r="7" spans="2:14" s="42" customFormat="1" ht="21.95" customHeight="1" x14ac:dyDescent="0.4">
      <c r="B7" s="181"/>
      <c r="C7" s="138"/>
      <c r="D7" s="181">
        <v>2013</v>
      </c>
      <c r="E7" s="181"/>
      <c r="F7" s="181"/>
      <c r="G7" s="181"/>
      <c r="H7" s="181"/>
      <c r="I7" s="138"/>
      <c r="J7" s="181">
        <v>2014</v>
      </c>
      <c r="K7" s="181"/>
      <c r="L7" s="181"/>
      <c r="M7" s="181"/>
      <c r="N7" s="181"/>
    </row>
    <row r="8" spans="2:14" s="150" customFormat="1" ht="3" customHeight="1" x14ac:dyDescent="0.4">
      <c r="B8" s="181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</row>
    <row r="9" spans="2:14" s="42" customFormat="1" ht="21.95" customHeight="1" x14ac:dyDescent="0.4">
      <c r="B9" s="181"/>
      <c r="C9" s="138"/>
      <c r="D9" s="181" t="s">
        <v>6</v>
      </c>
      <c r="E9" s="138"/>
      <c r="F9" s="181" t="s">
        <v>7</v>
      </c>
      <c r="G9" s="181"/>
      <c r="H9" s="181"/>
      <c r="I9" s="138"/>
      <c r="J9" s="181" t="s">
        <v>6</v>
      </c>
      <c r="K9" s="138"/>
      <c r="L9" s="181" t="s">
        <v>7</v>
      </c>
      <c r="M9" s="181"/>
      <c r="N9" s="181"/>
    </row>
    <row r="10" spans="2:14" s="150" customFormat="1" ht="3" customHeight="1" x14ac:dyDescent="0.4">
      <c r="B10" s="181"/>
      <c r="C10" s="138"/>
      <c r="D10" s="181"/>
      <c r="E10" s="138"/>
      <c r="F10" s="138"/>
      <c r="G10" s="138"/>
      <c r="H10" s="138"/>
      <c r="I10" s="138"/>
      <c r="J10" s="181"/>
      <c r="K10" s="138"/>
      <c r="L10" s="138"/>
      <c r="M10" s="138"/>
      <c r="N10" s="138"/>
    </row>
    <row r="11" spans="2:14" s="42" customFormat="1" ht="21.95" customHeight="1" x14ac:dyDescent="0.4">
      <c r="B11" s="181"/>
      <c r="C11" s="138"/>
      <c r="D11" s="181" t="s">
        <v>8</v>
      </c>
      <c r="E11" s="138"/>
      <c r="F11" s="60" t="s">
        <v>8</v>
      </c>
      <c r="G11" s="138"/>
      <c r="H11" s="60" t="s">
        <v>9</v>
      </c>
      <c r="I11" s="138"/>
      <c r="J11" s="181" t="s">
        <v>216</v>
      </c>
      <c r="K11" s="138"/>
      <c r="L11" s="60" t="s">
        <v>8</v>
      </c>
      <c r="M11" s="138"/>
      <c r="N11" s="60" t="s">
        <v>9</v>
      </c>
    </row>
    <row r="12" spans="2:14" s="150" customFormat="1" ht="3" customHeight="1" x14ac:dyDescent="0.4">
      <c r="B12" s="139"/>
      <c r="C12" s="139"/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</row>
    <row r="13" spans="2:14" s="42" customFormat="1" ht="21.95" customHeight="1" x14ac:dyDescent="0.4">
      <c r="B13" s="61" t="s">
        <v>14</v>
      </c>
      <c r="C13" s="139"/>
      <c r="D13" s="89">
        <v>89311597</v>
      </c>
      <c r="E13" s="166"/>
      <c r="F13" s="89">
        <v>86979022</v>
      </c>
      <c r="G13" s="166"/>
      <c r="H13" s="89">
        <v>2332575</v>
      </c>
      <c r="I13" s="166"/>
      <c r="J13" s="89">
        <v>96691895</v>
      </c>
      <c r="K13" s="166"/>
      <c r="L13" s="89">
        <v>93298102</v>
      </c>
      <c r="M13" s="166"/>
      <c r="N13" s="89">
        <v>3393793</v>
      </c>
    </row>
    <row r="14" spans="2:14" s="150" customFormat="1" ht="3" customHeight="1" x14ac:dyDescent="0.4">
      <c r="B14" s="139"/>
      <c r="C14" s="139"/>
      <c r="D14" s="166"/>
      <c r="E14" s="166"/>
      <c r="F14" s="166"/>
      <c r="G14" s="166"/>
      <c r="H14" s="166"/>
      <c r="I14" s="166"/>
      <c r="J14" s="166"/>
      <c r="K14" s="166"/>
      <c r="L14" s="166"/>
      <c r="M14" s="166"/>
      <c r="N14" s="166"/>
    </row>
    <row r="15" spans="2:14" s="42" customFormat="1" ht="21.95" customHeight="1" x14ac:dyDescent="0.4">
      <c r="B15" s="109" t="s">
        <v>179</v>
      </c>
      <c r="C15" s="140"/>
      <c r="D15" s="90">
        <v>7785997</v>
      </c>
      <c r="E15" s="166"/>
      <c r="F15" s="91">
        <v>7519244</v>
      </c>
      <c r="G15" s="91"/>
      <c r="H15" s="91">
        <v>266753</v>
      </c>
      <c r="I15" s="91"/>
      <c r="J15" s="90">
        <v>8657910</v>
      </c>
      <c r="K15" s="166"/>
      <c r="L15" s="91">
        <v>8256704</v>
      </c>
      <c r="M15" s="91"/>
      <c r="N15" s="91">
        <v>401206</v>
      </c>
    </row>
    <row r="16" spans="2:14" s="150" customFormat="1" ht="3" customHeight="1" x14ac:dyDescent="0.4">
      <c r="B16" s="167"/>
      <c r="C16" s="140"/>
      <c r="D16" s="166"/>
      <c r="E16" s="166"/>
      <c r="F16" s="91"/>
      <c r="G16" s="91"/>
      <c r="H16" s="91"/>
      <c r="I16" s="91"/>
      <c r="J16" s="166"/>
      <c r="K16" s="166"/>
      <c r="L16" s="91"/>
      <c r="M16" s="91"/>
      <c r="N16" s="91"/>
    </row>
    <row r="17" spans="2:14" s="42" customFormat="1" ht="21.95" customHeight="1" x14ac:dyDescent="0.4">
      <c r="B17" s="109" t="s">
        <v>180</v>
      </c>
      <c r="C17" s="140"/>
      <c r="D17" s="90">
        <v>6283991</v>
      </c>
      <c r="E17" s="166"/>
      <c r="F17" s="91">
        <v>6095106</v>
      </c>
      <c r="G17" s="91"/>
      <c r="H17" s="91">
        <v>188885</v>
      </c>
      <c r="I17" s="91"/>
      <c r="J17" s="90">
        <v>7230280</v>
      </c>
      <c r="K17" s="166"/>
      <c r="L17" s="91">
        <v>7059134</v>
      </c>
      <c r="M17" s="91"/>
      <c r="N17" s="91">
        <v>171146</v>
      </c>
    </row>
    <row r="18" spans="2:14" s="150" customFormat="1" ht="3" customHeight="1" x14ac:dyDescent="0.4">
      <c r="B18" s="167"/>
      <c r="C18" s="140"/>
      <c r="D18" s="166"/>
      <c r="E18" s="166"/>
      <c r="F18" s="91"/>
      <c r="G18" s="91"/>
      <c r="H18" s="91"/>
      <c r="I18" s="91"/>
      <c r="J18" s="166"/>
      <c r="K18" s="166"/>
      <c r="L18" s="91"/>
      <c r="M18" s="91"/>
      <c r="N18" s="91"/>
    </row>
    <row r="19" spans="2:14" s="42" customFormat="1" ht="21.95" customHeight="1" x14ac:dyDescent="0.4">
      <c r="B19" s="109" t="s">
        <v>181</v>
      </c>
      <c r="C19" s="140"/>
      <c r="D19" s="90">
        <v>7025530</v>
      </c>
      <c r="E19" s="166"/>
      <c r="F19" s="91">
        <v>6588425</v>
      </c>
      <c r="G19" s="91"/>
      <c r="H19" s="91">
        <v>437105</v>
      </c>
      <c r="I19" s="91"/>
      <c r="J19" s="90">
        <v>7562346</v>
      </c>
      <c r="K19" s="166"/>
      <c r="L19" s="91">
        <v>7364848</v>
      </c>
      <c r="M19" s="91"/>
      <c r="N19" s="91">
        <v>197498</v>
      </c>
    </row>
    <row r="20" spans="2:14" s="150" customFormat="1" ht="3" customHeight="1" x14ac:dyDescent="0.4">
      <c r="B20" s="167"/>
      <c r="C20" s="140"/>
      <c r="D20" s="166"/>
      <c r="E20" s="166"/>
      <c r="F20" s="91"/>
      <c r="G20" s="91"/>
      <c r="H20" s="91"/>
      <c r="I20" s="91"/>
      <c r="J20" s="166"/>
      <c r="K20" s="166"/>
      <c r="L20" s="91"/>
      <c r="M20" s="91"/>
      <c r="N20" s="91"/>
    </row>
    <row r="21" spans="2:14" s="42" customFormat="1" ht="21.95" customHeight="1" x14ac:dyDescent="0.4">
      <c r="B21" s="109" t="s">
        <v>182</v>
      </c>
      <c r="C21" s="140"/>
      <c r="D21" s="90">
        <v>7038707</v>
      </c>
      <c r="E21" s="166"/>
      <c r="F21" s="91">
        <v>6848525</v>
      </c>
      <c r="G21" s="91"/>
      <c r="H21" s="91">
        <v>190182</v>
      </c>
      <c r="I21" s="91"/>
      <c r="J21" s="90">
        <v>7664678</v>
      </c>
      <c r="K21" s="166"/>
      <c r="L21" s="91">
        <v>7467993</v>
      </c>
      <c r="M21" s="91"/>
      <c r="N21" s="91">
        <v>196685</v>
      </c>
    </row>
    <row r="22" spans="2:14" s="150" customFormat="1" ht="3" customHeight="1" x14ac:dyDescent="0.4">
      <c r="B22" s="167"/>
      <c r="C22" s="140"/>
      <c r="D22" s="166"/>
      <c r="E22" s="166"/>
      <c r="F22" s="91"/>
      <c r="G22" s="91"/>
      <c r="H22" s="91"/>
      <c r="I22" s="91"/>
      <c r="J22" s="166"/>
      <c r="K22" s="166"/>
      <c r="L22" s="91"/>
      <c r="M22" s="91"/>
      <c r="N22" s="91"/>
    </row>
    <row r="23" spans="2:14" s="42" customFormat="1" ht="21.95" customHeight="1" x14ac:dyDescent="0.4">
      <c r="B23" s="109" t="s">
        <v>183</v>
      </c>
      <c r="C23" s="140"/>
      <c r="D23" s="90">
        <v>7254286</v>
      </c>
      <c r="E23" s="166"/>
      <c r="F23" s="91">
        <v>7116085</v>
      </c>
      <c r="G23" s="91"/>
      <c r="H23" s="91">
        <v>138201</v>
      </c>
      <c r="I23" s="91"/>
      <c r="J23" s="90">
        <v>7698246</v>
      </c>
      <c r="K23" s="166"/>
      <c r="L23" s="91">
        <v>7537080</v>
      </c>
      <c r="M23" s="91"/>
      <c r="N23" s="91">
        <v>161166</v>
      </c>
    </row>
    <row r="24" spans="2:14" s="150" customFormat="1" ht="3" customHeight="1" x14ac:dyDescent="0.4">
      <c r="B24" s="167"/>
      <c r="C24" s="140"/>
      <c r="D24" s="166"/>
      <c r="E24" s="166"/>
      <c r="F24" s="91"/>
      <c r="G24" s="91"/>
      <c r="H24" s="91"/>
      <c r="I24" s="91"/>
      <c r="J24" s="166"/>
      <c r="K24" s="166"/>
      <c r="L24" s="91"/>
      <c r="M24" s="91"/>
      <c r="N24" s="91"/>
    </row>
    <row r="25" spans="2:14" s="42" customFormat="1" ht="21.95" customHeight="1" x14ac:dyDescent="0.4">
      <c r="B25" s="109" t="s">
        <v>184</v>
      </c>
      <c r="C25" s="140"/>
      <c r="D25" s="90">
        <v>7101804</v>
      </c>
      <c r="E25" s="166"/>
      <c r="F25" s="91">
        <v>6954634</v>
      </c>
      <c r="G25" s="91"/>
      <c r="H25" s="91">
        <v>147170</v>
      </c>
      <c r="I25" s="91"/>
      <c r="J25" s="90">
        <v>7354773</v>
      </c>
      <c r="K25" s="166"/>
      <c r="L25" s="91">
        <v>6573999</v>
      </c>
      <c r="M25" s="91"/>
      <c r="N25" s="91">
        <v>780774</v>
      </c>
    </row>
    <row r="26" spans="2:14" s="150" customFormat="1" ht="3" customHeight="1" x14ac:dyDescent="0.4">
      <c r="B26" s="167"/>
      <c r="C26" s="140"/>
      <c r="D26" s="166"/>
      <c r="E26" s="166"/>
      <c r="F26" s="91"/>
      <c r="G26" s="91"/>
      <c r="H26" s="91"/>
      <c r="I26" s="91"/>
      <c r="J26" s="166"/>
      <c r="K26" s="166"/>
      <c r="L26" s="91"/>
      <c r="M26" s="91"/>
      <c r="N26" s="91"/>
    </row>
    <row r="27" spans="2:14" s="42" customFormat="1" ht="21.95" customHeight="1" x14ac:dyDescent="0.4">
      <c r="B27" s="109" t="s">
        <v>185</v>
      </c>
      <c r="C27" s="140"/>
      <c r="D27" s="90">
        <v>8072559</v>
      </c>
      <c r="E27" s="166"/>
      <c r="F27" s="91">
        <v>7908660</v>
      </c>
      <c r="G27" s="91"/>
      <c r="H27" s="91">
        <v>163899</v>
      </c>
      <c r="I27" s="91"/>
      <c r="J27" s="90">
        <v>8437381</v>
      </c>
      <c r="K27" s="166"/>
      <c r="L27" s="91">
        <v>8176020</v>
      </c>
      <c r="M27" s="91"/>
      <c r="N27" s="91">
        <v>261361</v>
      </c>
    </row>
    <row r="28" spans="2:14" s="150" customFormat="1" ht="3" customHeight="1" x14ac:dyDescent="0.4">
      <c r="B28" s="167"/>
      <c r="C28" s="140"/>
      <c r="D28" s="166"/>
      <c r="E28" s="166"/>
      <c r="F28" s="91"/>
      <c r="G28" s="91"/>
      <c r="H28" s="91"/>
      <c r="I28" s="91"/>
      <c r="J28" s="166"/>
      <c r="K28" s="166"/>
      <c r="L28" s="91"/>
      <c r="M28" s="91"/>
      <c r="N28" s="91"/>
    </row>
    <row r="29" spans="2:14" s="42" customFormat="1" ht="21.95" customHeight="1" x14ac:dyDescent="0.4">
      <c r="B29" s="109" t="s">
        <v>186</v>
      </c>
      <c r="C29" s="140"/>
      <c r="D29" s="90">
        <v>7377481</v>
      </c>
      <c r="E29" s="166"/>
      <c r="F29" s="91">
        <v>7296012</v>
      </c>
      <c r="G29" s="91"/>
      <c r="H29" s="91">
        <v>81469</v>
      </c>
      <c r="I29" s="91"/>
      <c r="J29" s="90">
        <v>8172630</v>
      </c>
      <c r="K29" s="166"/>
      <c r="L29" s="91">
        <v>8001488</v>
      </c>
      <c r="M29" s="91"/>
      <c r="N29" s="91">
        <v>171142</v>
      </c>
    </row>
    <row r="30" spans="2:14" s="150" customFormat="1" ht="3" customHeight="1" x14ac:dyDescent="0.4">
      <c r="B30" s="167"/>
      <c r="C30" s="140"/>
      <c r="D30" s="166"/>
      <c r="E30" s="166"/>
      <c r="F30" s="91"/>
      <c r="G30" s="91"/>
      <c r="H30" s="91"/>
      <c r="I30" s="91"/>
      <c r="J30" s="166"/>
      <c r="K30" s="166"/>
      <c r="L30" s="91"/>
      <c r="M30" s="91"/>
      <c r="N30" s="91"/>
    </row>
    <row r="31" spans="2:14" s="42" customFormat="1" ht="21.95" customHeight="1" x14ac:dyDescent="0.4">
      <c r="B31" s="109" t="s">
        <v>187</v>
      </c>
      <c r="C31" s="140"/>
      <c r="D31" s="90">
        <v>7429535</v>
      </c>
      <c r="E31" s="166"/>
      <c r="F31" s="91">
        <v>7314630</v>
      </c>
      <c r="G31" s="91"/>
      <c r="H31" s="91">
        <v>114905</v>
      </c>
      <c r="I31" s="91"/>
      <c r="J31" s="90">
        <v>7936994</v>
      </c>
      <c r="K31" s="166"/>
      <c r="L31" s="91">
        <v>7774561</v>
      </c>
      <c r="M31" s="91"/>
      <c r="N31" s="91">
        <v>162433</v>
      </c>
    </row>
    <row r="32" spans="2:14" s="150" customFormat="1" ht="3" customHeight="1" x14ac:dyDescent="0.4">
      <c r="B32" s="167"/>
      <c r="C32" s="140"/>
      <c r="D32" s="166"/>
      <c r="E32" s="166"/>
      <c r="F32" s="91"/>
      <c r="G32" s="91"/>
      <c r="H32" s="91"/>
      <c r="I32" s="91"/>
      <c r="J32" s="166"/>
      <c r="K32" s="166"/>
      <c r="L32" s="91"/>
      <c r="M32" s="91"/>
      <c r="N32" s="91"/>
    </row>
    <row r="33" spans="2:14" s="42" customFormat="1" ht="21.95" customHeight="1" x14ac:dyDescent="0.4">
      <c r="B33" s="109" t="s">
        <v>188</v>
      </c>
      <c r="C33" s="140"/>
      <c r="D33" s="90">
        <v>7886729</v>
      </c>
      <c r="E33" s="166"/>
      <c r="F33" s="91">
        <v>7748700</v>
      </c>
      <c r="G33" s="91"/>
      <c r="H33" s="91">
        <v>138029</v>
      </c>
      <c r="I33" s="91"/>
      <c r="J33" s="90">
        <v>8605295</v>
      </c>
      <c r="K33" s="166"/>
      <c r="L33" s="91">
        <v>8336259</v>
      </c>
      <c r="M33" s="91"/>
      <c r="N33" s="91">
        <v>269036</v>
      </c>
    </row>
    <row r="34" spans="2:14" s="150" customFormat="1" ht="3" customHeight="1" x14ac:dyDescent="0.4">
      <c r="B34" s="167"/>
      <c r="C34" s="140"/>
      <c r="D34" s="166"/>
      <c r="E34" s="166"/>
      <c r="F34" s="91"/>
      <c r="G34" s="91"/>
      <c r="H34" s="91"/>
      <c r="I34" s="91"/>
      <c r="J34" s="166"/>
      <c r="K34" s="166"/>
      <c r="L34" s="91"/>
      <c r="M34" s="91"/>
      <c r="N34" s="91"/>
    </row>
    <row r="35" spans="2:14" s="42" customFormat="1" ht="21.95" customHeight="1" x14ac:dyDescent="0.4">
      <c r="B35" s="109" t="s">
        <v>189</v>
      </c>
      <c r="C35" s="140"/>
      <c r="D35" s="90">
        <v>7763721</v>
      </c>
      <c r="E35" s="166"/>
      <c r="F35" s="91">
        <v>7622909</v>
      </c>
      <c r="G35" s="91"/>
      <c r="H35" s="91">
        <v>140812</v>
      </c>
      <c r="I35" s="91"/>
      <c r="J35" s="90">
        <v>8364838</v>
      </c>
      <c r="K35" s="166"/>
      <c r="L35" s="91">
        <v>8125239</v>
      </c>
      <c r="M35" s="91"/>
      <c r="N35" s="91">
        <v>239599</v>
      </c>
    </row>
    <row r="36" spans="2:14" s="150" customFormat="1" ht="3" customHeight="1" x14ac:dyDescent="0.4">
      <c r="B36" s="167"/>
      <c r="C36" s="140"/>
      <c r="D36" s="166"/>
      <c r="E36" s="166"/>
      <c r="F36" s="91"/>
      <c r="G36" s="91"/>
      <c r="H36" s="91"/>
      <c r="I36" s="91"/>
      <c r="J36" s="166"/>
      <c r="K36" s="166"/>
      <c r="L36" s="91"/>
      <c r="M36" s="91"/>
      <c r="N36" s="91"/>
    </row>
    <row r="37" spans="2:14" s="42" customFormat="1" ht="21.95" customHeight="1" x14ac:dyDescent="0.4">
      <c r="B37" s="109" t="s">
        <v>190</v>
      </c>
      <c r="C37" s="140"/>
      <c r="D37" s="90">
        <v>8291257</v>
      </c>
      <c r="E37" s="166"/>
      <c r="F37" s="91">
        <v>7966092</v>
      </c>
      <c r="G37" s="91"/>
      <c r="H37" s="91">
        <v>325165</v>
      </c>
      <c r="I37" s="91"/>
      <c r="J37" s="90">
        <v>9006524</v>
      </c>
      <c r="K37" s="166"/>
      <c r="L37" s="91">
        <v>8624777</v>
      </c>
      <c r="M37" s="91"/>
      <c r="N37" s="91">
        <v>381747</v>
      </c>
    </row>
    <row r="38" spans="2:14" ht="3.95" customHeight="1" x14ac:dyDescent="0.3">
      <c r="B38" s="179"/>
      <c r="C38" s="179"/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</row>
    <row r="39" spans="2:14" ht="3.95" customHeight="1" x14ac:dyDescent="0.3">
      <c r="B39" s="48"/>
      <c r="C39" s="141"/>
      <c r="D39" s="47"/>
      <c r="E39" s="148"/>
      <c r="F39" s="49"/>
      <c r="G39" s="49"/>
      <c r="H39" s="49"/>
      <c r="I39" s="49"/>
      <c r="J39" s="47"/>
      <c r="K39" s="148"/>
      <c r="L39" s="49"/>
      <c r="M39" s="49"/>
      <c r="N39" s="49"/>
    </row>
    <row r="40" spans="2:14" s="39" customFormat="1" ht="15.95" customHeight="1" x14ac:dyDescent="0.25">
      <c r="B40" s="17" t="s">
        <v>10</v>
      </c>
      <c r="C40" s="142"/>
      <c r="E40" s="149"/>
      <c r="G40" s="149"/>
      <c r="I40" s="149"/>
      <c r="K40" s="149"/>
      <c r="M40" s="149"/>
    </row>
    <row r="41" spans="2:14" s="39" customFormat="1" ht="15.95" customHeight="1" x14ac:dyDescent="0.25">
      <c r="B41" s="17" t="s">
        <v>191</v>
      </c>
      <c r="C41" s="142"/>
      <c r="E41" s="149"/>
      <c r="G41" s="149"/>
      <c r="I41" s="149"/>
      <c r="K41" s="149"/>
      <c r="M41" s="149"/>
    </row>
    <row r="42" spans="2:14" s="39" customFormat="1" ht="15.95" customHeight="1" x14ac:dyDescent="0.25">
      <c r="B42" s="20" t="s">
        <v>192</v>
      </c>
      <c r="C42" s="142"/>
      <c r="E42" s="149"/>
      <c r="G42" s="149"/>
      <c r="I42" s="149"/>
      <c r="K42" s="149"/>
      <c r="M42" s="149"/>
    </row>
    <row r="43" spans="2:14" s="40" customFormat="1" ht="21.95" customHeight="1" x14ac:dyDescent="0.3">
      <c r="B43" s="50"/>
      <c r="C43" s="143"/>
      <c r="D43" s="50"/>
      <c r="E43" s="143"/>
      <c r="F43" s="51"/>
      <c r="G43" s="152"/>
      <c r="H43" s="51"/>
      <c r="I43" s="152"/>
      <c r="J43" s="51"/>
      <c r="K43" s="152"/>
      <c r="L43" s="51"/>
      <c r="M43" s="152"/>
      <c r="N43" s="52"/>
    </row>
    <row r="44" spans="2:14" s="40" customFormat="1" ht="21.95" customHeight="1" x14ac:dyDescent="0.3">
      <c r="B44" s="50"/>
      <c r="C44" s="143"/>
      <c r="D44" s="50"/>
      <c r="E44" s="143"/>
      <c r="F44" s="51"/>
      <c r="G44" s="152"/>
      <c r="H44" s="51"/>
      <c r="I44" s="152"/>
      <c r="J44" s="51"/>
      <c r="K44" s="152"/>
      <c r="L44" s="51"/>
      <c r="M44" s="152"/>
      <c r="N44" s="52"/>
    </row>
    <row r="45" spans="2:14" s="42" customFormat="1" ht="21.95" customHeight="1" x14ac:dyDescent="0.4">
      <c r="B45" s="36" t="s">
        <v>213</v>
      </c>
      <c r="C45" s="136"/>
      <c r="D45" s="36"/>
      <c r="E45" s="136"/>
      <c r="G45" s="150"/>
      <c r="I45" s="150"/>
      <c r="K45" s="150"/>
      <c r="M45" s="150"/>
    </row>
    <row r="46" spans="2:14" s="46" customFormat="1" ht="21.95" customHeight="1" x14ac:dyDescent="0.4">
      <c r="B46" s="43" t="s">
        <v>214</v>
      </c>
      <c r="C46" s="137"/>
      <c r="D46" s="44"/>
      <c r="E46" s="145"/>
      <c r="F46" s="45"/>
      <c r="G46" s="151"/>
      <c r="H46" s="45"/>
      <c r="I46" s="151"/>
      <c r="J46" s="45"/>
      <c r="K46" s="151"/>
      <c r="M46" s="153"/>
    </row>
    <row r="47" spans="2:14" s="46" customFormat="1" ht="3.95" customHeight="1" x14ac:dyDescent="0.4">
      <c r="B47" s="43"/>
      <c r="C47" s="137"/>
      <c r="D47" s="44"/>
      <c r="E47" s="145"/>
      <c r="F47" s="45"/>
      <c r="G47" s="151"/>
      <c r="H47" s="45"/>
      <c r="I47" s="151"/>
      <c r="J47" s="45"/>
      <c r="K47" s="151"/>
      <c r="M47" s="153"/>
    </row>
    <row r="48" spans="2:14" s="46" customFormat="1" ht="3.95" customHeight="1" x14ac:dyDescent="0.4">
      <c r="B48" s="180"/>
      <c r="C48" s="180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</row>
    <row r="49" spans="2:14" s="42" customFormat="1" ht="21.95" customHeight="1" x14ac:dyDescent="0.4">
      <c r="B49" s="181" t="s">
        <v>178</v>
      </c>
      <c r="C49" s="138"/>
      <c r="D49" s="182" t="s">
        <v>215</v>
      </c>
      <c r="E49" s="182"/>
      <c r="F49" s="182"/>
      <c r="G49" s="182"/>
      <c r="H49" s="182"/>
      <c r="I49" s="182"/>
      <c r="J49" s="182"/>
      <c r="K49" s="182"/>
      <c r="L49" s="182"/>
      <c r="M49" s="182"/>
      <c r="N49" s="182"/>
    </row>
    <row r="50" spans="2:14" s="150" customFormat="1" ht="3" customHeight="1" x14ac:dyDescent="0.4">
      <c r="B50" s="181"/>
      <c r="C50" s="138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</row>
    <row r="51" spans="2:14" s="42" customFormat="1" ht="21.95" customHeight="1" x14ac:dyDescent="0.4">
      <c r="B51" s="181"/>
      <c r="C51" s="138"/>
      <c r="D51" s="181">
        <v>2015</v>
      </c>
      <c r="E51" s="181"/>
      <c r="F51" s="181"/>
      <c r="G51" s="181"/>
      <c r="H51" s="181"/>
      <c r="I51" s="138"/>
      <c r="J51" s="181">
        <v>2016</v>
      </c>
      <c r="K51" s="181"/>
      <c r="L51" s="181"/>
      <c r="M51" s="181"/>
      <c r="N51" s="181"/>
    </row>
    <row r="52" spans="2:14" s="150" customFormat="1" ht="3" customHeight="1" x14ac:dyDescent="0.4">
      <c r="B52" s="181"/>
      <c r="C52" s="138"/>
      <c r="D52" s="138"/>
      <c r="E52" s="138"/>
      <c r="F52" s="138"/>
      <c r="G52" s="138"/>
      <c r="H52" s="138"/>
      <c r="I52" s="138"/>
      <c r="J52" s="138"/>
      <c r="K52" s="138"/>
      <c r="L52" s="138"/>
      <c r="M52" s="138"/>
      <c r="N52" s="138"/>
    </row>
    <row r="53" spans="2:14" s="42" customFormat="1" ht="21.95" customHeight="1" x14ac:dyDescent="0.4">
      <c r="B53" s="181"/>
      <c r="C53" s="138"/>
      <c r="D53" s="181" t="s">
        <v>6</v>
      </c>
      <c r="E53" s="138"/>
      <c r="F53" s="181" t="s">
        <v>7</v>
      </c>
      <c r="G53" s="181"/>
      <c r="H53" s="181"/>
      <c r="I53" s="138"/>
      <c r="J53" s="181" t="s">
        <v>6</v>
      </c>
      <c r="K53" s="138"/>
      <c r="L53" s="181" t="s">
        <v>7</v>
      </c>
      <c r="M53" s="181"/>
      <c r="N53" s="181"/>
    </row>
    <row r="54" spans="2:14" s="150" customFormat="1" ht="3" customHeight="1" x14ac:dyDescent="0.4">
      <c r="B54" s="181"/>
      <c r="C54" s="138"/>
      <c r="D54" s="181"/>
      <c r="E54" s="138"/>
      <c r="F54" s="138"/>
      <c r="G54" s="138"/>
      <c r="H54" s="138"/>
      <c r="I54" s="138"/>
      <c r="J54" s="181"/>
      <c r="K54" s="138"/>
      <c r="L54" s="138"/>
      <c r="M54" s="138"/>
      <c r="N54" s="138"/>
    </row>
    <row r="55" spans="2:14" s="42" customFormat="1" ht="21.95" customHeight="1" x14ac:dyDescent="0.4">
      <c r="B55" s="181"/>
      <c r="C55" s="138"/>
      <c r="D55" s="181" t="s">
        <v>8</v>
      </c>
      <c r="E55" s="138"/>
      <c r="F55" s="60" t="s">
        <v>8</v>
      </c>
      <c r="G55" s="138"/>
      <c r="H55" s="60" t="s">
        <v>9</v>
      </c>
      <c r="I55" s="138"/>
      <c r="J55" s="181" t="s">
        <v>216</v>
      </c>
      <c r="K55" s="138"/>
      <c r="L55" s="60" t="s">
        <v>8</v>
      </c>
      <c r="M55" s="138"/>
      <c r="N55" s="60" t="s">
        <v>9</v>
      </c>
    </row>
    <row r="56" spans="2:14" s="150" customFormat="1" ht="3" customHeight="1" x14ac:dyDescent="0.4">
      <c r="B56" s="139"/>
      <c r="C56" s="139"/>
      <c r="D56" s="139"/>
      <c r="E56" s="139"/>
      <c r="F56" s="139"/>
      <c r="G56" s="139"/>
      <c r="H56" s="139"/>
      <c r="I56" s="139"/>
      <c r="J56" s="139"/>
      <c r="K56" s="139"/>
      <c r="L56" s="139"/>
      <c r="M56" s="139"/>
      <c r="N56" s="139"/>
    </row>
    <row r="57" spans="2:14" s="42" customFormat="1" ht="21.95" customHeight="1" x14ac:dyDescent="0.4">
      <c r="B57" s="61" t="s">
        <v>14</v>
      </c>
      <c r="C57" s="139"/>
      <c r="D57" s="89">
        <v>97767845</v>
      </c>
      <c r="E57" s="166"/>
      <c r="F57" s="89">
        <v>94791270</v>
      </c>
      <c r="G57" s="166"/>
      <c r="H57" s="89">
        <v>2976575</v>
      </c>
      <c r="I57" s="166"/>
      <c r="J57" s="89">
        <v>90150625</v>
      </c>
      <c r="K57" s="166"/>
      <c r="L57" s="89">
        <v>86848515</v>
      </c>
      <c r="M57" s="166"/>
      <c r="N57" s="89">
        <v>3302110</v>
      </c>
    </row>
    <row r="58" spans="2:14" s="150" customFormat="1" ht="3" customHeight="1" x14ac:dyDescent="0.4">
      <c r="B58" s="139"/>
      <c r="C58" s="139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</row>
    <row r="59" spans="2:14" s="42" customFormat="1" ht="21.95" customHeight="1" x14ac:dyDescent="0.4">
      <c r="B59" s="109" t="s">
        <v>179</v>
      </c>
      <c r="C59" s="140"/>
      <c r="D59" s="90">
        <v>9465845</v>
      </c>
      <c r="E59" s="166"/>
      <c r="F59" s="91">
        <v>8918403</v>
      </c>
      <c r="G59" s="91"/>
      <c r="H59" s="91">
        <v>547442</v>
      </c>
      <c r="I59" s="91"/>
      <c r="J59" s="90">
        <v>9031648</v>
      </c>
      <c r="K59" s="166"/>
      <c r="L59" s="91">
        <v>8354072</v>
      </c>
      <c r="M59" s="91"/>
      <c r="N59" s="91">
        <v>677576</v>
      </c>
    </row>
    <row r="60" spans="2:14" s="150" customFormat="1" ht="3" customHeight="1" x14ac:dyDescent="0.4">
      <c r="B60" s="167"/>
      <c r="C60" s="140"/>
      <c r="D60" s="166"/>
      <c r="E60" s="166"/>
      <c r="F60" s="91"/>
      <c r="G60" s="91"/>
      <c r="H60" s="91"/>
      <c r="I60" s="91"/>
      <c r="J60" s="166"/>
      <c r="K60" s="166"/>
      <c r="L60" s="91"/>
      <c r="M60" s="91"/>
      <c r="N60" s="91"/>
    </row>
    <row r="61" spans="2:14" s="42" customFormat="1" ht="21.95" customHeight="1" x14ac:dyDescent="0.4">
      <c r="B61" s="109" t="s">
        <v>180</v>
      </c>
      <c r="C61" s="140"/>
      <c r="D61" s="90">
        <v>7450647</v>
      </c>
      <c r="E61" s="166"/>
      <c r="F61" s="91">
        <v>7198137</v>
      </c>
      <c r="G61" s="91"/>
      <c r="H61" s="91">
        <v>252510</v>
      </c>
      <c r="I61" s="91"/>
      <c r="J61" s="90">
        <v>7217944</v>
      </c>
      <c r="K61" s="166"/>
      <c r="L61" s="91">
        <v>6928535</v>
      </c>
      <c r="M61" s="91"/>
      <c r="N61" s="91">
        <v>289409</v>
      </c>
    </row>
    <row r="62" spans="2:14" s="150" customFormat="1" ht="3" customHeight="1" x14ac:dyDescent="0.4">
      <c r="B62" s="167"/>
      <c r="C62" s="140"/>
      <c r="D62" s="166"/>
      <c r="E62" s="166"/>
      <c r="F62" s="91"/>
      <c r="G62" s="91"/>
      <c r="H62" s="91"/>
      <c r="I62" s="91"/>
      <c r="J62" s="166"/>
      <c r="K62" s="166"/>
      <c r="L62" s="91"/>
      <c r="M62" s="91"/>
      <c r="N62" s="91"/>
    </row>
    <row r="63" spans="2:14" s="42" customFormat="1" ht="21.95" customHeight="1" x14ac:dyDescent="0.4">
      <c r="B63" s="109" t="s">
        <v>181</v>
      </c>
      <c r="C63" s="140"/>
      <c r="D63" s="90">
        <v>7978893</v>
      </c>
      <c r="E63" s="166"/>
      <c r="F63" s="91">
        <v>7812138</v>
      </c>
      <c r="G63" s="91"/>
      <c r="H63" s="91">
        <v>166755</v>
      </c>
      <c r="I63" s="91"/>
      <c r="J63" s="90">
        <v>7310586</v>
      </c>
      <c r="K63" s="166"/>
      <c r="L63" s="91">
        <v>7131245</v>
      </c>
      <c r="M63" s="91"/>
      <c r="N63" s="91">
        <v>179341</v>
      </c>
    </row>
    <row r="64" spans="2:14" s="150" customFormat="1" ht="3" customHeight="1" x14ac:dyDescent="0.4">
      <c r="B64" s="167"/>
      <c r="C64" s="140"/>
      <c r="D64" s="166"/>
      <c r="E64" s="166"/>
      <c r="F64" s="91"/>
      <c r="G64" s="91"/>
      <c r="H64" s="91"/>
      <c r="I64" s="91"/>
      <c r="J64" s="166"/>
      <c r="K64" s="166"/>
      <c r="L64" s="91"/>
      <c r="M64" s="91"/>
      <c r="N64" s="91"/>
    </row>
    <row r="65" spans="2:14" s="42" customFormat="1" ht="21.95" customHeight="1" x14ac:dyDescent="0.4">
      <c r="B65" s="109" t="s">
        <v>182</v>
      </c>
      <c r="C65" s="140"/>
      <c r="D65" s="90">
        <v>8035566</v>
      </c>
      <c r="E65" s="166"/>
      <c r="F65" s="91">
        <v>7834092</v>
      </c>
      <c r="G65" s="91"/>
      <c r="H65" s="91">
        <v>201474</v>
      </c>
      <c r="I65" s="91"/>
      <c r="J65" s="90">
        <v>6949665</v>
      </c>
      <c r="K65" s="166"/>
      <c r="L65" s="91">
        <v>6802550</v>
      </c>
      <c r="M65" s="91"/>
      <c r="N65" s="91">
        <v>147115</v>
      </c>
    </row>
    <row r="66" spans="2:14" s="150" customFormat="1" ht="3" customHeight="1" x14ac:dyDescent="0.4">
      <c r="B66" s="167"/>
      <c r="C66" s="140"/>
      <c r="D66" s="166"/>
      <c r="E66" s="166"/>
      <c r="F66" s="91"/>
      <c r="G66" s="91"/>
      <c r="H66" s="91"/>
      <c r="I66" s="91"/>
      <c r="J66" s="166"/>
      <c r="K66" s="166"/>
      <c r="L66" s="91"/>
      <c r="M66" s="91"/>
      <c r="N66" s="91"/>
    </row>
    <row r="67" spans="2:14" s="42" customFormat="1" ht="21.95" customHeight="1" x14ac:dyDescent="0.4">
      <c r="B67" s="109" t="s">
        <v>183</v>
      </c>
      <c r="C67" s="140"/>
      <c r="D67" s="90">
        <v>7841294</v>
      </c>
      <c r="E67" s="166"/>
      <c r="F67" s="91">
        <v>7693945</v>
      </c>
      <c r="G67" s="91"/>
      <c r="H67" s="91">
        <v>147349</v>
      </c>
      <c r="I67" s="91"/>
      <c r="J67" s="90">
        <v>7071176</v>
      </c>
      <c r="K67" s="166"/>
      <c r="L67" s="91">
        <v>6939051</v>
      </c>
      <c r="M67" s="91"/>
      <c r="N67" s="91">
        <v>132125</v>
      </c>
    </row>
    <row r="68" spans="2:14" s="150" customFormat="1" ht="3" customHeight="1" x14ac:dyDescent="0.4">
      <c r="B68" s="167"/>
      <c r="C68" s="140"/>
      <c r="D68" s="166"/>
      <c r="E68" s="166"/>
      <c r="F68" s="91"/>
      <c r="G68" s="91"/>
      <c r="H68" s="91"/>
      <c r="I68" s="91"/>
      <c r="J68" s="166"/>
      <c r="K68" s="166"/>
      <c r="L68" s="91"/>
      <c r="M68" s="91"/>
      <c r="N68" s="91"/>
    </row>
    <row r="69" spans="2:14" s="42" customFormat="1" ht="21.95" customHeight="1" x14ac:dyDescent="0.4">
      <c r="B69" s="109" t="s">
        <v>184</v>
      </c>
      <c r="C69" s="140"/>
      <c r="D69" s="90">
        <v>7578222</v>
      </c>
      <c r="E69" s="166"/>
      <c r="F69" s="91">
        <v>7402936</v>
      </c>
      <c r="G69" s="91"/>
      <c r="H69" s="91">
        <v>175286</v>
      </c>
      <c r="I69" s="91"/>
      <c r="J69" s="90">
        <v>6915637</v>
      </c>
      <c r="K69" s="166"/>
      <c r="L69" s="91">
        <v>6762320</v>
      </c>
      <c r="M69" s="91"/>
      <c r="N69" s="91">
        <v>153317</v>
      </c>
    </row>
    <row r="70" spans="2:14" s="150" customFormat="1" ht="3" customHeight="1" x14ac:dyDescent="0.4">
      <c r="B70" s="167"/>
      <c r="C70" s="140"/>
      <c r="D70" s="166"/>
      <c r="E70" s="166"/>
      <c r="F70" s="91"/>
      <c r="G70" s="91"/>
      <c r="H70" s="91"/>
      <c r="I70" s="91"/>
      <c r="J70" s="166"/>
      <c r="K70" s="166"/>
      <c r="L70" s="91"/>
      <c r="M70" s="91"/>
      <c r="N70" s="91"/>
    </row>
    <row r="71" spans="2:14" s="42" customFormat="1" ht="21.95" customHeight="1" x14ac:dyDescent="0.4">
      <c r="B71" s="109" t="s">
        <v>185</v>
      </c>
      <c r="C71" s="140"/>
      <c r="D71" s="90">
        <v>9113058</v>
      </c>
      <c r="E71" s="166"/>
      <c r="F71" s="91">
        <v>8691648</v>
      </c>
      <c r="G71" s="91"/>
      <c r="H71" s="91">
        <v>421410</v>
      </c>
      <c r="I71" s="91"/>
      <c r="J71" s="90">
        <v>8209467</v>
      </c>
      <c r="K71" s="166"/>
      <c r="L71" s="91">
        <v>7731871</v>
      </c>
      <c r="M71" s="91"/>
      <c r="N71" s="91">
        <v>477596</v>
      </c>
    </row>
    <row r="72" spans="2:14" s="150" customFormat="1" ht="3" customHeight="1" x14ac:dyDescent="0.4">
      <c r="B72" s="167"/>
      <c r="C72" s="140"/>
      <c r="D72" s="166"/>
      <c r="E72" s="166"/>
      <c r="F72" s="91"/>
      <c r="G72" s="91"/>
      <c r="H72" s="91"/>
      <c r="I72" s="91"/>
      <c r="J72" s="166"/>
      <c r="K72" s="166"/>
      <c r="L72" s="91"/>
      <c r="M72" s="91"/>
      <c r="N72" s="91"/>
    </row>
    <row r="73" spans="2:14" s="42" customFormat="1" ht="21.95" customHeight="1" x14ac:dyDescent="0.4">
      <c r="B73" s="109" t="s">
        <v>186</v>
      </c>
      <c r="C73" s="140"/>
      <c r="D73" s="90">
        <v>7979345</v>
      </c>
      <c r="E73" s="166"/>
      <c r="F73" s="91">
        <v>7835541</v>
      </c>
      <c r="G73" s="91"/>
      <c r="H73" s="91">
        <v>143804</v>
      </c>
      <c r="I73" s="91"/>
      <c r="J73" s="90">
        <v>7471590</v>
      </c>
      <c r="K73" s="166"/>
      <c r="L73" s="91">
        <v>7158315</v>
      </c>
      <c r="M73" s="91"/>
      <c r="N73" s="91">
        <v>313275</v>
      </c>
    </row>
    <row r="74" spans="2:14" s="150" customFormat="1" ht="3" customHeight="1" x14ac:dyDescent="0.4">
      <c r="B74" s="167"/>
      <c r="C74" s="140"/>
      <c r="D74" s="166"/>
      <c r="E74" s="166"/>
      <c r="F74" s="91"/>
      <c r="G74" s="91"/>
      <c r="H74" s="91"/>
      <c r="I74" s="91"/>
      <c r="J74" s="166"/>
      <c r="K74" s="166"/>
      <c r="L74" s="91"/>
      <c r="M74" s="91"/>
      <c r="N74" s="91"/>
    </row>
    <row r="75" spans="2:14" s="42" customFormat="1" ht="21.95" customHeight="1" x14ac:dyDescent="0.4">
      <c r="B75" s="109" t="s">
        <v>187</v>
      </c>
      <c r="C75" s="140"/>
      <c r="D75" s="90">
        <v>7831326</v>
      </c>
      <c r="E75" s="166"/>
      <c r="F75" s="91">
        <v>7635569</v>
      </c>
      <c r="G75" s="91"/>
      <c r="H75" s="91">
        <v>195757</v>
      </c>
      <c r="I75" s="91"/>
      <c r="J75" s="90">
        <v>7183142</v>
      </c>
      <c r="K75" s="166"/>
      <c r="L75" s="91">
        <v>7064307</v>
      </c>
      <c r="M75" s="91"/>
      <c r="N75" s="91">
        <v>118835</v>
      </c>
    </row>
    <row r="76" spans="2:14" s="150" customFormat="1" ht="3" customHeight="1" x14ac:dyDescent="0.4">
      <c r="B76" s="167"/>
      <c r="C76" s="140"/>
      <c r="D76" s="166"/>
      <c r="E76" s="166"/>
      <c r="F76" s="91"/>
      <c r="G76" s="91"/>
      <c r="H76" s="91"/>
      <c r="I76" s="91"/>
      <c r="J76" s="166"/>
      <c r="K76" s="166"/>
      <c r="L76" s="91"/>
      <c r="M76" s="91"/>
      <c r="N76" s="91"/>
    </row>
    <row r="77" spans="2:14" s="42" customFormat="1" ht="21.95" customHeight="1" x14ac:dyDescent="0.4">
      <c r="B77" s="109" t="s">
        <v>188</v>
      </c>
      <c r="C77" s="140"/>
      <c r="D77" s="90">
        <v>8108169</v>
      </c>
      <c r="E77" s="166"/>
      <c r="F77" s="91">
        <v>7898497</v>
      </c>
      <c r="G77" s="91"/>
      <c r="H77" s="91">
        <v>209672</v>
      </c>
      <c r="I77" s="91"/>
      <c r="J77" s="90">
        <v>7390220</v>
      </c>
      <c r="K77" s="166"/>
      <c r="L77" s="91">
        <v>7198010</v>
      </c>
      <c r="M77" s="91"/>
      <c r="N77" s="91">
        <v>192210</v>
      </c>
    </row>
    <row r="78" spans="2:14" s="150" customFormat="1" ht="3" customHeight="1" x14ac:dyDescent="0.4">
      <c r="B78" s="167"/>
      <c r="C78" s="140"/>
      <c r="D78" s="166"/>
      <c r="E78" s="166"/>
      <c r="F78" s="91"/>
      <c r="G78" s="91"/>
      <c r="H78" s="91"/>
      <c r="I78" s="91"/>
      <c r="J78" s="166"/>
      <c r="K78" s="166"/>
      <c r="L78" s="91"/>
      <c r="M78" s="91"/>
      <c r="N78" s="91"/>
    </row>
    <row r="79" spans="2:14" s="42" customFormat="1" ht="21.95" customHeight="1" x14ac:dyDescent="0.4">
      <c r="B79" s="109" t="s">
        <v>189</v>
      </c>
      <c r="C79" s="140"/>
      <c r="D79" s="90">
        <v>7768064</v>
      </c>
      <c r="E79" s="166"/>
      <c r="F79" s="91">
        <v>7624543</v>
      </c>
      <c r="G79" s="91"/>
      <c r="H79" s="91">
        <v>143521</v>
      </c>
      <c r="I79" s="91"/>
      <c r="J79" s="90">
        <v>7337419</v>
      </c>
      <c r="K79" s="166"/>
      <c r="L79" s="91">
        <v>7174621</v>
      </c>
      <c r="M79" s="91"/>
      <c r="N79" s="91">
        <v>162798</v>
      </c>
    </row>
    <row r="80" spans="2:14" s="150" customFormat="1" ht="3" customHeight="1" x14ac:dyDescent="0.4">
      <c r="B80" s="167"/>
      <c r="C80" s="140"/>
      <c r="D80" s="166"/>
      <c r="E80" s="166"/>
      <c r="F80" s="91"/>
      <c r="G80" s="91"/>
      <c r="H80" s="91"/>
      <c r="I80" s="91"/>
      <c r="J80" s="166"/>
      <c r="K80" s="166"/>
      <c r="L80" s="91"/>
      <c r="M80" s="91"/>
      <c r="N80" s="91"/>
    </row>
    <row r="81" spans="2:14" s="42" customFormat="1" ht="21.95" customHeight="1" x14ac:dyDescent="0.4">
      <c r="B81" s="109" t="s">
        <v>190</v>
      </c>
      <c r="C81" s="140"/>
      <c r="D81" s="90">
        <v>8617416</v>
      </c>
      <c r="E81" s="166"/>
      <c r="F81" s="91">
        <v>8245821</v>
      </c>
      <c r="G81" s="91"/>
      <c r="H81" s="91">
        <v>371595</v>
      </c>
      <c r="I81" s="91"/>
      <c r="J81" s="90">
        <v>8062131</v>
      </c>
      <c r="K81" s="166"/>
      <c r="L81" s="91">
        <v>7603618</v>
      </c>
      <c r="M81" s="91"/>
      <c r="N81" s="91">
        <v>458513</v>
      </c>
    </row>
    <row r="82" spans="2:14" ht="3.95" customHeight="1" x14ac:dyDescent="0.3">
      <c r="B82" s="179"/>
      <c r="C82" s="179"/>
      <c r="D82" s="179"/>
      <c r="E82" s="179"/>
      <c r="F82" s="179"/>
      <c r="G82" s="179"/>
      <c r="H82" s="179"/>
      <c r="I82" s="179"/>
      <c r="J82" s="179"/>
      <c r="K82" s="179"/>
      <c r="L82" s="179"/>
      <c r="M82" s="179"/>
      <c r="N82" s="179"/>
    </row>
    <row r="83" spans="2:14" ht="3.95" customHeight="1" x14ac:dyDescent="0.3">
      <c r="B83" s="48"/>
      <c r="C83" s="141"/>
      <c r="D83" s="47"/>
      <c r="E83" s="148"/>
      <c r="F83" s="49"/>
      <c r="G83" s="49"/>
      <c r="H83" s="49"/>
      <c r="I83" s="49"/>
      <c r="J83" s="47"/>
      <c r="K83" s="148"/>
      <c r="L83" s="49"/>
      <c r="M83" s="49"/>
      <c r="N83" s="49"/>
    </row>
    <row r="84" spans="2:14" s="39" customFormat="1" ht="15.95" customHeight="1" x14ac:dyDescent="0.25">
      <c r="B84" s="17" t="s">
        <v>10</v>
      </c>
      <c r="C84" s="142"/>
      <c r="E84" s="149"/>
      <c r="G84" s="149"/>
      <c r="I84" s="149"/>
      <c r="K84" s="149"/>
      <c r="M84" s="149"/>
    </row>
    <row r="85" spans="2:14" s="39" customFormat="1" ht="15.95" customHeight="1" x14ac:dyDescent="0.25">
      <c r="B85" s="17" t="s">
        <v>191</v>
      </c>
      <c r="C85" s="142"/>
      <c r="E85" s="149"/>
      <c r="G85" s="149"/>
      <c r="I85" s="149"/>
      <c r="K85" s="149"/>
      <c r="M85" s="149"/>
    </row>
    <row r="86" spans="2:14" s="39" customFormat="1" ht="19.5" customHeight="1" x14ac:dyDescent="0.25">
      <c r="B86" s="20" t="s">
        <v>192</v>
      </c>
      <c r="C86" s="165"/>
      <c r="D86" s="75"/>
      <c r="E86" s="165"/>
      <c r="F86" s="75"/>
      <c r="G86" s="165"/>
      <c r="H86" s="75"/>
      <c r="I86" s="165"/>
      <c r="J86" s="75"/>
      <c r="K86" s="165"/>
      <c r="L86" s="75"/>
      <c r="M86" s="165"/>
      <c r="N86" s="75"/>
    </row>
    <row r="87" spans="2:14" s="40" customFormat="1" ht="21.95" customHeight="1" x14ac:dyDescent="0.3">
      <c r="B87" s="50"/>
      <c r="C87" s="143"/>
      <c r="D87" s="50"/>
      <c r="E87" s="143"/>
      <c r="F87" s="51"/>
      <c r="G87" s="152"/>
      <c r="H87" s="51"/>
      <c r="I87" s="152"/>
      <c r="J87" s="51"/>
      <c r="K87" s="152"/>
      <c r="L87" s="51"/>
      <c r="M87" s="152"/>
      <c r="N87" s="52"/>
    </row>
    <row r="88" spans="2:14" s="40" customFormat="1" ht="21.95" customHeight="1" x14ac:dyDescent="0.3">
      <c r="B88" s="50"/>
      <c r="C88" s="143"/>
      <c r="D88" s="50"/>
      <c r="E88" s="143"/>
      <c r="F88" s="51"/>
      <c r="G88" s="152"/>
      <c r="H88" s="51"/>
      <c r="I88" s="152"/>
      <c r="J88" s="51"/>
      <c r="K88" s="152"/>
      <c r="L88" s="51"/>
      <c r="M88" s="152"/>
      <c r="N88" s="52"/>
    </row>
    <row r="89" spans="2:14" s="42" customFormat="1" ht="21.95" customHeight="1" x14ac:dyDescent="0.4">
      <c r="B89" s="36" t="s">
        <v>213</v>
      </c>
      <c r="C89" s="136"/>
      <c r="D89" s="36"/>
      <c r="E89" s="136"/>
      <c r="G89" s="150"/>
      <c r="I89" s="150"/>
      <c r="K89" s="150"/>
      <c r="M89" s="150"/>
    </row>
    <row r="90" spans="2:14" s="46" customFormat="1" ht="21.95" customHeight="1" x14ac:dyDescent="0.4">
      <c r="B90" s="43" t="s">
        <v>214</v>
      </c>
      <c r="C90" s="137"/>
      <c r="D90" s="44"/>
      <c r="E90" s="145"/>
      <c r="F90" s="45"/>
      <c r="G90" s="151"/>
      <c r="H90" s="45"/>
      <c r="I90" s="151"/>
      <c r="J90" s="45"/>
      <c r="K90" s="151"/>
      <c r="M90" s="153"/>
    </row>
    <row r="91" spans="2:14" s="46" customFormat="1" ht="3.95" customHeight="1" x14ac:dyDescent="0.4">
      <c r="B91" s="43"/>
      <c r="C91" s="137"/>
      <c r="D91" s="44"/>
      <c r="E91" s="145"/>
      <c r="F91" s="45"/>
      <c r="G91" s="151"/>
      <c r="H91" s="45"/>
      <c r="I91" s="151"/>
      <c r="J91" s="45"/>
      <c r="K91" s="151"/>
      <c r="M91" s="153"/>
    </row>
    <row r="92" spans="2:14" s="46" customFormat="1" ht="3.95" customHeight="1" x14ac:dyDescent="0.4">
      <c r="B92" s="180"/>
      <c r="C92" s="180"/>
      <c r="D92" s="180"/>
      <c r="E92" s="180"/>
      <c r="F92" s="180"/>
      <c r="G92" s="180"/>
      <c r="H92" s="180"/>
      <c r="I92" s="180"/>
      <c r="J92" s="180"/>
      <c r="K92" s="180"/>
      <c r="L92" s="180"/>
      <c r="M92" s="180"/>
      <c r="N92" s="180"/>
    </row>
    <row r="93" spans="2:14" s="42" customFormat="1" ht="21.95" customHeight="1" x14ac:dyDescent="0.4">
      <c r="B93" s="181" t="s">
        <v>178</v>
      </c>
      <c r="C93" s="138"/>
      <c r="D93" s="182" t="s">
        <v>215</v>
      </c>
      <c r="E93" s="182"/>
      <c r="F93" s="182"/>
      <c r="G93" s="182"/>
      <c r="H93" s="182"/>
      <c r="I93" s="182"/>
      <c r="J93" s="182"/>
      <c r="K93" s="182"/>
      <c r="L93" s="182"/>
      <c r="M93" s="182"/>
      <c r="N93" s="182"/>
    </row>
    <row r="94" spans="2:14" s="150" customFormat="1" ht="3" customHeight="1" x14ac:dyDescent="0.4">
      <c r="B94" s="181"/>
      <c r="C94" s="138"/>
      <c r="D94" s="146"/>
      <c r="E94" s="146"/>
      <c r="F94" s="146"/>
      <c r="G94" s="146"/>
      <c r="H94" s="146"/>
      <c r="I94" s="146"/>
      <c r="J94" s="146"/>
      <c r="K94" s="146"/>
      <c r="L94" s="146"/>
      <c r="M94" s="146"/>
      <c r="N94" s="146"/>
    </row>
    <row r="95" spans="2:14" s="42" customFormat="1" ht="21.95" customHeight="1" x14ac:dyDescent="0.4">
      <c r="B95" s="181"/>
      <c r="C95" s="138"/>
      <c r="D95" s="181">
        <v>2017</v>
      </c>
      <c r="E95" s="181"/>
      <c r="F95" s="181"/>
      <c r="G95" s="181"/>
      <c r="H95" s="181"/>
      <c r="I95" s="138"/>
      <c r="J95" s="181">
        <v>2018</v>
      </c>
      <c r="K95" s="181"/>
      <c r="L95" s="181"/>
      <c r="M95" s="181"/>
      <c r="N95" s="181"/>
    </row>
    <row r="96" spans="2:14" s="150" customFormat="1" ht="3" customHeight="1" x14ac:dyDescent="0.4">
      <c r="B96" s="181"/>
      <c r="C96" s="138"/>
      <c r="D96" s="138"/>
      <c r="E96" s="138"/>
      <c r="F96" s="138"/>
      <c r="G96" s="138"/>
      <c r="H96" s="138"/>
      <c r="I96" s="138"/>
      <c r="J96" s="138"/>
      <c r="K96" s="138"/>
      <c r="L96" s="138"/>
      <c r="M96" s="138"/>
      <c r="N96" s="138"/>
    </row>
    <row r="97" spans="2:14" s="42" customFormat="1" ht="21.95" customHeight="1" x14ac:dyDescent="0.4">
      <c r="B97" s="181"/>
      <c r="C97" s="138"/>
      <c r="D97" s="181" t="s">
        <v>6</v>
      </c>
      <c r="E97" s="138"/>
      <c r="F97" s="181" t="s">
        <v>7</v>
      </c>
      <c r="G97" s="181"/>
      <c r="H97" s="181"/>
      <c r="I97" s="138"/>
      <c r="J97" s="181" t="s">
        <v>6</v>
      </c>
      <c r="K97" s="138"/>
      <c r="L97" s="181" t="s">
        <v>7</v>
      </c>
      <c r="M97" s="181"/>
      <c r="N97" s="181"/>
    </row>
    <row r="98" spans="2:14" s="150" customFormat="1" ht="3" customHeight="1" x14ac:dyDescent="0.4">
      <c r="B98" s="181"/>
      <c r="C98" s="138"/>
      <c r="D98" s="181"/>
      <c r="E98" s="138"/>
      <c r="F98" s="138"/>
      <c r="G98" s="138"/>
      <c r="H98" s="138"/>
      <c r="I98" s="138"/>
      <c r="J98" s="181"/>
      <c r="K98" s="138"/>
      <c r="L98" s="138"/>
      <c r="M98" s="138"/>
      <c r="N98" s="138"/>
    </row>
    <row r="99" spans="2:14" s="42" customFormat="1" ht="21.95" customHeight="1" x14ac:dyDescent="0.4">
      <c r="B99" s="181"/>
      <c r="C99" s="138"/>
      <c r="D99" s="181" t="s">
        <v>8</v>
      </c>
      <c r="E99" s="138"/>
      <c r="F99" s="60" t="s">
        <v>8</v>
      </c>
      <c r="G99" s="138"/>
      <c r="H99" s="60" t="s">
        <v>9</v>
      </c>
      <c r="I99" s="138"/>
      <c r="J99" s="181" t="s">
        <v>216</v>
      </c>
      <c r="K99" s="138"/>
      <c r="L99" s="60" t="s">
        <v>8</v>
      </c>
      <c r="M99" s="138"/>
      <c r="N99" s="60" t="s">
        <v>9</v>
      </c>
    </row>
    <row r="100" spans="2:14" s="150" customFormat="1" ht="3" customHeight="1" x14ac:dyDescent="0.4">
      <c r="B100" s="139"/>
      <c r="C100" s="139"/>
      <c r="D100" s="139"/>
      <c r="E100" s="139"/>
      <c r="F100" s="139"/>
      <c r="G100" s="139"/>
      <c r="H100" s="139"/>
      <c r="I100" s="139"/>
      <c r="J100" s="139"/>
      <c r="K100" s="139"/>
      <c r="L100" s="139"/>
      <c r="M100" s="139"/>
      <c r="N100" s="139"/>
    </row>
    <row r="101" spans="2:14" s="42" customFormat="1" ht="21.95" customHeight="1" x14ac:dyDescent="0.4">
      <c r="B101" s="61" t="s">
        <v>14</v>
      </c>
      <c r="C101" s="139"/>
      <c r="D101" s="89">
        <v>92021506</v>
      </c>
      <c r="E101" s="166"/>
      <c r="F101" s="89">
        <v>88278890</v>
      </c>
      <c r="G101" s="166"/>
      <c r="H101" s="89">
        <v>3742616</v>
      </c>
      <c r="I101" s="166"/>
      <c r="J101" s="89">
        <v>95360871</v>
      </c>
      <c r="K101" s="166"/>
      <c r="L101" s="89">
        <v>92846780</v>
      </c>
      <c r="M101" s="166"/>
      <c r="N101" s="89">
        <v>2514091</v>
      </c>
    </row>
    <row r="102" spans="2:14" s="150" customFormat="1" ht="3" customHeight="1" x14ac:dyDescent="0.4">
      <c r="B102" s="139"/>
      <c r="C102" s="139"/>
      <c r="D102" s="166"/>
      <c r="E102" s="166"/>
      <c r="F102" s="166"/>
      <c r="G102" s="166"/>
      <c r="H102" s="166"/>
      <c r="I102" s="166"/>
      <c r="J102" s="166"/>
      <c r="K102" s="166"/>
      <c r="L102" s="166"/>
      <c r="M102" s="166"/>
      <c r="N102" s="166"/>
    </row>
    <row r="103" spans="2:14" s="42" customFormat="1" ht="21.95" customHeight="1" x14ac:dyDescent="0.4">
      <c r="B103" s="63" t="s">
        <v>179</v>
      </c>
      <c r="C103" s="140"/>
      <c r="D103" s="90">
        <v>8650276</v>
      </c>
      <c r="E103" s="166"/>
      <c r="F103" s="91">
        <v>7981138</v>
      </c>
      <c r="G103" s="91"/>
      <c r="H103" s="91">
        <v>669138</v>
      </c>
      <c r="I103" s="91"/>
      <c r="J103" s="90">
        <v>8842611</v>
      </c>
      <c r="K103" s="166"/>
      <c r="L103" s="91">
        <v>8389122</v>
      </c>
      <c r="M103" s="91"/>
      <c r="N103" s="91">
        <v>453489</v>
      </c>
    </row>
    <row r="104" spans="2:14" s="150" customFormat="1" ht="3" customHeight="1" x14ac:dyDescent="0.4">
      <c r="B104" s="140"/>
      <c r="C104" s="140"/>
      <c r="D104" s="166"/>
      <c r="E104" s="166"/>
      <c r="F104" s="91"/>
      <c r="G104" s="91"/>
      <c r="H104" s="91"/>
      <c r="I104" s="91"/>
      <c r="J104" s="166"/>
      <c r="K104" s="166"/>
      <c r="L104" s="91"/>
      <c r="M104" s="91"/>
      <c r="N104" s="91"/>
    </row>
    <row r="105" spans="2:14" s="42" customFormat="1" ht="21.95" customHeight="1" x14ac:dyDescent="0.4">
      <c r="B105" s="63" t="s">
        <v>180</v>
      </c>
      <c r="C105" s="140"/>
      <c r="D105" s="90">
        <v>6713898</v>
      </c>
      <c r="E105" s="166"/>
      <c r="F105" s="91">
        <v>6463126</v>
      </c>
      <c r="G105" s="91"/>
      <c r="H105" s="91">
        <v>250772</v>
      </c>
      <c r="I105" s="91"/>
      <c r="J105" s="90">
        <v>6991027</v>
      </c>
      <c r="K105" s="166"/>
      <c r="L105" s="91">
        <v>6682840</v>
      </c>
      <c r="M105" s="91"/>
      <c r="N105" s="91">
        <v>308187</v>
      </c>
    </row>
    <row r="106" spans="2:14" s="150" customFormat="1" ht="3" customHeight="1" x14ac:dyDescent="0.4">
      <c r="B106" s="140"/>
      <c r="C106" s="140"/>
      <c r="D106" s="166"/>
      <c r="E106" s="166"/>
      <c r="F106" s="91"/>
      <c r="G106" s="91"/>
      <c r="H106" s="91"/>
      <c r="I106" s="91"/>
      <c r="J106" s="166"/>
      <c r="K106" s="166"/>
      <c r="L106" s="91"/>
      <c r="M106" s="91"/>
      <c r="N106" s="91"/>
    </row>
    <row r="107" spans="2:14" s="42" customFormat="1" ht="21.95" customHeight="1" x14ac:dyDescent="0.4">
      <c r="B107" s="63" t="s">
        <v>181</v>
      </c>
      <c r="C107" s="140"/>
      <c r="D107" s="90">
        <v>7549346</v>
      </c>
      <c r="E107" s="166"/>
      <c r="F107" s="91">
        <v>7363774</v>
      </c>
      <c r="G107" s="91"/>
      <c r="H107" s="91">
        <v>185572</v>
      </c>
      <c r="I107" s="91"/>
      <c r="J107" s="90">
        <v>7617173</v>
      </c>
      <c r="K107" s="166"/>
      <c r="L107" s="91">
        <v>7448717</v>
      </c>
      <c r="M107" s="91"/>
      <c r="N107" s="91">
        <v>168456</v>
      </c>
    </row>
    <row r="108" spans="2:14" s="150" customFormat="1" ht="3" customHeight="1" x14ac:dyDescent="0.4">
      <c r="B108" s="140"/>
      <c r="C108" s="140"/>
      <c r="D108" s="166"/>
      <c r="E108" s="166"/>
      <c r="F108" s="91"/>
      <c r="G108" s="91"/>
      <c r="H108" s="91"/>
      <c r="I108" s="91"/>
      <c r="J108" s="166"/>
      <c r="K108" s="166"/>
      <c r="L108" s="91"/>
      <c r="M108" s="91"/>
      <c r="N108" s="91"/>
    </row>
    <row r="109" spans="2:14" s="42" customFormat="1" ht="21.95" customHeight="1" x14ac:dyDescent="0.4">
      <c r="B109" s="63" t="s">
        <v>182</v>
      </c>
      <c r="C109" s="140"/>
      <c r="D109" s="90">
        <v>7024704</v>
      </c>
      <c r="E109" s="166"/>
      <c r="F109" s="91">
        <v>6893103</v>
      </c>
      <c r="G109" s="91"/>
      <c r="H109" s="91">
        <v>131601</v>
      </c>
      <c r="I109" s="91"/>
      <c r="J109" s="90">
        <v>7425518</v>
      </c>
      <c r="K109" s="166"/>
      <c r="L109" s="91">
        <v>7334611</v>
      </c>
      <c r="M109" s="91"/>
      <c r="N109" s="91">
        <v>90907</v>
      </c>
    </row>
    <row r="110" spans="2:14" s="150" customFormat="1" ht="3" customHeight="1" x14ac:dyDescent="0.4">
      <c r="B110" s="140"/>
      <c r="C110" s="140"/>
      <c r="D110" s="166"/>
      <c r="E110" s="166"/>
      <c r="F110" s="91"/>
      <c r="G110" s="91"/>
      <c r="H110" s="91"/>
      <c r="I110" s="91"/>
      <c r="J110" s="166"/>
      <c r="K110" s="166"/>
      <c r="L110" s="91"/>
      <c r="M110" s="91"/>
      <c r="N110" s="91"/>
    </row>
    <row r="111" spans="2:14" s="42" customFormat="1" ht="21.95" customHeight="1" x14ac:dyDescent="0.4">
      <c r="B111" s="63" t="s">
        <v>183</v>
      </c>
      <c r="C111" s="140"/>
      <c r="D111" s="90">
        <v>7217076</v>
      </c>
      <c r="E111" s="166"/>
      <c r="F111" s="91">
        <v>7046205</v>
      </c>
      <c r="G111" s="91"/>
      <c r="H111" s="91">
        <v>170871</v>
      </c>
      <c r="I111" s="91"/>
      <c r="J111" s="90">
        <v>7444927</v>
      </c>
      <c r="K111" s="166"/>
      <c r="L111" s="91">
        <v>7365443</v>
      </c>
      <c r="M111" s="91"/>
      <c r="N111" s="91">
        <v>79484</v>
      </c>
    </row>
    <row r="112" spans="2:14" s="150" customFormat="1" ht="3" customHeight="1" x14ac:dyDescent="0.4">
      <c r="B112" s="140"/>
      <c r="C112" s="140"/>
      <c r="D112" s="166"/>
      <c r="E112" s="166"/>
      <c r="F112" s="91"/>
      <c r="G112" s="91"/>
      <c r="H112" s="91"/>
      <c r="I112" s="91"/>
      <c r="J112" s="166"/>
      <c r="K112" s="166"/>
      <c r="L112" s="91"/>
      <c r="M112" s="91"/>
      <c r="N112" s="91"/>
    </row>
    <row r="113" spans="2:14" s="42" customFormat="1" ht="21.95" customHeight="1" x14ac:dyDescent="0.4">
      <c r="B113" s="63" t="s">
        <v>184</v>
      </c>
      <c r="C113" s="140"/>
      <c r="D113" s="90">
        <v>7033931</v>
      </c>
      <c r="E113" s="166"/>
      <c r="F113" s="91">
        <v>6810770</v>
      </c>
      <c r="G113" s="91"/>
      <c r="H113" s="91">
        <v>223161</v>
      </c>
      <c r="I113" s="91"/>
      <c r="J113" s="90">
        <v>7303847</v>
      </c>
      <c r="K113" s="166"/>
      <c r="L113" s="91">
        <v>7199022</v>
      </c>
      <c r="M113" s="91"/>
      <c r="N113" s="91">
        <v>104825</v>
      </c>
    </row>
    <row r="114" spans="2:14" s="150" customFormat="1" ht="3" customHeight="1" x14ac:dyDescent="0.4">
      <c r="B114" s="140"/>
      <c r="C114" s="140"/>
      <c r="D114" s="166"/>
      <c r="E114" s="166"/>
      <c r="F114" s="91"/>
      <c r="G114" s="91"/>
      <c r="H114" s="91"/>
      <c r="I114" s="91"/>
      <c r="J114" s="166"/>
      <c r="K114" s="166"/>
      <c r="L114" s="91"/>
      <c r="M114" s="91"/>
      <c r="N114" s="91"/>
    </row>
    <row r="115" spans="2:14" s="42" customFormat="1" ht="21.95" customHeight="1" x14ac:dyDescent="0.4">
      <c r="B115" s="63" t="s">
        <v>185</v>
      </c>
      <c r="C115" s="140"/>
      <c r="D115" s="90">
        <v>8433429</v>
      </c>
      <c r="E115" s="166"/>
      <c r="F115" s="91">
        <v>7758329</v>
      </c>
      <c r="G115" s="91"/>
      <c r="H115" s="91">
        <v>675100</v>
      </c>
      <c r="I115" s="91"/>
      <c r="J115" s="90">
        <v>9006005</v>
      </c>
      <c r="K115" s="166"/>
      <c r="L115" s="91">
        <v>8632053</v>
      </c>
      <c r="M115" s="91"/>
      <c r="N115" s="91">
        <v>373952</v>
      </c>
    </row>
    <row r="116" spans="2:14" s="150" customFormat="1" ht="3" customHeight="1" x14ac:dyDescent="0.4">
      <c r="B116" s="140"/>
      <c r="C116" s="140"/>
      <c r="D116" s="166"/>
      <c r="E116" s="166"/>
      <c r="F116" s="91"/>
      <c r="G116" s="91"/>
      <c r="H116" s="91"/>
      <c r="I116" s="91"/>
      <c r="J116" s="166"/>
      <c r="K116" s="166"/>
      <c r="L116" s="91"/>
      <c r="M116" s="91"/>
      <c r="N116" s="91"/>
    </row>
    <row r="117" spans="2:14" s="42" customFormat="1" ht="21.95" customHeight="1" x14ac:dyDescent="0.4">
      <c r="B117" s="63" t="s">
        <v>186</v>
      </c>
      <c r="C117" s="140"/>
      <c r="D117" s="90">
        <v>7670698</v>
      </c>
      <c r="E117" s="166"/>
      <c r="F117" s="91">
        <v>7355849</v>
      </c>
      <c r="G117" s="91"/>
      <c r="H117" s="91">
        <v>314849</v>
      </c>
      <c r="I117" s="91"/>
      <c r="J117" s="90">
        <v>8018642</v>
      </c>
      <c r="K117" s="166"/>
      <c r="L117" s="91">
        <v>7920679</v>
      </c>
      <c r="M117" s="91"/>
      <c r="N117" s="91">
        <v>97963</v>
      </c>
    </row>
    <row r="118" spans="2:14" s="150" customFormat="1" ht="3" customHeight="1" x14ac:dyDescent="0.4">
      <c r="B118" s="140"/>
      <c r="C118" s="140"/>
      <c r="D118" s="166"/>
      <c r="E118" s="166"/>
      <c r="F118" s="91"/>
      <c r="G118" s="91"/>
      <c r="H118" s="91"/>
      <c r="I118" s="91"/>
      <c r="J118" s="166"/>
      <c r="K118" s="166"/>
      <c r="L118" s="91"/>
      <c r="M118" s="91"/>
      <c r="N118" s="91"/>
    </row>
    <row r="119" spans="2:14" s="42" customFormat="1" ht="21.95" customHeight="1" x14ac:dyDescent="0.4">
      <c r="B119" s="63" t="s">
        <v>187</v>
      </c>
      <c r="C119" s="140"/>
      <c r="D119" s="90">
        <v>7638994</v>
      </c>
      <c r="E119" s="166"/>
      <c r="F119" s="91">
        <v>7392110</v>
      </c>
      <c r="G119" s="91"/>
      <c r="H119" s="91">
        <v>246884</v>
      </c>
      <c r="I119" s="91"/>
      <c r="J119" s="90">
        <v>7770954</v>
      </c>
      <c r="K119" s="166"/>
      <c r="L119" s="91">
        <v>7648903</v>
      </c>
      <c r="M119" s="91"/>
      <c r="N119" s="91">
        <v>122051</v>
      </c>
    </row>
    <row r="120" spans="2:14" s="150" customFormat="1" ht="3" customHeight="1" x14ac:dyDescent="0.4">
      <c r="B120" s="140"/>
      <c r="C120" s="140"/>
      <c r="D120" s="166"/>
      <c r="E120" s="166"/>
      <c r="F120" s="91"/>
      <c r="G120" s="91"/>
      <c r="H120" s="91"/>
      <c r="I120" s="91"/>
      <c r="J120" s="166"/>
      <c r="K120" s="166"/>
      <c r="L120" s="91"/>
      <c r="M120" s="91"/>
      <c r="N120" s="91"/>
    </row>
    <row r="121" spans="2:14" s="42" customFormat="1" ht="21.95" customHeight="1" x14ac:dyDescent="0.4">
      <c r="B121" s="63" t="s">
        <v>188</v>
      </c>
      <c r="C121" s="140"/>
      <c r="D121" s="90">
        <v>7950313</v>
      </c>
      <c r="E121" s="166"/>
      <c r="F121" s="91">
        <v>7685735</v>
      </c>
      <c r="G121" s="91"/>
      <c r="H121" s="91">
        <v>264578</v>
      </c>
      <c r="I121" s="91"/>
      <c r="J121" s="90">
        <v>8157119</v>
      </c>
      <c r="K121" s="166"/>
      <c r="L121" s="91">
        <v>8008022</v>
      </c>
      <c r="M121" s="91"/>
      <c r="N121" s="91">
        <v>149097</v>
      </c>
    </row>
    <row r="122" spans="2:14" s="150" customFormat="1" ht="3" customHeight="1" x14ac:dyDescent="0.4">
      <c r="B122" s="140"/>
      <c r="C122" s="140"/>
      <c r="D122" s="166"/>
      <c r="E122" s="166"/>
      <c r="F122" s="91"/>
      <c r="G122" s="91"/>
      <c r="H122" s="91"/>
      <c r="I122" s="91"/>
      <c r="J122" s="166"/>
      <c r="K122" s="166"/>
      <c r="L122" s="91"/>
      <c r="M122" s="91"/>
      <c r="N122" s="91"/>
    </row>
    <row r="123" spans="2:14" s="42" customFormat="1" ht="21.95" customHeight="1" x14ac:dyDescent="0.4">
      <c r="B123" s="63" t="s">
        <v>189</v>
      </c>
      <c r="C123" s="140"/>
      <c r="D123" s="90">
        <v>7687038</v>
      </c>
      <c r="E123" s="166"/>
      <c r="F123" s="91">
        <v>7472331</v>
      </c>
      <c r="G123" s="91"/>
      <c r="H123" s="91">
        <v>214707</v>
      </c>
      <c r="I123" s="91"/>
      <c r="J123" s="90">
        <v>8031374</v>
      </c>
      <c r="K123" s="166"/>
      <c r="L123" s="91">
        <v>7898009</v>
      </c>
      <c r="M123" s="91"/>
      <c r="N123" s="91">
        <v>133365</v>
      </c>
    </row>
    <row r="124" spans="2:14" s="150" customFormat="1" ht="3" customHeight="1" x14ac:dyDescent="0.4">
      <c r="B124" s="140"/>
      <c r="C124" s="140"/>
      <c r="D124" s="166"/>
      <c r="E124" s="166"/>
      <c r="F124" s="91"/>
      <c r="G124" s="91"/>
      <c r="H124" s="91"/>
      <c r="I124" s="91"/>
      <c r="J124" s="166"/>
      <c r="K124" s="166"/>
      <c r="L124" s="91"/>
      <c r="M124" s="91"/>
      <c r="N124" s="91"/>
    </row>
    <row r="125" spans="2:14" s="42" customFormat="1" ht="21.95" customHeight="1" x14ac:dyDescent="0.4">
      <c r="B125" s="63" t="s">
        <v>190</v>
      </c>
      <c r="C125" s="140"/>
      <c r="D125" s="90">
        <v>8451803</v>
      </c>
      <c r="E125" s="166"/>
      <c r="F125" s="91">
        <v>8056420</v>
      </c>
      <c r="G125" s="91"/>
      <c r="H125" s="91">
        <v>395383</v>
      </c>
      <c r="I125" s="91"/>
      <c r="J125" s="90">
        <v>8751674</v>
      </c>
      <c r="K125" s="166"/>
      <c r="L125" s="91">
        <v>8319359</v>
      </c>
      <c r="M125" s="91"/>
      <c r="N125" s="91">
        <v>432315</v>
      </c>
    </row>
    <row r="126" spans="2:14" ht="3.95" customHeight="1" x14ac:dyDescent="0.3">
      <c r="B126" s="179"/>
      <c r="C126" s="179"/>
      <c r="D126" s="179"/>
      <c r="E126" s="179"/>
      <c r="F126" s="179"/>
      <c r="G126" s="179"/>
      <c r="H126" s="179"/>
      <c r="I126" s="179"/>
      <c r="J126" s="179"/>
      <c r="K126" s="179"/>
      <c r="L126" s="179"/>
      <c r="M126" s="179"/>
      <c r="N126" s="179"/>
    </row>
    <row r="127" spans="2:14" ht="3.95" customHeight="1" x14ac:dyDescent="0.3">
      <c r="B127" s="48"/>
      <c r="C127" s="141"/>
      <c r="D127" s="47"/>
      <c r="E127" s="148"/>
      <c r="F127" s="49"/>
      <c r="G127" s="49"/>
      <c r="H127" s="49"/>
      <c r="I127" s="49"/>
      <c r="J127" s="47"/>
      <c r="K127" s="148"/>
      <c r="L127" s="49"/>
      <c r="M127" s="49"/>
      <c r="N127" s="49"/>
    </row>
    <row r="128" spans="2:14" s="39" customFormat="1" ht="15.95" customHeight="1" x14ac:dyDescent="0.25">
      <c r="B128" s="17" t="s">
        <v>10</v>
      </c>
      <c r="C128" s="142"/>
      <c r="E128" s="149"/>
      <c r="G128" s="149"/>
      <c r="I128" s="149"/>
      <c r="K128" s="149"/>
      <c r="M128" s="149"/>
    </row>
    <row r="129" spans="2:14" s="39" customFormat="1" ht="15.95" customHeight="1" x14ac:dyDescent="0.25">
      <c r="B129" s="17" t="s">
        <v>191</v>
      </c>
      <c r="C129" s="142"/>
      <c r="E129" s="149"/>
      <c r="G129" s="149"/>
      <c r="I129" s="149"/>
      <c r="K129" s="149"/>
      <c r="M129" s="149"/>
    </row>
    <row r="130" spans="2:14" s="39" customFormat="1" ht="26.25" customHeight="1" x14ac:dyDescent="0.25">
      <c r="B130" s="20" t="s">
        <v>192</v>
      </c>
      <c r="C130" s="165"/>
      <c r="D130" s="75"/>
      <c r="E130" s="165"/>
      <c r="F130" s="75"/>
      <c r="G130" s="165"/>
      <c r="H130" s="75"/>
      <c r="I130" s="165"/>
      <c r="J130" s="75"/>
      <c r="K130" s="165"/>
      <c r="L130" s="75"/>
      <c r="M130" s="165"/>
      <c r="N130" s="75"/>
    </row>
    <row r="131" spans="2:14" s="40" customFormat="1" ht="21.95" customHeight="1" x14ac:dyDescent="0.3">
      <c r="B131" s="50"/>
      <c r="C131" s="143"/>
      <c r="D131" s="50"/>
      <c r="E131" s="143"/>
      <c r="F131" s="51"/>
      <c r="G131" s="152"/>
      <c r="H131" s="51"/>
      <c r="I131" s="152"/>
      <c r="J131" s="51"/>
      <c r="K131" s="152"/>
      <c r="L131" s="51"/>
      <c r="M131" s="152"/>
      <c r="N131" s="52"/>
    </row>
    <row r="132" spans="2:14" s="40" customFormat="1" ht="21.95" customHeight="1" x14ac:dyDescent="0.3">
      <c r="B132" s="50"/>
      <c r="C132" s="143"/>
      <c r="D132" s="50"/>
      <c r="E132" s="143"/>
      <c r="F132" s="51"/>
      <c r="G132" s="152"/>
      <c r="H132" s="51"/>
      <c r="I132" s="152"/>
      <c r="J132" s="51"/>
      <c r="K132" s="152"/>
      <c r="L132" s="51"/>
      <c r="M132" s="152"/>
      <c r="N132" s="52"/>
    </row>
    <row r="133" spans="2:14" s="42" customFormat="1" ht="21.95" customHeight="1" x14ac:dyDescent="0.4">
      <c r="B133" s="36" t="s">
        <v>213</v>
      </c>
      <c r="C133" s="136"/>
      <c r="D133" s="36"/>
      <c r="E133" s="136"/>
      <c r="G133" s="150"/>
      <c r="I133" s="150"/>
      <c r="K133" s="150"/>
      <c r="M133" s="150"/>
    </row>
    <row r="134" spans="2:14" s="46" customFormat="1" ht="21.95" customHeight="1" x14ac:dyDescent="0.4">
      <c r="B134" s="43" t="s">
        <v>214</v>
      </c>
      <c r="C134" s="137"/>
      <c r="D134" s="44"/>
      <c r="E134" s="145"/>
      <c r="F134" s="45"/>
      <c r="G134" s="151"/>
      <c r="H134" s="45"/>
      <c r="I134" s="151"/>
      <c r="J134" s="45"/>
      <c r="K134" s="151"/>
      <c r="M134" s="153"/>
    </row>
    <row r="135" spans="2:14" s="46" customFormat="1" ht="3.95" customHeight="1" x14ac:dyDescent="0.4">
      <c r="B135" s="43"/>
      <c r="C135" s="137"/>
      <c r="D135" s="44"/>
      <c r="E135" s="145"/>
      <c r="F135" s="45"/>
      <c r="G135" s="151"/>
      <c r="H135" s="45"/>
      <c r="I135" s="151"/>
      <c r="J135" s="45"/>
      <c r="K135" s="151"/>
      <c r="M135" s="153"/>
    </row>
    <row r="136" spans="2:14" s="46" customFormat="1" ht="3.95" customHeight="1" x14ac:dyDescent="0.4">
      <c r="B136" s="180"/>
      <c r="C136" s="180"/>
      <c r="D136" s="180"/>
      <c r="E136" s="180"/>
      <c r="F136" s="180"/>
      <c r="G136" s="180"/>
      <c r="H136" s="180"/>
      <c r="I136" s="180"/>
      <c r="J136" s="180"/>
      <c r="K136" s="180"/>
      <c r="L136" s="180"/>
      <c r="M136" s="180"/>
      <c r="N136" s="180"/>
    </row>
    <row r="137" spans="2:14" s="42" customFormat="1" ht="21.95" customHeight="1" x14ac:dyDescent="0.4">
      <c r="B137" s="181" t="s">
        <v>178</v>
      </c>
      <c r="C137" s="138"/>
      <c r="D137" s="182" t="s">
        <v>215</v>
      </c>
      <c r="E137" s="182"/>
      <c r="F137" s="182"/>
      <c r="G137" s="182"/>
      <c r="H137" s="182"/>
      <c r="I137" s="182"/>
      <c r="J137" s="182"/>
      <c r="K137" s="182"/>
      <c r="L137" s="182"/>
      <c r="M137" s="182"/>
      <c r="N137" s="182"/>
    </row>
    <row r="138" spans="2:14" s="150" customFormat="1" ht="3" customHeight="1" x14ac:dyDescent="0.4">
      <c r="B138" s="181"/>
      <c r="C138" s="138"/>
      <c r="D138" s="146"/>
      <c r="E138" s="146"/>
      <c r="F138" s="146"/>
      <c r="G138" s="146"/>
      <c r="H138" s="146"/>
      <c r="I138" s="146"/>
      <c r="J138" s="146"/>
      <c r="K138" s="146"/>
      <c r="L138" s="146"/>
      <c r="M138" s="146"/>
      <c r="N138" s="146"/>
    </row>
    <row r="139" spans="2:14" s="42" customFormat="1" ht="21.95" customHeight="1" x14ac:dyDescent="0.4">
      <c r="B139" s="181"/>
      <c r="C139" s="138"/>
      <c r="D139" s="181">
        <v>2019</v>
      </c>
      <c r="E139" s="181"/>
      <c r="F139" s="181"/>
      <c r="G139" s="181"/>
      <c r="H139" s="181"/>
      <c r="I139" s="138"/>
      <c r="J139" s="181">
        <v>2020</v>
      </c>
      <c r="K139" s="181"/>
      <c r="L139" s="181"/>
      <c r="M139" s="181"/>
      <c r="N139" s="181"/>
    </row>
    <row r="140" spans="2:14" s="150" customFormat="1" ht="3" customHeight="1" x14ac:dyDescent="0.4">
      <c r="B140" s="181"/>
      <c r="C140" s="138"/>
      <c r="D140" s="138"/>
      <c r="E140" s="138"/>
      <c r="F140" s="138"/>
      <c r="G140" s="138"/>
      <c r="H140" s="138"/>
      <c r="I140" s="138"/>
      <c r="J140" s="138"/>
      <c r="K140" s="138"/>
      <c r="L140" s="138"/>
      <c r="M140" s="138"/>
      <c r="N140" s="138"/>
    </row>
    <row r="141" spans="2:14" s="42" customFormat="1" ht="21.95" customHeight="1" x14ac:dyDescent="0.4">
      <c r="B141" s="181"/>
      <c r="C141" s="138"/>
      <c r="D141" s="181" t="s">
        <v>6</v>
      </c>
      <c r="E141" s="138"/>
      <c r="F141" s="181" t="s">
        <v>7</v>
      </c>
      <c r="G141" s="181"/>
      <c r="H141" s="181"/>
      <c r="I141" s="138"/>
      <c r="J141" s="181" t="s">
        <v>6</v>
      </c>
      <c r="K141" s="138"/>
      <c r="L141" s="181" t="s">
        <v>7</v>
      </c>
      <c r="M141" s="181"/>
      <c r="N141" s="181"/>
    </row>
    <row r="142" spans="2:14" s="150" customFormat="1" ht="3" customHeight="1" x14ac:dyDescent="0.4">
      <c r="B142" s="181"/>
      <c r="C142" s="138"/>
      <c r="D142" s="181"/>
      <c r="E142" s="138"/>
      <c r="F142" s="138"/>
      <c r="G142" s="138"/>
      <c r="H142" s="138"/>
      <c r="I142" s="138"/>
      <c r="J142" s="181"/>
      <c r="K142" s="138"/>
      <c r="L142" s="138"/>
      <c r="M142" s="138"/>
      <c r="N142" s="138"/>
    </row>
    <row r="143" spans="2:14" s="42" customFormat="1" ht="21.95" customHeight="1" x14ac:dyDescent="0.4">
      <c r="B143" s="181"/>
      <c r="C143" s="138"/>
      <c r="D143" s="181" t="s">
        <v>8</v>
      </c>
      <c r="E143" s="138"/>
      <c r="F143" s="60" t="s">
        <v>8</v>
      </c>
      <c r="G143" s="138"/>
      <c r="H143" s="60" t="s">
        <v>9</v>
      </c>
      <c r="I143" s="138"/>
      <c r="J143" s="181" t="s">
        <v>216</v>
      </c>
      <c r="K143" s="138"/>
      <c r="L143" s="60" t="s">
        <v>8</v>
      </c>
      <c r="M143" s="138"/>
      <c r="N143" s="60" t="s">
        <v>9</v>
      </c>
    </row>
    <row r="144" spans="2:14" s="150" customFormat="1" ht="3" customHeight="1" x14ac:dyDescent="0.4">
      <c r="B144" s="139"/>
      <c r="C144" s="139"/>
      <c r="D144" s="139"/>
      <c r="E144" s="139"/>
      <c r="F144" s="139"/>
      <c r="G144" s="139"/>
      <c r="H144" s="139"/>
      <c r="I144" s="139"/>
      <c r="J144" s="139"/>
      <c r="K144" s="139"/>
      <c r="L144" s="139"/>
      <c r="M144" s="139"/>
      <c r="N144" s="139"/>
    </row>
    <row r="145" spans="2:14" s="42" customFormat="1" ht="21.95" customHeight="1" x14ac:dyDescent="0.4">
      <c r="B145" s="61" t="s">
        <v>14</v>
      </c>
      <c r="C145" s="139"/>
      <c r="D145" s="89">
        <v>96619668</v>
      </c>
      <c r="E145" s="166"/>
      <c r="F145" s="89">
        <v>93363793</v>
      </c>
      <c r="G145" s="166"/>
      <c r="H145" s="89">
        <v>3255875</v>
      </c>
      <c r="I145" s="166"/>
      <c r="J145" s="89">
        <v>45853332</v>
      </c>
      <c r="K145" s="166"/>
      <c r="L145" s="89">
        <v>43820889</v>
      </c>
      <c r="M145" s="166"/>
      <c r="N145" s="89">
        <v>2032443</v>
      </c>
    </row>
    <row r="146" spans="2:14" s="150" customFormat="1" ht="3" customHeight="1" x14ac:dyDescent="0.4">
      <c r="B146" s="139"/>
      <c r="C146" s="139"/>
      <c r="D146" s="166"/>
      <c r="E146" s="166"/>
      <c r="F146" s="166"/>
      <c r="G146" s="166"/>
      <c r="H146" s="166"/>
      <c r="I146" s="166"/>
      <c r="J146" s="166"/>
      <c r="K146" s="166"/>
      <c r="L146" s="166"/>
      <c r="M146" s="166"/>
      <c r="N146" s="166"/>
    </row>
    <row r="147" spans="2:14" s="42" customFormat="1" ht="21.95" customHeight="1" x14ac:dyDescent="0.4">
      <c r="B147" s="63" t="s">
        <v>179</v>
      </c>
      <c r="C147" s="140"/>
      <c r="D147" s="90">
        <v>9087471</v>
      </c>
      <c r="E147" s="166"/>
      <c r="F147" s="91">
        <v>8348371</v>
      </c>
      <c r="G147" s="91"/>
      <c r="H147" s="91">
        <v>739100</v>
      </c>
      <c r="I147" s="91"/>
      <c r="J147" s="90">
        <v>9386046</v>
      </c>
      <c r="K147" s="166"/>
      <c r="L147" s="91">
        <v>8771732</v>
      </c>
      <c r="M147" s="91"/>
      <c r="N147" s="91">
        <v>614314</v>
      </c>
    </row>
    <row r="148" spans="2:14" s="150" customFormat="1" ht="3" customHeight="1" x14ac:dyDescent="0.4">
      <c r="B148" s="140"/>
      <c r="C148" s="140"/>
      <c r="D148" s="166"/>
      <c r="E148" s="166"/>
      <c r="F148" s="91"/>
      <c r="G148" s="91"/>
      <c r="H148" s="91"/>
      <c r="I148" s="91"/>
      <c r="J148" s="166"/>
      <c r="K148" s="166"/>
      <c r="L148" s="91"/>
      <c r="M148" s="91"/>
      <c r="N148" s="91"/>
    </row>
    <row r="149" spans="2:14" s="42" customFormat="1" ht="21.95" customHeight="1" x14ac:dyDescent="0.4">
      <c r="B149" s="63" t="s">
        <v>180</v>
      </c>
      <c r="C149" s="140"/>
      <c r="D149" s="90">
        <v>7548857</v>
      </c>
      <c r="E149" s="166"/>
      <c r="F149" s="91">
        <v>7364311</v>
      </c>
      <c r="G149" s="91"/>
      <c r="H149" s="91">
        <v>184546</v>
      </c>
      <c r="I149" s="91"/>
      <c r="J149" s="90">
        <v>7753838</v>
      </c>
      <c r="K149" s="166"/>
      <c r="L149" s="91">
        <v>7502132</v>
      </c>
      <c r="M149" s="91"/>
      <c r="N149" s="91">
        <v>251706</v>
      </c>
    </row>
    <row r="150" spans="2:14" s="150" customFormat="1" ht="3" customHeight="1" x14ac:dyDescent="0.4">
      <c r="B150" s="140"/>
      <c r="C150" s="140"/>
      <c r="D150" s="166"/>
      <c r="E150" s="166"/>
      <c r="F150" s="91"/>
      <c r="G150" s="91"/>
      <c r="H150" s="91"/>
      <c r="I150" s="91"/>
      <c r="J150" s="166"/>
      <c r="K150" s="166"/>
      <c r="L150" s="91"/>
      <c r="M150" s="91"/>
      <c r="N150" s="91"/>
    </row>
    <row r="151" spans="2:14" s="42" customFormat="1" ht="21.95" customHeight="1" x14ac:dyDescent="0.4">
      <c r="B151" s="63" t="s">
        <v>181</v>
      </c>
      <c r="C151" s="140"/>
      <c r="D151" s="90">
        <v>7895840</v>
      </c>
      <c r="E151" s="166"/>
      <c r="F151" s="91">
        <v>7748249</v>
      </c>
      <c r="G151" s="91"/>
      <c r="H151" s="91">
        <v>147591</v>
      </c>
      <c r="I151" s="91"/>
      <c r="J151" s="90">
        <v>5110780</v>
      </c>
      <c r="K151" s="166"/>
      <c r="L151" s="91">
        <v>5050352</v>
      </c>
      <c r="M151" s="91"/>
      <c r="N151" s="91">
        <v>60428</v>
      </c>
    </row>
    <row r="152" spans="2:14" s="150" customFormat="1" ht="3" customHeight="1" x14ac:dyDescent="0.4">
      <c r="B152" s="140"/>
      <c r="C152" s="140"/>
      <c r="D152" s="166"/>
      <c r="E152" s="166"/>
      <c r="F152" s="91"/>
      <c r="G152" s="91"/>
      <c r="H152" s="91"/>
      <c r="I152" s="91"/>
      <c r="J152" s="166"/>
      <c r="K152" s="166"/>
      <c r="L152" s="91"/>
      <c r="M152" s="91"/>
      <c r="N152" s="91"/>
    </row>
    <row r="153" spans="2:14" s="42" customFormat="1" ht="21.95" customHeight="1" x14ac:dyDescent="0.4">
      <c r="B153" s="63" t="s">
        <v>182</v>
      </c>
      <c r="C153" s="140"/>
      <c r="D153" s="90">
        <v>7511854</v>
      </c>
      <c r="E153" s="166"/>
      <c r="F153" s="91">
        <v>7401512</v>
      </c>
      <c r="G153" s="91"/>
      <c r="H153" s="91">
        <v>110342</v>
      </c>
      <c r="I153" s="91"/>
      <c r="J153" s="90">
        <v>413687</v>
      </c>
      <c r="K153" s="166"/>
      <c r="L153" s="91">
        <v>403205</v>
      </c>
      <c r="M153" s="91"/>
      <c r="N153" s="91">
        <v>10482</v>
      </c>
    </row>
    <row r="154" spans="2:14" s="150" customFormat="1" ht="3" customHeight="1" x14ac:dyDescent="0.4">
      <c r="B154" s="140"/>
      <c r="C154" s="140"/>
      <c r="D154" s="166"/>
      <c r="E154" s="166"/>
      <c r="F154" s="91"/>
      <c r="G154" s="91"/>
      <c r="H154" s="91"/>
      <c r="I154" s="91"/>
      <c r="J154" s="166"/>
      <c r="K154" s="166"/>
      <c r="L154" s="91"/>
      <c r="M154" s="91"/>
      <c r="N154" s="91"/>
    </row>
    <row r="155" spans="2:14" s="42" customFormat="1" ht="21.95" customHeight="1" x14ac:dyDescent="0.4">
      <c r="B155" s="63" t="s">
        <v>183</v>
      </c>
      <c r="C155" s="140"/>
      <c r="D155" s="90">
        <v>7278545</v>
      </c>
      <c r="E155" s="166"/>
      <c r="F155" s="91">
        <v>7157852</v>
      </c>
      <c r="G155" s="91"/>
      <c r="H155" s="91">
        <v>120693</v>
      </c>
      <c r="I155" s="91"/>
      <c r="J155" s="90">
        <v>558524</v>
      </c>
      <c r="K155" s="166"/>
      <c r="L155" s="91">
        <v>552140</v>
      </c>
      <c r="M155" s="91"/>
      <c r="N155" s="91">
        <v>6384</v>
      </c>
    </row>
    <row r="156" spans="2:14" s="150" customFormat="1" ht="3" customHeight="1" x14ac:dyDescent="0.4">
      <c r="B156" s="140"/>
      <c r="C156" s="140"/>
      <c r="D156" s="166"/>
      <c r="E156" s="166"/>
      <c r="F156" s="91"/>
      <c r="G156" s="91"/>
      <c r="H156" s="91"/>
      <c r="I156" s="91"/>
      <c r="J156" s="166"/>
      <c r="K156" s="166"/>
      <c r="L156" s="91"/>
      <c r="M156" s="91"/>
      <c r="N156" s="91"/>
    </row>
    <row r="157" spans="2:14" s="42" customFormat="1" ht="21.95" customHeight="1" x14ac:dyDescent="0.4">
      <c r="B157" s="63" t="s">
        <v>184</v>
      </c>
      <c r="C157" s="140"/>
      <c r="D157" s="90">
        <v>7112600</v>
      </c>
      <c r="E157" s="166"/>
      <c r="F157" s="91">
        <v>6881981</v>
      </c>
      <c r="G157" s="91"/>
      <c r="H157" s="91">
        <v>230619</v>
      </c>
      <c r="I157" s="91"/>
      <c r="J157" s="90">
        <v>918537</v>
      </c>
      <c r="K157" s="166"/>
      <c r="L157" s="91">
        <v>793951</v>
      </c>
      <c r="M157" s="91"/>
      <c r="N157" s="91">
        <v>124586</v>
      </c>
    </row>
    <row r="158" spans="2:14" s="150" customFormat="1" ht="3" customHeight="1" x14ac:dyDescent="0.4">
      <c r="B158" s="140"/>
      <c r="C158" s="140"/>
      <c r="D158" s="166"/>
      <c r="E158" s="166"/>
      <c r="F158" s="91"/>
      <c r="G158" s="91"/>
      <c r="H158" s="91"/>
      <c r="I158" s="91"/>
      <c r="J158" s="166"/>
      <c r="K158" s="166"/>
      <c r="L158" s="91"/>
      <c r="M158" s="91"/>
      <c r="N158" s="91"/>
    </row>
    <row r="159" spans="2:14" s="42" customFormat="1" ht="21.95" customHeight="1" x14ac:dyDescent="0.4">
      <c r="B159" s="63" t="s">
        <v>185</v>
      </c>
      <c r="C159" s="140"/>
      <c r="D159" s="90">
        <v>8670351</v>
      </c>
      <c r="E159" s="166"/>
      <c r="F159" s="91">
        <v>7933974</v>
      </c>
      <c r="G159" s="91"/>
      <c r="H159" s="91">
        <v>736377</v>
      </c>
      <c r="I159" s="91"/>
      <c r="J159" s="90">
        <v>1656445</v>
      </c>
      <c r="K159" s="166"/>
      <c r="L159" s="91">
        <v>1637113</v>
      </c>
      <c r="M159" s="91"/>
      <c r="N159" s="91">
        <v>19332</v>
      </c>
    </row>
    <row r="160" spans="2:14" s="150" customFormat="1" ht="3" customHeight="1" x14ac:dyDescent="0.4">
      <c r="B160" s="140"/>
      <c r="C160" s="140"/>
      <c r="D160" s="166"/>
      <c r="E160" s="166"/>
      <c r="F160" s="91"/>
      <c r="G160" s="91"/>
      <c r="H160" s="91"/>
      <c r="I160" s="91"/>
      <c r="J160" s="166"/>
      <c r="K160" s="166"/>
      <c r="L160" s="91"/>
      <c r="M160" s="91"/>
      <c r="N160" s="91"/>
    </row>
    <row r="161" spans="2:14" s="42" customFormat="1" ht="21.95" customHeight="1" x14ac:dyDescent="0.4">
      <c r="B161" s="63" t="s">
        <v>186</v>
      </c>
      <c r="C161" s="140"/>
      <c r="D161" s="90">
        <v>7974902</v>
      </c>
      <c r="E161" s="166"/>
      <c r="F161" s="91">
        <v>7792083</v>
      </c>
      <c r="G161" s="91"/>
      <c r="H161" s="91">
        <v>182819</v>
      </c>
      <c r="I161" s="91"/>
      <c r="J161" s="90">
        <v>2239914</v>
      </c>
      <c r="K161" s="166"/>
      <c r="L161" s="91">
        <v>2215512</v>
      </c>
      <c r="M161" s="91"/>
      <c r="N161" s="91">
        <v>24402</v>
      </c>
    </row>
    <row r="162" spans="2:14" s="150" customFormat="1" ht="3" customHeight="1" x14ac:dyDescent="0.4">
      <c r="B162" s="140"/>
      <c r="C162" s="140"/>
      <c r="D162" s="166"/>
      <c r="E162" s="166"/>
      <c r="F162" s="91"/>
      <c r="G162" s="91"/>
      <c r="H162" s="91"/>
      <c r="I162" s="91"/>
      <c r="J162" s="166"/>
      <c r="K162" s="166"/>
      <c r="L162" s="91"/>
      <c r="M162" s="91"/>
      <c r="N162" s="91"/>
    </row>
    <row r="163" spans="2:14" s="42" customFormat="1" ht="21.95" customHeight="1" x14ac:dyDescent="0.4">
      <c r="B163" s="63" t="s">
        <v>187</v>
      </c>
      <c r="C163" s="140"/>
      <c r="D163" s="90">
        <v>7903967</v>
      </c>
      <c r="E163" s="166"/>
      <c r="F163" s="91">
        <v>7724418</v>
      </c>
      <c r="G163" s="91"/>
      <c r="H163" s="91">
        <v>179549</v>
      </c>
      <c r="I163" s="91"/>
      <c r="J163" s="90">
        <v>3107604</v>
      </c>
      <c r="K163" s="166"/>
      <c r="L163" s="91">
        <v>3027727</v>
      </c>
      <c r="M163" s="91"/>
      <c r="N163" s="91">
        <v>79877</v>
      </c>
    </row>
    <row r="164" spans="2:14" s="150" customFormat="1" ht="3" customHeight="1" x14ac:dyDescent="0.4">
      <c r="B164" s="140"/>
      <c r="C164" s="140"/>
      <c r="D164" s="166"/>
      <c r="E164" s="166"/>
      <c r="F164" s="91"/>
      <c r="G164" s="91"/>
      <c r="H164" s="91"/>
      <c r="I164" s="91"/>
      <c r="J164" s="166"/>
      <c r="K164" s="166"/>
      <c r="L164" s="91"/>
      <c r="M164" s="91"/>
      <c r="N164" s="91"/>
    </row>
    <row r="165" spans="2:14" s="42" customFormat="1" ht="21.95" customHeight="1" x14ac:dyDescent="0.4">
      <c r="B165" s="63" t="s">
        <v>188</v>
      </c>
      <c r="C165" s="140"/>
      <c r="D165" s="90">
        <v>8471487</v>
      </c>
      <c r="E165" s="166"/>
      <c r="F165" s="91">
        <v>8319168</v>
      </c>
      <c r="G165" s="91"/>
      <c r="H165" s="91">
        <v>152319</v>
      </c>
      <c r="I165" s="91"/>
      <c r="J165" s="90">
        <v>4167863</v>
      </c>
      <c r="K165" s="166"/>
      <c r="L165" s="91">
        <v>4051308</v>
      </c>
      <c r="M165" s="91"/>
      <c r="N165" s="91">
        <v>116555</v>
      </c>
    </row>
    <row r="166" spans="2:14" s="150" customFormat="1" ht="3" customHeight="1" x14ac:dyDescent="0.4">
      <c r="B166" s="140"/>
      <c r="C166" s="140"/>
      <c r="D166" s="166"/>
      <c r="E166" s="166"/>
      <c r="F166" s="91"/>
      <c r="G166" s="91"/>
      <c r="H166" s="91"/>
      <c r="I166" s="91"/>
      <c r="J166" s="166"/>
      <c r="K166" s="166"/>
      <c r="L166" s="91"/>
      <c r="M166" s="91"/>
      <c r="N166" s="91"/>
    </row>
    <row r="167" spans="2:14" s="42" customFormat="1" ht="21.95" customHeight="1" x14ac:dyDescent="0.4">
      <c r="B167" s="63" t="s">
        <v>189</v>
      </c>
      <c r="C167" s="140"/>
      <c r="D167" s="90">
        <v>8200092</v>
      </c>
      <c r="E167" s="166"/>
      <c r="F167" s="91">
        <v>8085485</v>
      </c>
      <c r="G167" s="91"/>
      <c r="H167" s="91">
        <v>114607</v>
      </c>
      <c r="I167" s="91"/>
      <c r="J167" s="90">
        <v>4853406</v>
      </c>
      <c r="K167" s="166"/>
      <c r="L167" s="91">
        <v>4712621</v>
      </c>
      <c r="M167" s="91"/>
      <c r="N167" s="91">
        <v>140785</v>
      </c>
    </row>
    <row r="168" spans="2:14" s="150" customFormat="1" ht="3" customHeight="1" x14ac:dyDescent="0.4">
      <c r="B168" s="140"/>
      <c r="C168" s="140"/>
      <c r="D168" s="166"/>
      <c r="E168" s="166"/>
      <c r="F168" s="91"/>
      <c r="G168" s="91"/>
      <c r="H168" s="91"/>
      <c r="I168" s="91"/>
      <c r="J168" s="166"/>
      <c r="K168" s="166"/>
      <c r="L168" s="91"/>
      <c r="M168" s="91"/>
      <c r="N168" s="91"/>
    </row>
    <row r="169" spans="2:14" s="42" customFormat="1" ht="21.95" customHeight="1" x14ac:dyDescent="0.4">
      <c r="B169" s="63" t="s">
        <v>190</v>
      </c>
      <c r="C169" s="140"/>
      <c r="D169" s="90">
        <v>8963702</v>
      </c>
      <c r="E169" s="166"/>
      <c r="F169" s="91">
        <v>8606389</v>
      </c>
      <c r="G169" s="91"/>
      <c r="H169" s="91">
        <v>357313</v>
      </c>
      <c r="I169" s="91"/>
      <c r="J169" s="90">
        <v>5686688</v>
      </c>
      <c r="K169" s="166"/>
      <c r="L169" s="91">
        <v>5103096</v>
      </c>
      <c r="M169" s="91"/>
      <c r="N169" s="91">
        <v>583592</v>
      </c>
    </row>
    <row r="170" spans="2:14" ht="3.95" customHeight="1" x14ac:dyDescent="0.3">
      <c r="B170" s="179"/>
      <c r="C170" s="179"/>
      <c r="D170" s="179"/>
      <c r="E170" s="179"/>
      <c r="F170" s="179"/>
      <c r="G170" s="179"/>
      <c r="H170" s="179"/>
      <c r="I170" s="179"/>
      <c r="J170" s="179"/>
      <c r="K170" s="179"/>
      <c r="L170" s="179"/>
      <c r="M170" s="179"/>
      <c r="N170" s="179"/>
    </row>
    <row r="171" spans="2:14" ht="3.95" customHeight="1" x14ac:dyDescent="0.3">
      <c r="B171" s="48"/>
      <c r="C171" s="141"/>
      <c r="D171" s="47"/>
      <c r="E171" s="148"/>
      <c r="F171" s="49"/>
      <c r="G171" s="49"/>
      <c r="H171" s="49"/>
      <c r="I171" s="49"/>
      <c r="J171" s="47"/>
      <c r="K171" s="148"/>
      <c r="L171" s="49"/>
      <c r="M171" s="49"/>
      <c r="N171" s="49"/>
    </row>
    <row r="172" spans="2:14" s="39" customFormat="1" ht="15.95" customHeight="1" x14ac:dyDescent="0.25">
      <c r="B172" s="17" t="s">
        <v>10</v>
      </c>
      <c r="C172" s="142"/>
      <c r="E172" s="149"/>
      <c r="G172" s="149"/>
      <c r="I172" s="149"/>
      <c r="K172" s="149"/>
      <c r="M172" s="149"/>
    </row>
    <row r="173" spans="2:14" s="39" customFormat="1" ht="15.95" customHeight="1" x14ac:dyDescent="0.25">
      <c r="B173" s="17" t="s">
        <v>191</v>
      </c>
      <c r="C173" s="142"/>
      <c r="E173" s="149"/>
      <c r="G173" s="149"/>
      <c r="I173" s="149"/>
      <c r="K173" s="149"/>
      <c r="M173" s="149"/>
    </row>
    <row r="174" spans="2:14" s="39" customFormat="1" ht="15.95" customHeight="1" x14ac:dyDescent="0.25">
      <c r="B174" s="20" t="s">
        <v>192</v>
      </c>
      <c r="C174" s="165"/>
      <c r="D174" s="75"/>
      <c r="E174" s="165"/>
      <c r="F174" s="75"/>
      <c r="G174" s="165"/>
      <c r="H174" s="75"/>
      <c r="I174" s="165"/>
      <c r="J174" s="75"/>
      <c r="K174" s="165"/>
      <c r="L174" s="75"/>
      <c r="M174" s="165"/>
      <c r="N174" s="75"/>
    </row>
    <row r="175" spans="2:14" s="40" customFormat="1" ht="21.95" customHeight="1" x14ac:dyDescent="0.3">
      <c r="B175" s="50"/>
      <c r="C175" s="143"/>
      <c r="D175" s="50"/>
      <c r="E175" s="143"/>
      <c r="F175" s="51"/>
      <c r="G175" s="152"/>
      <c r="H175" s="51"/>
      <c r="I175" s="152"/>
      <c r="J175" s="51"/>
      <c r="K175" s="152"/>
      <c r="L175" s="51"/>
      <c r="M175" s="152"/>
      <c r="N175" s="52"/>
    </row>
    <row r="176" spans="2:14" s="40" customFormat="1" ht="21.95" customHeight="1" x14ac:dyDescent="0.3">
      <c r="B176" s="50"/>
      <c r="C176" s="143"/>
      <c r="D176" s="50"/>
      <c r="E176" s="143"/>
      <c r="F176" s="51"/>
      <c r="G176" s="152"/>
      <c r="H176" s="51"/>
      <c r="I176" s="152"/>
      <c r="J176" s="51"/>
      <c r="K176" s="152"/>
      <c r="L176" s="51"/>
      <c r="M176" s="152"/>
      <c r="N176" s="52"/>
    </row>
  </sheetData>
  <mergeCells count="40">
    <mergeCell ref="B126:N126"/>
    <mergeCell ref="B136:N136"/>
    <mergeCell ref="B137:B143"/>
    <mergeCell ref="D137:N137"/>
    <mergeCell ref="D139:H139"/>
    <mergeCell ref="J139:N139"/>
    <mergeCell ref="D141:D143"/>
    <mergeCell ref="F141:H141"/>
    <mergeCell ref="J141:J143"/>
    <mergeCell ref="L141:N141"/>
    <mergeCell ref="D95:H95"/>
    <mergeCell ref="J95:N95"/>
    <mergeCell ref="D97:D99"/>
    <mergeCell ref="B49:B55"/>
    <mergeCell ref="D49:N49"/>
    <mergeCell ref="D51:H51"/>
    <mergeCell ref="J51:N51"/>
    <mergeCell ref="D53:D55"/>
    <mergeCell ref="F53:H53"/>
    <mergeCell ref="J53:J55"/>
    <mergeCell ref="L53:N53"/>
    <mergeCell ref="F97:H97"/>
    <mergeCell ref="J97:J99"/>
    <mergeCell ref="L97:N97"/>
    <mergeCell ref="B170:N170"/>
    <mergeCell ref="B4:N4"/>
    <mergeCell ref="B38:N38"/>
    <mergeCell ref="B48:N48"/>
    <mergeCell ref="B82:N82"/>
    <mergeCell ref="B92:N92"/>
    <mergeCell ref="B5:B11"/>
    <mergeCell ref="D5:N5"/>
    <mergeCell ref="D7:H7"/>
    <mergeCell ref="J7:N7"/>
    <mergeCell ref="D9:D11"/>
    <mergeCell ref="F9:H9"/>
    <mergeCell ref="J9:J11"/>
    <mergeCell ref="L9:N9"/>
    <mergeCell ref="B93:B99"/>
    <mergeCell ref="D93:N93"/>
  </mergeCells>
  <pageMargins left="0.78740157480314965" right="0.78740157480314965" top="0.78740157480314965" bottom="0.59055118110236227" header="0.51181102362204722" footer="0.51181102362204722"/>
  <pageSetup paperSize="9" scale="51" orientation="portrait" horizontalDpi="300" verticalDpi="300" r:id="rId1"/>
  <headerFooter alignWithMargins="0">
    <oddHeader>&amp;C&amp;"Arial,Negrito"&amp;14Turismo interno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F32E5-B43B-4BCF-81B0-2497E9DA7FF1}">
  <sheetPr>
    <tabColor rgb="FF92D050"/>
  </sheetPr>
  <dimension ref="A1:AC148"/>
  <sheetViews>
    <sheetView showGridLines="0" zoomScaleNormal="100" zoomScaleSheetLayoutView="75" workbookViewId="0"/>
  </sheetViews>
  <sheetFormatPr defaultColWidth="9" defaultRowHeight="21.95" customHeight="1" x14ac:dyDescent="0.4"/>
  <cols>
    <col min="1" max="1" width="2.7109375" style="42" customWidth="1"/>
    <col min="2" max="2" width="35.7109375" style="42" customWidth="1"/>
    <col min="3" max="3" width="0.5703125" style="150" customWidth="1"/>
    <col min="4" max="4" width="20.7109375" style="42" customWidth="1"/>
    <col min="5" max="5" width="0.5703125" style="150" customWidth="1"/>
    <col min="6" max="6" width="15.7109375" style="42" customWidth="1"/>
    <col min="7" max="7" width="0.5703125" style="150" customWidth="1"/>
    <col min="8" max="8" width="15.7109375" style="42" customWidth="1"/>
    <col min="9" max="9" width="0.5703125" style="150" customWidth="1"/>
    <col min="10" max="10" width="15.7109375" style="42" customWidth="1"/>
    <col min="11" max="11" width="0.5703125" style="150" customWidth="1"/>
    <col min="12" max="12" width="15.7109375" style="42" customWidth="1"/>
    <col min="13" max="13" width="0.5703125" style="150" customWidth="1"/>
    <col min="14" max="14" width="15.7109375" style="42" customWidth="1"/>
    <col min="15" max="15" width="0.5703125" style="150" customWidth="1"/>
    <col min="16" max="16" width="15.7109375" style="42" customWidth="1"/>
    <col min="17" max="17" width="0.5703125" style="150" customWidth="1"/>
    <col min="18" max="18" width="15.7109375" style="42" customWidth="1"/>
    <col min="19" max="19" width="0.5703125" style="150" customWidth="1"/>
    <col min="20" max="20" width="15.7109375" style="42" customWidth="1"/>
    <col min="21" max="21" width="0.5703125" style="150" customWidth="1"/>
    <col min="22" max="22" width="15.7109375" style="42" customWidth="1"/>
    <col min="23" max="23" width="0.5703125" style="150" customWidth="1"/>
    <col min="24" max="24" width="15.7109375" style="42" customWidth="1"/>
    <col min="25" max="25" width="0.5703125" style="150" customWidth="1"/>
    <col min="26" max="26" width="15.7109375" style="42" customWidth="1"/>
    <col min="27" max="27" width="0.5703125" style="150" customWidth="1"/>
    <col min="28" max="28" width="15.7109375" style="42" customWidth="1"/>
    <col min="29" max="29" width="0.7109375" style="42" customWidth="1"/>
    <col min="30" max="270" width="9" style="42"/>
    <col min="271" max="271" width="19.7109375" style="42" customWidth="1"/>
    <col min="272" max="284" width="10.7109375" style="42" customWidth="1"/>
    <col min="285" max="526" width="9" style="42"/>
    <col min="527" max="527" width="19.7109375" style="42" customWidth="1"/>
    <col min="528" max="540" width="10.7109375" style="42" customWidth="1"/>
    <col min="541" max="782" width="9" style="42"/>
    <col min="783" max="783" width="19.7109375" style="42" customWidth="1"/>
    <col min="784" max="796" width="10.7109375" style="42" customWidth="1"/>
    <col min="797" max="1038" width="9" style="42"/>
    <col min="1039" max="1039" width="19.7109375" style="42" customWidth="1"/>
    <col min="1040" max="1052" width="10.7109375" style="42" customWidth="1"/>
    <col min="1053" max="1294" width="9" style="42"/>
    <col min="1295" max="1295" width="19.7109375" style="42" customWidth="1"/>
    <col min="1296" max="1308" width="10.7109375" style="42" customWidth="1"/>
    <col min="1309" max="1550" width="9" style="42"/>
    <col min="1551" max="1551" width="19.7109375" style="42" customWidth="1"/>
    <col min="1552" max="1564" width="10.7109375" style="42" customWidth="1"/>
    <col min="1565" max="1806" width="9" style="42"/>
    <col min="1807" max="1807" width="19.7109375" style="42" customWidth="1"/>
    <col min="1808" max="1820" width="10.7109375" style="42" customWidth="1"/>
    <col min="1821" max="2062" width="9" style="42"/>
    <col min="2063" max="2063" width="19.7109375" style="42" customWidth="1"/>
    <col min="2064" max="2076" width="10.7109375" style="42" customWidth="1"/>
    <col min="2077" max="2318" width="9" style="42"/>
    <col min="2319" max="2319" width="19.7109375" style="42" customWidth="1"/>
    <col min="2320" max="2332" width="10.7109375" style="42" customWidth="1"/>
    <col min="2333" max="2574" width="9" style="42"/>
    <col min="2575" max="2575" width="19.7109375" style="42" customWidth="1"/>
    <col min="2576" max="2588" width="10.7109375" style="42" customWidth="1"/>
    <col min="2589" max="2830" width="9" style="42"/>
    <col min="2831" max="2831" width="19.7109375" style="42" customWidth="1"/>
    <col min="2832" max="2844" width="10.7109375" style="42" customWidth="1"/>
    <col min="2845" max="3086" width="9" style="42"/>
    <col min="3087" max="3087" width="19.7109375" style="42" customWidth="1"/>
    <col min="3088" max="3100" width="10.7109375" style="42" customWidth="1"/>
    <col min="3101" max="3342" width="9" style="42"/>
    <col min="3343" max="3343" width="19.7109375" style="42" customWidth="1"/>
    <col min="3344" max="3356" width="10.7109375" style="42" customWidth="1"/>
    <col min="3357" max="3598" width="9" style="42"/>
    <col min="3599" max="3599" width="19.7109375" style="42" customWidth="1"/>
    <col min="3600" max="3612" width="10.7109375" style="42" customWidth="1"/>
    <col min="3613" max="3854" width="9" style="42"/>
    <col min="3855" max="3855" width="19.7109375" style="42" customWidth="1"/>
    <col min="3856" max="3868" width="10.7109375" style="42" customWidth="1"/>
    <col min="3869" max="4110" width="9" style="42"/>
    <col min="4111" max="4111" width="19.7109375" style="42" customWidth="1"/>
    <col min="4112" max="4124" width="10.7109375" style="42" customWidth="1"/>
    <col min="4125" max="4366" width="9" style="42"/>
    <col min="4367" max="4367" width="19.7109375" style="42" customWidth="1"/>
    <col min="4368" max="4380" width="10.7109375" style="42" customWidth="1"/>
    <col min="4381" max="4622" width="9" style="42"/>
    <col min="4623" max="4623" width="19.7109375" style="42" customWidth="1"/>
    <col min="4624" max="4636" width="10.7109375" style="42" customWidth="1"/>
    <col min="4637" max="4878" width="9" style="42"/>
    <col min="4879" max="4879" width="19.7109375" style="42" customWidth="1"/>
    <col min="4880" max="4892" width="10.7109375" style="42" customWidth="1"/>
    <col min="4893" max="5134" width="9" style="42"/>
    <col min="5135" max="5135" width="19.7109375" style="42" customWidth="1"/>
    <col min="5136" max="5148" width="10.7109375" style="42" customWidth="1"/>
    <col min="5149" max="5390" width="9" style="42"/>
    <col min="5391" max="5391" width="19.7109375" style="42" customWidth="1"/>
    <col min="5392" max="5404" width="10.7109375" style="42" customWidth="1"/>
    <col min="5405" max="5646" width="9" style="42"/>
    <col min="5647" max="5647" width="19.7109375" style="42" customWidth="1"/>
    <col min="5648" max="5660" width="10.7109375" style="42" customWidth="1"/>
    <col min="5661" max="5902" width="9" style="42"/>
    <col min="5903" max="5903" width="19.7109375" style="42" customWidth="1"/>
    <col min="5904" max="5916" width="10.7109375" style="42" customWidth="1"/>
    <col min="5917" max="6158" width="9" style="42"/>
    <col min="6159" max="6159" width="19.7109375" style="42" customWidth="1"/>
    <col min="6160" max="6172" width="10.7109375" style="42" customWidth="1"/>
    <col min="6173" max="6414" width="9" style="42"/>
    <col min="6415" max="6415" width="19.7109375" style="42" customWidth="1"/>
    <col min="6416" max="6428" width="10.7109375" style="42" customWidth="1"/>
    <col min="6429" max="6670" width="9" style="42"/>
    <col min="6671" max="6671" width="19.7109375" style="42" customWidth="1"/>
    <col min="6672" max="6684" width="10.7109375" style="42" customWidth="1"/>
    <col min="6685" max="6926" width="9" style="42"/>
    <col min="6927" max="6927" width="19.7109375" style="42" customWidth="1"/>
    <col min="6928" max="6940" width="10.7109375" style="42" customWidth="1"/>
    <col min="6941" max="7182" width="9" style="42"/>
    <col min="7183" max="7183" width="19.7109375" style="42" customWidth="1"/>
    <col min="7184" max="7196" width="10.7109375" style="42" customWidth="1"/>
    <col min="7197" max="7438" width="9" style="42"/>
    <col min="7439" max="7439" width="19.7109375" style="42" customWidth="1"/>
    <col min="7440" max="7452" width="10.7109375" style="42" customWidth="1"/>
    <col min="7453" max="7694" width="9" style="42"/>
    <col min="7695" max="7695" width="19.7109375" style="42" customWidth="1"/>
    <col min="7696" max="7708" width="10.7109375" style="42" customWidth="1"/>
    <col min="7709" max="7950" width="9" style="42"/>
    <col min="7951" max="7951" width="19.7109375" style="42" customWidth="1"/>
    <col min="7952" max="7964" width="10.7109375" style="42" customWidth="1"/>
    <col min="7965" max="8206" width="9" style="42"/>
    <col min="8207" max="8207" width="19.7109375" style="42" customWidth="1"/>
    <col min="8208" max="8220" width="10.7109375" style="42" customWidth="1"/>
    <col min="8221" max="8462" width="9" style="42"/>
    <col min="8463" max="8463" width="19.7109375" style="42" customWidth="1"/>
    <col min="8464" max="8476" width="10.7109375" style="42" customWidth="1"/>
    <col min="8477" max="8718" width="9" style="42"/>
    <col min="8719" max="8719" width="19.7109375" style="42" customWidth="1"/>
    <col min="8720" max="8732" width="10.7109375" style="42" customWidth="1"/>
    <col min="8733" max="8974" width="9" style="42"/>
    <col min="8975" max="8975" width="19.7109375" style="42" customWidth="1"/>
    <col min="8976" max="8988" width="10.7109375" style="42" customWidth="1"/>
    <col min="8989" max="9230" width="9" style="42"/>
    <col min="9231" max="9231" width="19.7109375" style="42" customWidth="1"/>
    <col min="9232" max="9244" width="10.7109375" style="42" customWidth="1"/>
    <col min="9245" max="9486" width="9" style="42"/>
    <col min="9487" max="9487" width="19.7109375" style="42" customWidth="1"/>
    <col min="9488" max="9500" width="10.7109375" style="42" customWidth="1"/>
    <col min="9501" max="9742" width="9" style="42"/>
    <col min="9743" max="9743" width="19.7109375" style="42" customWidth="1"/>
    <col min="9744" max="9756" width="10.7109375" style="42" customWidth="1"/>
    <col min="9757" max="9998" width="9" style="42"/>
    <col min="9999" max="9999" width="19.7109375" style="42" customWidth="1"/>
    <col min="10000" max="10012" width="10.7109375" style="42" customWidth="1"/>
    <col min="10013" max="10254" width="9" style="42"/>
    <col min="10255" max="10255" width="19.7109375" style="42" customWidth="1"/>
    <col min="10256" max="10268" width="10.7109375" style="42" customWidth="1"/>
    <col min="10269" max="10510" width="9" style="42"/>
    <col min="10511" max="10511" width="19.7109375" style="42" customWidth="1"/>
    <col min="10512" max="10524" width="10.7109375" style="42" customWidth="1"/>
    <col min="10525" max="10766" width="9" style="42"/>
    <col min="10767" max="10767" width="19.7109375" style="42" customWidth="1"/>
    <col min="10768" max="10780" width="10.7109375" style="42" customWidth="1"/>
    <col min="10781" max="11022" width="9" style="42"/>
    <col min="11023" max="11023" width="19.7109375" style="42" customWidth="1"/>
    <col min="11024" max="11036" width="10.7109375" style="42" customWidth="1"/>
    <col min="11037" max="11278" width="9" style="42"/>
    <col min="11279" max="11279" width="19.7109375" style="42" customWidth="1"/>
    <col min="11280" max="11292" width="10.7109375" style="42" customWidth="1"/>
    <col min="11293" max="11534" width="9" style="42"/>
    <col min="11535" max="11535" width="19.7109375" style="42" customWidth="1"/>
    <col min="11536" max="11548" width="10.7109375" style="42" customWidth="1"/>
    <col min="11549" max="11790" width="9" style="42"/>
    <col min="11791" max="11791" width="19.7109375" style="42" customWidth="1"/>
    <col min="11792" max="11804" width="10.7109375" style="42" customWidth="1"/>
    <col min="11805" max="12046" width="9" style="42"/>
    <col min="12047" max="12047" width="19.7109375" style="42" customWidth="1"/>
    <col min="12048" max="12060" width="10.7109375" style="42" customWidth="1"/>
    <col min="12061" max="12302" width="9" style="42"/>
    <col min="12303" max="12303" width="19.7109375" style="42" customWidth="1"/>
    <col min="12304" max="12316" width="10.7109375" style="42" customWidth="1"/>
    <col min="12317" max="12558" width="9" style="42"/>
    <col min="12559" max="12559" width="19.7109375" style="42" customWidth="1"/>
    <col min="12560" max="12572" width="10.7109375" style="42" customWidth="1"/>
    <col min="12573" max="12814" width="9" style="42"/>
    <col min="12815" max="12815" width="19.7109375" style="42" customWidth="1"/>
    <col min="12816" max="12828" width="10.7109375" style="42" customWidth="1"/>
    <col min="12829" max="13070" width="9" style="42"/>
    <col min="13071" max="13071" width="19.7109375" style="42" customWidth="1"/>
    <col min="13072" max="13084" width="10.7109375" style="42" customWidth="1"/>
    <col min="13085" max="13326" width="9" style="42"/>
    <col min="13327" max="13327" width="19.7109375" style="42" customWidth="1"/>
    <col min="13328" max="13340" width="10.7109375" style="42" customWidth="1"/>
    <col min="13341" max="13582" width="9" style="42"/>
    <col min="13583" max="13583" width="19.7109375" style="42" customWidth="1"/>
    <col min="13584" max="13596" width="10.7109375" style="42" customWidth="1"/>
    <col min="13597" max="13838" width="9" style="42"/>
    <col min="13839" max="13839" width="19.7109375" style="42" customWidth="1"/>
    <col min="13840" max="13852" width="10.7109375" style="42" customWidth="1"/>
    <col min="13853" max="14094" width="9" style="42"/>
    <col min="14095" max="14095" width="19.7109375" style="42" customWidth="1"/>
    <col min="14096" max="14108" width="10.7109375" style="42" customWidth="1"/>
    <col min="14109" max="14350" width="9" style="42"/>
    <col min="14351" max="14351" width="19.7109375" style="42" customWidth="1"/>
    <col min="14352" max="14364" width="10.7109375" style="42" customWidth="1"/>
    <col min="14365" max="14606" width="9" style="42"/>
    <col min="14607" max="14607" width="19.7109375" style="42" customWidth="1"/>
    <col min="14608" max="14620" width="10.7109375" style="42" customWidth="1"/>
    <col min="14621" max="14862" width="9" style="42"/>
    <col min="14863" max="14863" width="19.7109375" style="42" customWidth="1"/>
    <col min="14864" max="14876" width="10.7109375" style="42" customWidth="1"/>
    <col min="14877" max="15118" width="9" style="42"/>
    <col min="15119" max="15119" width="19.7109375" style="42" customWidth="1"/>
    <col min="15120" max="15132" width="10.7109375" style="42" customWidth="1"/>
    <col min="15133" max="15374" width="9" style="42"/>
    <col min="15375" max="15375" width="19.7109375" style="42" customWidth="1"/>
    <col min="15376" max="15388" width="10.7109375" style="42" customWidth="1"/>
    <col min="15389" max="15630" width="9" style="42"/>
    <col min="15631" max="15631" width="19.7109375" style="42" customWidth="1"/>
    <col min="15632" max="15644" width="10.7109375" style="42" customWidth="1"/>
    <col min="15645" max="15886" width="9" style="42"/>
    <col min="15887" max="15887" width="19.7109375" style="42" customWidth="1"/>
    <col min="15888" max="15900" width="10.7109375" style="42" customWidth="1"/>
    <col min="15901" max="16142" width="9" style="42"/>
    <col min="16143" max="16143" width="19.7109375" style="42" customWidth="1"/>
    <col min="16144" max="16156" width="10.7109375" style="42" customWidth="1"/>
    <col min="16157" max="16384" width="9" style="42"/>
  </cols>
  <sheetData>
    <row r="1" spans="2:29" ht="21.95" customHeight="1" x14ac:dyDescent="0.4">
      <c r="B1" s="36" t="s">
        <v>213</v>
      </c>
      <c r="C1" s="136"/>
      <c r="D1" s="36"/>
      <c r="E1" s="136"/>
    </row>
    <row r="2" spans="2:29" ht="21.95" customHeight="1" x14ac:dyDescent="0.4">
      <c r="B2" s="185" t="s">
        <v>217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</row>
    <row r="3" spans="2:29" ht="3.95" customHeight="1" x14ac:dyDescent="0.4"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194"/>
      <c r="Z3" s="194"/>
      <c r="AA3" s="194"/>
      <c r="AB3" s="194"/>
      <c r="AC3" s="194"/>
    </row>
    <row r="4" spans="2:29" ht="3.95" customHeight="1" x14ac:dyDescent="0.4"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</row>
    <row r="5" spans="2:29" ht="21.95" customHeight="1" x14ac:dyDescent="0.4">
      <c r="B5" s="184" t="s">
        <v>13</v>
      </c>
      <c r="C5" s="154"/>
      <c r="D5" s="182" t="s">
        <v>194</v>
      </c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</row>
    <row r="6" spans="2:29" s="150" customFormat="1" ht="3" customHeight="1" x14ac:dyDescent="0.4">
      <c r="B6" s="184"/>
      <c r="C6" s="154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  <c r="AA6" s="146"/>
      <c r="AB6" s="146"/>
    </row>
    <row r="7" spans="2:29" ht="21.95" customHeight="1" x14ac:dyDescent="0.4">
      <c r="B7" s="184"/>
      <c r="C7" s="154"/>
      <c r="D7" s="60" t="s">
        <v>6</v>
      </c>
      <c r="E7" s="138"/>
      <c r="F7" s="60" t="s">
        <v>179</v>
      </c>
      <c r="G7" s="138"/>
      <c r="H7" s="60" t="s">
        <v>180</v>
      </c>
      <c r="I7" s="138"/>
      <c r="J7" s="60" t="s">
        <v>181</v>
      </c>
      <c r="K7" s="138"/>
      <c r="L7" s="60" t="s">
        <v>182</v>
      </c>
      <c r="M7" s="138"/>
      <c r="N7" s="60" t="s">
        <v>183</v>
      </c>
      <c r="O7" s="138"/>
      <c r="P7" s="60" t="s">
        <v>184</v>
      </c>
      <c r="Q7" s="138"/>
      <c r="R7" s="60" t="s">
        <v>185</v>
      </c>
      <c r="S7" s="138"/>
      <c r="T7" s="60" t="s">
        <v>186</v>
      </c>
      <c r="U7" s="138"/>
      <c r="V7" s="60" t="s">
        <v>187</v>
      </c>
      <c r="W7" s="138"/>
      <c r="X7" s="60" t="s">
        <v>188</v>
      </c>
      <c r="Y7" s="138"/>
      <c r="Z7" s="60" t="s">
        <v>189</v>
      </c>
      <c r="AA7" s="138"/>
      <c r="AB7" s="60" t="s">
        <v>190</v>
      </c>
    </row>
    <row r="8" spans="2:29" s="150" customFormat="1" ht="3" customHeight="1" x14ac:dyDescent="0.4">
      <c r="B8" s="155"/>
      <c r="C8" s="155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</row>
    <row r="9" spans="2:29" ht="21.95" customHeight="1" x14ac:dyDescent="0.4">
      <c r="B9" s="61" t="s">
        <v>14</v>
      </c>
      <c r="C9" s="139"/>
      <c r="D9" s="92">
        <v>96619668</v>
      </c>
      <c r="E9" s="147"/>
      <c r="F9" s="92">
        <v>9087471</v>
      </c>
      <c r="G9" s="147"/>
      <c r="H9" s="92">
        <v>7548857</v>
      </c>
      <c r="I9" s="147"/>
      <c r="J9" s="92">
        <v>7895840</v>
      </c>
      <c r="K9" s="147"/>
      <c r="L9" s="92">
        <v>7511854</v>
      </c>
      <c r="M9" s="147"/>
      <c r="N9" s="92">
        <v>7278545</v>
      </c>
      <c r="O9" s="147"/>
      <c r="P9" s="92">
        <v>7112600</v>
      </c>
      <c r="Q9" s="147"/>
      <c r="R9" s="92">
        <v>8670351</v>
      </c>
      <c r="S9" s="147"/>
      <c r="T9" s="92">
        <v>7974902</v>
      </c>
      <c r="U9" s="147"/>
      <c r="V9" s="92">
        <v>7903967</v>
      </c>
      <c r="W9" s="147"/>
      <c r="X9" s="92">
        <v>8471487</v>
      </c>
      <c r="Y9" s="147"/>
      <c r="Z9" s="92">
        <v>8200092</v>
      </c>
      <c r="AA9" s="147"/>
      <c r="AB9" s="92">
        <v>8963702</v>
      </c>
    </row>
    <row r="10" spans="2:29" s="150" customFormat="1" ht="3" customHeight="1" x14ac:dyDescent="0.4">
      <c r="B10" s="139"/>
      <c r="C10" s="139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</row>
    <row r="11" spans="2:29" ht="21.95" customHeight="1" x14ac:dyDescent="0.4">
      <c r="B11" s="72" t="s">
        <v>195</v>
      </c>
      <c r="C11" s="136"/>
      <c r="D11" s="98">
        <v>5149112</v>
      </c>
      <c r="E11" s="99"/>
      <c r="F11" s="98">
        <v>488593</v>
      </c>
      <c r="G11" s="99"/>
      <c r="H11" s="98">
        <v>390500</v>
      </c>
      <c r="I11" s="99"/>
      <c r="J11" s="98">
        <v>388034</v>
      </c>
      <c r="K11" s="99"/>
      <c r="L11" s="98">
        <v>381429</v>
      </c>
      <c r="M11" s="99"/>
      <c r="N11" s="98">
        <v>390451</v>
      </c>
      <c r="O11" s="99"/>
      <c r="P11" s="98">
        <v>395641</v>
      </c>
      <c r="Q11" s="99"/>
      <c r="R11" s="98">
        <v>495274</v>
      </c>
      <c r="S11" s="99"/>
      <c r="T11" s="98">
        <v>445231</v>
      </c>
      <c r="U11" s="99"/>
      <c r="V11" s="98">
        <v>435322</v>
      </c>
      <c r="W11" s="99"/>
      <c r="X11" s="98">
        <v>451246</v>
      </c>
      <c r="Y11" s="99"/>
      <c r="Z11" s="98">
        <v>428369</v>
      </c>
      <c r="AA11" s="99"/>
      <c r="AB11" s="98">
        <v>459022</v>
      </c>
    </row>
    <row r="12" spans="2:29" ht="21.95" customHeight="1" x14ac:dyDescent="0.4">
      <c r="B12" s="36" t="s">
        <v>16</v>
      </c>
      <c r="C12" s="136"/>
      <c r="D12" s="99">
        <v>209551</v>
      </c>
      <c r="E12" s="99"/>
      <c r="F12" s="99">
        <v>20792</v>
      </c>
      <c r="G12" s="99">
        <v>0</v>
      </c>
      <c r="H12" s="99">
        <v>19970</v>
      </c>
      <c r="I12" s="99">
        <v>0</v>
      </c>
      <c r="J12" s="99">
        <v>18579</v>
      </c>
      <c r="K12" s="99">
        <v>0</v>
      </c>
      <c r="L12" s="99">
        <v>15929</v>
      </c>
      <c r="M12" s="99">
        <v>0</v>
      </c>
      <c r="N12" s="99">
        <v>13790</v>
      </c>
      <c r="O12" s="99">
        <v>0</v>
      </c>
      <c r="P12" s="99">
        <v>16280</v>
      </c>
      <c r="Q12" s="99">
        <v>0</v>
      </c>
      <c r="R12" s="99">
        <v>16484</v>
      </c>
      <c r="S12" s="99">
        <v>0</v>
      </c>
      <c r="T12" s="99">
        <v>19525</v>
      </c>
      <c r="U12" s="99">
        <v>0</v>
      </c>
      <c r="V12" s="99">
        <v>16748</v>
      </c>
      <c r="W12" s="99">
        <v>0</v>
      </c>
      <c r="X12" s="99">
        <v>16305</v>
      </c>
      <c r="Y12" s="99">
        <v>0</v>
      </c>
      <c r="Z12" s="99">
        <v>17247</v>
      </c>
      <c r="AA12" s="99">
        <v>0</v>
      </c>
      <c r="AB12" s="99">
        <v>17902</v>
      </c>
    </row>
    <row r="13" spans="2:29" ht="21.95" customHeight="1" x14ac:dyDescent="0.4">
      <c r="B13" s="36" t="s">
        <v>17</v>
      </c>
      <c r="C13" s="136"/>
      <c r="D13" s="99">
        <v>301129</v>
      </c>
      <c r="E13" s="99"/>
      <c r="F13" s="99">
        <v>27762</v>
      </c>
      <c r="G13" s="99">
        <v>0</v>
      </c>
      <c r="H13" s="99">
        <v>23264</v>
      </c>
      <c r="I13" s="99">
        <v>0</v>
      </c>
      <c r="J13" s="99">
        <v>21597</v>
      </c>
      <c r="K13" s="99">
        <v>0</v>
      </c>
      <c r="L13" s="99">
        <v>20110</v>
      </c>
      <c r="M13" s="99">
        <v>0</v>
      </c>
      <c r="N13" s="99">
        <v>22280</v>
      </c>
      <c r="O13" s="99">
        <v>0</v>
      </c>
      <c r="P13" s="99">
        <v>20413</v>
      </c>
      <c r="Q13" s="99">
        <v>0</v>
      </c>
      <c r="R13" s="99">
        <v>30094</v>
      </c>
      <c r="S13" s="99">
        <v>0</v>
      </c>
      <c r="T13" s="99">
        <v>28053</v>
      </c>
      <c r="U13" s="99">
        <v>0</v>
      </c>
      <c r="V13" s="99">
        <v>25543</v>
      </c>
      <c r="W13" s="99">
        <v>0</v>
      </c>
      <c r="X13" s="99">
        <v>26634</v>
      </c>
      <c r="Y13" s="99">
        <v>0</v>
      </c>
      <c r="Z13" s="99">
        <v>28021</v>
      </c>
      <c r="AA13" s="99">
        <v>0</v>
      </c>
      <c r="AB13" s="99">
        <v>27358</v>
      </c>
    </row>
    <row r="14" spans="2:29" ht="21.95" customHeight="1" x14ac:dyDescent="0.4">
      <c r="B14" s="36" t="s">
        <v>18</v>
      </c>
      <c r="C14" s="136"/>
      <c r="D14" s="99">
        <v>1518145</v>
      </c>
      <c r="E14" s="99"/>
      <c r="F14" s="99">
        <v>150625</v>
      </c>
      <c r="G14" s="99">
        <v>0</v>
      </c>
      <c r="H14" s="99">
        <v>117672</v>
      </c>
      <c r="I14" s="99">
        <v>0</v>
      </c>
      <c r="J14" s="99">
        <v>117538</v>
      </c>
      <c r="K14" s="99">
        <v>0</v>
      </c>
      <c r="L14" s="99">
        <v>112490</v>
      </c>
      <c r="M14" s="99">
        <v>0</v>
      </c>
      <c r="N14" s="99">
        <v>112851</v>
      </c>
      <c r="O14" s="99">
        <v>0</v>
      </c>
      <c r="P14" s="99">
        <v>118920</v>
      </c>
      <c r="Q14" s="99">
        <v>0</v>
      </c>
      <c r="R14" s="99">
        <v>144787</v>
      </c>
      <c r="S14" s="99">
        <v>0</v>
      </c>
      <c r="T14" s="99">
        <v>129078</v>
      </c>
      <c r="U14" s="99">
        <v>0</v>
      </c>
      <c r="V14" s="99">
        <v>127584</v>
      </c>
      <c r="W14" s="99">
        <v>0</v>
      </c>
      <c r="X14" s="99">
        <v>133635</v>
      </c>
      <c r="Y14" s="99">
        <v>0</v>
      </c>
      <c r="Z14" s="99">
        <v>123312</v>
      </c>
      <c r="AA14" s="99">
        <v>0</v>
      </c>
      <c r="AB14" s="99">
        <v>129653</v>
      </c>
    </row>
    <row r="15" spans="2:29" ht="21.95" customHeight="1" x14ac:dyDescent="0.4">
      <c r="B15" s="36" t="s">
        <v>19</v>
      </c>
      <c r="C15" s="136"/>
      <c r="D15" s="99">
        <v>2202989</v>
      </c>
      <c r="E15" s="99"/>
      <c r="F15" s="99">
        <v>200771</v>
      </c>
      <c r="G15" s="99">
        <v>0</v>
      </c>
      <c r="H15" s="99">
        <v>153709</v>
      </c>
      <c r="I15" s="99">
        <v>0</v>
      </c>
      <c r="J15" s="99">
        <v>157811</v>
      </c>
      <c r="K15" s="99">
        <v>0</v>
      </c>
      <c r="L15" s="99">
        <v>160825</v>
      </c>
      <c r="M15" s="99">
        <v>0</v>
      </c>
      <c r="N15" s="99">
        <v>167761</v>
      </c>
      <c r="O15" s="99">
        <v>0</v>
      </c>
      <c r="P15" s="99">
        <v>168886</v>
      </c>
      <c r="Q15" s="99">
        <v>0</v>
      </c>
      <c r="R15" s="99">
        <v>216295</v>
      </c>
      <c r="S15" s="99">
        <v>0</v>
      </c>
      <c r="T15" s="99">
        <v>191408</v>
      </c>
      <c r="U15" s="99">
        <v>0</v>
      </c>
      <c r="V15" s="99">
        <v>190838</v>
      </c>
      <c r="W15" s="99">
        <v>0</v>
      </c>
      <c r="X15" s="99">
        <v>196132</v>
      </c>
      <c r="Y15" s="99">
        <v>0</v>
      </c>
      <c r="Z15" s="99">
        <v>188207</v>
      </c>
      <c r="AA15" s="99">
        <v>0</v>
      </c>
      <c r="AB15" s="99">
        <v>210346</v>
      </c>
    </row>
    <row r="16" spans="2:29" ht="21.95" customHeight="1" x14ac:dyDescent="0.4">
      <c r="B16" s="36" t="s">
        <v>20</v>
      </c>
      <c r="C16" s="136"/>
      <c r="D16" s="99">
        <v>459124</v>
      </c>
      <c r="E16" s="99"/>
      <c r="F16" s="99">
        <v>47554</v>
      </c>
      <c r="G16" s="99">
        <v>0</v>
      </c>
      <c r="H16" s="99">
        <v>41039</v>
      </c>
      <c r="I16" s="99">
        <v>0</v>
      </c>
      <c r="J16" s="99">
        <v>37139</v>
      </c>
      <c r="K16" s="99">
        <v>0</v>
      </c>
      <c r="L16" s="99">
        <v>35887</v>
      </c>
      <c r="M16" s="99">
        <v>0</v>
      </c>
      <c r="N16" s="99">
        <v>36191</v>
      </c>
      <c r="O16" s="99">
        <v>0</v>
      </c>
      <c r="P16" s="99">
        <v>34630</v>
      </c>
      <c r="Q16" s="99">
        <v>0</v>
      </c>
      <c r="R16" s="99">
        <v>42878</v>
      </c>
      <c r="S16" s="99">
        <v>0</v>
      </c>
      <c r="T16" s="99">
        <v>38781</v>
      </c>
      <c r="U16" s="99">
        <v>0</v>
      </c>
      <c r="V16" s="99">
        <v>35194</v>
      </c>
      <c r="W16" s="99">
        <v>0</v>
      </c>
      <c r="X16" s="99">
        <v>38158</v>
      </c>
      <c r="Y16" s="99">
        <v>0</v>
      </c>
      <c r="Z16" s="99">
        <v>34335</v>
      </c>
      <c r="AA16" s="99">
        <v>0</v>
      </c>
      <c r="AB16" s="99">
        <v>37338</v>
      </c>
    </row>
    <row r="17" spans="2:28" ht="21.95" customHeight="1" x14ac:dyDescent="0.4">
      <c r="B17" s="36" t="s">
        <v>21</v>
      </c>
      <c r="C17" s="136"/>
      <c r="D17" s="99">
        <v>154350</v>
      </c>
      <c r="E17" s="99"/>
      <c r="F17" s="99">
        <v>14325</v>
      </c>
      <c r="G17" s="99">
        <v>0</v>
      </c>
      <c r="H17" s="99">
        <v>12755</v>
      </c>
      <c r="I17" s="99">
        <v>0</v>
      </c>
      <c r="J17" s="99">
        <v>12160</v>
      </c>
      <c r="K17" s="99">
        <v>0</v>
      </c>
      <c r="L17" s="99">
        <v>11772</v>
      </c>
      <c r="M17" s="99">
        <v>0</v>
      </c>
      <c r="N17" s="99">
        <v>11947</v>
      </c>
      <c r="O17" s="99">
        <v>0</v>
      </c>
      <c r="P17" s="99">
        <v>11241</v>
      </c>
      <c r="Q17" s="99">
        <v>0</v>
      </c>
      <c r="R17" s="99">
        <v>14124</v>
      </c>
      <c r="S17" s="99">
        <v>0</v>
      </c>
      <c r="T17" s="99">
        <v>13557</v>
      </c>
      <c r="U17" s="99">
        <v>0</v>
      </c>
      <c r="V17" s="99">
        <v>12942</v>
      </c>
      <c r="W17" s="99">
        <v>0</v>
      </c>
      <c r="X17" s="99">
        <v>12981</v>
      </c>
      <c r="Y17" s="99">
        <v>0</v>
      </c>
      <c r="Z17" s="99">
        <v>12819</v>
      </c>
      <c r="AA17" s="99">
        <v>0</v>
      </c>
      <c r="AB17" s="99">
        <v>13727</v>
      </c>
    </row>
    <row r="18" spans="2:28" ht="21.95" customHeight="1" x14ac:dyDescent="0.4">
      <c r="B18" s="36" t="s">
        <v>22</v>
      </c>
      <c r="C18" s="136"/>
      <c r="D18" s="99">
        <v>303824</v>
      </c>
      <c r="E18" s="99"/>
      <c r="F18" s="99">
        <v>26764</v>
      </c>
      <c r="G18" s="99">
        <v>0</v>
      </c>
      <c r="H18" s="99">
        <v>22091</v>
      </c>
      <c r="I18" s="99">
        <v>0</v>
      </c>
      <c r="J18" s="99">
        <v>23210</v>
      </c>
      <c r="K18" s="99">
        <v>0</v>
      </c>
      <c r="L18" s="99">
        <v>24416</v>
      </c>
      <c r="M18" s="99">
        <v>0</v>
      </c>
      <c r="N18" s="99">
        <v>25631</v>
      </c>
      <c r="O18" s="99">
        <v>0</v>
      </c>
      <c r="P18" s="99">
        <v>25271</v>
      </c>
      <c r="Q18" s="99">
        <v>0</v>
      </c>
      <c r="R18" s="99">
        <v>30612</v>
      </c>
      <c r="S18" s="99">
        <v>0</v>
      </c>
      <c r="T18" s="99">
        <v>24829</v>
      </c>
      <c r="U18" s="99">
        <v>0</v>
      </c>
      <c r="V18" s="99">
        <v>26473</v>
      </c>
      <c r="W18" s="99">
        <v>0</v>
      </c>
      <c r="X18" s="99">
        <v>27401</v>
      </c>
      <c r="Y18" s="99">
        <v>0</v>
      </c>
      <c r="Z18" s="99">
        <v>24428</v>
      </c>
      <c r="AA18" s="99">
        <v>0</v>
      </c>
      <c r="AB18" s="99">
        <v>22698</v>
      </c>
    </row>
    <row r="19" spans="2:28" ht="21.95" customHeight="1" x14ac:dyDescent="0.4">
      <c r="B19" s="72" t="s">
        <v>196</v>
      </c>
      <c r="C19" s="136"/>
      <c r="D19" s="98">
        <v>17783312</v>
      </c>
      <c r="E19" s="99"/>
      <c r="F19" s="98">
        <v>1872350</v>
      </c>
      <c r="G19" s="99"/>
      <c r="H19" s="98">
        <v>1391924</v>
      </c>
      <c r="I19" s="99"/>
      <c r="J19" s="98">
        <v>1479905</v>
      </c>
      <c r="K19" s="99"/>
      <c r="L19" s="98">
        <v>1313738</v>
      </c>
      <c r="M19" s="99"/>
      <c r="N19" s="98">
        <v>1248123</v>
      </c>
      <c r="O19" s="99"/>
      <c r="P19" s="98">
        <v>1294845</v>
      </c>
      <c r="Q19" s="99"/>
      <c r="R19" s="98">
        <v>1659995</v>
      </c>
      <c r="S19" s="99"/>
      <c r="T19" s="98">
        <v>1370532</v>
      </c>
      <c r="U19" s="99"/>
      <c r="V19" s="98">
        <v>1396710</v>
      </c>
      <c r="W19" s="99"/>
      <c r="X19" s="98">
        <v>1492790</v>
      </c>
      <c r="Y19" s="99"/>
      <c r="Z19" s="98">
        <v>1460656</v>
      </c>
      <c r="AA19" s="99"/>
      <c r="AB19" s="98">
        <v>1801744</v>
      </c>
    </row>
    <row r="20" spans="2:28" ht="21.95" customHeight="1" x14ac:dyDescent="0.4">
      <c r="B20" s="36" t="s">
        <v>24</v>
      </c>
      <c r="C20" s="136"/>
      <c r="D20" s="99">
        <v>1058008</v>
      </c>
      <c r="E20" s="99"/>
      <c r="F20" s="99">
        <v>118277</v>
      </c>
      <c r="G20" s="99">
        <v>0</v>
      </c>
      <c r="H20" s="99">
        <v>82147</v>
      </c>
      <c r="I20" s="99">
        <v>0</v>
      </c>
      <c r="J20" s="99">
        <v>95345</v>
      </c>
      <c r="K20" s="99">
        <v>0</v>
      </c>
      <c r="L20" s="99">
        <v>77874</v>
      </c>
      <c r="M20" s="99">
        <v>0</v>
      </c>
      <c r="N20" s="99">
        <v>70254</v>
      </c>
      <c r="O20" s="99">
        <v>0</v>
      </c>
      <c r="P20" s="99">
        <v>73282</v>
      </c>
      <c r="Q20" s="99">
        <v>0</v>
      </c>
      <c r="R20" s="99">
        <v>108361</v>
      </c>
      <c r="S20" s="99">
        <v>0</v>
      </c>
      <c r="T20" s="99">
        <v>78041</v>
      </c>
      <c r="U20" s="99">
        <v>0</v>
      </c>
      <c r="V20" s="99">
        <v>81394</v>
      </c>
      <c r="W20" s="99">
        <v>0</v>
      </c>
      <c r="X20" s="99">
        <v>86562</v>
      </c>
      <c r="Y20" s="99">
        <v>0</v>
      </c>
      <c r="Z20" s="99">
        <v>79028</v>
      </c>
      <c r="AA20" s="99">
        <v>0</v>
      </c>
      <c r="AB20" s="99">
        <v>107443</v>
      </c>
    </row>
    <row r="21" spans="2:28" ht="21.95" customHeight="1" x14ac:dyDescent="0.4">
      <c r="B21" s="36" t="s">
        <v>25</v>
      </c>
      <c r="C21" s="136"/>
      <c r="D21" s="99">
        <v>4770802</v>
      </c>
      <c r="E21" s="99"/>
      <c r="F21" s="99">
        <v>532123</v>
      </c>
      <c r="G21" s="99">
        <v>0</v>
      </c>
      <c r="H21" s="99">
        <v>394175</v>
      </c>
      <c r="I21" s="99">
        <v>0</v>
      </c>
      <c r="J21" s="99">
        <v>409790</v>
      </c>
      <c r="K21" s="99">
        <v>0</v>
      </c>
      <c r="L21" s="99">
        <v>334954</v>
      </c>
      <c r="M21" s="99">
        <v>0</v>
      </c>
      <c r="N21" s="99">
        <v>296446</v>
      </c>
      <c r="O21" s="99">
        <v>0</v>
      </c>
      <c r="P21" s="99">
        <v>326161</v>
      </c>
      <c r="Q21" s="99">
        <v>0</v>
      </c>
      <c r="R21" s="99">
        <v>454294</v>
      </c>
      <c r="S21" s="99">
        <v>0</v>
      </c>
      <c r="T21" s="99">
        <v>353036</v>
      </c>
      <c r="U21" s="99">
        <v>0</v>
      </c>
      <c r="V21" s="99">
        <v>367313</v>
      </c>
      <c r="W21" s="99">
        <v>0</v>
      </c>
      <c r="X21" s="99">
        <v>397559</v>
      </c>
      <c r="Y21" s="99">
        <v>0</v>
      </c>
      <c r="Z21" s="99">
        <v>398939</v>
      </c>
      <c r="AA21" s="99">
        <v>0</v>
      </c>
      <c r="AB21" s="99">
        <v>506012</v>
      </c>
    </row>
    <row r="22" spans="2:28" ht="21.95" customHeight="1" x14ac:dyDescent="0.4">
      <c r="B22" s="36" t="s">
        <v>26</v>
      </c>
      <c r="C22" s="136"/>
      <c r="D22" s="99">
        <v>3545098</v>
      </c>
      <c r="E22" s="99"/>
      <c r="F22" s="99">
        <v>362989</v>
      </c>
      <c r="G22" s="99">
        <v>0</v>
      </c>
      <c r="H22" s="99">
        <v>260733</v>
      </c>
      <c r="I22" s="99">
        <v>0</v>
      </c>
      <c r="J22" s="99">
        <v>288301</v>
      </c>
      <c r="K22" s="99">
        <v>0</v>
      </c>
      <c r="L22" s="99">
        <v>266452</v>
      </c>
      <c r="M22" s="99">
        <v>0</v>
      </c>
      <c r="N22" s="99">
        <v>248703</v>
      </c>
      <c r="O22" s="99">
        <v>0</v>
      </c>
      <c r="P22" s="99">
        <v>255856</v>
      </c>
      <c r="Q22" s="99">
        <v>0</v>
      </c>
      <c r="R22" s="99">
        <v>329019</v>
      </c>
      <c r="S22" s="99">
        <v>0</v>
      </c>
      <c r="T22" s="99">
        <v>281259</v>
      </c>
      <c r="U22" s="99">
        <v>0</v>
      </c>
      <c r="V22" s="99">
        <v>291536</v>
      </c>
      <c r="W22" s="99">
        <v>0</v>
      </c>
      <c r="X22" s="99">
        <v>303350</v>
      </c>
      <c r="Y22" s="99">
        <v>0</v>
      </c>
      <c r="Z22" s="99">
        <v>297863</v>
      </c>
      <c r="AA22" s="99">
        <v>0</v>
      </c>
      <c r="AB22" s="99">
        <v>359037</v>
      </c>
    </row>
    <row r="23" spans="2:28" ht="21.95" customHeight="1" x14ac:dyDescent="0.4">
      <c r="B23" s="36" t="s">
        <v>27</v>
      </c>
      <c r="C23" s="136"/>
      <c r="D23" s="99">
        <v>960303</v>
      </c>
      <c r="E23" s="99"/>
      <c r="F23" s="99">
        <v>91231</v>
      </c>
      <c r="G23" s="99">
        <v>0</v>
      </c>
      <c r="H23" s="99">
        <v>68615</v>
      </c>
      <c r="I23" s="99">
        <v>0</v>
      </c>
      <c r="J23" s="99">
        <v>71254</v>
      </c>
      <c r="K23" s="99">
        <v>0</v>
      </c>
      <c r="L23" s="99">
        <v>74376</v>
      </c>
      <c r="M23" s="99">
        <v>0</v>
      </c>
      <c r="N23" s="99">
        <v>78249</v>
      </c>
      <c r="O23" s="99">
        <v>0</v>
      </c>
      <c r="P23" s="99">
        <v>81648</v>
      </c>
      <c r="Q23" s="99">
        <v>0</v>
      </c>
      <c r="R23" s="99">
        <v>98577</v>
      </c>
      <c r="S23" s="99">
        <v>0</v>
      </c>
      <c r="T23" s="99">
        <v>78617</v>
      </c>
      <c r="U23" s="99">
        <v>0</v>
      </c>
      <c r="V23" s="99">
        <v>72136</v>
      </c>
      <c r="W23" s="99">
        <v>0</v>
      </c>
      <c r="X23" s="99">
        <v>77051</v>
      </c>
      <c r="Y23" s="99">
        <v>0</v>
      </c>
      <c r="Z23" s="99">
        <v>80671</v>
      </c>
      <c r="AA23" s="99">
        <v>0</v>
      </c>
      <c r="AB23" s="99">
        <v>87878</v>
      </c>
    </row>
    <row r="24" spans="2:28" ht="21.95" customHeight="1" x14ac:dyDescent="0.4">
      <c r="B24" s="36" t="s">
        <v>28</v>
      </c>
      <c r="C24" s="136"/>
      <c r="D24" s="99">
        <v>736820</v>
      </c>
      <c r="E24" s="99"/>
      <c r="F24" s="99">
        <v>94359</v>
      </c>
      <c r="G24" s="99">
        <v>0</v>
      </c>
      <c r="H24" s="99">
        <v>57914</v>
      </c>
      <c r="I24" s="99">
        <v>0</v>
      </c>
      <c r="J24" s="99">
        <v>64155</v>
      </c>
      <c r="K24" s="99">
        <v>0</v>
      </c>
      <c r="L24" s="99">
        <v>53962</v>
      </c>
      <c r="M24" s="99">
        <v>0</v>
      </c>
      <c r="N24" s="99">
        <v>51056</v>
      </c>
      <c r="O24" s="99">
        <v>0</v>
      </c>
      <c r="P24" s="99">
        <v>55630</v>
      </c>
      <c r="Q24" s="99">
        <v>0</v>
      </c>
      <c r="R24" s="99">
        <v>61945</v>
      </c>
      <c r="S24" s="99">
        <v>0</v>
      </c>
      <c r="T24" s="99">
        <v>50670</v>
      </c>
      <c r="U24" s="99">
        <v>0</v>
      </c>
      <c r="V24" s="99">
        <v>51334</v>
      </c>
      <c r="W24" s="99">
        <v>0</v>
      </c>
      <c r="X24" s="99">
        <v>56664</v>
      </c>
      <c r="Y24" s="99">
        <v>0</v>
      </c>
      <c r="Z24" s="99">
        <v>59429</v>
      </c>
      <c r="AA24" s="99">
        <v>0</v>
      </c>
      <c r="AB24" s="99">
        <v>79702</v>
      </c>
    </row>
    <row r="25" spans="2:28" ht="21.95" customHeight="1" x14ac:dyDescent="0.4">
      <c r="B25" s="36" t="s">
        <v>29</v>
      </c>
      <c r="C25" s="136"/>
      <c r="D25" s="99">
        <v>4461782</v>
      </c>
      <c r="E25" s="99"/>
      <c r="F25" s="99">
        <v>426988</v>
      </c>
      <c r="G25" s="99">
        <v>0</v>
      </c>
      <c r="H25" s="99">
        <v>357648</v>
      </c>
      <c r="I25" s="99">
        <v>0</v>
      </c>
      <c r="J25" s="99">
        <v>372245</v>
      </c>
      <c r="K25" s="99">
        <v>0</v>
      </c>
      <c r="L25" s="99">
        <v>338329</v>
      </c>
      <c r="M25" s="99">
        <v>0</v>
      </c>
      <c r="N25" s="99">
        <v>341102</v>
      </c>
      <c r="O25" s="99">
        <v>0</v>
      </c>
      <c r="P25" s="99">
        <v>338910</v>
      </c>
      <c r="Q25" s="99">
        <v>0</v>
      </c>
      <c r="R25" s="99">
        <v>395750</v>
      </c>
      <c r="S25" s="99">
        <v>0</v>
      </c>
      <c r="T25" s="99">
        <v>359802</v>
      </c>
      <c r="U25" s="99">
        <v>0</v>
      </c>
      <c r="V25" s="99">
        <v>365210</v>
      </c>
      <c r="W25" s="99">
        <v>0</v>
      </c>
      <c r="X25" s="99">
        <v>388790</v>
      </c>
      <c r="Y25" s="99">
        <v>0</v>
      </c>
      <c r="Z25" s="99">
        <v>356866</v>
      </c>
      <c r="AA25" s="99">
        <v>0</v>
      </c>
      <c r="AB25" s="99">
        <v>420142</v>
      </c>
    </row>
    <row r="26" spans="2:28" ht="21.95" customHeight="1" x14ac:dyDescent="0.4">
      <c r="B26" s="36" t="s">
        <v>30</v>
      </c>
      <c r="C26" s="136"/>
      <c r="D26" s="99">
        <v>586066</v>
      </c>
      <c r="E26" s="99"/>
      <c r="F26" s="99">
        <v>58476</v>
      </c>
      <c r="G26" s="99">
        <v>0</v>
      </c>
      <c r="H26" s="99">
        <v>42682</v>
      </c>
      <c r="I26" s="99">
        <v>0</v>
      </c>
      <c r="J26" s="99">
        <v>44095</v>
      </c>
      <c r="K26" s="99">
        <v>0</v>
      </c>
      <c r="L26" s="99">
        <v>47060</v>
      </c>
      <c r="M26" s="99">
        <v>0</v>
      </c>
      <c r="N26" s="99">
        <v>45810</v>
      </c>
      <c r="O26" s="99">
        <v>0</v>
      </c>
      <c r="P26" s="99">
        <v>46244</v>
      </c>
      <c r="Q26" s="99">
        <v>0</v>
      </c>
      <c r="R26" s="99">
        <v>57114</v>
      </c>
      <c r="S26" s="99">
        <v>0</v>
      </c>
      <c r="T26" s="99">
        <v>48755</v>
      </c>
      <c r="U26" s="99">
        <v>0</v>
      </c>
      <c r="V26" s="99">
        <v>45130</v>
      </c>
      <c r="W26" s="99">
        <v>0</v>
      </c>
      <c r="X26" s="99">
        <v>47119</v>
      </c>
      <c r="Y26" s="99">
        <v>0</v>
      </c>
      <c r="Z26" s="99">
        <v>46469</v>
      </c>
      <c r="AA26" s="99">
        <v>0</v>
      </c>
      <c r="AB26" s="99">
        <v>57112</v>
      </c>
    </row>
    <row r="27" spans="2:28" ht="21.95" customHeight="1" x14ac:dyDescent="0.4">
      <c r="B27" s="36" t="s">
        <v>31</v>
      </c>
      <c r="C27" s="136"/>
      <c r="D27" s="99">
        <v>1108631</v>
      </c>
      <c r="E27" s="99"/>
      <c r="F27" s="99">
        <v>128377</v>
      </c>
      <c r="G27" s="99">
        <v>0</v>
      </c>
      <c r="H27" s="99">
        <v>85249</v>
      </c>
      <c r="I27" s="99">
        <v>0</v>
      </c>
      <c r="J27" s="99">
        <v>90148</v>
      </c>
      <c r="K27" s="99">
        <v>0</v>
      </c>
      <c r="L27" s="99">
        <v>79455</v>
      </c>
      <c r="M27" s="99">
        <v>0</v>
      </c>
      <c r="N27" s="99">
        <v>75842</v>
      </c>
      <c r="O27" s="99">
        <v>0</v>
      </c>
      <c r="P27" s="99">
        <v>75483</v>
      </c>
      <c r="Q27" s="99">
        <v>0</v>
      </c>
      <c r="R27" s="99">
        <v>104418</v>
      </c>
      <c r="S27" s="99">
        <v>0</v>
      </c>
      <c r="T27" s="99">
        <v>81209</v>
      </c>
      <c r="U27" s="99">
        <v>0</v>
      </c>
      <c r="V27" s="99">
        <v>82305</v>
      </c>
      <c r="W27" s="99">
        <v>0</v>
      </c>
      <c r="X27" s="99">
        <v>92033</v>
      </c>
      <c r="Y27" s="99">
        <v>0</v>
      </c>
      <c r="Z27" s="99">
        <v>91459</v>
      </c>
      <c r="AA27" s="99">
        <v>0</v>
      </c>
      <c r="AB27" s="99">
        <v>122653</v>
      </c>
    </row>
    <row r="28" spans="2:28" ht="21.95" customHeight="1" x14ac:dyDescent="0.4">
      <c r="B28" s="36" t="s">
        <v>32</v>
      </c>
      <c r="C28" s="136"/>
      <c r="D28" s="99">
        <v>555802</v>
      </c>
      <c r="E28" s="99"/>
      <c r="F28" s="99">
        <v>59530</v>
      </c>
      <c r="G28" s="99">
        <v>0</v>
      </c>
      <c r="H28" s="99">
        <v>42761</v>
      </c>
      <c r="I28" s="99">
        <v>0</v>
      </c>
      <c r="J28" s="99">
        <v>44572</v>
      </c>
      <c r="K28" s="99">
        <v>0</v>
      </c>
      <c r="L28" s="99">
        <v>41276</v>
      </c>
      <c r="M28" s="99">
        <v>0</v>
      </c>
      <c r="N28" s="99">
        <v>40661</v>
      </c>
      <c r="O28" s="99">
        <v>0</v>
      </c>
      <c r="P28" s="99">
        <v>41631</v>
      </c>
      <c r="Q28" s="99">
        <v>0</v>
      </c>
      <c r="R28" s="99">
        <v>50517</v>
      </c>
      <c r="S28" s="99">
        <v>0</v>
      </c>
      <c r="T28" s="99">
        <v>39143</v>
      </c>
      <c r="U28" s="99">
        <v>0</v>
      </c>
      <c r="V28" s="99">
        <v>40352</v>
      </c>
      <c r="W28" s="99">
        <v>0</v>
      </c>
      <c r="X28" s="99">
        <v>43662</v>
      </c>
      <c r="Y28" s="99">
        <v>0</v>
      </c>
      <c r="Z28" s="99">
        <v>49932</v>
      </c>
      <c r="AA28" s="99">
        <v>0</v>
      </c>
      <c r="AB28" s="99">
        <v>61765</v>
      </c>
    </row>
    <row r="29" spans="2:28" ht="21.95" customHeight="1" x14ac:dyDescent="0.4">
      <c r="B29" s="72" t="s">
        <v>197</v>
      </c>
      <c r="C29" s="136"/>
      <c r="D29" s="98">
        <v>48741933</v>
      </c>
      <c r="E29" s="99"/>
      <c r="F29" s="98">
        <v>4452905</v>
      </c>
      <c r="G29" s="99"/>
      <c r="H29" s="98">
        <v>3773093</v>
      </c>
      <c r="I29" s="99"/>
      <c r="J29" s="98">
        <v>3974815</v>
      </c>
      <c r="K29" s="99"/>
      <c r="L29" s="98">
        <v>3861708</v>
      </c>
      <c r="M29" s="99"/>
      <c r="N29" s="98">
        <v>3725261</v>
      </c>
      <c r="O29" s="99"/>
      <c r="P29" s="98">
        <v>3575942</v>
      </c>
      <c r="Q29" s="99"/>
      <c r="R29" s="98">
        <v>4312363</v>
      </c>
      <c r="S29" s="99"/>
      <c r="T29" s="98">
        <v>4093020</v>
      </c>
      <c r="U29" s="99"/>
      <c r="V29" s="98">
        <v>4032656</v>
      </c>
      <c r="W29" s="99"/>
      <c r="X29" s="98">
        <v>4327769</v>
      </c>
      <c r="Y29" s="99"/>
      <c r="Z29" s="98">
        <v>4167734</v>
      </c>
      <c r="AA29" s="99"/>
      <c r="AB29" s="98">
        <v>4444667</v>
      </c>
    </row>
    <row r="30" spans="2:28" ht="21.95" customHeight="1" x14ac:dyDescent="0.4">
      <c r="B30" s="36" t="s">
        <v>34</v>
      </c>
      <c r="C30" s="136"/>
      <c r="D30" s="99">
        <v>1637389</v>
      </c>
      <c r="E30" s="99"/>
      <c r="F30" s="99">
        <v>145310</v>
      </c>
      <c r="G30" s="99">
        <v>0</v>
      </c>
      <c r="H30" s="99">
        <v>122275</v>
      </c>
      <c r="I30" s="99">
        <v>0</v>
      </c>
      <c r="J30" s="99">
        <v>130301</v>
      </c>
      <c r="K30" s="99">
        <v>0</v>
      </c>
      <c r="L30" s="99">
        <v>129390</v>
      </c>
      <c r="M30" s="99">
        <v>0</v>
      </c>
      <c r="N30" s="99">
        <v>130109</v>
      </c>
      <c r="O30" s="99">
        <v>0</v>
      </c>
      <c r="P30" s="99">
        <v>121383</v>
      </c>
      <c r="Q30" s="99">
        <v>0</v>
      </c>
      <c r="R30" s="99">
        <v>150065</v>
      </c>
      <c r="S30" s="99">
        <v>0</v>
      </c>
      <c r="T30" s="99">
        <v>139224</v>
      </c>
      <c r="U30" s="99">
        <v>0</v>
      </c>
      <c r="V30" s="99">
        <v>138453</v>
      </c>
      <c r="W30" s="99">
        <v>0</v>
      </c>
      <c r="X30" s="99">
        <v>144199</v>
      </c>
      <c r="Y30" s="99">
        <v>0</v>
      </c>
      <c r="Z30" s="99">
        <v>131646</v>
      </c>
      <c r="AA30" s="99">
        <v>0</v>
      </c>
      <c r="AB30" s="99">
        <v>155034</v>
      </c>
    </row>
    <row r="31" spans="2:28" ht="21.95" customHeight="1" x14ac:dyDescent="0.4">
      <c r="B31" s="36" t="s">
        <v>35</v>
      </c>
      <c r="C31" s="136"/>
      <c r="D31" s="99">
        <v>6155860</v>
      </c>
      <c r="E31" s="99"/>
      <c r="F31" s="99">
        <v>536180</v>
      </c>
      <c r="G31" s="99">
        <v>0</v>
      </c>
      <c r="H31" s="99">
        <v>468329</v>
      </c>
      <c r="I31" s="99">
        <v>0</v>
      </c>
      <c r="J31" s="99">
        <v>484917</v>
      </c>
      <c r="K31" s="99">
        <v>0</v>
      </c>
      <c r="L31" s="99">
        <v>482096</v>
      </c>
      <c r="M31" s="99">
        <v>0</v>
      </c>
      <c r="N31" s="99">
        <v>494632</v>
      </c>
      <c r="O31" s="99">
        <v>0</v>
      </c>
      <c r="P31" s="99">
        <v>489890</v>
      </c>
      <c r="Q31" s="99">
        <v>0</v>
      </c>
      <c r="R31" s="99">
        <v>562958</v>
      </c>
      <c r="S31" s="99">
        <v>0</v>
      </c>
      <c r="T31" s="99">
        <v>534423</v>
      </c>
      <c r="U31" s="99">
        <v>0</v>
      </c>
      <c r="V31" s="99">
        <v>510588</v>
      </c>
      <c r="W31" s="99">
        <v>0</v>
      </c>
      <c r="X31" s="99">
        <v>546461</v>
      </c>
      <c r="Y31" s="99">
        <v>0</v>
      </c>
      <c r="Z31" s="99">
        <v>510834</v>
      </c>
      <c r="AA31" s="99">
        <v>0</v>
      </c>
      <c r="AB31" s="99">
        <v>534552</v>
      </c>
    </row>
    <row r="32" spans="2:28" ht="21.95" customHeight="1" x14ac:dyDescent="0.4">
      <c r="B32" s="36" t="s">
        <v>36</v>
      </c>
      <c r="C32" s="136"/>
      <c r="D32" s="99">
        <v>9374173</v>
      </c>
      <c r="E32" s="99"/>
      <c r="F32" s="99">
        <v>864511</v>
      </c>
      <c r="G32" s="99">
        <v>0</v>
      </c>
      <c r="H32" s="99">
        <v>731854</v>
      </c>
      <c r="I32" s="99">
        <v>0</v>
      </c>
      <c r="J32" s="99">
        <v>760048</v>
      </c>
      <c r="K32" s="99">
        <v>0</v>
      </c>
      <c r="L32" s="99">
        <v>711110</v>
      </c>
      <c r="M32" s="99">
        <v>0</v>
      </c>
      <c r="N32" s="99">
        <v>686191</v>
      </c>
      <c r="O32" s="99">
        <v>0</v>
      </c>
      <c r="P32" s="99">
        <v>674704</v>
      </c>
      <c r="Q32" s="99">
        <v>0</v>
      </c>
      <c r="R32" s="99">
        <v>821279</v>
      </c>
      <c r="S32" s="99">
        <v>0</v>
      </c>
      <c r="T32" s="99">
        <v>766569</v>
      </c>
      <c r="U32" s="99">
        <v>0</v>
      </c>
      <c r="V32" s="99">
        <v>765169</v>
      </c>
      <c r="W32" s="99">
        <v>0</v>
      </c>
      <c r="X32" s="99">
        <v>844302</v>
      </c>
      <c r="Y32" s="99">
        <v>0</v>
      </c>
      <c r="Z32" s="99">
        <v>815222</v>
      </c>
      <c r="AA32" s="99">
        <v>0</v>
      </c>
      <c r="AB32" s="99">
        <v>933214</v>
      </c>
    </row>
    <row r="33" spans="2:29" ht="21.95" customHeight="1" x14ac:dyDescent="0.4">
      <c r="B33" s="36" t="s">
        <v>37</v>
      </c>
      <c r="C33" s="136"/>
      <c r="D33" s="99">
        <v>31574511</v>
      </c>
      <c r="E33" s="99"/>
      <c r="F33" s="99">
        <v>2906904</v>
      </c>
      <c r="G33" s="99">
        <v>0</v>
      </c>
      <c r="H33" s="99">
        <v>2450635</v>
      </c>
      <c r="I33" s="99">
        <v>0</v>
      </c>
      <c r="J33" s="99">
        <v>2599549</v>
      </c>
      <c r="K33" s="99">
        <v>0</v>
      </c>
      <c r="L33" s="99">
        <v>2539112</v>
      </c>
      <c r="M33" s="99">
        <v>0</v>
      </c>
      <c r="N33" s="99">
        <v>2414329</v>
      </c>
      <c r="O33" s="99">
        <v>0</v>
      </c>
      <c r="P33" s="99">
        <v>2289965</v>
      </c>
      <c r="Q33" s="99">
        <v>0</v>
      </c>
      <c r="R33" s="99">
        <v>2778061</v>
      </c>
      <c r="S33" s="99">
        <v>0</v>
      </c>
      <c r="T33" s="99">
        <v>2652804</v>
      </c>
      <c r="U33" s="99">
        <v>0</v>
      </c>
      <c r="V33" s="99">
        <v>2618446</v>
      </c>
      <c r="W33" s="99">
        <v>0</v>
      </c>
      <c r="X33" s="99">
        <v>2792807</v>
      </c>
      <c r="Y33" s="99">
        <v>0</v>
      </c>
      <c r="Z33" s="99">
        <v>2710032</v>
      </c>
      <c r="AA33" s="99">
        <v>0</v>
      </c>
      <c r="AB33" s="99">
        <v>2821867</v>
      </c>
    </row>
    <row r="34" spans="2:29" ht="21.95" customHeight="1" x14ac:dyDescent="0.4">
      <c r="B34" s="72" t="s">
        <v>198</v>
      </c>
      <c r="C34" s="136"/>
      <c r="D34" s="98">
        <v>12781011</v>
      </c>
      <c r="E34" s="99"/>
      <c r="F34" s="98">
        <v>1102061</v>
      </c>
      <c r="G34" s="99"/>
      <c r="H34" s="98">
        <v>1043120</v>
      </c>
      <c r="I34" s="99"/>
      <c r="J34" s="98">
        <v>1049305</v>
      </c>
      <c r="K34" s="99"/>
      <c r="L34" s="98">
        <v>996369</v>
      </c>
      <c r="M34" s="99"/>
      <c r="N34" s="98">
        <v>959423</v>
      </c>
      <c r="O34" s="99"/>
      <c r="P34" s="98">
        <v>935381</v>
      </c>
      <c r="Q34" s="99"/>
      <c r="R34" s="98">
        <v>1096200</v>
      </c>
      <c r="S34" s="99"/>
      <c r="T34" s="98">
        <v>1075044</v>
      </c>
      <c r="U34" s="99"/>
      <c r="V34" s="98">
        <v>1062082</v>
      </c>
      <c r="W34" s="99"/>
      <c r="X34" s="98">
        <v>1141689</v>
      </c>
      <c r="Y34" s="99"/>
      <c r="Z34" s="98">
        <v>1115700</v>
      </c>
      <c r="AA34" s="99"/>
      <c r="AB34" s="98">
        <v>1204637</v>
      </c>
    </row>
    <row r="35" spans="2:29" ht="21.95" customHeight="1" x14ac:dyDescent="0.4">
      <c r="B35" s="36" t="s">
        <v>39</v>
      </c>
      <c r="C35" s="136"/>
      <c r="D35" s="99">
        <v>5319567</v>
      </c>
      <c r="E35" s="99"/>
      <c r="F35" s="99">
        <v>451222</v>
      </c>
      <c r="G35" s="99">
        <v>0</v>
      </c>
      <c r="H35" s="99">
        <v>442147</v>
      </c>
      <c r="I35" s="99">
        <v>0</v>
      </c>
      <c r="J35" s="99">
        <v>450008</v>
      </c>
      <c r="K35" s="99">
        <v>0</v>
      </c>
      <c r="L35" s="99">
        <v>418657</v>
      </c>
      <c r="M35" s="99">
        <v>0</v>
      </c>
      <c r="N35" s="99">
        <v>403212</v>
      </c>
      <c r="O35" s="99">
        <v>0</v>
      </c>
      <c r="P35" s="99">
        <v>385692</v>
      </c>
      <c r="Q35" s="99">
        <v>0</v>
      </c>
      <c r="R35" s="99">
        <v>468393</v>
      </c>
      <c r="S35" s="99">
        <v>0</v>
      </c>
      <c r="T35" s="99">
        <v>443662</v>
      </c>
      <c r="U35" s="99">
        <v>0</v>
      </c>
      <c r="V35" s="99">
        <v>443667</v>
      </c>
      <c r="W35" s="99">
        <v>0</v>
      </c>
      <c r="X35" s="99">
        <v>472647</v>
      </c>
      <c r="Y35" s="99">
        <v>0</v>
      </c>
      <c r="Z35" s="99">
        <v>458961</v>
      </c>
      <c r="AA35" s="99">
        <v>0</v>
      </c>
      <c r="AB35" s="99">
        <v>481299</v>
      </c>
    </row>
    <row r="36" spans="2:29" ht="21.95" customHeight="1" x14ac:dyDescent="0.4">
      <c r="B36" s="36" t="s">
        <v>40</v>
      </c>
      <c r="C36" s="136"/>
      <c r="D36" s="99">
        <v>4126427</v>
      </c>
      <c r="E36" s="99"/>
      <c r="F36" s="99">
        <v>329401</v>
      </c>
      <c r="G36" s="99">
        <v>0</v>
      </c>
      <c r="H36" s="99">
        <v>333661</v>
      </c>
      <c r="I36" s="99">
        <v>0</v>
      </c>
      <c r="J36" s="99">
        <v>323786</v>
      </c>
      <c r="K36" s="99">
        <v>0</v>
      </c>
      <c r="L36" s="99">
        <v>313241</v>
      </c>
      <c r="M36" s="99">
        <v>0</v>
      </c>
      <c r="N36" s="99">
        <v>316369</v>
      </c>
      <c r="O36" s="99">
        <v>0</v>
      </c>
      <c r="P36" s="99">
        <v>319210</v>
      </c>
      <c r="Q36" s="99">
        <v>0</v>
      </c>
      <c r="R36" s="99">
        <v>348662</v>
      </c>
      <c r="S36" s="99">
        <v>0</v>
      </c>
      <c r="T36" s="99">
        <v>363382</v>
      </c>
      <c r="U36" s="99">
        <v>0</v>
      </c>
      <c r="V36" s="99">
        <v>345855</v>
      </c>
      <c r="W36" s="99">
        <v>0</v>
      </c>
      <c r="X36" s="99">
        <v>367705</v>
      </c>
      <c r="Y36" s="99">
        <v>0</v>
      </c>
      <c r="Z36" s="99">
        <v>368510</v>
      </c>
      <c r="AA36" s="99">
        <v>0</v>
      </c>
      <c r="AB36" s="99">
        <v>396645</v>
      </c>
    </row>
    <row r="37" spans="2:29" ht="21.95" customHeight="1" x14ac:dyDescent="0.4">
      <c r="B37" s="36" t="s">
        <v>41</v>
      </c>
      <c r="C37" s="136"/>
      <c r="D37" s="99">
        <v>3335017</v>
      </c>
      <c r="E37" s="99"/>
      <c r="F37" s="99">
        <v>321438</v>
      </c>
      <c r="G37" s="99">
        <v>0</v>
      </c>
      <c r="H37" s="99">
        <v>267312</v>
      </c>
      <c r="I37" s="99">
        <v>0</v>
      </c>
      <c r="J37" s="99">
        <v>275511</v>
      </c>
      <c r="K37" s="99">
        <v>0</v>
      </c>
      <c r="L37" s="99">
        <v>264471</v>
      </c>
      <c r="M37" s="99">
        <v>0</v>
      </c>
      <c r="N37" s="99">
        <v>239842</v>
      </c>
      <c r="O37" s="99">
        <v>0</v>
      </c>
      <c r="P37" s="99">
        <v>230479</v>
      </c>
      <c r="Q37" s="99">
        <v>0</v>
      </c>
      <c r="R37" s="99">
        <v>279145</v>
      </c>
      <c r="S37" s="99">
        <v>0</v>
      </c>
      <c r="T37" s="99">
        <v>268000</v>
      </c>
      <c r="U37" s="99">
        <v>0</v>
      </c>
      <c r="V37" s="99">
        <v>272560</v>
      </c>
      <c r="W37" s="99">
        <v>0</v>
      </c>
      <c r="X37" s="99">
        <v>301337</v>
      </c>
      <c r="Y37" s="99">
        <v>0</v>
      </c>
      <c r="Z37" s="99">
        <v>288229</v>
      </c>
      <c r="AA37" s="99">
        <v>0</v>
      </c>
      <c r="AB37" s="99">
        <v>326693</v>
      </c>
    </row>
    <row r="38" spans="2:29" ht="21.95" customHeight="1" x14ac:dyDescent="0.4">
      <c r="B38" s="72" t="s">
        <v>199</v>
      </c>
      <c r="C38" s="136"/>
      <c r="D38" s="98">
        <v>12164300</v>
      </c>
      <c r="E38" s="99"/>
      <c r="F38" s="98">
        <v>1171562</v>
      </c>
      <c r="G38" s="99"/>
      <c r="H38" s="98">
        <v>950220</v>
      </c>
      <c r="I38" s="99"/>
      <c r="J38" s="98">
        <v>1003781</v>
      </c>
      <c r="K38" s="99"/>
      <c r="L38" s="98">
        <v>958610</v>
      </c>
      <c r="M38" s="99"/>
      <c r="N38" s="98">
        <v>955287</v>
      </c>
      <c r="O38" s="99"/>
      <c r="P38" s="98">
        <v>910791</v>
      </c>
      <c r="Q38" s="99"/>
      <c r="R38" s="98">
        <v>1106519</v>
      </c>
      <c r="S38" s="99"/>
      <c r="T38" s="98">
        <v>991075</v>
      </c>
      <c r="U38" s="99"/>
      <c r="V38" s="98">
        <v>977197</v>
      </c>
      <c r="W38" s="99"/>
      <c r="X38" s="98">
        <v>1057993</v>
      </c>
      <c r="Y38" s="99"/>
      <c r="Z38" s="98">
        <v>1027633</v>
      </c>
      <c r="AA38" s="99"/>
      <c r="AB38" s="98">
        <v>1053632</v>
      </c>
    </row>
    <row r="39" spans="2:29" ht="21.95" customHeight="1" x14ac:dyDescent="0.4">
      <c r="B39" s="36" t="s">
        <v>43</v>
      </c>
      <c r="C39" s="136"/>
      <c r="D39" s="99">
        <v>8105364</v>
      </c>
      <c r="E39" s="99"/>
      <c r="F39" s="99">
        <v>777160</v>
      </c>
      <c r="G39" s="99">
        <v>0</v>
      </c>
      <c r="H39" s="99">
        <v>639496</v>
      </c>
      <c r="I39" s="99">
        <v>0</v>
      </c>
      <c r="J39" s="99">
        <v>673350</v>
      </c>
      <c r="K39" s="99">
        <v>0</v>
      </c>
      <c r="L39" s="99">
        <v>627066</v>
      </c>
      <c r="M39" s="99">
        <v>0</v>
      </c>
      <c r="N39" s="99">
        <v>626223</v>
      </c>
      <c r="O39" s="99">
        <v>0</v>
      </c>
      <c r="P39" s="99">
        <v>591294</v>
      </c>
      <c r="Q39" s="99">
        <v>0</v>
      </c>
      <c r="R39" s="99">
        <v>734080</v>
      </c>
      <c r="S39" s="99">
        <v>0</v>
      </c>
      <c r="T39" s="99">
        <v>644093</v>
      </c>
      <c r="U39" s="99">
        <v>0</v>
      </c>
      <c r="V39" s="99">
        <v>643421</v>
      </c>
      <c r="W39" s="99">
        <v>0</v>
      </c>
      <c r="X39" s="99">
        <v>716827</v>
      </c>
      <c r="Y39" s="99">
        <v>0</v>
      </c>
      <c r="Z39" s="99">
        <v>709207</v>
      </c>
      <c r="AA39" s="99">
        <v>0</v>
      </c>
      <c r="AB39" s="99">
        <v>723147</v>
      </c>
    </row>
    <row r="40" spans="2:29" ht="21.95" customHeight="1" x14ac:dyDescent="0.4">
      <c r="B40" s="36" t="s">
        <v>44</v>
      </c>
      <c r="C40" s="136"/>
      <c r="D40" s="99">
        <v>1657049</v>
      </c>
      <c r="E40" s="99"/>
      <c r="F40" s="99">
        <v>150770</v>
      </c>
      <c r="G40" s="99">
        <v>0</v>
      </c>
      <c r="H40" s="99">
        <v>120326</v>
      </c>
      <c r="I40" s="99">
        <v>0</v>
      </c>
      <c r="J40" s="99">
        <v>132148</v>
      </c>
      <c r="K40" s="99">
        <v>0</v>
      </c>
      <c r="L40" s="99">
        <v>137608</v>
      </c>
      <c r="M40" s="99">
        <v>0</v>
      </c>
      <c r="N40" s="99">
        <v>133368</v>
      </c>
      <c r="O40" s="99">
        <v>0</v>
      </c>
      <c r="P40" s="99">
        <v>131348</v>
      </c>
      <c r="Q40" s="99">
        <v>0</v>
      </c>
      <c r="R40" s="99">
        <v>159021</v>
      </c>
      <c r="S40" s="99">
        <v>0</v>
      </c>
      <c r="T40" s="99">
        <v>146890</v>
      </c>
      <c r="U40" s="99">
        <v>0</v>
      </c>
      <c r="V40" s="99">
        <v>133724</v>
      </c>
      <c r="W40" s="99">
        <v>0</v>
      </c>
      <c r="X40" s="99">
        <v>139417</v>
      </c>
      <c r="Y40" s="99">
        <v>0</v>
      </c>
      <c r="Z40" s="99">
        <v>133278</v>
      </c>
      <c r="AA40" s="99">
        <v>0</v>
      </c>
      <c r="AB40" s="99">
        <v>139151</v>
      </c>
    </row>
    <row r="41" spans="2:29" ht="21.95" customHeight="1" x14ac:dyDescent="0.4">
      <c r="B41" s="36" t="s">
        <v>45</v>
      </c>
      <c r="C41" s="136"/>
      <c r="D41" s="99">
        <v>1569988</v>
      </c>
      <c r="E41" s="99"/>
      <c r="F41" s="99">
        <v>159915</v>
      </c>
      <c r="G41" s="99">
        <v>0</v>
      </c>
      <c r="H41" s="99">
        <v>122780</v>
      </c>
      <c r="I41" s="99">
        <v>0</v>
      </c>
      <c r="J41" s="99">
        <v>126233</v>
      </c>
      <c r="K41" s="99">
        <v>0</v>
      </c>
      <c r="L41" s="99">
        <v>126542</v>
      </c>
      <c r="M41" s="99">
        <v>0</v>
      </c>
      <c r="N41" s="99">
        <v>131255</v>
      </c>
      <c r="O41" s="99">
        <v>0</v>
      </c>
      <c r="P41" s="99">
        <v>125846</v>
      </c>
      <c r="Q41" s="99">
        <v>0</v>
      </c>
      <c r="R41" s="99">
        <v>141451</v>
      </c>
      <c r="S41" s="99">
        <v>0</v>
      </c>
      <c r="T41" s="99">
        <v>133419</v>
      </c>
      <c r="U41" s="99">
        <v>0</v>
      </c>
      <c r="V41" s="99">
        <v>131085</v>
      </c>
      <c r="W41" s="99">
        <v>0</v>
      </c>
      <c r="X41" s="99">
        <v>129043</v>
      </c>
      <c r="Y41" s="99">
        <v>0</v>
      </c>
      <c r="Z41" s="99">
        <v>119433</v>
      </c>
      <c r="AA41" s="99">
        <v>0</v>
      </c>
      <c r="AB41" s="99">
        <v>122986</v>
      </c>
    </row>
    <row r="42" spans="2:29" ht="21.95" customHeight="1" x14ac:dyDescent="0.4">
      <c r="B42" s="36" t="s">
        <v>46</v>
      </c>
      <c r="C42" s="136"/>
      <c r="D42" s="99">
        <v>831899</v>
      </c>
      <c r="E42" s="99"/>
      <c r="F42" s="99">
        <v>83717</v>
      </c>
      <c r="G42" s="99">
        <v>0</v>
      </c>
      <c r="H42" s="99">
        <v>67618</v>
      </c>
      <c r="I42" s="99">
        <v>0</v>
      </c>
      <c r="J42" s="99">
        <v>72050</v>
      </c>
      <c r="K42" s="99">
        <v>0</v>
      </c>
      <c r="L42" s="99">
        <v>67394</v>
      </c>
      <c r="M42" s="99">
        <v>0</v>
      </c>
      <c r="N42" s="99">
        <v>64441</v>
      </c>
      <c r="O42" s="99">
        <v>0</v>
      </c>
      <c r="P42" s="99">
        <v>62303</v>
      </c>
      <c r="Q42" s="99">
        <v>0</v>
      </c>
      <c r="R42" s="99">
        <v>71967</v>
      </c>
      <c r="S42" s="99">
        <v>0</v>
      </c>
      <c r="T42" s="99">
        <v>66673</v>
      </c>
      <c r="U42" s="99">
        <v>0</v>
      </c>
      <c r="V42" s="99">
        <v>68967</v>
      </c>
      <c r="W42" s="99">
        <v>0</v>
      </c>
      <c r="X42" s="99">
        <v>72706</v>
      </c>
      <c r="Y42" s="99">
        <v>0</v>
      </c>
      <c r="Z42" s="99">
        <v>65715</v>
      </c>
      <c r="AA42" s="99">
        <v>0</v>
      </c>
      <c r="AB42" s="99">
        <v>68348</v>
      </c>
    </row>
    <row r="43" spans="2:29" ht="3.95" customHeight="1" x14ac:dyDescent="0.4">
      <c r="B43" s="187"/>
      <c r="C43" s="187"/>
      <c r="D43" s="187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187"/>
      <c r="Z43" s="187"/>
      <c r="AA43" s="187"/>
      <c r="AB43" s="187"/>
    </row>
    <row r="44" spans="2:29" ht="3.95" customHeight="1" x14ac:dyDescent="0.4">
      <c r="B44" s="195"/>
      <c r="C44" s="195"/>
      <c r="D44" s="195"/>
      <c r="E44" s="195"/>
      <c r="F44" s="195"/>
      <c r="G44" s="195"/>
      <c r="H44" s="195"/>
      <c r="I44" s="195"/>
      <c r="J44" s="195"/>
      <c r="K44" s="195"/>
      <c r="L44" s="195"/>
      <c r="M44" s="195"/>
      <c r="N44" s="195"/>
      <c r="O44" s="195"/>
      <c r="P44" s="195"/>
      <c r="Q44" s="195"/>
      <c r="R44" s="195"/>
      <c r="S44" s="195"/>
      <c r="T44" s="195"/>
      <c r="U44" s="195"/>
      <c r="V44" s="195"/>
      <c r="W44" s="195"/>
      <c r="X44" s="195"/>
      <c r="Y44" s="195"/>
      <c r="Z44" s="195"/>
      <c r="AA44" s="195"/>
      <c r="AB44" s="195"/>
      <c r="AC44" s="195"/>
    </row>
    <row r="45" spans="2:29" s="67" customFormat="1" ht="15.95" customHeight="1" x14ac:dyDescent="0.3">
      <c r="B45" s="17" t="s">
        <v>10</v>
      </c>
      <c r="C45" s="117"/>
      <c r="D45" s="19"/>
      <c r="E45" s="119"/>
      <c r="F45" s="19"/>
      <c r="G45" s="119"/>
      <c r="H45" s="19"/>
      <c r="I45" s="119"/>
      <c r="J45" s="19"/>
      <c r="K45" s="119"/>
      <c r="L45" s="19"/>
      <c r="M45" s="119"/>
      <c r="N45" s="19"/>
      <c r="O45" s="119"/>
      <c r="P45" s="38"/>
      <c r="Q45" s="158"/>
      <c r="R45" s="38"/>
      <c r="S45" s="158"/>
      <c r="T45" s="41"/>
      <c r="U45" s="159"/>
      <c r="V45" s="41"/>
      <c r="W45" s="159"/>
      <c r="X45" s="41"/>
      <c r="Y45" s="159"/>
      <c r="Z45" s="39"/>
      <c r="AA45" s="149"/>
      <c r="AB45" s="41"/>
    </row>
    <row r="46" spans="2:29" s="67" customFormat="1" ht="15.95" customHeight="1" x14ac:dyDescent="0.3">
      <c r="B46" s="17" t="s">
        <v>191</v>
      </c>
      <c r="C46" s="117"/>
      <c r="D46" s="19"/>
      <c r="E46" s="119"/>
      <c r="F46" s="19"/>
      <c r="G46" s="119"/>
      <c r="H46" s="19"/>
      <c r="I46" s="119"/>
      <c r="J46" s="19"/>
      <c r="K46" s="119"/>
      <c r="L46" s="19"/>
      <c r="M46" s="119"/>
      <c r="N46" s="19"/>
      <c r="O46" s="119"/>
      <c r="P46" s="38"/>
      <c r="Q46" s="158"/>
      <c r="R46" s="38"/>
      <c r="S46" s="158"/>
      <c r="T46" s="41"/>
      <c r="U46" s="159"/>
      <c r="V46" s="41"/>
      <c r="W46" s="159"/>
      <c r="X46" s="41"/>
      <c r="Y46" s="159"/>
      <c r="Z46" s="39"/>
      <c r="AA46" s="149"/>
      <c r="AB46" s="41"/>
    </row>
    <row r="47" spans="2:29" s="39" customFormat="1" ht="15.95" customHeight="1" x14ac:dyDescent="0.25">
      <c r="B47" s="20"/>
      <c r="C47" s="118"/>
      <c r="D47" s="20"/>
      <c r="E47" s="118"/>
      <c r="F47" s="20"/>
      <c r="G47" s="118"/>
      <c r="H47" s="20"/>
      <c r="I47" s="118"/>
      <c r="J47" s="20"/>
      <c r="K47" s="118"/>
      <c r="L47" s="20"/>
      <c r="M47" s="118"/>
      <c r="N47" s="20"/>
      <c r="O47" s="118"/>
      <c r="P47" s="20"/>
      <c r="Q47" s="118"/>
      <c r="R47" s="20"/>
      <c r="S47" s="118"/>
      <c r="T47" s="20"/>
      <c r="U47" s="118"/>
      <c r="V47" s="20"/>
      <c r="W47" s="118"/>
      <c r="X47" s="20"/>
      <c r="Y47" s="118"/>
      <c r="Z47" s="20"/>
      <c r="AA47" s="118"/>
      <c r="AB47" s="20"/>
    </row>
    <row r="48" spans="2:29" s="39" customFormat="1" ht="21.95" customHeight="1" x14ac:dyDescent="0.25">
      <c r="B48" s="20"/>
      <c r="C48" s="118"/>
      <c r="D48" s="20"/>
      <c r="E48" s="118"/>
      <c r="F48" s="20"/>
      <c r="G48" s="118"/>
      <c r="H48" s="20"/>
      <c r="I48" s="118"/>
      <c r="J48" s="20"/>
      <c r="K48" s="118"/>
      <c r="L48" s="20"/>
      <c r="M48" s="118"/>
      <c r="N48" s="20"/>
      <c r="O48" s="118"/>
      <c r="P48" s="20"/>
      <c r="Q48" s="118"/>
      <c r="R48" s="20"/>
      <c r="S48" s="118"/>
      <c r="T48" s="20"/>
      <c r="U48" s="118"/>
      <c r="V48" s="20"/>
      <c r="W48" s="118"/>
      <c r="X48" s="20"/>
      <c r="Y48" s="118"/>
      <c r="Z48" s="20"/>
      <c r="AA48" s="118"/>
      <c r="AB48" s="20"/>
    </row>
    <row r="49" spans="2:28" s="39" customFormat="1" ht="21.95" customHeight="1" x14ac:dyDescent="0.25">
      <c r="B49" s="20"/>
      <c r="C49" s="118"/>
      <c r="D49" s="20"/>
      <c r="E49" s="118"/>
      <c r="F49" s="20"/>
      <c r="G49" s="118"/>
      <c r="H49" s="20"/>
      <c r="I49" s="118"/>
      <c r="J49" s="20"/>
      <c r="K49" s="118"/>
      <c r="L49" s="20"/>
      <c r="M49" s="118"/>
      <c r="N49" s="20"/>
      <c r="O49" s="118"/>
      <c r="P49" s="20"/>
      <c r="Q49" s="118"/>
      <c r="R49" s="20"/>
      <c r="S49" s="118"/>
      <c r="T49" s="20"/>
      <c r="U49" s="118"/>
      <c r="V49" s="20"/>
      <c r="W49" s="118"/>
      <c r="X49" s="20"/>
      <c r="Y49" s="118"/>
      <c r="Z49" s="20"/>
      <c r="AA49" s="118"/>
      <c r="AB49" s="20"/>
    </row>
    <row r="50" spans="2:28" ht="21.95" customHeight="1" x14ac:dyDescent="0.4">
      <c r="B50" s="36" t="s">
        <v>213</v>
      </c>
      <c r="C50" s="136"/>
      <c r="D50" s="36"/>
      <c r="E50" s="136"/>
    </row>
    <row r="51" spans="2:28" ht="21.95" customHeight="1" x14ac:dyDescent="0.4">
      <c r="B51" s="185" t="s">
        <v>218</v>
      </c>
      <c r="C51" s="185"/>
      <c r="D51" s="185"/>
      <c r="E51" s="185"/>
      <c r="F51" s="185"/>
      <c r="G51" s="185"/>
      <c r="H51" s="185"/>
      <c r="I51" s="185"/>
      <c r="J51" s="185"/>
      <c r="K51" s="185"/>
      <c r="L51" s="185"/>
      <c r="M51" s="185"/>
      <c r="N51" s="185"/>
      <c r="O51" s="185"/>
      <c r="P51" s="185"/>
      <c r="Q51" s="185"/>
      <c r="R51" s="185"/>
      <c r="S51" s="185"/>
      <c r="T51" s="185"/>
      <c r="U51" s="185"/>
      <c r="V51" s="185"/>
      <c r="W51" s="185"/>
      <c r="X51" s="185"/>
      <c r="Y51" s="185"/>
      <c r="Z51" s="185"/>
      <c r="AA51" s="185"/>
      <c r="AB51" s="185"/>
    </row>
    <row r="52" spans="2:28" ht="3.95" customHeight="1" x14ac:dyDescent="0.4">
      <c r="B52" s="64"/>
      <c r="C52" s="156"/>
      <c r="D52" s="64"/>
      <c r="E52" s="156"/>
      <c r="F52" s="64"/>
      <c r="G52" s="156"/>
      <c r="H52" s="64"/>
      <c r="I52" s="156"/>
      <c r="J52" s="64"/>
      <c r="K52" s="156"/>
      <c r="L52" s="64"/>
      <c r="M52" s="156"/>
      <c r="N52" s="64"/>
      <c r="O52" s="156"/>
      <c r="P52" s="64"/>
      <c r="Q52" s="156"/>
      <c r="R52" s="64"/>
      <c r="S52" s="156"/>
      <c r="T52" s="64"/>
      <c r="U52" s="156"/>
      <c r="V52" s="64"/>
      <c r="W52" s="156"/>
      <c r="X52" s="64"/>
      <c r="Y52" s="156"/>
      <c r="Z52" s="64"/>
      <c r="AA52" s="156"/>
      <c r="AB52" s="64"/>
    </row>
    <row r="53" spans="2:28" ht="3.95" customHeight="1" x14ac:dyDescent="0.4">
      <c r="B53" s="186"/>
      <c r="C53" s="186"/>
      <c r="D53" s="186"/>
      <c r="E53" s="186"/>
      <c r="F53" s="186"/>
      <c r="G53" s="186"/>
      <c r="H53" s="186"/>
      <c r="I53" s="186"/>
      <c r="J53" s="186"/>
      <c r="K53" s="186"/>
      <c r="L53" s="186"/>
      <c r="M53" s="186"/>
      <c r="N53" s="186"/>
      <c r="O53" s="186"/>
      <c r="P53" s="186"/>
      <c r="Q53" s="186"/>
      <c r="R53" s="186"/>
      <c r="S53" s="186"/>
      <c r="T53" s="186"/>
      <c r="U53" s="186"/>
      <c r="V53" s="186"/>
      <c r="W53" s="186"/>
      <c r="X53" s="186"/>
      <c r="Y53" s="186"/>
      <c r="Z53" s="186"/>
      <c r="AA53" s="186"/>
      <c r="AB53" s="186"/>
    </row>
    <row r="54" spans="2:28" ht="21.95" customHeight="1" x14ac:dyDescent="0.4">
      <c r="B54" s="184" t="s">
        <v>13</v>
      </c>
      <c r="C54" s="154"/>
      <c r="D54" s="182" t="s">
        <v>201</v>
      </c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</row>
    <row r="55" spans="2:28" s="150" customFormat="1" ht="3" customHeight="1" x14ac:dyDescent="0.4">
      <c r="B55" s="184"/>
      <c r="C55" s="154"/>
      <c r="D55" s="146"/>
      <c r="E55" s="146"/>
      <c r="F55" s="146"/>
      <c r="G55" s="146"/>
      <c r="H55" s="146"/>
      <c r="I55" s="146"/>
      <c r="J55" s="146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  <c r="W55" s="146"/>
      <c r="X55" s="146"/>
      <c r="Y55" s="146"/>
      <c r="Z55" s="146"/>
      <c r="AA55" s="146"/>
      <c r="AB55" s="146"/>
    </row>
    <row r="56" spans="2:28" ht="21.95" customHeight="1" x14ac:dyDescent="0.4">
      <c r="B56" s="184"/>
      <c r="C56" s="154"/>
      <c r="D56" s="60" t="s">
        <v>6</v>
      </c>
      <c r="E56" s="138"/>
      <c r="F56" s="60" t="s">
        <v>179</v>
      </c>
      <c r="G56" s="138"/>
      <c r="H56" s="60" t="s">
        <v>180</v>
      </c>
      <c r="I56" s="138"/>
      <c r="J56" s="60" t="s">
        <v>181</v>
      </c>
      <c r="K56" s="138"/>
      <c r="L56" s="60" t="s">
        <v>182</v>
      </c>
      <c r="M56" s="138"/>
      <c r="N56" s="60" t="s">
        <v>183</v>
      </c>
      <c r="O56" s="138"/>
      <c r="P56" s="60" t="s">
        <v>184</v>
      </c>
      <c r="Q56" s="138"/>
      <c r="R56" s="60" t="s">
        <v>185</v>
      </c>
      <c r="S56" s="138"/>
      <c r="T56" s="60" t="s">
        <v>186</v>
      </c>
      <c r="U56" s="138"/>
      <c r="V56" s="60" t="s">
        <v>187</v>
      </c>
      <c r="W56" s="138"/>
      <c r="X56" s="60" t="s">
        <v>188</v>
      </c>
      <c r="Y56" s="138"/>
      <c r="Z56" s="60" t="s">
        <v>189</v>
      </c>
      <c r="AA56" s="138"/>
      <c r="AB56" s="60" t="s">
        <v>190</v>
      </c>
    </row>
    <row r="57" spans="2:28" s="150" customFormat="1" ht="3" customHeight="1" x14ac:dyDescent="0.4">
      <c r="B57" s="155"/>
      <c r="C57" s="155"/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39"/>
      <c r="Y57" s="139"/>
      <c r="Z57" s="139"/>
      <c r="AA57" s="139"/>
      <c r="AB57" s="139"/>
    </row>
    <row r="58" spans="2:28" ht="21.95" customHeight="1" x14ac:dyDescent="0.4">
      <c r="B58" s="61" t="s">
        <v>14</v>
      </c>
      <c r="C58" s="139"/>
      <c r="D58" s="92">
        <v>93363793</v>
      </c>
      <c r="E58" s="147"/>
      <c r="F58" s="92">
        <v>8348371</v>
      </c>
      <c r="G58" s="147"/>
      <c r="H58" s="92">
        <v>7364311</v>
      </c>
      <c r="I58" s="147"/>
      <c r="J58" s="92">
        <v>7748249</v>
      </c>
      <c r="K58" s="147"/>
      <c r="L58" s="92">
        <v>7401512</v>
      </c>
      <c r="M58" s="147"/>
      <c r="N58" s="92">
        <v>7157852</v>
      </c>
      <c r="O58" s="147"/>
      <c r="P58" s="92">
        <v>6881981</v>
      </c>
      <c r="Q58" s="147"/>
      <c r="R58" s="92">
        <v>7933974</v>
      </c>
      <c r="S58" s="147"/>
      <c r="T58" s="92">
        <v>7792083</v>
      </c>
      <c r="U58" s="147"/>
      <c r="V58" s="92">
        <v>7724418</v>
      </c>
      <c r="W58" s="147"/>
      <c r="X58" s="92">
        <v>8319168</v>
      </c>
      <c r="Y58" s="147"/>
      <c r="Z58" s="92">
        <v>8085485</v>
      </c>
      <c r="AA58" s="147"/>
      <c r="AB58" s="92">
        <v>8606389</v>
      </c>
    </row>
    <row r="59" spans="2:28" s="150" customFormat="1" ht="3" customHeight="1" x14ac:dyDescent="0.4">
      <c r="B59" s="139"/>
      <c r="C59" s="139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  <c r="Z59" s="147"/>
      <c r="AA59" s="147"/>
      <c r="AB59" s="147"/>
    </row>
    <row r="60" spans="2:28" ht="21.95" customHeight="1" x14ac:dyDescent="0.4">
      <c r="B60" s="72" t="s">
        <v>195</v>
      </c>
      <c r="C60" s="136"/>
      <c r="D60" s="98">
        <v>4916658</v>
      </c>
      <c r="E60" s="99"/>
      <c r="F60" s="98">
        <v>470929</v>
      </c>
      <c r="G60" s="99"/>
      <c r="H60" s="98">
        <v>382315</v>
      </c>
      <c r="I60" s="99"/>
      <c r="J60" s="98">
        <v>380742</v>
      </c>
      <c r="K60" s="99"/>
      <c r="L60" s="98">
        <v>370250</v>
      </c>
      <c r="M60" s="99"/>
      <c r="N60" s="98">
        <v>368206</v>
      </c>
      <c r="O60" s="99"/>
      <c r="P60" s="98">
        <v>372959</v>
      </c>
      <c r="Q60" s="99"/>
      <c r="R60" s="98">
        <v>473169</v>
      </c>
      <c r="S60" s="99"/>
      <c r="T60" s="98">
        <v>417969</v>
      </c>
      <c r="U60" s="99"/>
      <c r="V60" s="98">
        <v>411918</v>
      </c>
      <c r="W60" s="99"/>
      <c r="X60" s="98">
        <v>431212</v>
      </c>
      <c r="Y60" s="99"/>
      <c r="Z60" s="98">
        <v>408817</v>
      </c>
      <c r="AA60" s="99"/>
      <c r="AB60" s="98">
        <v>428172</v>
      </c>
    </row>
    <row r="61" spans="2:28" ht="21.95" customHeight="1" x14ac:dyDescent="0.4">
      <c r="B61" s="36" t="s">
        <v>16</v>
      </c>
      <c r="C61" s="136"/>
      <c r="D61" s="99">
        <v>202180</v>
      </c>
      <c r="E61" s="99"/>
      <c r="F61" s="99">
        <v>20655</v>
      </c>
      <c r="G61" s="99"/>
      <c r="H61" s="99">
        <v>19872</v>
      </c>
      <c r="I61" s="99"/>
      <c r="J61" s="99">
        <v>18222</v>
      </c>
      <c r="K61" s="99"/>
      <c r="L61" s="99">
        <v>15929</v>
      </c>
      <c r="M61" s="99"/>
      <c r="N61" s="99">
        <v>13790</v>
      </c>
      <c r="O61" s="99"/>
      <c r="P61" s="99">
        <v>16280</v>
      </c>
      <c r="Q61" s="99"/>
      <c r="R61" s="99">
        <v>15506</v>
      </c>
      <c r="S61" s="99"/>
      <c r="T61" s="99">
        <v>18181</v>
      </c>
      <c r="U61" s="99"/>
      <c r="V61" s="99">
        <v>15491</v>
      </c>
      <c r="W61" s="99"/>
      <c r="X61" s="99">
        <v>15221</v>
      </c>
      <c r="Y61" s="99"/>
      <c r="Z61" s="99">
        <v>16249</v>
      </c>
      <c r="AA61" s="99"/>
      <c r="AB61" s="99">
        <v>16784</v>
      </c>
    </row>
    <row r="62" spans="2:28" ht="21.95" customHeight="1" x14ac:dyDescent="0.4">
      <c r="B62" s="36" t="s">
        <v>17</v>
      </c>
      <c r="C62" s="136"/>
      <c r="D62" s="99">
        <v>290713</v>
      </c>
      <c r="E62" s="99"/>
      <c r="F62" s="99">
        <v>27677</v>
      </c>
      <c r="G62" s="99"/>
      <c r="H62" s="99">
        <v>23264</v>
      </c>
      <c r="I62" s="99"/>
      <c r="J62" s="99">
        <v>21538</v>
      </c>
      <c r="K62" s="99"/>
      <c r="L62" s="99">
        <v>19043</v>
      </c>
      <c r="M62" s="99"/>
      <c r="N62" s="99">
        <v>19790</v>
      </c>
      <c r="O62" s="99"/>
      <c r="P62" s="99">
        <v>18387</v>
      </c>
      <c r="Q62" s="99"/>
      <c r="R62" s="99">
        <v>29591</v>
      </c>
      <c r="S62" s="99"/>
      <c r="T62" s="99">
        <v>25587</v>
      </c>
      <c r="U62" s="99"/>
      <c r="V62" s="99">
        <v>25208</v>
      </c>
      <c r="W62" s="99"/>
      <c r="X62" s="99">
        <v>26482</v>
      </c>
      <c r="Y62" s="99"/>
      <c r="Z62" s="99">
        <v>28021</v>
      </c>
      <c r="AA62" s="99"/>
      <c r="AB62" s="99">
        <v>26125</v>
      </c>
    </row>
    <row r="63" spans="2:28" ht="21.95" customHeight="1" x14ac:dyDescent="0.4">
      <c r="B63" s="36" t="s">
        <v>18</v>
      </c>
      <c r="C63" s="136"/>
      <c r="D63" s="99">
        <v>1384185</v>
      </c>
      <c r="E63" s="99"/>
      <c r="F63" s="99">
        <v>142849</v>
      </c>
      <c r="G63" s="99"/>
      <c r="H63" s="99">
        <v>111978</v>
      </c>
      <c r="I63" s="99"/>
      <c r="J63" s="99">
        <v>112047</v>
      </c>
      <c r="K63" s="99"/>
      <c r="L63" s="99">
        <v>106399</v>
      </c>
      <c r="M63" s="99"/>
      <c r="N63" s="99">
        <v>107105</v>
      </c>
      <c r="O63" s="99"/>
      <c r="P63" s="99">
        <v>106867</v>
      </c>
      <c r="Q63" s="99"/>
      <c r="R63" s="99">
        <v>128831</v>
      </c>
      <c r="S63" s="99"/>
      <c r="T63" s="99">
        <v>114869</v>
      </c>
      <c r="U63" s="99"/>
      <c r="V63" s="99">
        <v>110204</v>
      </c>
      <c r="W63" s="99"/>
      <c r="X63" s="99">
        <v>119307</v>
      </c>
      <c r="Y63" s="99"/>
      <c r="Z63" s="99">
        <v>108272</v>
      </c>
      <c r="AA63" s="99"/>
      <c r="AB63" s="99">
        <v>115457</v>
      </c>
    </row>
    <row r="64" spans="2:28" ht="21.95" customHeight="1" x14ac:dyDescent="0.4">
      <c r="B64" s="36" t="s">
        <v>19</v>
      </c>
      <c r="C64" s="136"/>
      <c r="D64" s="99">
        <v>2132930</v>
      </c>
      <c r="E64" s="99"/>
      <c r="F64" s="99">
        <v>193118</v>
      </c>
      <c r="G64" s="99"/>
      <c r="H64" s="99">
        <v>152641</v>
      </c>
      <c r="I64" s="99"/>
      <c r="J64" s="99">
        <v>156809</v>
      </c>
      <c r="K64" s="99"/>
      <c r="L64" s="99">
        <v>157303</v>
      </c>
      <c r="M64" s="99"/>
      <c r="N64" s="99">
        <v>153955</v>
      </c>
      <c r="O64" s="99"/>
      <c r="P64" s="99">
        <v>161012</v>
      </c>
      <c r="Q64" s="99"/>
      <c r="R64" s="99">
        <v>213077</v>
      </c>
      <c r="S64" s="99"/>
      <c r="T64" s="99">
        <v>182354</v>
      </c>
      <c r="U64" s="99"/>
      <c r="V64" s="99">
        <v>187278</v>
      </c>
      <c r="W64" s="99"/>
      <c r="X64" s="99">
        <v>192079</v>
      </c>
      <c r="Y64" s="99"/>
      <c r="Z64" s="99">
        <v>185623</v>
      </c>
      <c r="AA64" s="99"/>
      <c r="AB64" s="99">
        <v>197681</v>
      </c>
    </row>
    <row r="65" spans="2:28" ht="21.95" customHeight="1" x14ac:dyDescent="0.4">
      <c r="B65" s="36" t="s">
        <v>20</v>
      </c>
      <c r="C65" s="136"/>
      <c r="D65" s="99">
        <v>454370</v>
      </c>
      <c r="E65" s="99"/>
      <c r="F65" s="99">
        <v>46892</v>
      </c>
      <c r="G65" s="99"/>
      <c r="H65" s="99">
        <v>40567</v>
      </c>
      <c r="I65" s="99"/>
      <c r="J65" s="99">
        <v>37024</v>
      </c>
      <c r="K65" s="99"/>
      <c r="L65" s="99">
        <v>35537</v>
      </c>
      <c r="M65" s="99"/>
      <c r="N65" s="99">
        <v>36030</v>
      </c>
      <c r="O65" s="99"/>
      <c r="P65" s="99">
        <v>34202</v>
      </c>
      <c r="Q65" s="99"/>
      <c r="R65" s="99">
        <v>42127</v>
      </c>
      <c r="S65" s="99"/>
      <c r="T65" s="99">
        <v>38781</v>
      </c>
      <c r="U65" s="99"/>
      <c r="V65" s="99">
        <v>34837</v>
      </c>
      <c r="W65" s="99"/>
      <c r="X65" s="99">
        <v>37821</v>
      </c>
      <c r="Y65" s="99"/>
      <c r="Z65" s="99">
        <v>33634</v>
      </c>
      <c r="AA65" s="99"/>
      <c r="AB65" s="99">
        <v>36918</v>
      </c>
    </row>
    <row r="66" spans="2:28" ht="21.95" customHeight="1" x14ac:dyDescent="0.4">
      <c r="B66" s="36" t="s">
        <v>21</v>
      </c>
      <c r="C66" s="136"/>
      <c r="D66" s="99">
        <v>152170</v>
      </c>
      <c r="E66" s="99"/>
      <c r="F66" s="99">
        <v>14325</v>
      </c>
      <c r="G66" s="99"/>
      <c r="H66" s="99">
        <v>12317</v>
      </c>
      <c r="I66" s="99"/>
      <c r="J66" s="99">
        <v>12160</v>
      </c>
      <c r="K66" s="99"/>
      <c r="L66" s="99">
        <v>11623</v>
      </c>
      <c r="M66" s="99"/>
      <c r="N66" s="99">
        <v>11947</v>
      </c>
      <c r="O66" s="99"/>
      <c r="P66" s="99">
        <v>10999</v>
      </c>
      <c r="Q66" s="99"/>
      <c r="R66" s="99">
        <v>13808</v>
      </c>
      <c r="S66" s="99"/>
      <c r="T66" s="99">
        <v>13551</v>
      </c>
      <c r="U66" s="99"/>
      <c r="V66" s="99">
        <v>12730</v>
      </c>
      <c r="W66" s="99"/>
      <c r="X66" s="99">
        <v>12901</v>
      </c>
      <c r="Y66" s="99"/>
      <c r="Z66" s="99">
        <v>12590</v>
      </c>
      <c r="AA66" s="99"/>
      <c r="AB66" s="99">
        <v>13219</v>
      </c>
    </row>
    <row r="67" spans="2:28" ht="21.95" customHeight="1" x14ac:dyDescent="0.4">
      <c r="B67" s="36" t="s">
        <v>22</v>
      </c>
      <c r="C67" s="136"/>
      <c r="D67" s="99">
        <v>300110</v>
      </c>
      <c r="E67" s="99"/>
      <c r="F67" s="99">
        <v>25413</v>
      </c>
      <c r="G67" s="99"/>
      <c r="H67" s="99">
        <v>21676</v>
      </c>
      <c r="I67" s="99"/>
      <c r="J67" s="99">
        <v>22942</v>
      </c>
      <c r="K67" s="99"/>
      <c r="L67" s="99">
        <v>24416</v>
      </c>
      <c r="M67" s="99"/>
      <c r="N67" s="99">
        <v>25589</v>
      </c>
      <c r="O67" s="99"/>
      <c r="P67" s="99">
        <v>25212</v>
      </c>
      <c r="Q67" s="99"/>
      <c r="R67" s="99">
        <v>30229</v>
      </c>
      <c r="S67" s="99"/>
      <c r="T67" s="99">
        <v>24646</v>
      </c>
      <c r="U67" s="99"/>
      <c r="V67" s="99">
        <v>26170</v>
      </c>
      <c r="W67" s="99"/>
      <c r="X67" s="99">
        <v>27401</v>
      </c>
      <c r="Y67" s="99"/>
      <c r="Z67" s="99">
        <v>24428</v>
      </c>
      <c r="AA67" s="99"/>
      <c r="AB67" s="99">
        <v>21988</v>
      </c>
    </row>
    <row r="68" spans="2:28" ht="21.95" customHeight="1" x14ac:dyDescent="0.4">
      <c r="B68" s="72" t="s">
        <v>196</v>
      </c>
      <c r="C68" s="136"/>
      <c r="D68" s="98">
        <v>16763165</v>
      </c>
      <c r="E68" s="99"/>
      <c r="F68" s="98">
        <v>1631527</v>
      </c>
      <c r="G68" s="99"/>
      <c r="H68" s="98">
        <v>1341280</v>
      </c>
      <c r="I68" s="99"/>
      <c r="J68" s="98">
        <v>1436529</v>
      </c>
      <c r="K68" s="99"/>
      <c r="L68" s="98">
        <v>1290772</v>
      </c>
      <c r="M68" s="99"/>
      <c r="N68" s="98">
        <v>1217323</v>
      </c>
      <c r="O68" s="99"/>
      <c r="P68" s="98">
        <v>1211254</v>
      </c>
      <c r="Q68" s="99"/>
      <c r="R68" s="98">
        <v>1405304</v>
      </c>
      <c r="S68" s="99"/>
      <c r="T68" s="98">
        <v>1319327</v>
      </c>
      <c r="U68" s="99"/>
      <c r="V68" s="98">
        <v>1359770</v>
      </c>
      <c r="W68" s="99"/>
      <c r="X68" s="98">
        <v>1455980</v>
      </c>
      <c r="Y68" s="99"/>
      <c r="Z68" s="98">
        <v>1432434</v>
      </c>
      <c r="AA68" s="99"/>
      <c r="AB68" s="98">
        <v>1661665</v>
      </c>
    </row>
    <row r="69" spans="2:28" ht="21.95" customHeight="1" x14ac:dyDescent="0.4">
      <c r="B69" s="36" t="s">
        <v>24</v>
      </c>
      <c r="C69" s="136"/>
      <c r="D69" s="99">
        <v>957555</v>
      </c>
      <c r="E69" s="99"/>
      <c r="F69" s="99">
        <v>94903</v>
      </c>
      <c r="G69" s="99"/>
      <c r="H69" s="99">
        <v>78731</v>
      </c>
      <c r="I69" s="99"/>
      <c r="J69" s="99">
        <v>91781</v>
      </c>
      <c r="K69" s="99"/>
      <c r="L69" s="99">
        <v>75729</v>
      </c>
      <c r="M69" s="99"/>
      <c r="N69" s="99">
        <v>68155</v>
      </c>
      <c r="O69" s="99"/>
      <c r="P69" s="99">
        <v>68868</v>
      </c>
      <c r="Q69" s="99"/>
      <c r="R69" s="99">
        <v>83603</v>
      </c>
      <c r="S69" s="99"/>
      <c r="T69" s="99">
        <v>70763</v>
      </c>
      <c r="U69" s="99"/>
      <c r="V69" s="99">
        <v>75817</v>
      </c>
      <c r="W69" s="99"/>
      <c r="X69" s="99">
        <v>81339</v>
      </c>
      <c r="Y69" s="99"/>
      <c r="Z69" s="99">
        <v>75511</v>
      </c>
      <c r="AA69" s="99"/>
      <c r="AB69" s="99">
        <v>92355</v>
      </c>
    </row>
    <row r="70" spans="2:28" ht="21.95" customHeight="1" x14ac:dyDescent="0.4">
      <c r="B70" s="36" t="s">
        <v>25</v>
      </c>
      <c r="C70" s="136"/>
      <c r="D70" s="99">
        <v>4311608</v>
      </c>
      <c r="E70" s="99"/>
      <c r="F70" s="99">
        <v>434822</v>
      </c>
      <c r="G70" s="99"/>
      <c r="H70" s="99">
        <v>364615</v>
      </c>
      <c r="I70" s="99"/>
      <c r="J70" s="99">
        <v>383472</v>
      </c>
      <c r="K70" s="99"/>
      <c r="L70" s="99">
        <v>322289</v>
      </c>
      <c r="M70" s="99"/>
      <c r="N70" s="99">
        <v>284714</v>
      </c>
      <c r="O70" s="99"/>
      <c r="P70" s="99">
        <v>289761</v>
      </c>
      <c r="Q70" s="99"/>
      <c r="R70" s="99">
        <v>349576</v>
      </c>
      <c r="S70" s="99"/>
      <c r="T70" s="99">
        <v>329053</v>
      </c>
      <c r="U70" s="99"/>
      <c r="V70" s="99">
        <v>346895</v>
      </c>
      <c r="W70" s="99"/>
      <c r="X70" s="99">
        <v>376637</v>
      </c>
      <c r="Y70" s="99"/>
      <c r="Z70" s="99">
        <v>382899</v>
      </c>
      <c r="AA70" s="99"/>
      <c r="AB70" s="99">
        <v>446875</v>
      </c>
    </row>
    <row r="71" spans="2:28" ht="21.95" customHeight="1" x14ac:dyDescent="0.4">
      <c r="B71" s="36" t="s">
        <v>26</v>
      </c>
      <c r="C71" s="136"/>
      <c r="D71" s="99">
        <v>3398193</v>
      </c>
      <c r="E71" s="99"/>
      <c r="F71" s="99">
        <v>327963</v>
      </c>
      <c r="G71" s="99"/>
      <c r="H71" s="99">
        <v>256892</v>
      </c>
      <c r="I71" s="99"/>
      <c r="J71" s="99">
        <v>285558</v>
      </c>
      <c r="K71" s="99"/>
      <c r="L71" s="99">
        <v>264495</v>
      </c>
      <c r="M71" s="99"/>
      <c r="N71" s="99">
        <v>245361</v>
      </c>
      <c r="O71" s="99"/>
      <c r="P71" s="99">
        <v>240526</v>
      </c>
      <c r="Q71" s="99"/>
      <c r="R71" s="99">
        <v>287888</v>
      </c>
      <c r="S71" s="99"/>
      <c r="T71" s="99">
        <v>272606</v>
      </c>
      <c r="U71" s="99"/>
      <c r="V71" s="99">
        <v>287249</v>
      </c>
      <c r="W71" s="99"/>
      <c r="X71" s="99">
        <v>300669</v>
      </c>
      <c r="Y71" s="99"/>
      <c r="Z71" s="99">
        <v>292695</v>
      </c>
      <c r="AA71" s="99"/>
      <c r="AB71" s="99">
        <v>336291</v>
      </c>
    </row>
    <row r="72" spans="2:28" ht="21.95" customHeight="1" x14ac:dyDescent="0.4">
      <c r="B72" s="36" t="s">
        <v>27</v>
      </c>
      <c r="C72" s="136"/>
      <c r="D72" s="99">
        <v>935387</v>
      </c>
      <c r="E72" s="99"/>
      <c r="F72" s="99">
        <v>86911</v>
      </c>
      <c r="G72" s="99"/>
      <c r="H72" s="99">
        <v>68002</v>
      </c>
      <c r="I72" s="99"/>
      <c r="J72" s="99">
        <v>70353</v>
      </c>
      <c r="K72" s="99"/>
      <c r="L72" s="99">
        <v>74140</v>
      </c>
      <c r="M72" s="99"/>
      <c r="N72" s="99">
        <v>78082</v>
      </c>
      <c r="O72" s="99"/>
      <c r="P72" s="99">
        <v>80972</v>
      </c>
      <c r="Q72" s="99"/>
      <c r="R72" s="99">
        <v>87946</v>
      </c>
      <c r="S72" s="99"/>
      <c r="T72" s="99">
        <v>76889</v>
      </c>
      <c r="U72" s="99"/>
      <c r="V72" s="99">
        <v>71585</v>
      </c>
      <c r="W72" s="99"/>
      <c r="X72" s="99">
        <v>75809</v>
      </c>
      <c r="Y72" s="99"/>
      <c r="Z72" s="99">
        <v>80333</v>
      </c>
      <c r="AA72" s="99"/>
      <c r="AB72" s="99">
        <v>84365</v>
      </c>
    </row>
    <row r="73" spans="2:28" ht="21.95" customHeight="1" x14ac:dyDescent="0.4">
      <c r="B73" s="36" t="s">
        <v>28</v>
      </c>
      <c r="C73" s="136"/>
      <c r="D73" s="99">
        <v>704056</v>
      </c>
      <c r="E73" s="99"/>
      <c r="F73" s="99">
        <v>78584</v>
      </c>
      <c r="G73" s="99"/>
      <c r="H73" s="99">
        <v>56388</v>
      </c>
      <c r="I73" s="99"/>
      <c r="J73" s="99">
        <v>63608</v>
      </c>
      <c r="K73" s="99"/>
      <c r="L73" s="99">
        <v>53820</v>
      </c>
      <c r="M73" s="99"/>
      <c r="N73" s="99">
        <v>50483</v>
      </c>
      <c r="O73" s="99"/>
      <c r="P73" s="99">
        <v>52902</v>
      </c>
      <c r="Q73" s="99"/>
      <c r="R73" s="99">
        <v>56642</v>
      </c>
      <c r="S73" s="99"/>
      <c r="T73" s="99">
        <v>50478</v>
      </c>
      <c r="U73" s="99"/>
      <c r="V73" s="99">
        <v>51014</v>
      </c>
      <c r="W73" s="99"/>
      <c r="X73" s="99">
        <v>56449</v>
      </c>
      <c r="Y73" s="99"/>
      <c r="Z73" s="99">
        <v>59399</v>
      </c>
      <c r="AA73" s="99"/>
      <c r="AB73" s="99">
        <v>74289</v>
      </c>
    </row>
    <row r="74" spans="2:28" ht="21.95" customHeight="1" x14ac:dyDescent="0.4">
      <c r="B74" s="36" t="s">
        <v>29</v>
      </c>
      <c r="C74" s="136"/>
      <c r="D74" s="99">
        <v>4318438</v>
      </c>
      <c r="E74" s="99"/>
      <c r="F74" s="99">
        <v>399097</v>
      </c>
      <c r="G74" s="99"/>
      <c r="H74" s="99">
        <v>351207</v>
      </c>
      <c r="I74" s="99"/>
      <c r="J74" s="99">
        <v>365907</v>
      </c>
      <c r="K74" s="99"/>
      <c r="L74" s="99">
        <v>333866</v>
      </c>
      <c r="M74" s="99"/>
      <c r="N74" s="99">
        <v>329285</v>
      </c>
      <c r="O74" s="99"/>
      <c r="P74" s="99">
        <v>318225</v>
      </c>
      <c r="Q74" s="99"/>
      <c r="R74" s="99">
        <v>362125</v>
      </c>
      <c r="S74" s="99"/>
      <c r="T74" s="99">
        <v>354202</v>
      </c>
      <c r="U74" s="99"/>
      <c r="V74" s="99">
        <v>362129</v>
      </c>
      <c r="W74" s="99"/>
      <c r="X74" s="99">
        <v>386176</v>
      </c>
      <c r="Y74" s="99"/>
      <c r="Z74" s="99">
        <v>354868</v>
      </c>
      <c r="AA74" s="99"/>
      <c r="AB74" s="99">
        <v>401351</v>
      </c>
    </row>
    <row r="75" spans="2:28" ht="21.95" customHeight="1" x14ac:dyDescent="0.4">
      <c r="B75" s="36" t="s">
        <v>30</v>
      </c>
      <c r="C75" s="136"/>
      <c r="D75" s="99">
        <v>560769</v>
      </c>
      <c r="E75" s="99"/>
      <c r="F75" s="99">
        <v>52368</v>
      </c>
      <c r="G75" s="99"/>
      <c r="H75" s="99">
        <v>41025</v>
      </c>
      <c r="I75" s="99"/>
      <c r="J75" s="99">
        <v>43338</v>
      </c>
      <c r="K75" s="99"/>
      <c r="L75" s="99">
        <v>47060</v>
      </c>
      <c r="M75" s="99"/>
      <c r="N75" s="99">
        <v>45415</v>
      </c>
      <c r="O75" s="99"/>
      <c r="P75" s="99">
        <v>46016</v>
      </c>
      <c r="Q75" s="99"/>
      <c r="R75" s="99">
        <v>50156</v>
      </c>
      <c r="S75" s="99"/>
      <c r="T75" s="99">
        <v>47412</v>
      </c>
      <c r="U75" s="99"/>
      <c r="V75" s="99">
        <v>44604</v>
      </c>
      <c r="W75" s="99"/>
      <c r="X75" s="99">
        <v>44339</v>
      </c>
      <c r="Y75" s="99"/>
      <c r="Z75" s="99">
        <v>46421</v>
      </c>
      <c r="AA75" s="99"/>
      <c r="AB75" s="99">
        <v>52615</v>
      </c>
    </row>
    <row r="76" spans="2:28" ht="21.95" customHeight="1" x14ac:dyDescent="0.4">
      <c r="B76" s="36" t="s">
        <v>31</v>
      </c>
      <c r="C76" s="136"/>
      <c r="D76" s="99">
        <v>1053257</v>
      </c>
      <c r="E76" s="99"/>
      <c r="F76" s="99">
        <v>107704</v>
      </c>
      <c r="G76" s="99"/>
      <c r="H76" s="99">
        <v>82458</v>
      </c>
      <c r="I76" s="99"/>
      <c r="J76" s="99">
        <v>88002</v>
      </c>
      <c r="K76" s="99"/>
      <c r="L76" s="99">
        <v>78302</v>
      </c>
      <c r="M76" s="99"/>
      <c r="N76" s="99">
        <v>75167</v>
      </c>
      <c r="O76" s="99"/>
      <c r="P76" s="99">
        <v>73761</v>
      </c>
      <c r="Q76" s="99"/>
      <c r="R76" s="99">
        <v>90823</v>
      </c>
      <c r="S76" s="99"/>
      <c r="T76" s="99">
        <v>79902</v>
      </c>
      <c r="U76" s="99"/>
      <c r="V76" s="99">
        <v>80729</v>
      </c>
      <c r="W76" s="99"/>
      <c r="X76" s="99">
        <v>90900</v>
      </c>
      <c r="Y76" s="99"/>
      <c r="Z76" s="99">
        <v>90620</v>
      </c>
      <c r="AA76" s="99"/>
      <c r="AB76" s="99">
        <v>114889</v>
      </c>
    </row>
    <row r="77" spans="2:28" ht="21.95" customHeight="1" x14ac:dyDescent="0.4">
      <c r="B77" s="36" t="s">
        <v>32</v>
      </c>
      <c r="C77" s="136"/>
      <c r="D77" s="99">
        <v>523902</v>
      </c>
      <c r="E77" s="99"/>
      <c r="F77" s="99">
        <v>49175</v>
      </c>
      <c r="G77" s="99"/>
      <c r="H77" s="99">
        <v>41962</v>
      </c>
      <c r="I77" s="99"/>
      <c r="J77" s="99">
        <v>44510</v>
      </c>
      <c r="K77" s="99"/>
      <c r="L77" s="99">
        <v>41071</v>
      </c>
      <c r="M77" s="99"/>
      <c r="N77" s="99">
        <v>40661</v>
      </c>
      <c r="O77" s="99"/>
      <c r="P77" s="99">
        <v>40223</v>
      </c>
      <c r="Q77" s="99"/>
      <c r="R77" s="99">
        <v>36545</v>
      </c>
      <c r="S77" s="99"/>
      <c r="T77" s="99">
        <v>38022</v>
      </c>
      <c r="U77" s="99"/>
      <c r="V77" s="99">
        <v>39748</v>
      </c>
      <c r="W77" s="99"/>
      <c r="X77" s="99">
        <v>43662</v>
      </c>
      <c r="Y77" s="99"/>
      <c r="Z77" s="99">
        <v>49688</v>
      </c>
      <c r="AA77" s="99"/>
      <c r="AB77" s="99">
        <v>58635</v>
      </c>
    </row>
    <row r="78" spans="2:28" ht="21.95" customHeight="1" x14ac:dyDescent="0.4">
      <c r="B78" s="72" t="s">
        <v>197</v>
      </c>
      <c r="C78" s="136"/>
      <c r="D78" s="98">
        <v>47412232</v>
      </c>
      <c r="E78" s="99"/>
      <c r="F78" s="98">
        <v>4153677</v>
      </c>
      <c r="G78" s="99"/>
      <c r="H78" s="98">
        <v>3696134</v>
      </c>
      <c r="I78" s="99"/>
      <c r="J78" s="98">
        <v>3908086</v>
      </c>
      <c r="K78" s="99"/>
      <c r="L78" s="98">
        <v>3811561</v>
      </c>
      <c r="M78" s="99"/>
      <c r="N78" s="98">
        <v>3684377</v>
      </c>
      <c r="O78" s="99"/>
      <c r="P78" s="98">
        <v>3494350</v>
      </c>
      <c r="Q78" s="99"/>
      <c r="R78" s="98">
        <v>3987813</v>
      </c>
      <c r="S78" s="99"/>
      <c r="T78" s="98">
        <v>4025762</v>
      </c>
      <c r="U78" s="99"/>
      <c r="V78" s="98">
        <v>3949900</v>
      </c>
      <c r="W78" s="99"/>
      <c r="X78" s="98">
        <v>4257336</v>
      </c>
      <c r="Y78" s="99"/>
      <c r="Z78" s="98">
        <v>4122970</v>
      </c>
      <c r="AA78" s="99"/>
      <c r="AB78" s="98">
        <v>4320266</v>
      </c>
    </row>
    <row r="79" spans="2:28" ht="21.95" customHeight="1" x14ac:dyDescent="0.4">
      <c r="B79" s="36" t="s">
        <v>34</v>
      </c>
      <c r="C79" s="136"/>
      <c r="D79" s="99">
        <v>1599455</v>
      </c>
      <c r="E79" s="99"/>
      <c r="F79" s="99">
        <v>133279</v>
      </c>
      <c r="G79" s="99"/>
      <c r="H79" s="99">
        <v>120230</v>
      </c>
      <c r="I79" s="99"/>
      <c r="J79" s="99">
        <v>128660</v>
      </c>
      <c r="K79" s="99"/>
      <c r="L79" s="99">
        <v>127771</v>
      </c>
      <c r="M79" s="99"/>
      <c r="N79" s="99">
        <v>129300</v>
      </c>
      <c r="O79" s="99"/>
      <c r="P79" s="99">
        <v>119304</v>
      </c>
      <c r="Q79" s="99"/>
      <c r="R79" s="99">
        <v>142520</v>
      </c>
      <c r="S79" s="99"/>
      <c r="T79" s="99">
        <v>139083</v>
      </c>
      <c r="U79" s="99"/>
      <c r="V79" s="99">
        <v>135316</v>
      </c>
      <c r="W79" s="99"/>
      <c r="X79" s="99">
        <v>143792</v>
      </c>
      <c r="Y79" s="99"/>
      <c r="Z79" s="99">
        <v>130372</v>
      </c>
      <c r="AA79" s="99"/>
      <c r="AB79" s="99">
        <v>149828</v>
      </c>
    </row>
    <row r="80" spans="2:28" ht="21.95" customHeight="1" x14ac:dyDescent="0.4">
      <c r="B80" s="36" t="s">
        <v>35</v>
      </c>
      <c r="C80" s="136"/>
      <c r="D80" s="99">
        <v>5893164</v>
      </c>
      <c r="E80" s="99"/>
      <c r="F80" s="99">
        <v>476071</v>
      </c>
      <c r="G80" s="99"/>
      <c r="H80" s="99">
        <v>451951</v>
      </c>
      <c r="I80" s="99"/>
      <c r="J80" s="99">
        <v>465304</v>
      </c>
      <c r="K80" s="99"/>
      <c r="L80" s="99">
        <v>465893</v>
      </c>
      <c r="M80" s="99"/>
      <c r="N80" s="99">
        <v>482866</v>
      </c>
      <c r="O80" s="99"/>
      <c r="P80" s="99">
        <v>468791</v>
      </c>
      <c r="Q80" s="99"/>
      <c r="R80" s="99">
        <v>510691</v>
      </c>
      <c r="S80" s="99"/>
      <c r="T80" s="99">
        <v>519013</v>
      </c>
      <c r="U80" s="99"/>
      <c r="V80" s="99">
        <v>499121</v>
      </c>
      <c r="W80" s="99"/>
      <c r="X80" s="99">
        <v>538237</v>
      </c>
      <c r="Y80" s="99"/>
      <c r="Z80" s="99">
        <v>501772</v>
      </c>
      <c r="AA80" s="99"/>
      <c r="AB80" s="99">
        <v>513454</v>
      </c>
    </row>
    <row r="81" spans="1:29" ht="21.95" customHeight="1" x14ac:dyDescent="0.4">
      <c r="B81" s="36" t="s">
        <v>36</v>
      </c>
      <c r="C81" s="136"/>
      <c r="D81" s="99">
        <v>9118251</v>
      </c>
      <c r="E81" s="99"/>
      <c r="F81" s="99">
        <v>815075</v>
      </c>
      <c r="G81" s="99"/>
      <c r="H81" s="99">
        <v>711322</v>
      </c>
      <c r="I81" s="99"/>
      <c r="J81" s="99">
        <v>750087</v>
      </c>
      <c r="K81" s="99"/>
      <c r="L81" s="99">
        <v>705934</v>
      </c>
      <c r="M81" s="99"/>
      <c r="N81" s="99">
        <v>682239</v>
      </c>
      <c r="O81" s="99"/>
      <c r="P81" s="99">
        <v>663934</v>
      </c>
      <c r="Q81" s="99"/>
      <c r="R81" s="99">
        <v>754607</v>
      </c>
      <c r="S81" s="99"/>
      <c r="T81" s="99">
        <v>753775</v>
      </c>
      <c r="U81" s="99"/>
      <c r="V81" s="99">
        <v>748200</v>
      </c>
      <c r="W81" s="99"/>
      <c r="X81" s="99">
        <v>827566</v>
      </c>
      <c r="Y81" s="99"/>
      <c r="Z81" s="99">
        <v>807172</v>
      </c>
      <c r="AA81" s="99"/>
      <c r="AB81" s="99">
        <v>898340</v>
      </c>
    </row>
    <row r="82" spans="1:29" ht="21.95" customHeight="1" x14ac:dyDescent="0.4">
      <c r="B82" s="36" t="s">
        <v>37</v>
      </c>
      <c r="C82" s="136"/>
      <c r="D82" s="99">
        <v>30801362</v>
      </c>
      <c r="E82" s="99"/>
      <c r="F82" s="99">
        <v>2729252</v>
      </c>
      <c r="G82" s="99"/>
      <c r="H82" s="99">
        <v>2412631</v>
      </c>
      <c r="I82" s="99"/>
      <c r="J82" s="99">
        <v>2564035</v>
      </c>
      <c r="K82" s="99"/>
      <c r="L82" s="99">
        <v>2511963</v>
      </c>
      <c r="M82" s="99"/>
      <c r="N82" s="99">
        <v>2389972</v>
      </c>
      <c r="O82" s="99"/>
      <c r="P82" s="99">
        <v>2242321</v>
      </c>
      <c r="Q82" s="99"/>
      <c r="R82" s="99">
        <v>2579995</v>
      </c>
      <c r="S82" s="99"/>
      <c r="T82" s="99">
        <v>2613891</v>
      </c>
      <c r="U82" s="99"/>
      <c r="V82" s="99">
        <v>2567263</v>
      </c>
      <c r="W82" s="99"/>
      <c r="X82" s="99">
        <v>2747741</v>
      </c>
      <c r="Y82" s="99"/>
      <c r="Z82" s="99">
        <v>2683654</v>
      </c>
      <c r="AA82" s="99"/>
      <c r="AB82" s="99">
        <v>2758644</v>
      </c>
    </row>
    <row r="83" spans="1:29" ht="21.95" customHeight="1" x14ac:dyDescent="0.4">
      <c r="B83" s="72" t="s">
        <v>198</v>
      </c>
      <c r="C83" s="136"/>
      <c r="D83" s="98">
        <v>12403292</v>
      </c>
      <c r="E83" s="99"/>
      <c r="F83" s="98">
        <v>986029</v>
      </c>
      <c r="G83" s="99"/>
      <c r="H83" s="98">
        <v>1015984</v>
      </c>
      <c r="I83" s="99"/>
      <c r="J83" s="98">
        <v>1031167</v>
      </c>
      <c r="K83" s="99"/>
      <c r="L83" s="98">
        <v>985621</v>
      </c>
      <c r="M83" s="99"/>
      <c r="N83" s="98">
        <v>950176</v>
      </c>
      <c r="O83" s="99"/>
      <c r="P83" s="98">
        <v>916166</v>
      </c>
      <c r="Q83" s="99"/>
      <c r="R83" s="98">
        <v>1022104</v>
      </c>
      <c r="S83" s="99"/>
      <c r="T83" s="98">
        <v>1052541</v>
      </c>
      <c r="U83" s="99"/>
      <c r="V83" s="98">
        <v>1045149</v>
      </c>
      <c r="W83" s="99"/>
      <c r="X83" s="98">
        <v>1126349</v>
      </c>
      <c r="Y83" s="99"/>
      <c r="Z83" s="98">
        <v>1104295</v>
      </c>
      <c r="AA83" s="99"/>
      <c r="AB83" s="98">
        <v>1167711</v>
      </c>
    </row>
    <row r="84" spans="1:29" ht="21.95" customHeight="1" x14ac:dyDescent="0.4">
      <c r="B84" s="36" t="s">
        <v>39</v>
      </c>
      <c r="C84" s="136"/>
      <c r="D84" s="99">
        <v>5149912</v>
      </c>
      <c r="E84" s="99"/>
      <c r="F84" s="99">
        <v>396796</v>
      </c>
      <c r="G84" s="99"/>
      <c r="H84" s="99">
        <v>425442</v>
      </c>
      <c r="I84" s="99"/>
      <c r="J84" s="99">
        <v>440465</v>
      </c>
      <c r="K84" s="99"/>
      <c r="L84" s="99">
        <v>415996</v>
      </c>
      <c r="M84" s="99"/>
      <c r="N84" s="99">
        <v>400901</v>
      </c>
      <c r="O84" s="99"/>
      <c r="P84" s="99">
        <v>378515</v>
      </c>
      <c r="Q84" s="99"/>
      <c r="R84" s="99">
        <v>431404</v>
      </c>
      <c r="S84" s="99"/>
      <c r="T84" s="99">
        <v>430064</v>
      </c>
      <c r="U84" s="99"/>
      <c r="V84" s="99">
        <v>436302</v>
      </c>
      <c r="W84" s="99"/>
      <c r="X84" s="99">
        <v>468295</v>
      </c>
      <c r="Y84" s="99"/>
      <c r="Z84" s="99">
        <v>454906</v>
      </c>
      <c r="AA84" s="99"/>
      <c r="AB84" s="99">
        <v>470826</v>
      </c>
    </row>
    <row r="85" spans="1:29" ht="21.95" customHeight="1" x14ac:dyDescent="0.4">
      <c r="B85" s="36" t="s">
        <v>40</v>
      </c>
      <c r="C85" s="136"/>
      <c r="D85" s="99">
        <v>4027285</v>
      </c>
      <c r="E85" s="99"/>
      <c r="F85" s="99">
        <v>307722</v>
      </c>
      <c r="G85" s="99"/>
      <c r="H85" s="99">
        <v>328020</v>
      </c>
      <c r="I85" s="99"/>
      <c r="J85" s="99">
        <v>319223</v>
      </c>
      <c r="K85" s="99"/>
      <c r="L85" s="99">
        <v>307719</v>
      </c>
      <c r="M85" s="99"/>
      <c r="N85" s="99">
        <v>311858</v>
      </c>
      <c r="O85" s="99"/>
      <c r="P85" s="99">
        <v>310870</v>
      </c>
      <c r="Q85" s="99"/>
      <c r="R85" s="99">
        <v>332041</v>
      </c>
      <c r="S85" s="99"/>
      <c r="T85" s="99">
        <v>358079</v>
      </c>
      <c r="U85" s="99"/>
      <c r="V85" s="99">
        <v>340020</v>
      </c>
      <c r="W85" s="99"/>
      <c r="X85" s="99">
        <v>363804</v>
      </c>
      <c r="Y85" s="99"/>
      <c r="Z85" s="99">
        <v>362794</v>
      </c>
      <c r="AA85" s="99"/>
      <c r="AB85" s="99">
        <v>385135</v>
      </c>
    </row>
    <row r="86" spans="1:29" ht="21.95" customHeight="1" x14ac:dyDescent="0.4">
      <c r="B86" s="36" t="s">
        <v>41</v>
      </c>
      <c r="C86" s="136"/>
      <c r="D86" s="99">
        <v>3226095</v>
      </c>
      <c r="E86" s="99"/>
      <c r="F86" s="99">
        <v>281511</v>
      </c>
      <c r="G86" s="99"/>
      <c r="H86" s="99">
        <v>262522</v>
      </c>
      <c r="I86" s="99"/>
      <c r="J86" s="99">
        <v>271479</v>
      </c>
      <c r="K86" s="99"/>
      <c r="L86" s="99">
        <v>261906</v>
      </c>
      <c r="M86" s="99"/>
      <c r="N86" s="99">
        <v>237417</v>
      </c>
      <c r="O86" s="99"/>
      <c r="P86" s="99">
        <v>226781</v>
      </c>
      <c r="Q86" s="99"/>
      <c r="R86" s="99">
        <v>258659</v>
      </c>
      <c r="S86" s="99"/>
      <c r="T86" s="99">
        <v>264398</v>
      </c>
      <c r="U86" s="99"/>
      <c r="V86" s="99">
        <v>268827</v>
      </c>
      <c r="W86" s="99"/>
      <c r="X86" s="99">
        <v>294250</v>
      </c>
      <c r="Y86" s="99"/>
      <c r="Z86" s="99">
        <v>286595</v>
      </c>
      <c r="AA86" s="99"/>
      <c r="AB86" s="99">
        <v>311750</v>
      </c>
    </row>
    <row r="87" spans="1:29" ht="21.95" customHeight="1" x14ac:dyDescent="0.4">
      <c r="B87" s="72" t="s">
        <v>199</v>
      </c>
      <c r="C87" s="136"/>
      <c r="D87" s="98">
        <v>11868446</v>
      </c>
      <c r="E87" s="99"/>
      <c r="F87" s="98">
        <v>1106209</v>
      </c>
      <c r="G87" s="99"/>
      <c r="H87" s="98">
        <v>928598</v>
      </c>
      <c r="I87" s="99"/>
      <c r="J87" s="98">
        <v>991725</v>
      </c>
      <c r="K87" s="99"/>
      <c r="L87" s="98">
        <v>943308</v>
      </c>
      <c r="M87" s="99"/>
      <c r="N87" s="98">
        <v>937770</v>
      </c>
      <c r="O87" s="99"/>
      <c r="P87" s="98">
        <v>887252</v>
      </c>
      <c r="Q87" s="99"/>
      <c r="R87" s="98">
        <v>1045584</v>
      </c>
      <c r="S87" s="99"/>
      <c r="T87" s="98">
        <v>976484</v>
      </c>
      <c r="U87" s="99"/>
      <c r="V87" s="98">
        <v>957681</v>
      </c>
      <c r="W87" s="99"/>
      <c r="X87" s="98">
        <v>1048291</v>
      </c>
      <c r="Y87" s="99"/>
      <c r="Z87" s="98">
        <v>1016969</v>
      </c>
      <c r="AA87" s="99"/>
      <c r="AB87" s="98">
        <v>1028575</v>
      </c>
    </row>
    <row r="88" spans="1:29" ht="21.95" customHeight="1" x14ac:dyDescent="0.4">
      <c r="B88" s="36" t="s">
        <v>43</v>
      </c>
      <c r="C88" s="136"/>
      <c r="D88" s="99">
        <v>7956624</v>
      </c>
      <c r="E88" s="99"/>
      <c r="F88" s="99">
        <v>753600</v>
      </c>
      <c r="G88" s="99"/>
      <c r="H88" s="99">
        <v>626957</v>
      </c>
      <c r="I88" s="99"/>
      <c r="J88" s="99">
        <v>667309</v>
      </c>
      <c r="K88" s="99"/>
      <c r="L88" s="99">
        <v>617154</v>
      </c>
      <c r="M88" s="99"/>
      <c r="N88" s="99">
        <v>615246</v>
      </c>
      <c r="O88" s="99"/>
      <c r="P88" s="99">
        <v>581664</v>
      </c>
      <c r="Q88" s="99"/>
      <c r="R88" s="99">
        <v>700818</v>
      </c>
      <c r="S88" s="99"/>
      <c r="T88" s="99">
        <v>636720</v>
      </c>
      <c r="U88" s="99"/>
      <c r="V88" s="99">
        <v>631857</v>
      </c>
      <c r="W88" s="99"/>
      <c r="X88" s="99">
        <v>710274</v>
      </c>
      <c r="Y88" s="99"/>
      <c r="Z88" s="99">
        <v>703226</v>
      </c>
      <c r="AA88" s="99"/>
      <c r="AB88" s="99">
        <v>711799</v>
      </c>
    </row>
    <row r="89" spans="1:29" ht="21.95" customHeight="1" x14ac:dyDescent="0.4">
      <c r="B89" s="36" t="s">
        <v>44</v>
      </c>
      <c r="C89" s="136"/>
      <c r="D89" s="99">
        <v>1585598</v>
      </c>
      <c r="E89" s="99"/>
      <c r="F89" s="99">
        <v>134327</v>
      </c>
      <c r="G89" s="99"/>
      <c r="H89" s="99">
        <v>115099</v>
      </c>
      <c r="I89" s="99"/>
      <c r="J89" s="99">
        <v>128743</v>
      </c>
      <c r="K89" s="99"/>
      <c r="L89" s="99">
        <v>134429</v>
      </c>
      <c r="M89" s="99"/>
      <c r="N89" s="99">
        <v>130979</v>
      </c>
      <c r="O89" s="99"/>
      <c r="P89" s="99">
        <v>125617</v>
      </c>
      <c r="Q89" s="99"/>
      <c r="R89" s="99">
        <v>145012</v>
      </c>
      <c r="S89" s="99"/>
      <c r="T89" s="99">
        <v>143545</v>
      </c>
      <c r="U89" s="99"/>
      <c r="V89" s="99">
        <v>130442</v>
      </c>
      <c r="W89" s="99"/>
      <c r="X89" s="99">
        <v>136692</v>
      </c>
      <c r="Y89" s="99"/>
      <c r="Z89" s="99">
        <v>130494</v>
      </c>
      <c r="AA89" s="99"/>
      <c r="AB89" s="99">
        <v>130219</v>
      </c>
    </row>
    <row r="90" spans="1:29" ht="21.95" customHeight="1" x14ac:dyDescent="0.4">
      <c r="B90" s="36" t="s">
        <v>45</v>
      </c>
      <c r="C90" s="136"/>
      <c r="D90" s="99">
        <v>1510259</v>
      </c>
      <c r="E90" s="99"/>
      <c r="F90" s="99">
        <v>140656</v>
      </c>
      <c r="G90" s="99"/>
      <c r="H90" s="99">
        <v>119340</v>
      </c>
      <c r="I90" s="99"/>
      <c r="J90" s="99">
        <v>124440</v>
      </c>
      <c r="K90" s="99"/>
      <c r="L90" s="99">
        <v>124843</v>
      </c>
      <c r="M90" s="99"/>
      <c r="N90" s="99">
        <v>129008</v>
      </c>
      <c r="O90" s="99"/>
      <c r="P90" s="99">
        <v>118825</v>
      </c>
      <c r="Q90" s="99"/>
      <c r="R90" s="99">
        <v>130297</v>
      </c>
      <c r="S90" s="99"/>
      <c r="T90" s="99">
        <v>130112</v>
      </c>
      <c r="U90" s="99"/>
      <c r="V90" s="99">
        <v>126571</v>
      </c>
      <c r="W90" s="99"/>
      <c r="X90" s="99">
        <v>128699</v>
      </c>
      <c r="Y90" s="99"/>
      <c r="Z90" s="99">
        <v>118071</v>
      </c>
      <c r="AA90" s="99"/>
      <c r="AB90" s="99">
        <v>119397</v>
      </c>
    </row>
    <row r="91" spans="1:29" ht="21.95" customHeight="1" x14ac:dyDescent="0.4">
      <c r="B91" s="36" t="s">
        <v>46</v>
      </c>
      <c r="C91" s="136"/>
      <c r="D91" s="99">
        <v>815965</v>
      </c>
      <c r="E91" s="99"/>
      <c r="F91" s="99">
        <v>77626</v>
      </c>
      <c r="G91" s="99"/>
      <c r="H91" s="99">
        <v>67202</v>
      </c>
      <c r="I91" s="99"/>
      <c r="J91" s="99">
        <v>71233</v>
      </c>
      <c r="K91" s="99"/>
      <c r="L91" s="99">
        <v>66882</v>
      </c>
      <c r="M91" s="99"/>
      <c r="N91" s="99">
        <v>62537</v>
      </c>
      <c r="O91" s="99"/>
      <c r="P91" s="99">
        <v>61146</v>
      </c>
      <c r="Q91" s="99"/>
      <c r="R91" s="99">
        <v>69457</v>
      </c>
      <c r="S91" s="99"/>
      <c r="T91" s="99">
        <v>66107</v>
      </c>
      <c r="U91" s="99"/>
      <c r="V91" s="99">
        <v>68811</v>
      </c>
      <c r="W91" s="99"/>
      <c r="X91" s="99">
        <v>72626</v>
      </c>
      <c r="Y91" s="99"/>
      <c r="Z91" s="99">
        <v>65178</v>
      </c>
      <c r="AA91" s="99"/>
      <c r="AB91" s="99">
        <v>67160</v>
      </c>
    </row>
    <row r="92" spans="1:29" ht="3.95" customHeight="1" x14ac:dyDescent="0.4">
      <c r="B92" s="187"/>
      <c r="C92" s="187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  <c r="T92" s="187"/>
      <c r="U92" s="187"/>
      <c r="V92" s="187"/>
      <c r="W92" s="187"/>
      <c r="X92" s="187"/>
      <c r="Y92" s="187"/>
      <c r="Z92" s="187"/>
      <c r="AA92" s="187"/>
      <c r="AB92" s="187"/>
    </row>
    <row r="93" spans="1:29" ht="3.95" customHeight="1" x14ac:dyDescent="0.4">
      <c r="A93" s="196"/>
      <c r="B93" s="196"/>
      <c r="C93" s="196"/>
      <c r="D93" s="196"/>
      <c r="E93" s="196"/>
      <c r="F93" s="196"/>
      <c r="G93" s="196"/>
      <c r="H93" s="196"/>
      <c r="I93" s="196"/>
      <c r="J93" s="196"/>
      <c r="K93" s="196"/>
      <c r="L93" s="196"/>
      <c r="M93" s="196"/>
      <c r="N93" s="196"/>
      <c r="O93" s="196"/>
      <c r="P93" s="196"/>
      <c r="Q93" s="196"/>
      <c r="R93" s="196"/>
      <c r="S93" s="196"/>
      <c r="T93" s="196"/>
      <c r="U93" s="196"/>
      <c r="V93" s="196"/>
      <c r="W93" s="196"/>
      <c r="X93" s="196"/>
      <c r="Y93" s="196"/>
      <c r="Z93" s="196"/>
      <c r="AA93" s="196"/>
      <c r="AB93" s="196"/>
      <c r="AC93" s="196"/>
    </row>
    <row r="94" spans="1:29" s="67" customFormat="1" ht="15.95" customHeight="1" x14ac:dyDescent="0.3">
      <c r="B94" s="17" t="s">
        <v>10</v>
      </c>
      <c r="C94" s="117"/>
      <c r="D94" s="19"/>
      <c r="E94" s="119"/>
      <c r="F94" s="19"/>
      <c r="G94" s="119"/>
      <c r="H94" s="19"/>
      <c r="I94" s="119"/>
      <c r="J94" s="19"/>
      <c r="K94" s="119"/>
      <c r="L94" s="19"/>
      <c r="M94" s="119"/>
      <c r="N94" s="19"/>
      <c r="O94" s="119"/>
      <c r="P94" s="38"/>
      <c r="Q94" s="158"/>
      <c r="R94" s="38"/>
      <c r="S94" s="158"/>
      <c r="T94" s="41"/>
      <c r="U94" s="159"/>
      <c r="V94" s="41"/>
      <c r="W94" s="159"/>
      <c r="X94" s="41"/>
      <c r="Y94" s="159"/>
      <c r="Z94" s="39"/>
      <c r="AA94" s="149"/>
      <c r="AB94" s="41"/>
    </row>
    <row r="95" spans="1:29" s="67" customFormat="1" ht="15.95" customHeight="1" x14ac:dyDescent="0.3">
      <c r="B95" s="17" t="s">
        <v>191</v>
      </c>
      <c r="C95" s="117"/>
      <c r="D95" s="19"/>
      <c r="E95" s="119"/>
      <c r="F95" s="19"/>
      <c r="G95" s="119"/>
      <c r="H95" s="19"/>
      <c r="I95" s="119"/>
      <c r="J95" s="19"/>
      <c r="K95" s="119"/>
      <c r="L95" s="19"/>
      <c r="M95" s="119"/>
      <c r="N95" s="19"/>
      <c r="O95" s="119"/>
      <c r="P95" s="38"/>
      <c r="Q95" s="158"/>
      <c r="R95" s="38"/>
      <c r="S95" s="158"/>
      <c r="T95" s="41"/>
      <c r="U95" s="159"/>
      <c r="V95" s="41"/>
      <c r="W95" s="159"/>
      <c r="X95" s="41"/>
      <c r="Y95" s="159"/>
      <c r="Z95" s="39"/>
      <c r="AA95" s="149"/>
      <c r="AB95" s="41"/>
    </row>
    <row r="96" spans="1:29" s="39" customFormat="1" ht="15.95" customHeight="1" x14ac:dyDescent="0.25">
      <c r="B96" s="20"/>
      <c r="C96" s="118"/>
      <c r="D96" s="20"/>
      <c r="E96" s="118"/>
      <c r="F96" s="20"/>
      <c r="G96" s="118"/>
      <c r="H96" s="20"/>
      <c r="I96" s="118"/>
      <c r="J96" s="20"/>
      <c r="K96" s="118"/>
      <c r="L96" s="20"/>
      <c r="M96" s="118"/>
      <c r="N96" s="20"/>
      <c r="O96" s="118"/>
      <c r="P96" s="20"/>
      <c r="Q96" s="118"/>
      <c r="R96" s="20"/>
      <c r="S96" s="118"/>
      <c r="T96" s="20"/>
      <c r="U96" s="118"/>
      <c r="V96" s="20"/>
      <c r="W96" s="118"/>
      <c r="X96" s="20"/>
      <c r="Y96" s="118"/>
      <c r="Z96" s="20"/>
      <c r="AA96" s="118"/>
      <c r="AB96" s="20"/>
    </row>
    <row r="97" spans="2:28" s="39" customFormat="1" ht="21.95" customHeight="1" x14ac:dyDescent="0.25">
      <c r="B97" s="20"/>
      <c r="C97" s="118"/>
      <c r="D97" s="20"/>
      <c r="E97" s="118"/>
      <c r="F97" s="20"/>
      <c r="G97" s="118"/>
      <c r="H97" s="20"/>
      <c r="I97" s="118"/>
      <c r="J97" s="20"/>
      <c r="K97" s="118"/>
      <c r="L97" s="20"/>
      <c r="M97" s="118"/>
      <c r="N97" s="20"/>
      <c r="O97" s="118"/>
      <c r="P97" s="20"/>
      <c r="Q97" s="118"/>
      <c r="R97" s="20"/>
      <c r="S97" s="118"/>
      <c r="T97" s="20"/>
      <c r="U97" s="118"/>
      <c r="V97" s="20"/>
      <c r="W97" s="118"/>
      <c r="X97" s="20"/>
      <c r="Y97" s="118"/>
      <c r="Z97" s="20"/>
      <c r="AA97" s="118"/>
      <c r="AB97" s="20"/>
    </row>
    <row r="98" spans="2:28" s="39" customFormat="1" ht="21.95" customHeight="1" x14ac:dyDescent="0.25">
      <c r="B98" s="20"/>
      <c r="C98" s="118"/>
      <c r="D98" s="20"/>
      <c r="E98" s="118"/>
      <c r="F98" s="20"/>
      <c r="G98" s="118"/>
      <c r="H98" s="20"/>
      <c r="I98" s="118"/>
      <c r="J98" s="20"/>
      <c r="K98" s="118"/>
      <c r="L98" s="20"/>
      <c r="M98" s="118"/>
      <c r="N98" s="20"/>
      <c r="O98" s="118"/>
      <c r="P98" s="20"/>
      <c r="Q98" s="118"/>
      <c r="R98" s="20"/>
      <c r="S98" s="118"/>
      <c r="T98" s="20"/>
      <c r="U98" s="118"/>
      <c r="V98" s="20"/>
      <c r="W98" s="118"/>
      <c r="X98" s="20"/>
      <c r="Y98" s="118"/>
      <c r="Z98" s="20"/>
      <c r="AA98" s="118"/>
      <c r="AB98" s="20"/>
    </row>
    <row r="99" spans="2:28" ht="21.95" customHeight="1" x14ac:dyDescent="0.4">
      <c r="B99" s="36" t="s">
        <v>213</v>
      </c>
      <c r="C99" s="136"/>
      <c r="D99" s="36"/>
      <c r="E99" s="136"/>
    </row>
    <row r="100" spans="2:28" ht="21.95" customHeight="1" x14ac:dyDescent="0.4">
      <c r="B100" s="185" t="s">
        <v>219</v>
      </c>
      <c r="C100" s="185"/>
      <c r="D100" s="185" t="s">
        <v>203</v>
      </c>
      <c r="E100" s="185"/>
      <c r="F100" s="185"/>
      <c r="G100" s="185"/>
      <c r="H100" s="185"/>
      <c r="I100" s="185"/>
      <c r="J100" s="185"/>
      <c r="K100" s="185"/>
      <c r="L100" s="185"/>
      <c r="M100" s="185"/>
      <c r="N100" s="185"/>
      <c r="O100" s="185"/>
      <c r="P100" s="185"/>
      <c r="Q100" s="185"/>
      <c r="R100" s="185"/>
      <c r="S100" s="185"/>
      <c r="T100" s="185"/>
      <c r="U100" s="185"/>
      <c r="V100" s="185"/>
      <c r="W100" s="185"/>
      <c r="X100" s="185"/>
      <c r="Y100" s="185"/>
      <c r="Z100" s="185"/>
      <c r="AA100" s="185"/>
      <c r="AB100" s="185"/>
    </row>
    <row r="101" spans="2:28" ht="3.95" customHeight="1" x14ac:dyDescent="0.4">
      <c r="B101" s="64"/>
      <c r="C101" s="156"/>
      <c r="D101" s="64"/>
      <c r="E101" s="156"/>
      <c r="F101" s="64"/>
      <c r="G101" s="156"/>
      <c r="H101" s="64"/>
      <c r="I101" s="156"/>
      <c r="J101" s="64"/>
      <c r="K101" s="156"/>
      <c r="L101" s="64"/>
      <c r="M101" s="156"/>
      <c r="N101" s="64"/>
      <c r="O101" s="156"/>
      <c r="P101" s="64"/>
      <c r="Q101" s="156"/>
      <c r="R101" s="64"/>
      <c r="S101" s="156"/>
      <c r="T101" s="64"/>
      <c r="U101" s="156"/>
      <c r="V101" s="64"/>
      <c r="W101" s="156"/>
      <c r="X101" s="64"/>
      <c r="Y101" s="156"/>
      <c r="Z101" s="64"/>
      <c r="AA101" s="156"/>
      <c r="AB101" s="64"/>
    </row>
    <row r="102" spans="2:28" ht="3.95" customHeight="1" x14ac:dyDescent="0.4">
      <c r="B102" s="186"/>
      <c r="C102" s="186"/>
      <c r="D102" s="186"/>
      <c r="E102" s="186"/>
      <c r="F102" s="186"/>
      <c r="G102" s="186"/>
      <c r="H102" s="186"/>
      <c r="I102" s="186"/>
      <c r="J102" s="186"/>
      <c r="K102" s="186"/>
      <c r="L102" s="186"/>
      <c r="M102" s="186"/>
      <c r="N102" s="186"/>
      <c r="O102" s="186"/>
      <c r="P102" s="186"/>
      <c r="Q102" s="186"/>
      <c r="R102" s="186"/>
      <c r="S102" s="186"/>
      <c r="T102" s="186"/>
      <c r="U102" s="186"/>
      <c r="V102" s="186"/>
      <c r="W102" s="186"/>
      <c r="X102" s="186"/>
      <c r="Y102" s="186"/>
      <c r="Z102" s="186"/>
      <c r="AA102" s="186"/>
      <c r="AB102" s="186"/>
    </row>
    <row r="103" spans="2:28" ht="21.95" customHeight="1" x14ac:dyDescent="0.4">
      <c r="B103" s="184" t="s">
        <v>13</v>
      </c>
      <c r="C103" s="154"/>
      <c r="D103" s="182" t="s">
        <v>224</v>
      </c>
      <c r="E103" s="182"/>
      <c r="F103" s="182" t="s">
        <v>179</v>
      </c>
      <c r="G103" s="182"/>
      <c r="H103" s="182" t="s">
        <v>180</v>
      </c>
      <c r="I103" s="182"/>
      <c r="J103" s="182" t="s">
        <v>181</v>
      </c>
      <c r="K103" s="182"/>
      <c r="L103" s="182" t="s">
        <v>182</v>
      </c>
      <c r="M103" s="182"/>
      <c r="N103" s="182" t="s">
        <v>183</v>
      </c>
      <c r="O103" s="182"/>
      <c r="P103" s="182" t="s">
        <v>184</v>
      </c>
      <c r="Q103" s="182"/>
      <c r="R103" s="182" t="s">
        <v>185</v>
      </c>
      <c r="S103" s="182"/>
      <c r="T103" s="182" t="s">
        <v>186</v>
      </c>
      <c r="U103" s="182"/>
      <c r="V103" s="182" t="s">
        <v>187</v>
      </c>
      <c r="W103" s="182"/>
      <c r="X103" s="182" t="s">
        <v>188</v>
      </c>
      <c r="Y103" s="182"/>
      <c r="Z103" s="182" t="s">
        <v>189</v>
      </c>
      <c r="AA103" s="182"/>
      <c r="AB103" s="182" t="s">
        <v>190</v>
      </c>
    </row>
    <row r="104" spans="2:28" s="150" customFormat="1" ht="3" customHeight="1" x14ac:dyDescent="0.4">
      <c r="B104" s="184"/>
      <c r="C104" s="154"/>
      <c r="D104" s="146"/>
      <c r="E104" s="146"/>
      <c r="F104" s="146"/>
      <c r="G104" s="146"/>
      <c r="H104" s="146"/>
      <c r="I104" s="146"/>
      <c r="J104" s="146"/>
      <c r="K104" s="146"/>
      <c r="L104" s="146"/>
      <c r="M104" s="146"/>
      <c r="N104" s="146"/>
      <c r="O104" s="146"/>
      <c r="P104" s="146"/>
      <c r="Q104" s="146"/>
      <c r="R104" s="146"/>
      <c r="S104" s="146"/>
      <c r="T104" s="146"/>
      <c r="U104" s="146"/>
      <c r="V104" s="146"/>
      <c r="W104" s="146"/>
      <c r="X104" s="146"/>
      <c r="Y104" s="146"/>
      <c r="Z104" s="146"/>
      <c r="AA104" s="146"/>
      <c r="AB104" s="146"/>
    </row>
    <row r="105" spans="2:28" ht="21.95" customHeight="1" x14ac:dyDescent="0.4">
      <c r="B105" s="184" t="s">
        <v>14</v>
      </c>
      <c r="C105" s="154"/>
      <c r="D105" s="60" t="s">
        <v>6</v>
      </c>
      <c r="E105" s="138"/>
      <c r="F105" s="60" t="s">
        <v>179</v>
      </c>
      <c r="G105" s="138"/>
      <c r="H105" s="60" t="s">
        <v>180</v>
      </c>
      <c r="I105" s="138"/>
      <c r="J105" s="60" t="s">
        <v>181</v>
      </c>
      <c r="K105" s="138"/>
      <c r="L105" s="60" t="s">
        <v>182</v>
      </c>
      <c r="M105" s="138"/>
      <c r="N105" s="60" t="s">
        <v>183</v>
      </c>
      <c r="O105" s="138"/>
      <c r="P105" s="60" t="s">
        <v>184</v>
      </c>
      <c r="Q105" s="138"/>
      <c r="R105" s="60" t="s">
        <v>185</v>
      </c>
      <c r="S105" s="138"/>
      <c r="T105" s="60" t="s">
        <v>186</v>
      </c>
      <c r="U105" s="138"/>
      <c r="V105" s="60" t="s">
        <v>187</v>
      </c>
      <c r="W105" s="138"/>
      <c r="X105" s="60" t="s">
        <v>188</v>
      </c>
      <c r="Y105" s="138"/>
      <c r="Z105" s="60" t="s">
        <v>189</v>
      </c>
      <c r="AA105" s="138"/>
      <c r="AB105" s="60" t="s">
        <v>190</v>
      </c>
    </row>
    <row r="106" spans="2:28" s="150" customFormat="1" ht="3" customHeight="1" x14ac:dyDescent="0.4">
      <c r="B106" s="155"/>
      <c r="C106" s="155"/>
      <c r="D106" s="139"/>
      <c r="E106" s="139"/>
      <c r="F106" s="139"/>
      <c r="G106" s="139"/>
      <c r="H106" s="139"/>
      <c r="I106" s="139"/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  <c r="AA106" s="139"/>
      <c r="AB106" s="139"/>
    </row>
    <row r="107" spans="2:28" ht="21.95" customHeight="1" x14ac:dyDescent="0.4">
      <c r="B107" s="61" t="s">
        <v>14</v>
      </c>
      <c r="C107" s="139"/>
      <c r="D107" s="92">
        <v>3255875</v>
      </c>
      <c r="E107" s="147"/>
      <c r="F107" s="92">
        <v>739100</v>
      </c>
      <c r="G107" s="147"/>
      <c r="H107" s="92">
        <v>184546</v>
      </c>
      <c r="I107" s="147"/>
      <c r="J107" s="92">
        <v>147591</v>
      </c>
      <c r="K107" s="147"/>
      <c r="L107" s="92">
        <v>110342</v>
      </c>
      <c r="M107" s="147"/>
      <c r="N107" s="92">
        <v>120693</v>
      </c>
      <c r="O107" s="147"/>
      <c r="P107" s="92">
        <v>230619</v>
      </c>
      <c r="Q107" s="147"/>
      <c r="R107" s="92">
        <v>736377</v>
      </c>
      <c r="S107" s="147"/>
      <c r="T107" s="92">
        <v>182819</v>
      </c>
      <c r="U107" s="147"/>
      <c r="V107" s="92">
        <v>179549</v>
      </c>
      <c r="W107" s="147"/>
      <c r="X107" s="92">
        <v>152319</v>
      </c>
      <c r="Y107" s="147"/>
      <c r="Z107" s="92">
        <v>114607</v>
      </c>
      <c r="AA107" s="147"/>
      <c r="AB107" s="92">
        <v>357313</v>
      </c>
    </row>
    <row r="108" spans="2:28" s="150" customFormat="1" ht="3" customHeight="1" x14ac:dyDescent="0.4">
      <c r="B108" s="139"/>
      <c r="C108" s="139"/>
      <c r="D108" s="147"/>
      <c r="E108" s="147"/>
      <c r="F108" s="147"/>
      <c r="G108" s="147"/>
      <c r="H108" s="147"/>
      <c r="I108" s="147"/>
      <c r="J108" s="147"/>
      <c r="K108" s="147"/>
      <c r="L108" s="147"/>
      <c r="M108" s="147"/>
      <c r="N108" s="147"/>
      <c r="O108" s="147"/>
      <c r="P108" s="147"/>
      <c r="Q108" s="147"/>
      <c r="R108" s="147"/>
      <c r="S108" s="147"/>
      <c r="T108" s="147"/>
      <c r="U108" s="147"/>
      <c r="V108" s="147"/>
      <c r="W108" s="147"/>
      <c r="X108" s="147"/>
      <c r="Y108" s="147"/>
      <c r="Z108" s="147"/>
      <c r="AA108" s="147"/>
      <c r="AB108" s="147"/>
    </row>
    <row r="109" spans="2:28" ht="21.95" customHeight="1" x14ac:dyDescent="0.4">
      <c r="B109" s="72" t="s">
        <v>195</v>
      </c>
      <c r="C109" s="136"/>
      <c r="D109" s="98">
        <v>232454</v>
      </c>
      <c r="E109" s="99"/>
      <c r="F109" s="98">
        <v>17664</v>
      </c>
      <c r="G109" s="99"/>
      <c r="H109" s="98">
        <v>8185</v>
      </c>
      <c r="I109" s="99"/>
      <c r="J109" s="98">
        <v>7292</v>
      </c>
      <c r="K109" s="99"/>
      <c r="L109" s="98">
        <v>11179</v>
      </c>
      <c r="M109" s="99"/>
      <c r="N109" s="98">
        <v>22245</v>
      </c>
      <c r="O109" s="99"/>
      <c r="P109" s="98">
        <v>22682</v>
      </c>
      <c r="Q109" s="99"/>
      <c r="R109" s="98">
        <v>22105</v>
      </c>
      <c r="S109" s="99"/>
      <c r="T109" s="98">
        <v>27262</v>
      </c>
      <c r="U109" s="99"/>
      <c r="V109" s="98">
        <v>23404</v>
      </c>
      <c r="W109" s="99"/>
      <c r="X109" s="98">
        <v>20034</v>
      </c>
      <c r="Y109" s="99"/>
      <c r="Z109" s="98">
        <v>19552</v>
      </c>
      <c r="AA109" s="99"/>
      <c r="AB109" s="98">
        <v>30850</v>
      </c>
    </row>
    <row r="110" spans="2:28" ht="21.95" customHeight="1" x14ac:dyDescent="0.4">
      <c r="B110" s="36" t="s">
        <v>16</v>
      </c>
      <c r="C110" s="136"/>
      <c r="D110" s="99">
        <v>7371</v>
      </c>
      <c r="E110" s="99"/>
      <c r="F110" s="99">
        <v>137</v>
      </c>
      <c r="G110" s="99"/>
      <c r="H110" s="99">
        <v>98</v>
      </c>
      <c r="I110" s="99"/>
      <c r="J110" s="99">
        <v>357</v>
      </c>
      <c r="K110" s="99"/>
      <c r="L110" s="99">
        <v>0</v>
      </c>
      <c r="M110" s="99"/>
      <c r="N110" s="99">
        <v>0</v>
      </c>
      <c r="O110" s="99"/>
      <c r="P110" s="99">
        <v>0</v>
      </c>
      <c r="Q110" s="99"/>
      <c r="R110" s="99">
        <v>978</v>
      </c>
      <c r="S110" s="99"/>
      <c r="T110" s="99">
        <v>1344</v>
      </c>
      <c r="U110" s="99"/>
      <c r="V110" s="99">
        <v>1257</v>
      </c>
      <c r="W110" s="99"/>
      <c r="X110" s="99">
        <v>1084</v>
      </c>
      <c r="Y110" s="99"/>
      <c r="Z110" s="99">
        <v>998</v>
      </c>
      <c r="AA110" s="99"/>
      <c r="AB110" s="99">
        <v>1118</v>
      </c>
    </row>
    <row r="111" spans="2:28" ht="21.95" customHeight="1" x14ac:dyDescent="0.4">
      <c r="B111" s="36" t="s">
        <v>17</v>
      </c>
      <c r="C111" s="136"/>
      <c r="D111" s="99">
        <v>10416</v>
      </c>
      <c r="E111" s="99"/>
      <c r="F111" s="99">
        <v>85</v>
      </c>
      <c r="G111" s="99"/>
      <c r="H111" s="99">
        <v>0</v>
      </c>
      <c r="I111" s="99"/>
      <c r="J111" s="99">
        <v>59</v>
      </c>
      <c r="K111" s="99"/>
      <c r="L111" s="99">
        <v>1067</v>
      </c>
      <c r="M111" s="99"/>
      <c r="N111" s="99">
        <v>2490</v>
      </c>
      <c r="O111" s="99"/>
      <c r="P111" s="99">
        <v>2026</v>
      </c>
      <c r="Q111" s="99"/>
      <c r="R111" s="99">
        <v>503</v>
      </c>
      <c r="S111" s="99"/>
      <c r="T111" s="99">
        <v>2466</v>
      </c>
      <c r="U111" s="99"/>
      <c r="V111" s="99">
        <v>335</v>
      </c>
      <c r="W111" s="99"/>
      <c r="X111" s="99">
        <v>152</v>
      </c>
      <c r="Y111" s="99"/>
      <c r="Z111" s="99">
        <v>0</v>
      </c>
      <c r="AA111" s="99"/>
      <c r="AB111" s="99">
        <v>1233</v>
      </c>
    </row>
    <row r="112" spans="2:28" ht="21.95" customHeight="1" x14ac:dyDescent="0.4">
      <c r="B112" s="36" t="s">
        <v>18</v>
      </c>
      <c r="C112" s="136"/>
      <c r="D112" s="99">
        <v>133960</v>
      </c>
      <c r="E112" s="99"/>
      <c r="F112" s="99">
        <v>7776</v>
      </c>
      <c r="G112" s="99"/>
      <c r="H112" s="99">
        <v>5694</v>
      </c>
      <c r="I112" s="99"/>
      <c r="J112" s="99">
        <v>5491</v>
      </c>
      <c r="K112" s="99"/>
      <c r="L112" s="99">
        <v>6091</v>
      </c>
      <c r="M112" s="99"/>
      <c r="N112" s="99">
        <v>5746</v>
      </c>
      <c r="O112" s="99"/>
      <c r="P112" s="99">
        <v>12053</v>
      </c>
      <c r="Q112" s="99"/>
      <c r="R112" s="99">
        <v>15956</v>
      </c>
      <c r="S112" s="99"/>
      <c r="T112" s="99">
        <v>14209</v>
      </c>
      <c r="U112" s="99"/>
      <c r="V112" s="99">
        <v>17380</v>
      </c>
      <c r="W112" s="99"/>
      <c r="X112" s="99">
        <v>14328</v>
      </c>
      <c r="Y112" s="99"/>
      <c r="Z112" s="99">
        <v>15040</v>
      </c>
      <c r="AA112" s="99"/>
      <c r="AB112" s="99">
        <v>14196</v>
      </c>
    </row>
    <row r="113" spans="2:28" ht="21.95" customHeight="1" x14ac:dyDescent="0.4">
      <c r="B113" s="36" t="s">
        <v>19</v>
      </c>
      <c r="C113" s="136"/>
      <c r="D113" s="99">
        <v>70059</v>
      </c>
      <c r="E113" s="99"/>
      <c r="F113" s="99">
        <v>7653</v>
      </c>
      <c r="G113" s="99"/>
      <c r="H113" s="99">
        <v>1068</v>
      </c>
      <c r="I113" s="99"/>
      <c r="J113" s="99">
        <v>1002</v>
      </c>
      <c r="K113" s="99"/>
      <c r="L113" s="99">
        <v>3522</v>
      </c>
      <c r="M113" s="99"/>
      <c r="N113" s="99">
        <v>13806</v>
      </c>
      <c r="O113" s="99"/>
      <c r="P113" s="99">
        <v>7874</v>
      </c>
      <c r="Q113" s="99"/>
      <c r="R113" s="99">
        <v>3218</v>
      </c>
      <c r="S113" s="99"/>
      <c r="T113" s="99">
        <v>9054</v>
      </c>
      <c r="U113" s="99"/>
      <c r="V113" s="99">
        <v>3560</v>
      </c>
      <c r="W113" s="99"/>
      <c r="X113" s="99">
        <v>4053</v>
      </c>
      <c r="Y113" s="99"/>
      <c r="Z113" s="99">
        <v>2584</v>
      </c>
      <c r="AA113" s="99"/>
      <c r="AB113" s="99">
        <v>12665</v>
      </c>
    </row>
    <row r="114" spans="2:28" ht="21.95" customHeight="1" x14ac:dyDescent="0.4">
      <c r="B114" s="36" t="s">
        <v>20</v>
      </c>
      <c r="C114" s="136"/>
      <c r="D114" s="99">
        <v>4754</v>
      </c>
      <c r="E114" s="99"/>
      <c r="F114" s="99">
        <v>662</v>
      </c>
      <c r="G114" s="99"/>
      <c r="H114" s="99">
        <v>472</v>
      </c>
      <c r="I114" s="99"/>
      <c r="J114" s="99">
        <v>115</v>
      </c>
      <c r="K114" s="99"/>
      <c r="L114" s="99">
        <v>350</v>
      </c>
      <c r="M114" s="99"/>
      <c r="N114" s="99">
        <v>161</v>
      </c>
      <c r="O114" s="99"/>
      <c r="P114" s="99">
        <v>428</v>
      </c>
      <c r="Q114" s="99"/>
      <c r="R114" s="99">
        <v>751</v>
      </c>
      <c r="S114" s="99"/>
      <c r="T114" s="99">
        <v>0</v>
      </c>
      <c r="U114" s="99"/>
      <c r="V114" s="99">
        <v>357</v>
      </c>
      <c r="W114" s="99"/>
      <c r="X114" s="99">
        <v>337</v>
      </c>
      <c r="Y114" s="99"/>
      <c r="Z114" s="99">
        <v>701</v>
      </c>
      <c r="AA114" s="99"/>
      <c r="AB114" s="99">
        <v>420</v>
      </c>
    </row>
    <row r="115" spans="2:28" ht="21.95" customHeight="1" x14ac:dyDescent="0.4">
      <c r="B115" s="36" t="s">
        <v>21</v>
      </c>
      <c r="C115" s="136"/>
      <c r="D115" s="99">
        <v>2180</v>
      </c>
      <c r="E115" s="99"/>
      <c r="F115" s="99">
        <v>0</v>
      </c>
      <c r="G115" s="99"/>
      <c r="H115" s="99">
        <v>438</v>
      </c>
      <c r="I115" s="99"/>
      <c r="J115" s="99">
        <v>0</v>
      </c>
      <c r="K115" s="99"/>
      <c r="L115" s="99">
        <v>149</v>
      </c>
      <c r="M115" s="99"/>
      <c r="N115" s="99">
        <v>0</v>
      </c>
      <c r="O115" s="99"/>
      <c r="P115" s="99">
        <v>242</v>
      </c>
      <c r="Q115" s="99"/>
      <c r="R115" s="99">
        <v>316</v>
      </c>
      <c r="S115" s="99"/>
      <c r="T115" s="99">
        <v>6</v>
      </c>
      <c r="U115" s="99"/>
      <c r="V115" s="99">
        <v>212</v>
      </c>
      <c r="W115" s="99"/>
      <c r="X115" s="99">
        <v>80</v>
      </c>
      <c r="Y115" s="99"/>
      <c r="Z115" s="99">
        <v>229</v>
      </c>
      <c r="AA115" s="99"/>
      <c r="AB115" s="99">
        <v>508</v>
      </c>
    </row>
    <row r="116" spans="2:28" ht="21.95" customHeight="1" x14ac:dyDescent="0.4">
      <c r="B116" s="36" t="s">
        <v>22</v>
      </c>
      <c r="C116" s="136"/>
      <c r="D116" s="99">
        <v>3714</v>
      </c>
      <c r="E116" s="99"/>
      <c r="F116" s="99">
        <v>1351</v>
      </c>
      <c r="G116" s="99"/>
      <c r="H116" s="99">
        <v>415</v>
      </c>
      <c r="I116" s="99"/>
      <c r="J116" s="99">
        <v>268</v>
      </c>
      <c r="K116" s="99"/>
      <c r="L116" s="99">
        <v>0</v>
      </c>
      <c r="M116" s="99"/>
      <c r="N116" s="99">
        <v>42</v>
      </c>
      <c r="O116" s="99"/>
      <c r="P116" s="99">
        <v>59</v>
      </c>
      <c r="Q116" s="99"/>
      <c r="R116" s="99">
        <v>383</v>
      </c>
      <c r="S116" s="99"/>
      <c r="T116" s="99">
        <v>183</v>
      </c>
      <c r="U116" s="99"/>
      <c r="V116" s="99">
        <v>303</v>
      </c>
      <c r="W116" s="99"/>
      <c r="X116" s="99">
        <v>0</v>
      </c>
      <c r="Y116" s="99"/>
      <c r="Z116" s="99">
        <v>0</v>
      </c>
      <c r="AA116" s="99"/>
      <c r="AB116" s="99">
        <v>710</v>
      </c>
    </row>
    <row r="117" spans="2:28" ht="21.95" customHeight="1" x14ac:dyDescent="0.4">
      <c r="B117" s="72" t="s">
        <v>196</v>
      </c>
      <c r="C117" s="136"/>
      <c r="D117" s="98">
        <v>1020147</v>
      </c>
      <c r="E117" s="99"/>
      <c r="F117" s="98">
        <v>240823</v>
      </c>
      <c r="G117" s="99"/>
      <c r="H117" s="98">
        <v>50644</v>
      </c>
      <c r="I117" s="99"/>
      <c r="J117" s="98">
        <v>43376</v>
      </c>
      <c r="K117" s="99"/>
      <c r="L117" s="98">
        <v>22966</v>
      </c>
      <c r="M117" s="99"/>
      <c r="N117" s="98">
        <v>30800</v>
      </c>
      <c r="O117" s="99"/>
      <c r="P117" s="98">
        <v>83591</v>
      </c>
      <c r="Q117" s="99"/>
      <c r="R117" s="98">
        <v>254691</v>
      </c>
      <c r="S117" s="99"/>
      <c r="T117" s="98">
        <v>51205</v>
      </c>
      <c r="U117" s="99"/>
      <c r="V117" s="98">
        <v>36940</v>
      </c>
      <c r="W117" s="99"/>
      <c r="X117" s="98">
        <v>36810</v>
      </c>
      <c r="Y117" s="99"/>
      <c r="Z117" s="98">
        <v>28222</v>
      </c>
      <c r="AA117" s="99"/>
      <c r="AB117" s="98">
        <v>140079</v>
      </c>
    </row>
    <row r="118" spans="2:28" ht="21.95" customHeight="1" x14ac:dyDescent="0.4">
      <c r="B118" s="36" t="s">
        <v>24</v>
      </c>
      <c r="C118" s="136"/>
      <c r="D118" s="99">
        <v>100453</v>
      </c>
      <c r="E118" s="99"/>
      <c r="F118" s="99">
        <v>23374</v>
      </c>
      <c r="G118" s="99"/>
      <c r="H118" s="99">
        <v>3416</v>
      </c>
      <c r="I118" s="99"/>
      <c r="J118" s="99">
        <v>3564</v>
      </c>
      <c r="K118" s="99"/>
      <c r="L118" s="99">
        <v>2145</v>
      </c>
      <c r="M118" s="99"/>
      <c r="N118" s="99">
        <v>2099</v>
      </c>
      <c r="O118" s="99"/>
      <c r="P118" s="99">
        <v>4414</v>
      </c>
      <c r="Q118" s="99"/>
      <c r="R118" s="99">
        <v>24758</v>
      </c>
      <c r="S118" s="99"/>
      <c r="T118" s="99">
        <v>7278</v>
      </c>
      <c r="U118" s="99"/>
      <c r="V118" s="99">
        <v>5577</v>
      </c>
      <c r="W118" s="99"/>
      <c r="X118" s="99">
        <v>5223</v>
      </c>
      <c r="Y118" s="99"/>
      <c r="Z118" s="99">
        <v>3517</v>
      </c>
      <c r="AA118" s="99"/>
      <c r="AB118" s="99">
        <v>15088</v>
      </c>
    </row>
    <row r="119" spans="2:28" ht="21.95" customHeight="1" x14ac:dyDescent="0.4">
      <c r="B119" s="36" t="s">
        <v>25</v>
      </c>
      <c r="C119" s="136"/>
      <c r="D119" s="99">
        <v>459194</v>
      </c>
      <c r="E119" s="99"/>
      <c r="F119" s="99">
        <v>97301</v>
      </c>
      <c r="G119" s="99"/>
      <c r="H119" s="99">
        <v>29560</v>
      </c>
      <c r="I119" s="99"/>
      <c r="J119" s="99">
        <v>26318</v>
      </c>
      <c r="K119" s="99"/>
      <c r="L119" s="99">
        <v>12665</v>
      </c>
      <c r="M119" s="99"/>
      <c r="N119" s="99">
        <v>11732</v>
      </c>
      <c r="O119" s="99"/>
      <c r="P119" s="99">
        <v>36400</v>
      </c>
      <c r="Q119" s="99"/>
      <c r="R119" s="99">
        <v>104718</v>
      </c>
      <c r="S119" s="99"/>
      <c r="T119" s="99">
        <v>23983</v>
      </c>
      <c r="U119" s="99"/>
      <c r="V119" s="99">
        <v>20418</v>
      </c>
      <c r="W119" s="99"/>
      <c r="X119" s="99">
        <v>20922</v>
      </c>
      <c r="Y119" s="99"/>
      <c r="Z119" s="99">
        <v>16040</v>
      </c>
      <c r="AA119" s="99"/>
      <c r="AB119" s="99">
        <v>59137</v>
      </c>
    </row>
    <row r="120" spans="2:28" ht="21.95" customHeight="1" x14ac:dyDescent="0.4">
      <c r="B120" s="36" t="s">
        <v>26</v>
      </c>
      <c r="C120" s="136"/>
      <c r="D120" s="99">
        <v>146905</v>
      </c>
      <c r="E120" s="99"/>
      <c r="F120" s="99">
        <v>35026</v>
      </c>
      <c r="G120" s="99"/>
      <c r="H120" s="99">
        <v>3841</v>
      </c>
      <c r="I120" s="99"/>
      <c r="J120" s="99">
        <v>2743</v>
      </c>
      <c r="K120" s="99"/>
      <c r="L120" s="99">
        <v>1957</v>
      </c>
      <c r="M120" s="99"/>
      <c r="N120" s="99">
        <v>3342</v>
      </c>
      <c r="O120" s="99"/>
      <c r="P120" s="99">
        <v>15330</v>
      </c>
      <c r="Q120" s="99"/>
      <c r="R120" s="99">
        <v>41131</v>
      </c>
      <c r="S120" s="99"/>
      <c r="T120" s="99">
        <v>8653</v>
      </c>
      <c r="U120" s="99"/>
      <c r="V120" s="99">
        <v>4287</v>
      </c>
      <c r="W120" s="99"/>
      <c r="X120" s="99">
        <v>2681</v>
      </c>
      <c r="Y120" s="99"/>
      <c r="Z120" s="99">
        <v>5168</v>
      </c>
      <c r="AA120" s="99"/>
      <c r="AB120" s="99">
        <v>22746</v>
      </c>
    </row>
    <row r="121" spans="2:28" ht="21.95" customHeight="1" x14ac:dyDescent="0.4">
      <c r="B121" s="36" t="s">
        <v>27</v>
      </c>
      <c r="C121" s="136"/>
      <c r="D121" s="99">
        <v>24916</v>
      </c>
      <c r="E121" s="99"/>
      <c r="F121" s="99">
        <v>4320</v>
      </c>
      <c r="G121" s="99"/>
      <c r="H121" s="99">
        <v>613</v>
      </c>
      <c r="I121" s="99"/>
      <c r="J121" s="99">
        <v>901</v>
      </c>
      <c r="K121" s="99"/>
      <c r="L121" s="99">
        <v>236</v>
      </c>
      <c r="M121" s="99"/>
      <c r="N121" s="99">
        <v>167</v>
      </c>
      <c r="O121" s="99"/>
      <c r="P121" s="99">
        <v>676</v>
      </c>
      <c r="Q121" s="99"/>
      <c r="R121" s="99">
        <v>10631</v>
      </c>
      <c r="S121" s="99"/>
      <c r="T121" s="99">
        <v>1728</v>
      </c>
      <c r="U121" s="99"/>
      <c r="V121" s="99">
        <v>551</v>
      </c>
      <c r="W121" s="99"/>
      <c r="X121" s="99">
        <v>1242</v>
      </c>
      <c r="Y121" s="99"/>
      <c r="Z121" s="99">
        <v>338</v>
      </c>
      <c r="AA121" s="99"/>
      <c r="AB121" s="99">
        <v>3513</v>
      </c>
    </row>
    <row r="122" spans="2:28" ht="21.95" customHeight="1" x14ac:dyDescent="0.4">
      <c r="B122" s="36" t="s">
        <v>28</v>
      </c>
      <c r="C122" s="136"/>
      <c r="D122" s="99">
        <v>32764</v>
      </c>
      <c r="E122" s="99"/>
      <c r="F122" s="99">
        <v>15775</v>
      </c>
      <c r="G122" s="99"/>
      <c r="H122" s="99">
        <v>1526</v>
      </c>
      <c r="I122" s="99"/>
      <c r="J122" s="99">
        <v>547</v>
      </c>
      <c r="K122" s="99"/>
      <c r="L122" s="99">
        <v>142</v>
      </c>
      <c r="M122" s="99"/>
      <c r="N122" s="99">
        <v>573</v>
      </c>
      <c r="O122" s="99"/>
      <c r="P122" s="99">
        <v>2728</v>
      </c>
      <c r="Q122" s="99"/>
      <c r="R122" s="99">
        <v>5303</v>
      </c>
      <c r="S122" s="99"/>
      <c r="T122" s="99">
        <v>192</v>
      </c>
      <c r="U122" s="99"/>
      <c r="V122" s="99">
        <v>320</v>
      </c>
      <c r="W122" s="99"/>
      <c r="X122" s="99">
        <v>215</v>
      </c>
      <c r="Y122" s="99"/>
      <c r="Z122" s="99">
        <v>30</v>
      </c>
      <c r="AA122" s="99"/>
      <c r="AB122" s="99">
        <v>5413</v>
      </c>
    </row>
    <row r="123" spans="2:28" ht="21.95" customHeight="1" x14ac:dyDescent="0.4">
      <c r="B123" s="36" t="s">
        <v>29</v>
      </c>
      <c r="C123" s="136"/>
      <c r="D123" s="99">
        <v>143344</v>
      </c>
      <c r="E123" s="99"/>
      <c r="F123" s="99">
        <v>27891</v>
      </c>
      <c r="G123" s="99"/>
      <c r="H123" s="99">
        <v>6441</v>
      </c>
      <c r="I123" s="99"/>
      <c r="J123" s="99">
        <v>6338</v>
      </c>
      <c r="K123" s="99"/>
      <c r="L123" s="99">
        <v>4463</v>
      </c>
      <c r="M123" s="99"/>
      <c r="N123" s="99">
        <v>11817</v>
      </c>
      <c r="O123" s="99"/>
      <c r="P123" s="99">
        <v>20685</v>
      </c>
      <c r="Q123" s="99"/>
      <c r="R123" s="99">
        <v>33625</v>
      </c>
      <c r="S123" s="99"/>
      <c r="T123" s="99">
        <v>5600</v>
      </c>
      <c r="U123" s="99"/>
      <c r="V123" s="99">
        <v>3081</v>
      </c>
      <c r="W123" s="99"/>
      <c r="X123" s="99">
        <v>2614</v>
      </c>
      <c r="Y123" s="99"/>
      <c r="Z123" s="99">
        <v>1998</v>
      </c>
      <c r="AA123" s="99"/>
      <c r="AB123" s="99">
        <v>18791</v>
      </c>
    </row>
    <row r="124" spans="2:28" ht="21.95" customHeight="1" x14ac:dyDescent="0.4">
      <c r="B124" s="36" t="s">
        <v>30</v>
      </c>
      <c r="C124" s="136"/>
      <c r="D124" s="99">
        <v>25297</v>
      </c>
      <c r="E124" s="99"/>
      <c r="F124" s="99">
        <v>6108</v>
      </c>
      <c r="G124" s="99"/>
      <c r="H124" s="99">
        <v>1657</v>
      </c>
      <c r="I124" s="99"/>
      <c r="J124" s="99">
        <v>757</v>
      </c>
      <c r="K124" s="99"/>
      <c r="L124" s="99">
        <v>0</v>
      </c>
      <c r="M124" s="99"/>
      <c r="N124" s="99">
        <v>395</v>
      </c>
      <c r="O124" s="99"/>
      <c r="P124" s="99">
        <v>228</v>
      </c>
      <c r="Q124" s="99"/>
      <c r="R124" s="99">
        <v>6958</v>
      </c>
      <c r="S124" s="99"/>
      <c r="T124" s="99">
        <v>1343</v>
      </c>
      <c r="U124" s="99"/>
      <c r="V124" s="99">
        <v>526</v>
      </c>
      <c r="W124" s="99"/>
      <c r="X124" s="99">
        <v>2780</v>
      </c>
      <c r="Y124" s="99"/>
      <c r="Z124" s="99">
        <v>48</v>
      </c>
      <c r="AA124" s="99"/>
      <c r="AB124" s="99">
        <v>4497</v>
      </c>
    </row>
    <row r="125" spans="2:28" ht="21.95" customHeight="1" x14ac:dyDescent="0.4">
      <c r="B125" s="36" t="s">
        <v>31</v>
      </c>
      <c r="C125" s="136"/>
      <c r="D125" s="99">
        <v>55374</v>
      </c>
      <c r="E125" s="99"/>
      <c r="F125" s="99">
        <v>20673</v>
      </c>
      <c r="G125" s="99"/>
      <c r="H125" s="99">
        <v>2791</v>
      </c>
      <c r="I125" s="99"/>
      <c r="J125" s="99">
        <v>2146</v>
      </c>
      <c r="K125" s="99"/>
      <c r="L125" s="99">
        <v>1153</v>
      </c>
      <c r="M125" s="99"/>
      <c r="N125" s="99">
        <v>675</v>
      </c>
      <c r="O125" s="99"/>
      <c r="P125" s="99">
        <v>1722</v>
      </c>
      <c r="Q125" s="99"/>
      <c r="R125" s="99">
        <v>13595</v>
      </c>
      <c r="S125" s="99"/>
      <c r="T125" s="99">
        <v>1307</v>
      </c>
      <c r="U125" s="99"/>
      <c r="V125" s="99">
        <v>1576</v>
      </c>
      <c r="W125" s="99"/>
      <c r="X125" s="99">
        <v>1133</v>
      </c>
      <c r="Y125" s="99"/>
      <c r="Z125" s="99">
        <v>839</v>
      </c>
      <c r="AA125" s="99"/>
      <c r="AB125" s="99">
        <v>7764</v>
      </c>
    </row>
    <row r="126" spans="2:28" ht="21.95" customHeight="1" x14ac:dyDescent="0.4">
      <c r="B126" s="36" t="s">
        <v>32</v>
      </c>
      <c r="C126" s="136"/>
      <c r="D126" s="99">
        <v>31900</v>
      </c>
      <c r="E126" s="99"/>
      <c r="F126" s="99">
        <v>10355</v>
      </c>
      <c r="G126" s="99"/>
      <c r="H126" s="99">
        <v>799</v>
      </c>
      <c r="I126" s="99"/>
      <c r="J126" s="99">
        <v>62</v>
      </c>
      <c r="K126" s="99"/>
      <c r="L126" s="99">
        <v>205</v>
      </c>
      <c r="M126" s="99"/>
      <c r="N126" s="99">
        <v>0</v>
      </c>
      <c r="O126" s="99"/>
      <c r="P126" s="99">
        <v>1408</v>
      </c>
      <c r="Q126" s="99"/>
      <c r="R126" s="99">
        <v>13972</v>
      </c>
      <c r="S126" s="99"/>
      <c r="T126" s="99">
        <v>1121</v>
      </c>
      <c r="U126" s="99"/>
      <c r="V126" s="99">
        <v>604</v>
      </c>
      <c r="W126" s="99"/>
      <c r="X126" s="99">
        <v>0</v>
      </c>
      <c r="Y126" s="99"/>
      <c r="Z126" s="99">
        <v>244</v>
      </c>
      <c r="AA126" s="99"/>
      <c r="AB126" s="99">
        <v>3130</v>
      </c>
    </row>
    <row r="127" spans="2:28" ht="21.95" customHeight="1" x14ac:dyDescent="0.4">
      <c r="B127" s="72" t="s">
        <v>197</v>
      </c>
      <c r="C127" s="136"/>
      <c r="D127" s="98">
        <v>1329701</v>
      </c>
      <c r="E127" s="99"/>
      <c r="F127" s="98">
        <v>299228</v>
      </c>
      <c r="G127" s="99"/>
      <c r="H127" s="98">
        <v>76959</v>
      </c>
      <c r="I127" s="99"/>
      <c r="J127" s="98">
        <v>66729</v>
      </c>
      <c r="K127" s="99"/>
      <c r="L127" s="98">
        <v>50147</v>
      </c>
      <c r="M127" s="99"/>
      <c r="N127" s="98">
        <v>40884</v>
      </c>
      <c r="O127" s="99"/>
      <c r="P127" s="98">
        <v>81592</v>
      </c>
      <c r="Q127" s="99"/>
      <c r="R127" s="98">
        <v>324550</v>
      </c>
      <c r="S127" s="99"/>
      <c r="T127" s="98">
        <v>67258</v>
      </c>
      <c r="U127" s="99"/>
      <c r="V127" s="98">
        <v>82756</v>
      </c>
      <c r="W127" s="99"/>
      <c r="X127" s="98">
        <v>70433</v>
      </c>
      <c r="Y127" s="99"/>
      <c r="Z127" s="98">
        <v>44764</v>
      </c>
      <c r="AA127" s="99"/>
      <c r="AB127" s="98">
        <v>124401</v>
      </c>
    </row>
    <row r="128" spans="2:28" ht="21.95" customHeight="1" x14ac:dyDescent="0.4">
      <c r="B128" s="36" t="s">
        <v>34</v>
      </c>
      <c r="C128" s="136"/>
      <c r="D128" s="99">
        <v>37934</v>
      </c>
      <c r="E128" s="99"/>
      <c r="F128" s="99">
        <v>12031</v>
      </c>
      <c r="G128" s="99"/>
      <c r="H128" s="99">
        <v>2045</v>
      </c>
      <c r="I128" s="99"/>
      <c r="J128" s="99">
        <v>1641</v>
      </c>
      <c r="K128" s="99"/>
      <c r="L128" s="99">
        <v>1619</v>
      </c>
      <c r="M128" s="99"/>
      <c r="N128" s="99">
        <v>809</v>
      </c>
      <c r="O128" s="99"/>
      <c r="P128" s="99">
        <v>2079</v>
      </c>
      <c r="Q128" s="99"/>
      <c r="R128" s="99">
        <v>7545</v>
      </c>
      <c r="S128" s="99"/>
      <c r="T128" s="99">
        <v>141</v>
      </c>
      <c r="U128" s="99"/>
      <c r="V128" s="99">
        <v>3137</v>
      </c>
      <c r="W128" s="99"/>
      <c r="X128" s="99">
        <v>407</v>
      </c>
      <c r="Y128" s="99"/>
      <c r="Z128" s="99">
        <v>1274</v>
      </c>
      <c r="AA128" s="99"/>
      <c r="AB128" s="99">
        <v>5206</v>
      </c>
    </row>
    <row r="129" spans="2:28" ht="21.95" customHeight="1" x14ac:dyDescent="0.4">
      <c r="B129" s="36" t="s">
        <v>35</v>
      </c>
      <c r="C129" s="136"/>
      <c r="D129" s="99">
        <v>262696</v>
      </c>
      <c r="E129" s="99"/>
      <c r="F129" s="99">
        <v>60109</v>
      </c>
      <c r="G129" s="99"/>
      <c r="H129" s="99">
        <v>16378</v>
      </c>
      <c r="I129" s="99"/>
      <c r="J129" s="99">
        <v>19613</v>
      </c>
      <c r="K129" s="99"/>
      <c r="L129" s="99">
        <v>16203</v>
      </c>
      <c r="M129" s="99"/>
      <c r="N129" s="99">
        <v>11766</v>
      </c>
      <c r="O129" s="99"/>
      <c r="P129" s="99">
        <v>21099</v>
      </c>
      <c r="Q129" s="99"/>
      <c r="R129" s="99">
        <v>52267</v>
      </c>
      <c r="S129" s="99"/>
      <c r="T129" s="99">
        <v>15410</v>
      </c>
      <c r="U129" s="99"/>
      <c r="V129" s="99">
        <v>11467</v>
      </c>
      <c r="W129" s="99"/>
      <c r="X129" s="99">
        <v>8224</v>
      </c>
      <c r="Y129" s="99"/>
      <c r="Z129" s="99">
        <v>9062</v>
      </c>
      <c r="AA129" s="99"/>
      <c r="AB129" s="99">
        <v>21098</v>
      </c>
    </row>
    <row r="130" spans="2:28" ht="21.95" customHeight="1" x14ac:dyDescent="0.4">
      <c r="B130" s="36" t="s">
        <v>36</v>
      </c>
      <c r="C130" s="136"/>
      <c r="D130" s="99">
        <v>255922</v>
      </c>
      <c r="E130" s="99"/>
      <c r="F130" s="99">
        <v>49436</v>
      </c>
      <c r="G130" s="99"/>
      <c r="H130" s="99">
        <v>20532</v>
      </c>
      <c r="I130" s="99"/>
      <c r="J130" s="99">
        <v>9961</v>
      </c>
      <c r="K130" s="99"/>
      <c r="L130" s="99">
        <v>5176</v>
      </c>
      <c r="M130" s="99"/>
      <c r="N130" s="99">
        <v>3952</v>
      </c>
      <c r="O130" s="99"/>
      <c r="P130" s="99">
        <v>10770</v>
      </c>
      <c r="Q130" s="99"/>
      <c r="R130" s="99">
        <v>66672</v>
      </c>
      <c r="S130" s="99"/>
      <c r="T130" s="99">
        <v>12794</v>
      </c>
      <c r="U130" s="99"/>
      <c r="V130" s="99">
        <v>16969</v>
      </c>
      <c r="W130" s="99"/>
      <c r="X130" s="99">
        <v>16736</v>
      </c>
      <c r="Y130" s="99"/>
      <c r="Z130" s="99">
        <v>8050</v>
      </c>
      <c r="AA130" s="99"/>
      <c r="AB130" s="99">
        <v>34874</v>
      </c>
    </row>
    <row r="131" spans="2:28" ht="21.95" customHeight="1" x14ac:dyDescent="0.4">
      <c r="B131" s="36" t="s">
        <v>37</v>
      </c>
      <c r="C131" s="136"/>
      <c r="D131" s="99">
        <v>773149</v>
      </c>
      <c r="E131" s="99"/>
      <c r="F131" s="99">
        <v>177652</v>
      </c>
      <c r="G131" s="99"/>
      <c r="H131" s="99">
        <v>38004</v>
      </c>
      <c r="I131" s="99"/>
      <c r="J131" s="99">
        <v>35514</v>
      </c>
      <c r="K131" s="99"/>
      <c r="L131" s="99">
        <v>27149</v>
      </c>
      <c r="M131" s="99"/>
      <c r="N131" s="99">
        <v>24357</v>
      </c>
      <c r="O131" s="99"/>
      <c r="P131" s="99">
        <v>47644</v>
      </c>
      <c r="Q131" s="99"/>
      <c r="R131" s="99">
        <v>198066</v>
      </c>
      <c r="S131" s="99"/>
      <c r="T131" s="99">
        <v>38913</v>
      </c>
      <c r="U131" s="99"/>
      <c r="V131" s="99">
        <v>51183</v>
      </c>
      <c r="W131" s="99"/>
      <c r="X131" s="99">
        <v>45066</v>
      </c>
      <c r="Y131" s="99"/>
      <c r="Z131" s="99">
        <v>26378</v>
      </c>
      <c r="AA131" s="99"/>
      <c r="AB131" s="99">
        <v>63223</v>
      </c>
    </row>
    <row r="132" spans="2:28" ht="21.95" customHeight="1" x14ac:dyDescent="0.4">
      <c r="B132" s="72" t="s">
        <v>198</v>
      </c>
      <c r="C132" s="136"/>
      <c r="D132" s="98">
        <v>377719</v>
      </c>
      <c r="E132" s="99"/>
      <c r="F132" s="98">
        <v>116032</v>
      </c>
      <c r="G132" s="99"/>
      <c r="H132" s="98">
        <v>27136</v>
      </c>
      <c r="I132" s="99"/>
      <c r="J132" s="98">
        <v>18138</v>
      </c>
      <c r="K132" s="99"/>
      <c r="L132" s="98">
        <v>10748</v>
      </c>
      <c r="M132" s="99"/>
      <c r="N132" s="98">
        <v>9247</v>
      </c>
      <c r="O132" s="99"/>
      <c r="P132" s="98">
        <v>19215</v>
      </c>
      <c r="Q132" s="99"/>
      <c r="R132" s="98">
        <v>74096</v>
      </c>
      <c r="S132" s="99"/>
      <c r="T132" s="98">
        <v>22503</v>
      </c>
      <c r="U132" s="99"/>
      <c r="V132" s="98">
        <v>16933</v>
      </c>
      <c r="W132" s="99"/>
      <c r="X132" s="98">
        <v>15340</v>
      </c>
      <c r="Y132" s="99"/>
      <c r="Z132" s="98">
        <v>11405</v>
      </c>
      <c r="AA132" s="99"/>
      <c r="AB132" s="98">
        <v>36926</v>
      </c>
    </row>
    <row r="133" spans="2:28" ht="21.95" customHeight="1" x14ac:dyDescent="0.4">
      <c r="B133" s="36" t="s">
        <v>39</v>
      </c>
      <c r="C133" s="136"/>
      <c r="D133" s="99">
        <v>169655</v>
      </c>
      <c r="E133" s="99"/>
      <c r="F133" s="99">
        <v>54426</v>
      </c>
      <c r="G133" s="99"/>
      <c r="H133" s="99">
        <v>16705</v>
      </c>
      <c r="I133" s="99"/>
      <c r="J133" s="99">
        <v>9543</v>
      </c>
      <c r="K133" s="99"/>
      <c r="L133" s="99">
        <v>2661</v>
      </c>
      <c r="M133" s="99"/>
      <c r="N133" s="99">
        <v>2311</v>
      </c>
      <c r="O133" s="99"/>
      <c r="P133" s="99">
        <v>7177</v>
      </c>
      <c r="Q133" s="99"/>
      <c r="R133" s="99">
        <v>36989</v>
      </c>
      <c r="S133" s="99"/>
      <c r="T133" s="99">
        <v>13598</v>
      </c>
      <c r="U133" s="99"/>
      <c r="V133" s="99">
        <v>7365</v>
      </c>
      <c r="W133" s="99"/>
      <c r="X133" s="99">
        <v>4352</v>
      </c>
      <c r="Y133" s="99"/>
      <c r="Z133" s="99">
        <v>4055</v>
      </c>
      <c r="AA133" s="99"/>
      <c r="AB133" s="99">
        <v>10473</v>
      </c>
    </row>
    <row r="134" spans="2:28" ht="21.95" customHeight="1" x14ac:dyDescent="0.4">
      <c r="B134" s="36" t="s">
        <v>40</v>
      </c>
      <c r="C134" s="136"/>
      <c r="D134" s="99">
        <v>99142</v>
      </c>
      <c r="E134" s="99"/>
      <c r="F134" s="99">
        <v>21679</v>
      </c>
      <c r="G134" s="99"/>
      <c r="H134" s="99">
        <v>5641</v>
      </c>
      <c r="I134" s="99"/>
      <c r="J134" s="99">
        <v>4563</v>
      </c>
      <c r="K134" s="99"/>
      <c r="L134" s="99">
        <v>5522</v>
      </c>
      <c r="M134" s="99"/>
      <c r="N134" s="99">
        <v>4511</v>
      </c>
      <c r="O134" s="99"/>
      <c r="P134" s="99">
        <v>8340</v>
      </c>
      <c r="Q134" s="99"/>
      <c r="R134" s="99">
        <v>16621</v>
      </c>
      <c r="S134" s="99"/>
      <c r="T134" s="99">
        <v>5303</v>
      </c>
      <c r="U134" s="99"/>
      <c r="V134" s="99">
        <v>5835</v>
      </c>
      <c r="W134" s="99"/>
      <c r="X134" s="99">
        <v>3901</v>
      </c>
      <c r="Y134" s="99"/>
      <c r="Z134" s="99">
        <v>5716</v>
      </c>
      <c r="AA134" s="99"/>
      <c r="AB134" s="99">
        <v>11510</v>
      </c>
    </row>
    <row r="135" spans="2:28" ht="21.95" customHeight="1" x14ac:dyDescent="0.4">
      <c r="B135" s="36" t="s">
        <v>41</v>
      </c>
      <c r="C135" s="136"/>
      <c r="D135" s="99">
        <v>108922</v>
      </c>
      <c r="E135" s="99"/>
      <c r="F135" s="99">
        <v>39927</v>
      </c>
      <c r="G135" s="99"/>
      <c r="H135" s="99">
        <v>4790</v>
      </c>
      <c r="I135" s="99"/>
      <c r="J135" s="99">
        <v>4032</v>
      </c>
      <c r="K135" s="99"/>
      <c r="L135" s="99">
        <v>2565</v>
      </c>
      <c r="M135" s="99"/>
      <c r="N135" s="99">
        <v>2425</v>
      </c>
      <c r="O135" s="99"/>
      <c r="P135" s="99">
        <v>3698</v>
      </c>
      <c r="Q135" s="99"/>
      <c r="R135" s="99">
        <v>20486</v>
      </c>
      <c r="S135" s="99"/>
      <c r="T135" s="99">
        <v>3602</v>
      </c>
      <c r="U135" s="99"/>
      <c r="V135" s="99">
        <v>3733</v>
      </c>
      <c r="W135" s="99"/>
      <c r="X135" s="99">
        <v>7087</v>
      </c>
      <c r="Y135" s="99"/>
      <c r="Z135" s="99">
        <v>1634</v>
      </c>
      <c r="AA135" s="99"/>
      <c r="AB135" s="99">
        <v>14943</v>
      </c>
    </row>
    <row r="136" spans="2:28" ht="21.95" customHeight="1" x14ac:dyDescent="0.4">
      <c r="B136" s="72" t="s">
        <v>199</v>
      </c>
      <c r="C136" s="136"/>
      <c r="D136" s="98">
        <v>295854</v>
      </c>
      <c r="E136" s="99"/>
      <c r="F136" s="98">
        <v>65353</v>
      </c>
      <c r="G136" s="99"/>
      <c r="H136" s="98">
        <v>21622</v>
      </c>
      <c r="I136" s="99"/>
      <c r="J136" s="98">
        <v>12056</v>
      </c>
      <c r="K136" s="99"/>
      <c r="L136" s="98">
        <v>15302</v>
      </c>
      <c r="M136" s="99"/>
      <c r="N136" s="98">
        <v>17517</v>
      </c>
      <c r="O136" s="99"/>
      <c r="P136" s="98">
        <v>23539</v>
      </c>
      <c r="Q136" s="99"/>
      <c r="R136" s="98">
        <v>60935</v>
      </c>
      <c r="S136" s="99"/>
      <c r="T136" s="98">
        <v>14591</v>
      </c>
      <c r="U136" s="99"/>
      <c r="V136" s="98">
        <v>19516</v>
      </c>
      <c r="W136" s="99"/>
      <c r="X136" s="98">
        <v>9702</v>
      </c>
      <c r="Y136" s="99"/>
      <c r="Z136" s="98">
        <v>10664</v>
      </c>
      <c r="AA136" s="99"/>
      <c r="AB136" s="98">
        <v>25057</v>
      </c>
    </row>
    <row r="137" spans="2:28" ht="21.95" customHeight="1" x14ac:dyDescent="0.4">
      <c r="B137" s="36" t="s">
        <v>43</v>
      </c>
      <c r="C137" s="136"/>
      <c r="D137" s="99">
        <v>148740</v>
      </c>
      <c r="E137" s="99"/>
      <c r="F137" s="99">
        <v>23560</v>
      </c>
      <c r="G137" s="99"/>
      <c r="H137" s="99">
        <v>12539</v>
      </c>
      <c r="I137" s="99"/>
      <c r="J137" s="99">
        <v>6041</v>
      </c>
      <c r="K137" s="99"/>
      <c r="L137" s="99">
        <v>9912</v>
      </c>
      <c r="M137" s="99"/>
      <c r="N137" s="99">
        <v>10977</v>
      </c>
      <c r="O137" s="99"/>
      <c r="P137" s="99">
        <v>9630</v>
      </c>
      <c r="Q137" s="99"/>
      <c r="R137" s="99">
        <v>33262</v>
      </c>
      <c r="S137" s="99"/>
      <c r="T137" s="99">
        <v>7373</v>
      </c>
      <c r="U137" s="99"/>
      <c r="V137" s="99">
        <v>11564</v>
      </c>
      <c r="W137" s="99"/>
      <c r="X137" s="99">
        <v>6553</v>
      </c>
      <c r="Y137" s="99"/>
      <c r="Z137" s="99">
        <v>5981</v>
      </c>
      <c r="AA137" s="99"/>
      <c r="AB137" s="99">
        <v>11348</v>
      </c>
    </row>
    <row r="138" spans="2:28" ht="21.95" customHeight="1" x14ac:dyDescent="0.4">
      <c r="B138" s="36" t="s">
        <v>44</v>
      </c>
      <c r="C138" s="136"/>
      <c r="D138" s="99">
        <v>71451</v>
      </c>
      <c r="E138" s="99"/>
      <c r="F138" s="99">
        <v>16443</v>
      </c>
      <c r="G138" s="99"/>
      <c r="H138" s="99">
        <v>5227</v>
      </c>
      <c r="I138" s="99"/>
      <c r="J138" s="99">
        <v>3405</v>
      </c>
      <c r="K138" s="99"/>
      <c r="L138" s="99">
        <v>3179</v>
      </c>
      <c r="M138" s="99"/>
      <c r="N138" s="99">
        <v>2389</v>
      </c>
      <c r="O138" s="99"/>
      <c r="P138" s="99">
        <v>5731</v>
      </c>
      <c r="Q138" s="99"/>
      <c r="R138" s="99">
        <v>14009</v>
      </c>
      <c r="S138" s="99"/>
      <c r="T138" s="99">
        <v>3345</v>
      </c>
      <c r="U138" s="99"/>
      <c r="V138" s="99">
        <v>3282</v>
      </c>
      <c r="W138" s="99"/>
      <c r="X138" s="99">
        <v>2725</v>
      </c>
      <c r="Y138" s="99"/>
      <c r="Z138" s="99">
        <v>2784</v>
      </c>
      <c r="AA138" s="99"/>
      <c r="AB138" s="99">
        <v>8932</v>
      </c>
    </row>
    <row r="139" spans="2:28" ht="21.95" customHeight="1" x14ac:dyDescent="0.4">
      <c r="B139" s="36" t="s">
        <v>45</v>
      </c>
      <c r="C139" s="136"/>
      <c r="D139" s="99">
        <v>59729</v>
      </c>
      <c r="E139" s="99"/>
      <c r="F139" s="99">
        <v>19259</v>
      </c>
      <c r="G139" s="99"/>
      <c r="H139" s="99">
        <v>3440</v>
      </c>
      <c r="I139" s="99"/>
      <c r="J139" s="99">
        <v>1793</v>
      </c>
      <c r="K139" s="99"/>
      <c r="L139" s="99">
        <v>1699</v>
      </c>
      <c r="M139" s="99"/>
      <c r="N139" s="99">
        <v>2247</v>
      </c>
      <c r="O139" s="99"/>
      <c r="P139" s="99">
        <v>7021</v>
      </c>
      <c r="Q139" s="99"/>
      <c r="R139" s="99">
        <v>11154</v>
      </c>
      <c r="S139" s="99"/>
      <c r="T139" s="99">
        <v>3307</v>
      </c>
      <c r="U139" s="99"/>
      <c r="V139" s="99">
        <v>4514</v>
      </c>
      <c r="W139" s="99"/>
      <c r="X139" s="99">
        <v>344</v>
      </c>
      <c r="Y139" s="99"/>
      <c r="Z139" s="99">
        <v>1362</v>
      </c>
      <c r="AA139" s="99"/>
      <c r="AB139" s="99">
        <v>3589</v>
      </c>
    </row>
    <row r="140" spans="2:28" ht="21.95" customHeight="1" x14ac:dyDescent="0.4">
      <c r="B140" s="36" t="s">
        <v>46</v>
      </c>
      <c r="C140" s="136"/>
      <c r="D140" s="99">
        <v>15934</v>
      </c>
      <c r="E140" s="99"/>
      <c r="F140" s="99">
        <v>6091</v>
      </c>
      <c r="G140" s="99"/>
      <c r="H140" s="99">
        <v>416</v>
      </c>
      <c r="I140" s="99"/>
      <c r="J140" s="99">
        <v>817</v>
      </c>
      <c r="K140" s="99"/>
      <c r="L140" s="99">
        <v>512</v>
      </c>
      <c r="M140" s="99"/>
      <c r="N140" s="99">
        <v>1904</v>
      </c>
      <c r="O140" s="99"/>
      <c r="P140" s="99">
        <v>1157</v>
      </c>
      <c r="Q140" s="99"/>
      <c r="R140" s="99">
        <v>2510</v>
      </c>
      <c r="S140" s="99"/>
      <c r="T140" s="99">
        <v>566</v>
      </c>
      <c r="U140" s="99"/>
      <c r="V140" s="99">
        <v>156</v>
      </c>
      <c r="W140" s="99"/>
      <c r="X140" s="99">
        <v>80</v>
      </c>
      <c r="Y140" s="99"/>
      <c r="Z140" s="99">
        <v>537</v>
      </c>
      <c r="AA140" s="99"/>
      <c r="AB140" s="99">
        <v>1188</v>
      </c>
    </row>
    <row r="141" spans="2:28" ht="3.95" customHeight="1" x14ac:dyDescent="0.4">
      <c r="B141" s="187"/>
      <c r="C141" s="187"/>
      <c r="D141" s="187"/>
      <c r="E141" s="187"/>
      <c r="F141" s="187"/>
      <c r="G141" s="187"/>
      <c r="H141" s="187"/>
      <c r="I141" s="187"/>
      <c r="J141" s="187"/>
      <c r="K141" s="187"/>
      <c r="L141" s="187"/>
      <c r="M141" s="187"/>
      <c r="N141" s="187"/>
      <c r="O141" s="187"/>
      <c r="P141" s="187"/>
      <c r="Q141" s="187"/>
      <c r="R141" s="187"/>
      <c r="S141" s="187"/>
      <c r="T141" s="187"/>
      <c r="U141" s="187"/>
      <c r="V141" s="187"/>
      <c r="W141" s="187"/>
      <c r="X141" s="187"/>
      <c r="Y141" s="187"/>
      <c r="Z141" s="187"/>
      <c r="AA141" s="187"/>
      <c r="AB141" s="187"/>
    </row>
    <row r="142" spans="2:28" ht="3.95" customHeight="1" x14ac:dyDescent="0.4">
      <c r="B142" s="36"/>
      <c r="C142" s="136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</row>
    <row r="143" spans="2:28" s="67" customFormat="1" ht="15.95" customHeight="1" x14ac:dyDescent="0.3">
      <c r="B143" s="17" t="s">
        <v>10</v>
      </c>
      <c r="C143" s="117"/>
      <c r="D143" s="19"/>
      <c r="E143" s="119"/>
      <c r="F143" s="19"/>
      <c r="G143" s="119"/>
      <c r="H143" s="19"/>
      <c r="I143" s="119"/>
      <c r="J143" s="19"/>
      <c r="K143" s="119"/>
      <c r="L143" s="19"/>
      <c r="M143" s="119"/>
      <c r="N143" s="19"/>
      <c r="O143" s="119"/>
      <c r="P143" s="38"/>
      <c r="Q143" s="158"/>
      <c r="R143" s="38"/>
      <c r="S143" s="158"/>
      <c r="T143" s="41"/>
      <c r="U143" s="159"/>
      <c r="V143" s="41"/>
      <c r="W143" s="159"/>
      <c r="X143" s="41"/>
      <c r="Y143" s="159"/>
      <c r="Z143" s="39"/>
      <c r="AA143" s="149"/>
      <c r="AB143" s="41"/>
    </row>
    <row r="144" spans="2:28" s="67" customFormat="1" ht="15.95" customHeight="1" x14ac:dyDescent="0.3">
      <c r="B144" s="17" t="s">
        <v>191</v>
      </c>
      <c r="C144" s="117"/>
      <c r="D144" s="19"/>
      <c r="E144" s="119"/>
      <c r="F144" s="19"/>
      <c r="G144" s="119"/>
      <c r="H144" s="19"/>
      <c r="I144" s="119"/>
      <c r="J144" s="19"/>
      <c r="K144" s="119"/>
      <c r="L144" s="19"/>
      <c r="M144" s="119"/>
      <c r="N144" s="19"/>
      <c r="O144" s="119"/>
      <c r="P144" s="38"/>
      <c r="Q144" s="158"/>
      <c r="R144" s="38"/>
      <c r="S144" s="158"/>
      <c r="T144" s="41"/>
      <c r="U144" s="159"/>
      <c r="V144" s="41"/>
      <c r="W144" s="159"/>
      <c r="X144" s="41"/>
      <c r="Y144" s="159"/>
      <c r="Z144" s="39"/>
      <c r="AA144" s="149"/>
      <c r="AB144" s="41"/>
    </row>
    <row r="145" spans="2:28" s="39" customFormat="1" ht="15.95" customHeight="1" x14ac:dyDescent="0.25">
      <c r="B145" s="20"/>
      <c r="C145" s="118"/>
      <c r="D145" s="20"/>
      <c r="E145" s="118"/>
      <c r="F145" s="20"/>
      <c r="G145" s="118"/>
      <c r="H145" s="20"/>
      <c r="I145" s="118"/>
      <c r="J145" s="20"/>
      <c r="K145" s="118"/>
      <c r="L145" s="20"/>
      <c r="M145" s="118"/>
      <c r="N145" s="20"/>
      <c r="O145" s="118"/>
      <c r="P145" s="20"/>
      <c r="Q145" s="118"/>
      <c r="R145" s="20"/>
      <c r="S145" s="118"/>
      <c r="T145" s="20"/>
      <c r="U145" s="118"/>
      <c r="V145" s="20"/>
      <c r="W145" s="118"/>
      <c r="X145" s="20"/>
      <c r="Y145" s="118"/>
      <c r="Z145" s="20"/>
      <c r="AA145" s="118"/>
      <c r="AB145" s="20"/>
    </row>
    <row r="146" spans="2:28" s="39" customFormat="1" ht="21.95" customHeight="1" x14ac:dyDescent="0.25">
      <c r="B146" s="20"/>
      <c r="C146" s="118"/>
      <c r="D146" s="20"/>
      <c r="E146" s="118"/>
      <c r="F146" s="20"/>
      <c r="G146" s="118"/>
      <c r="H146" s="20"/>
      <c r="I146" s="118"/>
      <c r="J146" s="20"/>
      <c r="K146" s="118"/>
      <c r="L146" s="20"/>
      <c r="M146" s="118"/>
      <c r="N146" s="20"/>
      <c r="O146" s="118"/>
      <c r="P146" s="20"/>
      <c r="Q146" s="118"/>
      <c r="R146" s="20"/>
      <c r="S146" s="118"/>
      <c r="T146" s="20"/>
      <c r="U146" s="118"/>
      <c r="V146" s="20"/>
      <c r="W146" s="118"/>
      <c r="X146" s="20"/>
      <c r="Y146" s="118"/>
      <c r="Z146" s="20"/>
      <c r="AA146" s="118"/>
      <c r="AB146" s="20"/>
    </row>
    <row r="147" spans="2:28" s="39" customFormat="1" ht="21.95" customHeight="1" x14ac:dyDescent="0.25">
      <c r="B147" s="20"/>
      <c r="C147" s="118"/>
      <c r="D147" s="20"/>
      <c r="E147" s="118"/>
      <c r="F147" s="20"/>
      <c r="G147" s="118"/>
      <c r="H147" s="20"/>
      <c r="I147" s="118"/>
      <c r="J147" s="20"/>
      <c r="K147" s="118"/>
      <c r="L147" s="20"/>
      <c r="M147" s="118"/>
      <c r="N147" s="20"/>
      <c r="O147" s="118"/>
      <c r="P147" s="20"/>
      <c r="Q147" s="118"/>
      <c r="R147" s="20"/>
      <c r="S147" s="118"/>
      <c r="T147" s="20"/>
      <c r="U147" s="118"/>
      <c r="V147" s="20"/>
      <c r="W147" s="118"/>
      <c r="X147" s="20"/>
      <c r="Y147" s="118"/>
      <c r="Z147" s="20"/>
      <c r="AA147" s="118"/>
      <c r="AB147" s="20"/>
    </row>
    <row r="148" spans="2:28" ht="21.95" customHeight="1" x14ac:dyDescent="0.4">
      <c r="F148" s="66"/>
      <c r="G148" s="157"/>
    </row>
  </sheetData>
  <mergeCells count="18">
    <mergeCell ref="B103:B105"/>
    <mergeCell ref="D103:AB103"/>
    <mergeCell ref="B3:AC3"/>
    <mergeCell ref="B44:AC44"/>
    <mergeCell ref="B141:AB141"/>
    <mergeCell ref="A93:AC93"/>
    <mergeCell ref="B100:AB100"/>
    <mergeCell ref="B102:AB102"/>
    <mergeCell ref="B2:AB2"/>
    <mergeCell ref="B4:AB4"/>
    <mergeCell ref="B43:AB43"/>
    <mergeCell ref="B53:AB53"/>
    <mergeCell ref="B92:AB92"/>
    <mergeCell ref="B5:B7"/>
    <mergeCell ref="D5:AB5"/>
    <mergeCell ref="B51:AB51"/>
    <mergeCell ref="B54:B56"/>
    <mergeCell ref="D54:AB54"/>
  </mergeCells>
  <pageMargins left="0.78740157480314965" right="0.78740157480314965" top="0.78740157480314965" bottom="0.59055118110236227" header="0.51181102362204722" footer="0.51181102362204722"/>
  <pageSetup paperSize="9" scale="51" orientation="portrait" horizontalDpi="300" verticalDpi="300" r:id="rId1"/>
  <headerFooter alignWithMargins="0">
    <oddHeader>&amp;C&amp;"Arial,Negrito"&amp;14Turismo interno</oddHeader>
  </headerFooter>
  <rowBreaks count="2" manualBreakCount="2">
    <brk id="49" max="16383" man="1"/>
    <brk id="97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5AEB0-DEAA-4674-8BE1-2EBD77F1951A}">
  <sheetPr>
    <tabColor rgb="FF92D050"/>
  </sheetPr>
  <dimension ref="B1:AB148"/>
  <sheetViews>
    <sheetView showGridLines="0" zoomScaleNormal="100" zoomScaleSheetLayoutView="75" workbookViewId="0"/>
  </sheetViews>
  <sheetFormatPr defaultColWidth="9" defaultRowHeight="21.95" customHeight="1" x14ac:dyDescent="0.4"/>
  <cols>
    <col min="1" max="1" width="2.7109375" style="42" customWidth="1"/>
    <col min="2" max="2" width="35.7109375" style="42" customWidth="1"/>
    <col min="3" max="3" width="0.5703125" style="150" customWidth="1"/>
    <col min="4" max="4" width="20.7109375" style="42" customWidth="1"/>
    <col min="5" max="5" width="0.5703125" style="150" customWidth="1"/>
    <col min="6" max="6" width="15.7109375" style="42" customWidth="1"/>
    <col min="7" max="7" width="0.5703125" style="150" customWidth="1"/>
    <col min="8" max="8" width="15.7109375" style="42" customWidth="1"/>
    <col min="9" max="9" width="0.5703125" style="150" customWidth="1"/>
    <col min="10" max="10" width="15.7109375" style="42" customWidth="1"/>
    <col min="11" max="11" width="0.5703125" style="150" customWidth="1"/>
    <col min="12" max="12" width="15.7109375" style="42" customWidth="1"/>
    <col min="13" max="13" width="0.5703125" style="150" customWidth="1"/>
    <col min="14" max="14" width="15.7109375" style="42" customWidth="1"/>
    <col min="15" max="15" width="0.5703125" style="150" customWidth="1"/>
    <col min="16" max="16" width="15.7109375" style="42" customWidth="1"/>
    <col min="17" max="17" width="0.5703125" style="150" customWidth="1"/>
    <col min="18" max="18" width="15.7109375" style="42" customWidth="1"/>
    <col min="19" max="19" width="0.5703125" style="150" customWidth="1"/>
    <col min="20" max="20" width="15.7109375" style="42" customWidth="1"/>
    <col min="21" max="21" width="0.5703125" style="150" customWidth="1"/>
    <col min="22" max="22" width="15.7109375" style="42" customWidth="1"/>
    <col min="23" max="23" width="0.5703125" style="150" customWidth="1"/>
    <col min="24" max="24" width="15.7109375" style="42" customWidth="1"/>
    <col min="25" max="25" width="0.5703125" style="150" customWidth="1"/>
    <col min="26" max="26" width="15.7109375" style="42" customWidth="1"/>
    <col min="27" max="27" width="0.5703125" style="150" customWidth="1"/>
    <col min="28" max="28" width="15.7109375" style="42" customWidth="1"/>
    <col min="29" max="29" width="2.7109375" style="42" customWidth="1"/>
    <col min="30" max="270" width="9" style="42"/>
    <col min="271" max="271" width="19.7109375" style="42" customWidth="1"/>
    <col min="272" max="284" width="10.7109375" style="42" customWidth="1"/>
    <col min="285" max="526" width="9" style="42"/>
    <col min="527" max="527" width="19.7109375" style="42" customWidth="1"/>
    <col min="528" max="540" width="10.7109375" style="42" customWidth="1"/>
    <col min="541" max="782" width="9" style="42"/>
    <col min="783" max="783" width="19.7109375" style="42" customWidth="1"/>
    <col min="784" max="796" width="10.7109375" style="42" customWidth="1"/>
    <col min="797" max="1038" width="9" style="42"/>
    <col min="1039" max="1039" width="19.7109375" style="42" customWidth="1"/>
    <col min="1040" max="1052" width="10.7109375" style="42" customWidth="1"/>
    <col min="1053" max="1294" width="9" style="42"/>
    <col min="1295" max="1295" width="19.7109375" style="42" customWidth="1"/>
    <col min="1296" max="1308" width="10.7109375" style="42" customWidth="1"/>
    <col min="1309" max="1550" width="9" style="42"/>
    <col min="1551" max="1551" width="19.7109375" style="42" customWidth="1"/>
    <col min="1552" max="1564" width="10.7109375" style="42" customWidth="1"/>
    <col min="1565" max="1806" width="9" style="42"/>
    <col min="1807" max="1807" width="19.7109375" style="42" customWidth="1"/>
    <col min="1808" max="1820" width="10.7109375" style="42" customWidth="1"/>
    <col min="1821" max="2062" width="9" style="42"/>
    <col min="2063" max="2063" width="19.7109375" style="42" customWidth="1"/>
    <col min="2064" max="2076" width="10.7109375" style="42" customWidth="1"/>
    <col min="2077" max="2318" width="9" style="42"/>
    <col min="2319" max="2319" width="19.7109375" style="42" customWidth="1"/>
    <col min="2320" max="2332" width="10.7109375" style="42" customWidth="1"/>
    <col min="2333" max="2574" width="9" style="42"/>
    <col min="2575" max="2575" width="19.7109375" style="42" customWidth="1"/>
    <col min="2576" max="2588" width="10.7109375" style="42" customWidth="1"/>
    <col min="2589" max="2830" width="9" style="42"/>
    <col min="2831" max="2831" width="19.7109375" style="42" customWidth="1"/>
    <col min="2832" max="2844" width="10.7109375" style="42" customWidth="1"/>
    <col min="2845" max="3086" width="9" style="42"/>
    <col min="3087" max="3087" width="19.7109375" style="42" customWidth="1"/>
    <col min="3088" max="3100" width="10.7109375" style="42" customWidth="1"/>
    <col min="3101" max="3342" width="9" style="42"/>
    <col min="3343" max="3343" width="19.7109375" style="42" customWidth="1"/>
    <col min="3344" max="3356" width="10.7109375" style="42" customWidth="1"/>
    <col min="3357" max="3598" width="9" style="42"/>
    <col min="3599" max="3599" width="19.7109375" style="42" customWidth="1"/>
    <col min="3600" max="3612" width="10.7109375" style="42" customWidth="1"/>
    <col min="3613" max="3854" width="9" style="42"/>
    <col min="3855" max="3855" width="19.7109375" style="42" customWidth="1"/>
    <col min="3856" max="3868" width="10.7109375" style="42" customWidth="1"/>
    <col min="3869" max="4110" width="9" style="42"/>
    <col min="4111" max="4111" width="19.7109375" style="42" customWidth="1"/>
    <col min="4112" max="4124" width="10.7109375" style="42" customWidth="1"/>
    <col min="4125" max="4366" width="9" style="42"/>
    <col min="4367" max="4367" width="19.7109375" style="42" customWidth="1"/>
    <col min="4368" max="4380" width="10.7109375" style="42" customWidth="1"/>
    <col min="4381" max="4622" width="9" style="42"/>
    <col min="4623" max="4623" width="19.7109375" style="42" customWidth="1"/>
    <col min="4624" max="4636" width="10.7109375" style="42" customWidth="1"/>
    <col min="4637" max="4878" width="9" style="42"/>
    <col min="4879" max="4879" width="19.7109375" style="42" customWidth="1"/>
    <col min="4880" max="4892" width="10.7109375" style="42" customWidth="1"/>
    <col min="4893" max="5134" width="9" style="42"/>
    <col min="5135" max="5135" width="19.7109375" style="42" customWidth="1"/>
    <col min="5136" max="5148" width="10.7109375" style="42" customWidth="1"/>
    <col min="5149" max="5390" width="9" style="42"/>
    <col min="5391" max="5391" width="19.7109375" style="42" customWidth="1"/>
    <col min="5392" max="5404" width="10.7109375" style="42" customWidth="1"/>
    <col min="5405" max="5646" width="9" style="42"/>
    <col min="5647" max="5647" width="19.7109375" style="42" customWidth="1"/>
    <col min="5648" max="5660" width="10.7109375" style="42" customWidth="1"/>
    <col min="5661" max="5902" width="9" style="42"/>
    <col min="5903" max="5903" width="19.7109375" style="42" customWidth="1"/>
    <col min="5904" max="5916" width="10.7109375" style="42" customWidth="1"/>
    <col min="5917" max="6158" width="9" style="42"/>
    <col min="6159" max="6159" width="19.7109375" style="42" customWidth="1"/>
    <col min="6160" max="6172" width="10.7109375" style="42" customWidth="1"/>
    <col min="6173" max="6414" width="9" style="42"/>
    <col min="6415" max="6415" width="19.7109375" style="42" customWidth="1"/>
    <col min="6416" max="6428" width="10.7109375" style="42" customWidth="1"/>
    <col min="6429" max="6670" width="9" style="42"/>
    <col min="6671" max="6671" width="19.7109375" style="42" customWidth="1"/>
    <col min="6672" max="6684" width="10.7109375" style="42" customWidth="1"/>
    <col min="6685" max="6926" width="9" style="42"/>
    <col min="6927" max="6927" width="19.7109375" style="42" customWidth="1"/>
    <col min="6928" max="6940" width="10.7109375" style="42" customWidth="1"/>
    <col min="6941" max="7182" width="9" style="42"/>
    <col min="7183" max="7183" width="19.7109375" style="42" customWidth="1"/>
    <col min="7184" max="7196" width="10.7109375" style="42" customWidth="1"/>
    <col min="7197" max="7438" width="9" style="42"/>
    <col min="7439" max="7439" width="19.7109375" style="42" customWidth="1"/>
    <col min="7440" max="7452" width="10.7109375" style="42" customWidth="1"/>
    <col min="7453" max="7694" width="9" style="42"/>
    <col min="7695" max="7695" width="19.7109375" style="42" customWidth="1"/>
    <col min="7696" max="7708" width="10.7109375" style="42" customWidth="1"/>
    <col min="7709" max="7950" width="9" style="42"/>
    <col min="7951" max="7951" width="19.7109375" style="42" customWidth="1"/>
    <col min="7952" max="7964" width="10.7109375" style="42" customWidth="1"/>
    <col min="7965" max="8206" width="9" style="42"/>
    <col min="8207" max="8207" width="19.7109375" style="42" customWidth="1"/>
    <col min="8208" max="8220" width="10.7109375" style="42" customWidth="1"/>
    <col min="8221" max="8462" width="9" style="42"/>
    <col min="8463" max="8463" width="19.7109375" style="42" customWidth="1"/>
    <col min="8464" max="8476" width="10.7109375" style="42" customWidth="1"/>
    <col min="8477" max="8718" width="9" style="42"/>
    <col min="8719" max="8719" width="19.7109375" style="42" customWidth="1"/>
    <col min="8720" max="8732" width="10.7109375" style="42" customWidth="1"/>
    <col min="8733" max="8974" width="9" style="42"/>
    <col min="8975" max="8975" width="19.7109375" style="42" customWidth="1"/>
    <col min="8976" max="8988" width="10.7109375" style="42" customWidth="1"/>
    <col min="8989" max="9230" width="9" style="42"/>
    <col min="9231" max="9231" width="19.7109375" style="42" customWidth="1"/>
    <col min="9232" max="9244" width="10.7109375" style="42" customWidth="1"/>
    <col min="9245" max="9486" width="9" style="42"/>
    <col min="9487" max="9487" width="19.7109375" style="42" customWidth="1"/>
    <col min="9488" max="9500" width="10.7109375" style="42" customWidth="1"/>
    <col min="9501" max="9742" width="9" style="42"/>
    <col min="9743" max="9743" width="19.7109375" style="42" customWidth="1"/>
    <col min="9744" max="9756" width="10.7109375" style="42" customWidth="1"/>
    <col min="9757" max="9998" width="9" style="42"/>
    <col min="9999" max="9999" width="19.7109375" style="42" customWidth="1"/>
    <col min="10000" max="10012" width="10.7109375" style="42" customWidth="1"/>
    <col min="10013" max="10254" width="9" style="42"/>
    <col min="10255" max="10255" width="19.7109375" style="42" customWidth="1"/>
    <col min="10256" max="10268" width="10.7109375" style="42" customWidth="1"/>
    <col min="10269" max="10510" width="9" style="42"/>
    <col min="10511" max="10511" width="19.7109375" style="42" customWidth="1"/>
    <col min="10512" max="10524" width="10.7109375" style="42" customWidth="1"/>
    <col min="10525" max="10766" width="9" style="42"/>
    <col min="10767" max="10767" width="19.7109375" style="42" customWidth="1"/>
    <col min="10768" max="10780" width="10.7109375" style="42" customWidth="1"/>
    <col min="10781" max="11022" width="9" style="42"/>
    <col min="11023" max="11023" width="19.7109375" style="42" customWidth="1"/>
    <col min="11024" max="11036" width="10.7109375" style="42" customWidth="1"/>
    <col min="11037" max="11278" width="9" style="42"/>
    <col min="11279" max="11279" width="19.7109375" style="42" customWidth="1"/>
    <col min="11280" max="11292" width="10.7109375" style="42" customWidth="1"/>
    <col min="11293" max="11534" width="9" style="42"/>
    <col min="11535" max="11535" width="19.7109375" style="42" customWidth="1"/>
    <col min="11536" max="11548" width="10.7109375" style="42" customWidth="1"/>
    <col min="11549" max="11790" width="9" style="42"/>
    <col min="11791" max="11791" width="19.7109375" style="42" customWidth="1"/>
    <col min="11792" max="11804" width="10.7109375" style="42" customWidth="1"/>
    <col min="11805" max="12046" width="9" style="42"/>
    <col min="12047" max="12047" width="19.7109375" style="42" customWidth="1"/>
    <col min="12048" max="12060" width="10.7109375" style="42" customWidth="1"/>
    <col min="12061" max="12302" width="9" style="42"/>
    <col min="12303" max="12303" width="19.7109375" style="42" customWidth="1"/>
    <col min="12304" max="12316" width="10.7109375" style="42" customWidth="1"/>
    <col min="12317" max="12558" width="9" style="42"/>
    <col min="12559" max="12559" width="19.7109375" style="42" customWidth="1"/>
    <col min="12560" max="12572" width="10.7109375" style="42" customWidth="1"/>
    <col min="12573" max="12814" width="9" style="42"/>
    <col min="12815" max="12815" width="19.7109375" style="42" customWidth="1"/>
    <col min="12816" max="12828" width="10.7109375" style="42" customWidth="1"/>
    <col min="12829" max="13070" width="9" style="42"/>
    <col min="13071" max="13071" width="19.7109375" style="42" customWidth="1"/>
    <col min="13072" max="13084" width="10.7109375" style="42" customWidth="1"/>
    <col min="13085" max="13326" width="9" style="42"/>
    <col min="13327" max="13327" width="19.7109375" style="42" customWidth="1"/>
    <col min="13328" max="13340" width="10.7109375" style="42" customWidth="1"/>
    <col min="13341" max="13582" width="9" style="42"/>
    <col min="13583" max="13583" width="19.7109375" style="42" customWidth="1"/>
    <col min="13584" max="13596" width="10.7109375" style="42" customWidth="1"/>
    <col min="13597" max="13838" width="9" style="42"/>
    <col min="13839" max="13839" width="19.7109375" style="42" customWidth="1"/>
    <col min="13840" max="13852" width="10.7109375" style="42" customWidth="1"/>
    <col min="13853" max="14094" width="9" style="42"/>
    <col min="14095" max="14095" width="19.7109375" style="42" customWidth="1"/>
    <col min="14096" max="14108" width="10.7109375" style="42" customWidth="1"/>
    <col min="14109" max="14350" width="9" style="42"/>
    <col min="14351" max="14351" width="19.7109375" style="42" customWidth="1"/>
    <col min="14352" max="14364" width="10.7109375" style="42" customWidth="1"/>
    <col min="14365" max="14606" width="9" style="42"/>
    <col min="14607" max="14607" width="19.7109375" style="42" customWidth="1"/>
    <col min="14608" max="14620" width="10.7109375" style="42" customWidth="1"/>
    <col min="14621" max="14862" width="9" style="42"/>
    <col min="14863" max="14863" width="19.7109375" style="42" customWidth="1"/>
    <col min="14864" max="14876" width="10.7109375" style="42" customWidth="1"/>
    <col min="14877" max="15118" width="9" style="42"/>
    <col min="15119" max="15119" width="19.7109375" style="42" customWidth="1"/>
    <col min="15120" max="15132" width="10.7109375" style="42" customWidth="1"/>
    <col min="15133" max="15374" width="9" style="42"/>
    <col min="15375" max="15375" width="19.7109375" style="42" customWidth="1"/>
    <col min="15376" max="15388" width="10.7109375" style="42" customWidth="1"/>
    <col min="15389" max="15630" width="9" style="42"/>
    <col min="15631" max="15631" width="19.7109375" style="42" customWidth="1"/>
    <col min="15632" max="15644" width="10.7109375" style="42" customWidth="1"/>
    <col min="15645" max="15886" width="9" style="42"/>
    <col min="15887" max="15887" width="19.7109375" style="42" customWidth="1"/>
    <col min="15888" max="15900" width="10.7109375" style="42" customWidth="1"/>
    <col min="15901" max="16142" width="9" style="42"/>
    <col min="16143" max="16143" width="19.7109375" style="42" customWidth="1"/>
    <col min="16144" max="16156" width="10.7109375" style="42" customWidth="1"/>
    <col min="16157" max="16384" width="9" style="42"/>
  </cols>
  <sheetData>
    <row r="1" spans="2:28" ht="21.95" customHeight="1" x14ac:dyDescent="0.4">
      <c r="B1" s="36" t="s">
        <v>213</v>
      </c>
      <c r="C1" s="136"/>
      <c r="D1" s="36"/>
      <c r="E1" s="136"/>
    </row>
    <row r="2" spans="2:28" ht="21.95" customHeight="1" x14ac:dyDescent="0.4">
      <c r="B2" s="185" t="s">
        <v>220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</row>
    <row r="3" spans="2:28" ht="3.95" customHeight="1" x14ac:dyDescent="0.4">
      <c r="B3" s="64"/>
      <c r="C3" s="156"/>
      <c r="D3" s="64"/>
      <c r="E3" s="156"/>
      <c r="F3" s="64"/>
      <c r="G3" s="156"/>
      <c r="H3" s="64"/>
      <c r="I3" s="156"/>
      <c r="J3" s="64"/>
      <c r="K3" s="156"/>
      <c r="L3" s="64"/>
      <c r="M3" s="156"/>
      <c r="N3" s="64"/>
      <c r="O3" s="156"/>
      <c r="P3" s="64"/>
      <c r="Q3" s="156"/>
      <c r="R3" s="64"/>
      <c r="S3" s="156"/>
      <c r="T3" s="64"/>
      <c r="U3" s="156"/>
      <c r="V3" s="64"/>
      <c r="W3" s="156"/>
      <c r="X3" s="64"/>
      <c r="Y3" s="156"/>
      <c r="Z3" s="64"/>
      <c r="AA3" s="156"/>
      <c r="AB3" s="64"/>
    </row>
    <row r="4" spans="2:28" ht="3.95" customHeight="1" x14ac:dyDescent="0.4"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</row>
    <row r="5" spans="2:28" ht="21.95" customHeight="1" x14ac:dyDescent="0.4">
      <c r="B5" s="184" t="s">
        <v>13</v>
      </c>
      <c r="C5" s="154"/>
      <c r="D5" s="182" t="s">
        <v>194</v>
      </c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</row>
    <row r="6" spans="2:28" s="150" customFormat="1" ht="3" customHeight="1" x14ac:dyDescent="0.4">
      <c r="B6" s="184"/>
      <c r="C6" s="154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  <c r="AA6" s="146"/>
      <c r="AB6" s="146"/>
    </row>
    <row r="7" spans="2:28" ht="21.95" customHeight="1" x14ac:dyDescent="0.4">
      <c r="B7" s="184"/>
      <c r="C7" s="154"/>
      <c r="D7" s="60" t="s">
        <v>6</v>
      </c>
      <c r="E7" s="138"/>
      <c r="F7" s="60" t="s">
        <v>179</v>
      </c>
      <c r="G7" s="138"/>
      <c r="H7" s="60" t="s">
        <v>180</v>
      </c>
      <c r="I7" s="138"/>
      <c r="J7" s="60" t="s">
        <v>181</v>
      </c>
      <c r="K7" s="138"/>
      <c r="L7" s="60" t="s">
        <v>182</v>
      </c>
      <c r="M7" s="138"/>
      <c r="N7" s="60" t="s">
        <v>183</v>
      </c>
      <c r="O7" s="138"/>
      <c r="P7" s="60" t="s">
        <v>184</v>
      </c>
      <c r="Q7" s="138"/>
      <c r="R7" s="60" t="s">
        <v>185</v>
      </c>
      <c r="S7" s="138"/>
      <c r="T7" s="60" t="s">
        <v>186</v>
      </c>
      <c r="U7" s="138"/>
      <c r="V7" s="60" t="s">
        <v>187</v>
      </c>
      <c r="W7" s="138"/>
      <c r="X7" s="60" t="s">
        <v>188</v>
      </c>
      <c r="Y7" s="138"/>
      <c r="Z7" s="60" t="s">
        <v>189</v>
      </c>
      <c r="AA7" s="138"/>
      <c r="AB7" s="60" t="s">
        <v>190</v>
      </c>
    </row>
    <row r="8" spans="2:28" s="150" customFormat="1" ht="3" customHeight="1" x14ac:dyDescent="0.4">
      <c r="B8" s="155"/>
      <c r="C8" s="155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</row>
    <row r="9" spans="2:28" ht="21.95" customHeight="1" x14ac:dyDescent="0.4">
      <c r="B9" s="61" t="s">
        <v>14</v>
      </c>
      <c r="C9" s="139"/>
      <c r="D9" s="95">
        <v>45853332</v>
      </c>
      <c r="E9" s="168"/>
      <c r="F9" s="95">
        <v>9386046</v>
      </c>
      <c r="G9" s="168"/>
      <c r="H9" s="95">
        <v>7753838</v>
      </c>
      <c r="I9" s="168"/>
      <c r="J9" s="95">
        <v>5110780</v>
      </c>
      <c r="K9" s="168"/>
      <c r="L9" s="95">
        <v>413687</v>
      </c>
      <c r="M9" s="168"/>
      <c r="N9" s="95">
        <v>558524</v>
      </c>
      <c r="O9" s="168"/>
      <c r="P9" s="95">
        <v>918537</v>
      </c>
      <c r="Q9" s="168"/>
      <c r="R9" s="95">
        <v>1656445</v>
      </c>
      <c r="S9" s="168"/>
      <c r="T9" s="95">
        <v>2239914</v>
      </c>
      <c r="U9" s="168"/>
      <c r="V9" s="95">
        <v>3107604</v>
      </c>
      <c r="W9" s="168"/>
      <c r="X9" s="95">
        <v>4167863</v>
      </c>
      <c r="Y9" s="168"/>
      <c r="Z9" s="95">
        <v>4853406</v>
      </c>
      <c r="AA9" s="168"/>
      <c r="AB9" s="95">
        <v>5686688</v>
      </c>
    </row>
    <row r="10" spans="2:28" s="150" customFormat="1" ht="3" customHeight="1" x14ac:dyDescent="0.4">
      <c r="B10" s="139"/>
      <c r="C10" s="139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  <c r="Q10" s="168"/>
      <c r="R10" s="168"/>
      <c r="S10" s="168"/>
      <c r="T10" s="168"/>
      <c r="U10" s="168"/>
      <c r="V10" s="168"/>
      <c r="W10" s="168"/>
      <c r="X10" s="168"/>
      <c r="Y10" s="168"/>
      <c r="Z10" s="168"/>
      <c r="AA10" s="168"/>
      <c r="AB10" s="168"/>
    </row>
    <row r="11" spans="2:28" ht="21.95" customHeight="1" x14ac:dyDescent="0.4">
      <c r="B11" s="72" t="s">
        <v>195</v>
      </c>
      <c r="C11" s="136"/>
      <c r="D11" s="96">
        <v>2939214</v>
      </c>
      <c r="E11" s="97"/>
      <c r="F11" s="96">
        <v>513605</v>
      </c>
      <c r="G11" s="97"/>
      <c r="H11" s="96">
        <v>412654</v>
      </c>
      <c r="I11" s="97"/>
      <c r="J11" s="96">
        <v>295913</v>
      </c>
      <c r="K11" s="97"/>
      <c r="L11" s="96">
        <v>30556</v>
      </c>
      <c r="M11" s="97"/>
      <c r="N11" s="96">
        <v>36502</v>
      </c>
      <c r="O11" s="97"/>
      <c r="P11" s="96">
        <v>65001</v>
      </c>
      <c r="Q11" s="97"/>
      <c r="R11" s="96">
        <v>137617</v>
      </c>
      <c r="S11" s="97"/>
      <c r="T11" s="96">
        <v>187212</v>
      </c>
      <c r="U11" s="97"/>
      <c r="V11" s="96">
        <v>246675</v>
      </c>
      <c r="W11" s="97"/>
      <c r="X11" s="96">
        <v>305958</v>
      </c>
      <c r="Y11" s="97"/>
      <c r="Z11" s="96">
        <v>329629</v>
      </c>
      <c r="AA11" s="97"/>
      <c r="AB11" s="96">
        <v>377892</v>
      </c>
    </row>
    <row r="12" spans="2:28" ht="21.95" customHeight="1" x14ac:dyDescent="0.4">
      <c r="B12" s="36" t="s">
        <v>16</v>
      </c>
      <c r="C12" s="136"/>
      <c r="D12" s="97">
        <v>102725</v>
      </c>
      <c r="E12" s="97"/>
      <c r="F12" s="97">
        <v>19669</v>
      </c>
      <c r="G12" s="97">
        <v>0</v>
      </c>
      <c r="H12" s="97">
        <v>18290</v>
      </c>
      <c r="I12" s="97">
        <v>0</v>
      </c>
      <c r="J12" s="97">
        <v>14105</v>
      </c>
      <c r="K12" s="97">
        <v>0</v>
      </c>
      <c r="L12" s="97">
        <v>1023</v>
      </c>
      <c r="M12" s="97">
        <v>0</v>
      </c>
      <c r="N12" s="97">
        <v>846</v>
      </c>
      <c r="O12" s="97">
        <v>0</v>
      </c>
      <c r="P12" s="97">
        <v>1138</v>
      </c>
      <c r="Q12" s="97">
        <v>0</v>
      </c>
      <c r="R12" s="97">
        <v>2758</v>
      </c>
      <c r="S12" s="97">
        <v>0</v>
      </c>
      <c r="T12" s="97">
        <v>3953</v>
      </c>
      <c r="U12" s="97">
        <v>0</v>
      </c>
      <c r="V12" s="97">
        <v>7117</v>
      </c>
      <c r="W12" s="97">
        <v>0</v>
      </c>
      <c r="X12" s="97">
        <v>8618</v>
      </c>
      <c r="Y12" s="97">
        <v>0</v>
      </c>
      <c r="Z12" s="97">
        <v>11506</v>
      </c>
      <c r="AA12" s="97">
        <v>0</v>
      </c>
      <c r="AB12" s="97">
        <v>13702</v>
      </c>
    </row>
    <row r="13" spans="2:28" ht="21.95" customHeight="1" x14ac:dyDescent="0.4">
      <c r="B13" s="36" t="s">
        <v>17</v>
      </c>
      <c r="C13" s="136"/>
      <c r="D13" s="97">
        <v>177044</v>
      </c>
      <c r="E13" s="97"/>
      <c r="F13" s="97">
        <v>32591</v>
      </c>
      <c r="G13" s="97">
        <v>0</v>
      </c>
      <c r="H13" s="97">
        <v>24627</v>
      </c>
      <c r="I13" s="97">
        <v>0</v>
      </c>
      <c r="J13" s="97">
        <v>18201</v>
      </c>
      <c r="K13" s="97">
        <v>0</v>
      </c>
      <c r="L13" s="97">
        <v>1481</v>
      </c>
      <c r="M13" s="97">
        <v>0</v>
      </c>
      <c r="N13" s="97">
        <v>3176</v>
      </c>
      <c r="O13" s="97">
        <v>0</v>
      </c>
      <c r="P13" s="97">
        <v>5707</v>
      </c>
      <c r="Q13" s="97">
        <v>0</v>
      </c>
      <c r="R13" s="97">
        <v>10150</v>
      </c>
      <c r="S13" s="97">
        <v>0</v>
      </c>
      <c r="T13" s="97">
        <v>13401</v>
      </c>
      <c r="U13" s="97">
        <v>0</v>
      </c>
      <c r="V13" s="97">
        <v>14478</v>
      </c>
      <c r="W13" s="97">
        <v>0</v>
      </c>
      <c r="X13" s="97">
        <v>16551</v>
      </c>
      <c r="Y13" s="97">
        <v>0</v>
      </c>
      <c r="Z13" s="97">
        <v>16921</v>
      </c>
      <c r="AA13" s="97">
        <v>0</v>
      </c>
      <c r="AB13" s="97">
        <v>19760</v>
      </c>
    </row>
    <row r="14" spans="2:28" ht="21.95" customHeight="1" x14ac:dyDescent="0.4">
      <c r="B14" s="36" t="s">
        <v>18</v>
      </c>
      <c r="C14" s="136"/>
      <c r="D14" s="97">
        <v>895811</v>
      </c>
      <c r="E14" s="97"/>
      <c r="F14" s="97">
        <v>161142</v>
      </c>
      <c r="G14" s="97">
        <v>0</v>
      </c>
      <c r="H14" s="97">
        <v>130623</v>
      </c>
      <c r="I14" s="97">
        <v>0</v>
      </c>
      <c r="J14" s="97">
        <v>92476</v>
      </c>
      <c r="K14" s="97">
        <v>0</v>
      </c>
      <c r="L14" s="97">
        <v>10880</v>
      </c>
      <c r="M14" s="97">
        <v>0</v>
      </c>
      <c r="N14" s="97">
        <v>8608</v>
      </c>
      <c r="O14" s="97">
        <v>0</v>
      </c>
      <c r="P14" s="97">
        <v>15800</v>
      </c>
      <c r="Q14" s="97">
        <v>0</v>
      </c>
      <c r="R14" s="97">
        <v>41321</v>
      </c>
      <c r="S14" s="97">
        <v>0</v>
      </c>
      <c r="T14" s="97">
        <v>57219</v>
      </c>
      <c r="U14" s="97">
        <v>0</v>
      </c>
      <c r="V14" s="97">
        <v>80130</v>
      </c>
      <c r="W14" s="97">
        <v>0</v>
      </c>
      <c r="X14" s="97">
        <v>94873</v>
      </c>
      <c r="Y14" s="97">
        <v>0</v>
      </c>
      <c r="Z14" s="97">
        <v>96383</v>
      </c>
      <c r="AA14" s="97">
        <v>0</v>
      </c>
      <c r="AB14" s="97">
        <v>106356</v>
      </c>
    </row>
    <row r="15" spans="2:28" ht="21.95" customHeight="1" x14ac:dyDescent="0.4">
      <c r="B15" s="36" t="s">
        <v>19</v>
      </c>
      <c r="C15" s="136"/>
      <c r="D15" s="97">
        <v>1296557</v>
      </c>
      <c r="E15" s="97"/>
      <c r="F15" s="97">
        <v>213162</v>
      </c>
      <c r="G15" s="97">
        <v>0</v>
      </c>
      <c r="H15" s="97">
        <v>168878</v>
      </c>
      <c r="I15" s="97">
        <v>0</v>
      </c>
      <c r="J15" s="97">
        <v>122047</v>
      </c>
      <c r="K15" s="97">
        <v>0</v>
      </c>
      <c r="L15" s="97">
        <v>10893</v>
      </c>
      <c r="M15" s="97">
        <v>0</v>
      </c>
      <c r="N15" s="97">
        <v>17547</v>
      </c>
      <c r="O15" s="97">
        <v>0</v>
      </c>
      <c r="P15" s="97">
        <v>32023</v>
      </c>
      <c r="Q15" s="97">
        <v>0</v>
      </c>
      <c r="R15" s="97">
        <v>63003</v>
      </c>
      <c r="S15" s="97">
        <v>0</v>
      </c>
      <c r="T15" s="97">
        <v>84352</v>
      </c>
      <c r="U15" s="97">
        <v>0</v>
      </c>
      <c r="V15" s="97">
        <v>108309</v>
      </c>
      <c r="W15" s="97">
        <v>0</v>
      </c>
      <c r="X15" s="97">
        <v>140309</v>
      </c>
      <c r="Y15" s="97">
        <v>0</v>
      </c>
      <c r="Z15" s="97">
        <v>155743</v>
      </c>
      <c r="AA15" s="97">
        <v>0</v>
      </c>
      <c r="AB15" s="97">
        <v>180291</v>
      </c>
    </row>
    <row r="16" spans="2:28" ht="21.95" customHeight="1" x14ac:dyDescent="0.4">
      <c r="B16" s="36" t="s">
        <v>20</v>
      </c>
      <c r="C16" s="136"/>
      <c r="D16" s="97">
        <v>239207</v>
      </c>
      <c r="E16" s="97"/>
      <c r="F16" s="97">
        <v>44273</v>
      </c>
      <c r="G16" s="97">
        <v>0</v>
      </c>
      <c r="H16" s="97">
        <v>36890</v>
      </c>
      <c r="I16" s="97">
        <v>0</v>
      </c>
      <c r="J16" s="97">
        <v>24754</v>
      </c>
      <c r="K16" s="97">
        <v>0</v>
      </c>
      <c r="L16" s="97">
        <v>3291</v>
      </c>
      <c r="M16" s="97">
        <v>0</v>
      </c>
      <c r="N16" s="97">
        <v>4009</v>
      </c>
      <c r="O16" s="97">
        <v>0</v>
      </c>
      <c r="P16" s="97">
        <v>5124</v>
      </c>
      <c r="Q16" s="97">
        <v>0</v>
      </c>
      <c r="R16" s="97">
        <v>9268</v>
      </c>
      <c r="S16" s="97">
        <v>0</v>
      </c>
      <c r="T16" s="97">
        <v>14100</v>
      </c>
      <c r="U16" s="97">
        <v>0</v>
      </c>
      <c r="V16" s="97">
        <v>18625</v>
      </c>
      <c r="W16" s="97">
        <v>0</v>
      </c>
      <c r="X16" s="97">
        <v>22835</v>
      </c>
      <c r="Y16" s="97">
        <v>0</v>
      </c>
      <c r="Z16" s="97">
        <v>25379</v>
      </c>
      <c r="AA16" s="97">
        <v>0</v>
      </c>
      <c r="AB16" s="97">
        <v>30659</v>
      </c>
    </row>
    <row r="17" spans="2:28" ht="21.95" customHeight="1" x14ac:dyDescent="0.4">
      <c r="B17" s="36" t="s">
        <v>21</v>
      </c>
      <c r="C17" s="136"/>
      <c r="D17" s="97">
        <v>93793</v>
      </c>
      <c r="E17" s="97"/>
      <c r="F17" s="97">
        <v>15948</v>
      </c>
      <c r="G17" s="97">
        <v>0</v>
      </c>
      <c r="H17" s="97">
        <v>12889</v>
      </c>
      <c r="I17" s="97">
        <v>0</v>
      </c>
      <c r="J17" s="97">
        <v>9317</v>
      </c>
      <c r="K17" s="97">
        <v>0</v>
      </c>
      <c r="L17" s="97">
        <v>1264</v>
      </c>
      <c r="M17" s="97">
        <v>0</v>
      </c>
      <c r="N17" s="97">
        <v>1755</v>
      </c>
      <c r="O17" s="97">
        <v>0</v>
      </c>
      <c r="P17" s="97">
        <v>2324</v>
      </c>
      <c r="Q17" s="97">
        <v>0</v>
      </c>
      <c r="R17" s="97">
        <v>4628</v>
      </c>
      <c r="S17" s="97">
        <v>0</v>
      </c>
      <c r="T17" s="97">
        <v>6435</v>
      </c>
      <c r="U17" s="97">
        <v>0</v>
      </c>
      <c r="V17" s="97">
        <v>8459</v>
      </c>
      <c r="W17" s="97">
        <v>0</v>
      </c>
      <c r="X17" s="97">
        <v>10277</v>
      </c>
      <c r="Y17" s="97">
        <v>0</v>
      </c>
      <c r="Z17" s="97">
        <v>9647</v>
      </c>
      <c r="AA17" s="97">
        <v>0</v>
      </c>
      <c r="AB17" s="97">
        <v>10850</v>
      </c>
    </row>
    <row r="18" spans="2:28" ht="21.95" customHeight="1" x14ac:dyDescent="0.4">
      <c r="B18" s="36" t="s">
        <v>22</v>
      </c>
      <c r="C18" s="136"/>
      <c r="D18" s="97">
        <v>134077</v>
      </c>
      <c r="E18" s="97"/>
      <c r="F18" s="97">
        <v>26820</v>
      </c>
      <c r="G18" s="97">
        <v>0</v>
      </c>
      <c r="H18" s="97">
        <v>20457</v>
      </c>
      <c r="I18" s="97">
        <v>0</v>
      </c>
      <c r="J18" s="97">
        <v>15013</v>
      </c>
      <c r="K18" s="97">
        <v>0</v>
      </c>
      <c r="L18" s="97">
        <v>1724</v>
      </c>
      <c r="M18" s="97">
        <v>0</v>
      </c>
      <c r="N18" s="97">
        <v>561</v>
      </c>
      <c r="O18" s="97">
        <v>0</v>
      </c>
      <c r="P18" s="97">
        <v>2885</v>
      </c>
      <c r="Q18" s="97">
        <v>0</v>
      </c>
      <c r="R18" s="97">
        <v>6489</v>
      </c>
      <c r="S18" s="97">
        <v>0</v>
      </c>
      <c r="T18" s="97">
        <v>7752</v>
      </c>
      <c r="U18" s="97">
        <v>0</v>
      </c>
      <c r="V18" s="97">
        <v>9557</v>
      </c>
      <c r="W18" s="97">
        <v>0</v>
      </c>
      <c r="X18" s="97">
        <v>12495</v>
      </c>
      <c r="Y18" s="97">
        <v>0</v>
      </c>
      <c r="Z18" s="97">
        <v>14050</v>
      </c>
      <c r="AA18" s="97">
        <v>0</v>
      </c>
      <c r="AB18" s="97">
        <v>16274</v>
      </c>
    </row>
    <row r="19" spans="2:28" ht="21.95" customHeight="1" x14ac:dyDescent="0.4">
      <c r="B19" s="72" t="s">
        <v>196</v>
      </c>
      <c r="C19" s="136"/>
      <c r="D19" s="96">
        <v>9178465</v>
      </c>
      <c r="E19" s="97"/>
      <c r="F19" s="96">
        <v>1890859</v>
      </c>
      <c r="G19" s="97"/>
      <c r="H19" s="96">
        <v>1465348</v>
      </c>
      <c r="I19" s="97"/>
      <c r="J19" s="96">
        <v>951648</v>
      </c>
      <c r="K19" s="97"/>
      <c r="L19" s="96">
        <v>78906</v>
      </c>
      <c r="M19" s="97"/>
      <c r="N19" s="96">
        <v>95910</v>
      </c>
      <c r="O19" s="97"/>
      <c r="P19" s="96">
        <v>157136</v>
      </c>
      <c r="Q19" s="97"/>
      <c r="R19" s="96">
        <v>313953</v>
      </c>
      <c r="S19" s="97"/>
      <c r="T19" s="96">
        <v>416828</v>
      </c>
      <c r="U19" s="97"/>
      <c r="V19" s="96">
        <v>588997</v>
      </c>
      <c r="W19" s="97"/>
      <c r="X19" s="96">
        <v>859183</v>
      </c>
      <c r="Y19" s="97"/>
      <c r="Z19" s="96">
        <v>1007170</v>
      </c>
      <c r="AA19" s="97"/>
      <c r="AB19" s="96">
        <v>1352527</v>
      </c>
    </row>
    <row r="20" spans="2:28" ht="21.95" customHeight="1" x14ac:dyDescent="0.4">
      <c r="B20" s="36" t="s">
        <v>24</v>
      </c>
      <c r="C20" s="136"/>
      <c r="D20" s="97">
        <v>572938</v>
      </c>
      <c r="E20" s="97"/>
      <c r="F20" s="97">
        <v>126965</v>
      </c>
      <c r="G20" s="97">
        <v>0</v>
      </c>
      <c r="H20" s="97">
        <v>89502</v>
      </c>
      <c r="I20" s="97">
        <v>0</v>
      </c>
      <c r="J20" s="97">
        <v>55448</v>
      </c>
      <c r="K20" s="97">
        <v>0</v>
      </c>
      <c r="L20" s="97">
        <v>4777</v>
      </c>
      <c r="M20" s="97">
        <v>0</v>
      </c>
      <c r="N20" s="97">
        <v>3627</v>
      </c>
      <c r="O20" s="97">
        <v>0</v>
      </c>
      <c r="P20" s="97">
        <v>5865</v>
      </c>
      <c r="Q20" s="97">
        <v>0</v>
      </c>
      <c r="R20" s="97">
        <v>13366</v>
      </c>
      <c r="S20" s="97">
        <v>0</v>
      </c>
      <c r="T20" s="97">
        <v>21702</v>
      </c>
      <c r="U20" s="97">
        <v>0</v>
      </c>
      <c r="V20" s="97">
        <v>34110</v>
      </c>
      <c r="W20" s="97">
        <v>0</v>
      </c>
      <c r="X20" s="97">
        <v>51941</v>
      </c>
      <c r="Y20" s="97">
        <v>0</v>
      </c>
      <c r="Z20" s="97">
        <v>69097</v>
      </c>
      <c r="AA20" s="97">
        <v>0</v>
      </c>
      <c r="AB20" s="97">
        <v>96538</v>
      </c>
    </row>
    <row r="21" spans="2:28" ht="21.95" customHeight="1" x14ac:dyDescent="0.4">
      <c r="B21" s="36" t="s">
        <v>25</v>
      </c>
      <c r="C21" s="136"/>
      <c r="D21" s="97">
        <v>2372454</v>
      </c>
      <c r="E21" s="97"/>
      <c r="F21" s="97">
        <v>523909</v>
      </c>
      <c r="G21" s="97">
        <v>0</v>
      </c>
      <c r="H21" s="97">
        <v>428807</v>
      </c>
      <c r="I21" s="97">
        <v>0</v>
      </c>
      <c r="J21" s="97">
        <v>249865</v>
      </c>
      <c r="K21" s="97">
        <v>0</v>
      </c>
      <c r="L21" s="97">
        <v>15124</v>
      </c>
      <c r="M21" s="97">
        <v>0</v>
      </c>
      <c r="N21" s="97">
        <v>18413</v>
      </c>
      <c r="O21" s="97">
        <v>0</v>
      </c>
      <c r="P21" s="97">
        <v>28825</v>
      </c>
      <c r="Q21" s="97">
        <v>0</v>
      </c>
      <c r="R21" s="97">
        <v>55840</v>
      </c>
      <c r="S21" s="97">
        <v>0</v>
      </c>
      <c r="T21" s="97">
        <v>83285</v>
      </c>
      <c r="U21" s="97">
        <v>0</v>
      </c>
      <c r="V21" s="97">
        <v>132212</v>
      </c>
      <c r="W21" s="97">
        <v>0</v>
      </c>
      <c r="X21" s="97">
        <v>207705</v>
      </c>
      <c r="Y21" s="97">
        <v>0</v>
      </c>
      <c r="Z21" s="97">
        <v>257881</v>
      </c>
      <c r="AA21" s="97">
        <v>0</v>
      </c>
      <c r="AB21" s="97">
        <v>370588</v>
      </c>
    </row>
    <row r="22" spans="2:28" ht="21.95" customHeight="1" x14ac:dyDescent="0.4">
      <c r="B22" s="36" t="s">
        <v>26</v>
      </c>
      <c r="C22" s="136"/>
      <c r="D22" s="97">
        <v>1643868</v>
      </c>
      <c r="E22" s="97"/>
      <c r="F22" s="97">
        <v>353013</v>
      </c>
      <c r="G22" s="97">
        <v>0</v>
      </c>
      <c r="H22" s="97">
        <v>264764</v>
      </c>
      <c r="I22" s="97">
        <v>0</v>
      </c>
      <c r="J22" s="97">
        <v>178362</v>
      </c>
      <c r="K22" s="97">
        <v>0</v>
      </c>
      <c r="L22" s="97">
        <v>11995</v>
      </c>
      <c r="M22" s="97">
        <v>0</v>
      </c>
      <c r="N22" s="97">
        <v>17100</v>
      </c>
      <c r="O22" s="97">
        <v>0</v>
      </c>
      <c r="P22" s="97">
        <v>29923</v>
      </c>
      <c r="Q22" s="97">
        <v>0</v>
      </c>
      <c r="R22" s="97">
        <v>63485</v>
      </c>
      <c r="S22" s="97">
        <v>0</v>
      </c>
      <c r="T22" s="97">
        <v>82399</v>
      </c>
      <c r="U22" s="97">
        <v>0</v>
      </c>
      <c r="V22" s="97">
        <v>106625</v>
      </c>
      <c r="W22" s="97">
        <v>0</v>
      </c>
      <c r="X22" s="97">
        <v>153130</v>
      </c>
      <c r="Y22" s="97">
        <v>0</v>
      </c>
      <c r="Z22" s="97">
        <v>171111</v>
      </c>
      <c r="AA22" s="97">
        <v>0</v>
      </c>
      <c r="AB22" s="97">
        <v>211961</v>
      </c>
    </row>
    <row r="23" spans="2:28" ht="21.95" customHeight="1" x14ac:dyDescent="0.4">
      <c r="B23" s="36" t="s">
        <v>27</v>
      </c>
      <c r="C23" s="136"/>
      <c r="D23" s="97">
        <v>486619</v>
      </c>
      <c r="E23" s="97"/>
      <c r="F23" s="97">
        <v>94276</v>
      </c>
      <c r="G23" s="97">
        <v>0</v>
      </c>
      <c r="H23" s="97">
        <v>73812</v>
      </c>
      <c r="I23" s="97">
        <v>0</v>
      </c>
      <c r="J23" s="97">
        <v>48880</v>
      </c>
      <c r="K23" s="97">
        <v>0</v>
      </c>
      <c r="L23" s="97">
        <v>6395</v>
      </c>
      <c r="M23" s="97">
        <v>0</v>
      </c>
      <c r="N23" s="97">
        <v>5671</v>
      </c>
      <c r="O23" s="97">
        <v>0</v>
      </c>
      <c r="P23" s="97">
        <v>10158</v>
      </c>
      <c r="Q23" s="97">
        <v>0</v>
      </c>
      <c r="R23" s="97">
        <v>22136</v>
      </c>
      <c r="S23" s="97">
        <v>0</v>
      </c>
      <c r="T23" s="97">
        <v>27425</v>
      </c>
      <c r="U23" s="97">
        <v>0</v>
      </c>
      <c r="V23" s="97">
        <v>36410</v>
      </c>
      <c r="W23" s="97">
        <v>0</v>
      </c>
      <c r="X23" s="97">
        <v>43860</v>
      </c>
      <c r="Y23" s="97">
        <v>0</v>
      </c>
      <c r="Z23" s="97">
        <v>49613</v>
      </c>
      <c r="AA23" s="97">
        <v>0</v>
      </c>
      <c r="AB23" s="97">
        <v>67983</v>
      </c>
    </row>
    <row r="24" spans="2:28" ht="21.95" customHeight="1" x14ac:dyDescent="0.4">
      <c r="B24" s="36" t="s">
        <v>28</v>
      </c>
      <c r="C24" s="136"/>
      <c r="D24" s="97">
        <v>423275</v>
      </c>
      <c r="E24" s="97"/>
      <c r="F24" s="97">
        <v>84943</v>
      </c>
      <c r="G24" s="97">
        <v>0</v>
      </c>
      <c r="H24" s="97">
        <v>57090</v>
      </c>
      <c r="I24" s="97">
        <v>0</v>
      </c>
      <c r="J24" s="97">
        <v>43670</v>
      </c>
      <c r="K24" s="97">
        <v>0</v>
      </c>
      <c r="L24" s="97">
        <v>4504</v>
      </c>
      <c r="M24" s="97">
        <v>0</v>
      </c>
      <c r="N24" s="97">
        <v>5662</v>
      </c>
      <c r="O24" s="97">
        <v>0</v>
      </c>
      <c r="P24" s="97">
        <v>7833</v>
      </c>
      <c r="Q24" s="97">
        <v>0</v>
      </c>
      <c r="R24" s="97">
        <v>14747</v>
      </c>
      <c r="S24" s="97">
        <v>0</v>
      </c>
      <c r="T24" s="97">
        <v>23214</v>
      </c>
      <c r="U24" s="97">
        <v>0</v>
      </c>
      <c r="V24" s="97">
        <v>28392</v>
      </c>
      <c r="W24" s="97">
        <v>0</v>
      </c>
      <c r="X24" s="97">
        <v>34951</v>
      </c>
      <c r="Y24" s="97">
        <v>0</v>
      </c>
      <c r="Z24" s="97">
        <v>44293</v>
      </c>
      <c r="AA24" s="97">
        <v>0</v>
      </c>
      <c r="AB24" s="97">
        <v>73976</v>
      </c>
    </row>
    <row r="25" spans="2:28" ht="21.95" customHeight="1" x14ac:dyDescent="0.4">
      <c r="B25" s="36" t="s">
        <v>29</v>
      </c>
      <c r="C25" s="136"/>
      <c r="D25" s="97">
        <v>2499568</v>
      </c>
      <c r="E25" s="97"/>
      <c r="F25" s="97">
        <v>457769</v>
      </c>
      <c r="G25" s="97">
        <v>0</v>
      </c>
      <c r="H25" s="97">
        <v>374145</v>
      </c>
      <c r="I25" s="97">
        <v>0</v>
      </c>
      <c r="J25" s="97">
        <v>254632</v>
      </c>
      <c r="K25" s="97">
        <v>0</v>
      </c>
      <c r="L25" s="97">
        <v>23988</v>
      </c>
      <c r="M25" s="97">
        <v>0</v>
      </c>
      <c r="N25" s="97">
        <v>32343</v>
      </c>
      <c r="O25" s="97">
        <v>0</v>
      </c>
      <c r="P25" s="97">
        <v>53439</v>
      </c>
      <c r="Q25" s="97">
        <v>0</v>
      </c>
      <c r="R25" s="97">
        <v>105372</v>
      </c>
      <c r="S25" s="97">
        <v>0</v>
      </c>
      <c r="T25" s="97">
        <v>127557</v>
      </c>
      <c r="U25" s="97">
        <v>0</v>
      </c>
      <c r="V25" s="97">
        <v>172637</v>
      </c>
      <c r="W25" s="97">
        <v>0</v>
      </c>
      <c r="X25" s="97">
        <v>255913</v>
      </c>
      <c r="Y25" s="97">
        <v>0</v>
      </c>
      <c r="Z25" s="97">
        <v>286325</v>
      </c>
      <c r="AA25" s="97">
        <v>0</v>
      </c>
      <c r="AB25" s="97">
        <v>355448</v>
      </c>
    </row>
    <row r="26" spans="2:28" ht="21.95" customHeight="1" x14ac:dyDescent="0.4">
      <c r="B26" s="36" t="s">
        <v>30</v>
      </c>
      <c r="C26" s="136"/>
      <c r="D26" s="97">
        <v>301921</v>
      </c>
      <c r="E26" s="97"/>
      <c r="F26" s="97">
        <v>57952</v>
      </c>
      <c r="G26" s="97">
        <v>0</v>
      </c>
      <c r="H26" s="97">
        <v>42662</v>
      </c>
      <c r="I26" s="97">
        <v>0</v>
      </c>
      <c r="J26" s="97">
        <v>32401</v>
      </c>
      <c r="K26" s="97">
        <v>0</v>
      </c>
      <c r="L26" s="97">
        <v>3473</v>
      </c>
      <c r="M26" s="97">
        <v>0</v>
      </c>
      <c r="N26" s="97">
        <v>4458</v>
      </c>
      <c r="O26" s="97">
        <v>0</v>
      </c>
      <c r="P26" s="97">
        <v>7339</v>
      </c>
      <c r="Q26" s="97">
        <v>0</v>
      </c>
      <c r="R26" s="97">
        <v>14317</v>
      </c>
      <c r="S26" s="97">
        <v>0</v>
      </c>
      <c r="T26" s="97">
        <v>16332</v>
      </c>
      <c r="U26" s="97">
        <v>0</v>
      </c>
      <c r="V26" s="97">
        <v>21147</v>
      </c>
      <c r="W26" s="97">
        <v>0</v>
      </c>
      <c r="X26" s="97">
        <v>26791</v>
      </c>
      <c r="Y26" s="97">
        <v>0</v>
      </c>
      <c r="Z26" s="97">
        <v>31650</v>
      </c>
      <c r="AA26" s="97">
        <v>0</v>
      </c>
      <c r="AB26" s="97">
        <v>43399</v>
      </c>
    </row>
    <row r="27" spans="2:28" ht="21.95" customHeight="1" x14ac:dyDescent="0.4">
      <c r="B27" s="36" t="s">
        <v>31</v>
      </c>
      <c r="C27" s="136"/>
      <c r="D27" s="97">
        <v>574151</v>
      </c>
      <c r="E27" s="97"/>
      <c r="F27" s="97">
        <v>130655</v>
      </c>
      <c r="G27" s="97">
        <v>0</v>
      </c>
      <c r="H27" s="97">
        <v>92236</v>
      </c>
      <c r="I27" s="97">
        <v>0</v>
      </c>
      <c r="J27" s="97">
        <v>57517</v>
      </c>
      <c r="K27" s="97">
        <v>0</v>
      </c>
      <c r="L27" s="97">
        <v>5618</v>
      </c>
      <c r="M27" s="97">
        <v>0</v>
      </c>
      <c r="N27" s="97">
        <v>4942</v>
      </c>
      <c r="O27" s="97">
        <v>0</v>
      </c>
      <c r="P27" s="97">
        <v>7436</v>
      </c>
      <c r="Q27" s="97">
        <v>0</v>
      </c>
      <c r="R27" s="97">
        <v>13843</v>
      </c>
      <c r="S27" s="97">
        <v>0</v>
      </c>
      <c r="T27" s="97">
        <v>21399</v>
      </c>
      <c r="U27" s="97">
        <v>0</v>
      </c>
      <c r="V27" s="97">
        <v>36741</v>
      </c>
      <c r="W27" s="97">
        <v>0</v>
      </c>
      <c r="X27" s="97">
        <v>55192</v>
      </c>
      <c r="Y27" s="97">
        <v>0</v>
      </c>
      <c r="Z27" s="97">
        <v>63130</v>
      </c>
      <c r="AA27" s="97">
        <v>0</v>
      </c>
      <c r="AB27" s="97">
        <v>85442</v>
      </c>
    </row>
    <row r="28" spans="2:28" ht="21.95" customHeight="1" x14ac:dyDescent="0.4">
      <c r="B28" s="36" t="s">
        <v>32</v>
      </c>
      <c r="C28" s="136"/>
      <c r="D28" s="97">
        <v>303671</v>
      </c>
      <c r="E28" s="97"/>
      <c r="F28" s="97">
        <v>61377</v>
      </c>
      <c r="G28" s="97">
        <v>0</v>
      </c>
      <c r="H28" s="97">
        <v>42330</v>
      </c>
      <c r="I28" s="97">
        <v>0</v>
      </c>
      <c r="J28" s="97">
        <v>30873</v>
      </c>
      <c r="K28" s="97">
        <v>0</v>
      </c>
      <c r="L28" s="97">
        <v>3032</v>
      </c>
      <c r="M28" s="97">
        <v>0</v>
      </c>
      <c r="N28" s="97">
        <v>3694</v>
      </c>
      <c r="O28" s="97">
        <v>0</v>
      </c>
      <c r="P28" s="97">
        <v>6318</v>
      </c>
      <c r="Q28" s="97">
        <v>0</v>
      </c>
      <c r="R28" s="97">
        <v>10847</v>
      </c>
      <c r="S28" s="97">
        <v>0</v>
      </c>
      <c r="T28" s="97">
        <v>13515</v>
      </c>
      <c r="U28" s="97">
        <v>0</v>
      </c>
      <c r="V28" s="97">
        <v>20723</v>
      </c>
      <c r="W28" s="97">
        <v>0</v>
      </c>
      <c r="X28" s="97">
        <v>29700</v>
      </c>
      <c r="Y28" s="97">
        <v>0</v>
      </c>
      <c r="Z28" s="97">
        <v>34070</v>
      </c>
      <c r="AA28" s="97">
        <v>0</v>
      </c>
      <c r="AB28" s="97">
        <v>47192</v>
      </c>
    </row>
    <row r="29" spans="2:28" ht="21.95" customHeight="1" x14ac:dyDescent="0.4">
      <c r="B29" s="72" t="s">
        <v>197</v>
      </c>
      <c r="C29" s="136"/>
      <c r="D29" s="96">
        <v>22650303</v>
      </c>
      <c r="E29" s="97"/>
      <c r="F29" s="96">
        <v>4681540</v>
      </c>
      <c r="G29" s="97"/>
      <c r="H29" s="96">
        <v>3926365</v>
      </c>
      <c r="I29" s="97"/>
      <c r="J29" s="96">
        <v>2569761</v>
      </c>
      <c r="K29" s="97"/>
      <c r="L29" s="96">
        <v>229774</v>
      </c>
      <c r="M29" s="97"/>
      <c r="N29" s="96">
        <v>310964</v>
      </c>
      <c r="O29" s="97"/>
      <c r="P29" s="96">
        <v>497923</v>
      </c>
      <c r="Q29" s="97"/>
      <c r="R29" s="96">
        <v>843655</v>
      </c>
      <c r="S29" s="97"/>
      <c r="T29" s="96">
        <v>1118068</v>
      </c>
      <c r="U29" s="97"/>
      <c r="V29" s="96">
        <v>1522282</v>
      </c>
      <c r="W29" s="97"/>
      <c r="X29" s="96">
        <v>2016435</v>
      </c>
      <c r="Y29" s="97"/>
      <c r="Z29" s="96">
        <v>2337341</v>
      </c>
      <c r="AA29" s="97"/>
      <c r="AB29" s="96">
        <v>2596195</v>
      </c>
    </row>
    <row r="30" spans="2:28" ht="21.95" customHeight="1" x14ac:dyDescent="0.4">
      <c r="B30" s="36" t="s">
        <v>34</v>
      </c>
      <c r="C30" s="136"/>
      <c r="D30" s="97">
        <v>731939</v>
      </c>
      <c r="E30" s="97"/>
      <c r="F30" s="97">
        <v>150252</v>
      </c>
      <c r="G30" s="97">
        <v>0</v>
      </c>
      <c r="H30" s="97">
        <v>118042</v>
      </c>
      <c r="I30" s="97">
        <v>0</v>
      </c>
      <c r="J30" s="97">
        <v>77568</v>
      </c>
      <c r="K30" s="97">
        <v>0</v>
      </c>
      <c r="L30" s="97">
        <v>6509</v>
      </c>
      <c r="M30" s="97">
        <v>0</v>
      </c>
      <c r="N30" s="97">
        <v>9286</v>
      </c>
      <c r="O30" s="97">
        <v>0</v>
      </c>
      <c r="P30" s="97">
        <v>15007</v>
      </c>
      <c r="Q30" s="97">
        <v>0</v>
      </c>
      <c r="R30" s="97">
        <v>27396</v>
      </c>
      <c r="S30" s="97">
        <v>0</v>
      </c>
      <c r="T30" s="97">
        <v>38179</v>
      </c>
      <c r="U30" s="97">
        <v>0</v>
      </c>
      <c r="V30" s="97">
        <v>51163</v>
      </c>
      <c r="W30" s="97">
        <v>0</v>
      </c>
      <c r="X30" s="97">
        <v>63404</v>
      </c>
      <c r="Y30" s="97">
        <v>0</v>
      </c>
      <c r="Z30" s="97">
        <v>74994</v>
      </c>
      <c r="AA30" s="97">
        <v>0</v>
      </c>
      <c r="AB30" s="97">
        <v>100139</v>
      </c>
    </row>
    <row r="31" spans="2:28" ht="21.95" customHeight="1" x14ac:dyDescent="0.4">
      <c r="B31" s="36" t="s">
        <v>35</v>
      </c>
      <c r="C31" s="136"/>
      <c r="D31" s="97">
        <v>2652216</v>
      </c>
      <c r="E31" s="97"/>
      <c r="F31" s="97">
        <v>572997</v>
      </c>
      <c r="G31" s="97">
        <v>0</v>
      </c>
      <c r="H31" s="97">
        <v>480545</v>
      </c>
      <c r="I31" s="97">
        <v>0</v>
      </c>
      <c r="J31" s="97">
        <v>318845</v>
      </c>
      <c r="K31" s="97">
        <v>0</v>
      </c>
      <c r="L31" s="97">
        <v>17641</v>
      </c>
      <c r="M31" s="97">
        <v>0</v>
      </c>
      <c r="N31" s="97">
        <v>25501</v>
      </c>
      <c r="O31" s="97">
        <v>0</v>
      </c>
      <c r="P31" s="97">
        <v>40749</v>
      </c>
      <c r="Q31" s="97">
        <v>0</v>
      </c>
      <c r="R31" s="97">
        <v>78159</v>
      </c>
      <c r="S31" s="97">
        <v>0</v>
      </c>
      <c r="T31" s="97">
        <v>118629</v>
      </c>
      <c r="U31" s="97">
        <v>0</v>
      </c>
      <c r="V31" s="97">
        <v>163669</v>
      </c>
      <c r="W31" s="97">
        <v>0</v>
      </c>
      <c r="X31" s="97">
        <v>224854</v>
      </c>
      <c r="Y31" s="97">
        <v>0</v>
      </c>
      <c r="Z31" s="97">
        <v>283006</v>
      </c>
      <c r="AA31" s="97">
        <v>0</v>
      </c>
      <c r="AB31" s="97">
        <v>327621</v>
      </c>
    </row>
    <row r="32" spans="2:28" ht="21.95" customHeight="1" x14ac:dyDescent="0.4">
      <c r="B32" s="36" t="s">
        <v>36</v>
      </c>
      <c r="C32" s="136"/>
      <c r="D32" s="97">
        <v>4195825</v>
      </c>
      <c r="E32" s="97"/>
      <c r="F32" s="97">
        <v>904260</v>
      </c>
      <c r="G32" s="97">
        <v>0</v>
      </c>
      <c r="H32" s="97">
        <v>799238</v>
      </c>
      <c r="I32" s="97">
        <v>0</v>
      </c>
      <c r="J32" s="97">
        <v>482170</v>
      </c>
      <c r="K32" s="97">
        <v>0</v>
      </c>
      <c r="L32" s="97">
        <v>26648</v>
      </c>
      <c r="M32" s="97">
        <v>0</v>
      </c>
      <c r="N32" s="97">
        <v>31758</v>
      </c>
      <c r="O32" s="97">
        <v>0</v>
      </c>
      <c r="P32" s="97">
        <v>68441</v>
      </c>
      <c r="Q32" s="97">
        <v>0</v>
      </c>
      <c r="R32" s="97">
        <v>142286</v>
      </c>
      <c r="S32" s="97">
        <v>0</v>
      </c>
      <c r="T32" s="97">
        <v>204760</v>
      </c>
      <c r="U32" s="97">
        <v>0</v>
      </c>
      <c r="V32" s="97">
        <v>276863</v>
      </c>
      <c r="W32" s="97">
        <v>0</v>
      </c>
      <c r="X32" s="97">
        <v>381781</v>
      </c>
      <c r="Y32" s="97">
        <v>0</v>
      </c>
      <c r="Z32" s="97">
        <v>406890</v>
      </c>
      <c r="AA32" s="97">
        <v>0</v>
      </c>
      <c r="AB32" s="97">
        <v>470730</v>
      </c>
    </row>
    <row r="33" spans="2:28" ht="21.95" customHeight="1" x14ac:dyDescent="0.4">
      <c r="B33" s="36" t="s">
        <v>37</v>
      </c>
      <c r="C33" s="136"/>
      <c r="D33" s="97">
        <v>15070323</v>
      </c>
      <c r="E33" s="97"/>
      <c r="F33" s="97">
        <v>3054031</v>
      </c>
      <c r="G33" s="97">
        <v>0</v>
      </c>
      <c r="H33" s="97">
        <v>2528540</v>
      </c>
      <c r="I33" s="97">
        <v>0</v>
      </c>
      <c r="J33" s="97">
        <v>1691178</v>
      </c>
      <c r="K33" s="97">
        <v>0</v>
      </c>
      <c r="L33" s="97">
        <v>178976</v>
      </c>
      <c r="M33" s="97">
        <v>0</v>
      </c>
      <c r="N33" s="97">
        <v>244419</v>
      </c>
      <c r="O33" s="97">
        <v>0</v>
      </c>
      <c r="P33" s="97">
        <v>373726</v>
      </c>
      <c r="Q33" s="97">
        <v>0</v>
      </c>
      <c r="R33" s="97">
        <v>595814</v>
      </c>
      <c r="S33" s="97">
        <v>0</v>
      </c>
      <c r="T33" s="97">
        <v>756500</v>
      </c>
      <c r="U33" s="97">
        <v>0</v>
      </c>
      <c r="V33" s="97">
        <v>1030587</v>
      </c>
      <c r="W33" s="97">
        <v>0</v>
      </c>
      <c r="X33" s="97">
        <v>1346396</v>
      </c>
      <c r="Y33" s="97">
        <v>0</v>
      </c>
      <c r="Z33" s="97">
        <v>1572451</v>
      </c>
      <c r="AA33" s="97">
        <v>0</v>
      </c>
      <c r="AB33" s="97">
        <v>1697705</v>
      </c>
    </row>
    <row r="34" spans="2:28" ht="21.95" customHeight="1" x14ac:dyDescent="0.4">
      <c r="B34" s="72" t="s">
        <v>198</v>
      </c>
      <c r="C34" s="136"/>
      <c r="D34" s="96">
        <v>5354210</v>
      </c>
      <c r="E34" s="97"/>
      <c r="F34" s="96">
        <v>1140499</v>
      </c>
      <c r="G34" s="97"/>
      <c r="H34" s="96">
        <v>1024874</v>
      </c>
      <c r="I34" s="97"/>
      <c r="J34" s="96">
        <v>668890</v>
      </c>
      <c r="K34" s="97"/>
      <c r="L34" s="96">
        <v>36599</v>
      </c>
      <c r="M34" s="97"/>
      <c r="N34" s="96">
        <v>60362</v>
      </c>
      <c r="O34" s="97"/>
      <c r="P34" s="96">
        <v>101545</v>
      </c>
      <c r="Q34" s="97"/>
      <c r="R34" s="96">
        <v>163054</v>
      </c>
      <c r="S34" s="97"/>
      <c r="T34" s="96">
        <v>216196</v>
      </c>
      <c r="U34" s="97"/>
      <c r="V34" s="96">
        <v>299262</v>
      </c>
      <c r="W34" s="97"/>
      <c r="X34" s="96">
        <v>436709</v>
      </c>
      <c r="Y34" s="97"/>
      <c r="Z34" s="96">
        <v>559319</v>
      </c>
      <c r="AA34" s="97"/>
      <c r="AB34" s="96">
        <v>646901</v>
      </c>
    </row>
    <row r="35" spans="2:28" ht="21.95" customHeight="1" x14ac:dyDescent="0.4">
      <c r="B35" s="36" t="s">
        <v>39</v>
      </c>
      <c r="C35" s="136"/>
      <c r="D35" s="97">
        <v>2053450</v>
      </c>
      <c r="E35" s="97"/>
      <c r="F35" s="97">
        <v>479407</v>
      </c>
      <c r="G35" s="97">
        <v>0</v>
      </c>
      <c r="H35" s="97">
        <v>431406</v>
      </c>
      <c r="I35" s="97">
        <v>0</v>
      </c>
      <c r="J35" s="97">
        <v>277880</v>
      </c>
      <c r="K35" s="97">
        <v>0</v>
      </c>
      <c r="L35" s="97">
        <v>12442</v>
      </c>
      <c r="M35" s="97">
        <v>0</v>
      </c>
      <c r="N35" s="97">
        <v>19831</v>
      </c>
      <c r="O35" s="97">
        <v>0</v>
      </c>
      <c r="P35" s="97">
        <v>32736</v>
      </c>
      <c r="Q35" s="97">
        <v>0</v>
      </c>
      <c r="R35" s="97">
        <v>52421</v>
      </c>
      <c r="S35" s="97">
        <v>0</v>
      </c>
      <c r="T35" s="97">
        <v>73014</v>
      </c>
      <c r="U35" s="97">
        <v>0</v>
      </c>
      <c r="V35" s="97">
        <v>100575</v>
      </c>
      <c r="W35" s="97">
        <v>0</v>
      </c>
      <c r="X35" s="97">
        <v>155775</v>
      </c>
      <c r="Y35" s="97">
        <v>0</v>
      </c>
      <c r="Z35" s="97">
        <v>198191</v>
      </c>
      <c r="AA35" s="97">
        <v>0</v>
      </c>
      <c r="AB35" s="97">
        <v>219772</v>
      </c>
    </row>
    <row r="36" spans="2:28" ht="21.95" customHeight="1" x14ac:dyDescent="0.4">
      <c r="B36" s="36" t="s">
        <v>40</v>
      </c>
      <c r="C36" s="136"/>
      <c r="D36" s="97">
        <v>1755887</v>
      </c>
      <c r="E36" s="97"/>
      <c r="F36" s="97">
        <v>348271</v>
      </c>
      <c r="G36" s="97">
        <v>0</v>
      </c>
      <c r="H36" s="97">
        <v>333030</v>
      </c>
      <c r="I36" s="97">
        <v>0</v>
      </c>
      <c r="J36" s="97">
        <v>214062</v>
      </c>
      <c r="K36" s="97">
        <v>0</v>
      </c>
      <c r="L36" s="97">
        <v>14761</v>
      </c>
      <c r="M36" s="97">
        <v>0</v>
      </c>
      <c r="N36" s="97">
        <v>22765</v>
      </c>
      <c r="O36" s="97">
        <v>0</v>
      </c>
      <c r="P36" s="97">
        <v>36960</v>
      </c>
      <c r="Q36" s="97">
        <v>0</v>
      </c>
      <c r="R36" s="97">
        <v>56841</v>
      </c>
      <c r="S36" s="97">
        <v>0</v>
      </c>
      <c r="T36" s="97">
        <v>75436</v>
      </c>
      <c r="U36" s="97">
        <v>0</v>
      </c>
      <c r="V36" s="97">
        <v>103182</v>
      </c>
      <c r="W36" s="97">
        <v>0</v>
      </c>
      <c r="X36" s="97">
        <v>145573</v>
      </c>
      <c r="Y36" s="97">
        <v>0</v>
      </c>
      <c r="Z36" s="97">
        <v>187205</v>
      </c>
      <c r="AA36" s="97">
        <v>0</v>
      </c>
      <c r="AB36" s="97">
        <v>217801</v>
      </c>
    </row>
    <row r="37" spans="2:28" ht="21.95" customHeight="1" x14ac:dyDescent="0.4">
      <c r="B37" s="36" t="s">
        <v>41</v>
      </c>
      <c r="C37" s="136"/>
      <c r="D37" s="97">
        <v>1544873</v>
      </c>
      <c r="E37" s="97"/>
      <c r="F37" s="97">
        <v>312821</v>
      </c>
      <c r="G37" s="97">
        <v>0</v>
      </c>
      <c r="H37" s="97">
        <v>260438</v>
      </c>
      <c r="I37" s="97">
        <v>0</v>
      </c>
      <c r="J37" s="97">
        <v>176948</v>
      </c>
      <c r="K37" s="97">
        <v>0</v>
      </c>
      <c r="L37" s="97">
        <v>9396</v>
      </c>
      <c r="M37" s="97">
        <v>0</v>
      </c>
      <c r="N37" s="97">
        <v>17766</v>
      </c>
      <c r="O37" s="97">
        <v>0</v>
      </c>
      <c r="P37" s="97">
        <v>31849</v>
      </c>
      <c r="Q37" s="97">
        <v>0</v>
      </c>
      <c r="R37" s="97">
        <v>53792</v>
      </c>
      <c r="S37" s="97">
        <v>0</v>
      </c>
      <c r="T37" s="97">
        <v>67746</v>
      </c>
      <c r="U37" s="97">
        <v>0</v>
      </c>
      <c r="V37" s="97">
        <v>95505</v>
      </c>
      <c r="W37" s="97">
        <v>0</v>
      </c>
      <c r="X37" s="97">
        <v>135361</v>
      </c>
      <c r="Y37" s="97">
        <v>0</v>
      </c>
      <c r="Z37" s="97">
        <v>173923</v>
      </c>
      <c r="AA37" s="97">
        <v>0</v>
      </c>
      <c r="AB37" s="97">
        <v>209328</v>
      </c>
    </row>
    <row r="38" spans="2:28" ht="21.95" customHeight="1" x14ac:dyDescent="0.4">
      <c r="B38" s="72" t="s">
        <v>199</v>
      </c>
      <c r="C38" s="136"/>
      <c r="D38" s="96">
        <v>5731140</v>
      </c>
      <c r="E38" s="97"/>
      <c r="F38" s="96">
        <v>1159543</v>
      </c>
      <c r="G38" s="97"/>
      <c r="H38" s="96">
        <v>924597</v>
      </c>
      <c r="I38" s="97"/>
      <c r="J38" s="96">
        <v>624568</v>
      </c>
      <c r="K38" s="97"/>
      <c r="L38" s="96">
        <v>37852</v>
      </c>
      <c r="M38" s="97"/>
      <c r="N38" s="96">
        <v>54786</v>
      </c>
      <c r="O38" s="97"/>
      <c r="P38" s="96">
        <v>96932</v>
      </c>
      <c r="Q38" s="97"/>
      <c r="R38" s="96">
        <v>198166</v>
      </c>
      <c r="S38" s="97"/>
      <c r="T38" s="96">
        <v>301610</v>
      </c>
      <c r="U38" s="97"/>
      <c r="V38" s="96">
        <v>450388</v>
      </c>
      <c r="W38" s="97"/>
      <c r="X38" s="96">
        <v>549578</v>
      </c>
      <c r="Y38" s="97"/>
      <c r="Z38" s="96">
        <v>619947</v>
      </c>
      <c r="AA38" s="97"/>
      <c r="AB38" s="96">
        <v>713173</v>
      </c>
    </row>
    <row r="39" spans="2:28" ht="21.95" customHeight="1" x14ac:dyDescent="0.4">
      <c r="B39" s="36" t="s">
        <v>43</v>
      </c>
      <c r="C39" s="136"/>
      <c r="D39" s="97">
        <v>3874280</v>
      </c>
      <c r="E39" s="97"/>
      <c r="F39" s="97">
        <v>785665</v>
      </c>
      <c r="G39" s="97">
        <v>0</v>
      </c>
      <c r="H39" s="97">
        <v>630472</v>
      </c>
      <c r="I39" s="97">
        <v>0</v>
      </c>
      <c r="J39" s="97">
        <v>419247</v>
      </c>
      <c r="K39" s="97">
        <v>0</v>
      </c>
      <c r="L39" s="97">
        <v>23657</v>
      </c>
      <c r="M39" s="97">
        <v>0</v>
      </c>
      <c r="N39" s="97">
        <v>30532</v>
      </c>
      <c r="O39" s="97">
        <v>0</v>
      </c>
      <c r="P39" s="97">
        <v>54072</v>
      </c>
      <c r="Q39" s="97">
        <v>0</v>
      </c>
      <c r="R39" s="97">
        <v>129458</v>
      </c>
      <c r="S39" s="97">
        <v>0</v>
      </c>
      <c r="T39" s="97">
        <v>201381</v>
      </c>
      <c r="U39" s="97">
        <v>0</v>
      </c>
      <c r="V39" s="97">
        <v>314066</v>
      </c>
      <c r="W39" s="97">
        <v>0</v>
      </c>
      <c r="X39" s="97">
        <v>382425</v>
      </c>
      <c r="Y39" s="97">
        <v>0</v>
      </c>
      <c r="Z39" s="97">
        <v>421264</v>
      </c>
      <c r="AA39" s="97">
        <v>0</v>
      </c>
      <c r="AB39" s="97">
        <v>482041</v>
      </c>
    </row>
    <row r="40" spans="2:28" ht="21.95" customHeight="1" x14ac:dyDescent="0.4">
      <c r="B40" s="36" t="s">
        <v>44</v>
      </c>
      <c r="C40" s="136"/>
      <c r="D40" s="97">
        <v>716961</v>
      </c>
      <c r="E40" s="97"/>
      <c r="F40" s="97">
        <v>151159</v>
      </c>
      <c r="G40" s="97">
        <v>0</v>
      </c>
      <c r="H40" s="97">
        <v>117481</v>
      </c>
      <c r="I40" s="97">
        <v>0</v>
      </c>
      <c r="J40" s="97">
        <v>79784</v>
      </c>
      <c r="K40" s="97">
        <v>0</v>
      </c>
      <c r="L40" s="97">
        <v>4933</v>
      </c>
      <c r="M40" s="97">
        <v>0</v>
      </c>
      <c r="N40" s="97">
        <v>7414</v>
      </c>
      <c r="O40" s="97">
        <v>0</v>
      </c>
      <c r="P40" s="97">
        <v>15557</v>
      </c>
      <c r="Q40" s="97">
        <v>0</v>
      </c>
      <c r="R40" s="97">
        <v>22839</v>
      </c>
      <c r="S40" s="97">
        <v>0</v>
      </c>
      <c r="T40" s="97">
        <v>34293</v>
      </c>
      <c r="U40" s="97">
        <v>0</v>
      </c>
      <c r="V40" s="97">
        <v>46843</v>
      </c>
      <c r="W40" s="97">
        <v>0</v>
      </c>
      <c r="X40" s="97">
        <v>61884</v>
      </c>
      <c r="Y40" s="97">
        <v>0</v>
      </c>
      <c r="Z40" s="97">
        <v>78933</v>
      </c>
      <c r="AA40" s="97">
        <v>0</v>
      </c>
      <c r="AB40" s="97">
        <v>95841</v>
      </c>
    </row>
    <row r="41" spans="2:28" ht="21.95" customHeight="1" x14ac:dyDescent="0.4">
      <c r="B41" s="36" t="s">
        <v>45</v>
      </c>
      <c r="C41" s="136"/>
      <c r="D41" s="97">
        <v>751796</v>
      </c>
      <c r="E41" s="97"/>
      <c r="F41" s="97">
        <v>147834</v>
      </c>
      <c r="G41" s="97">
        <v>0</v>
      </c>
      <c r="H41" s="97">
        <v>111597</v>
      </c>
      <c r="I41" s="97">
        <v>0</v>
      </c>
      <c r="J41" s="97">
        <v>82049</v>
      </c>
      <c r="K41" s="97">
        <v>0</v>
      </c>
      <c r="L41" s="97">
        <v>5868</v>
      </c>
      <c r="M41" s="97">
        <v>0</v>
      </c>
      <c r="N41" s="97">
        <v>12503</v>
      </c>
      <c r="O41" s="97">
        <v>0</v>
      </c>
      <c r="P41" s="97">
        <v>19414</v>
      </c>
      <c r="Q41" s="97">
        <v>0</v>
      </c>
      <c r="R41" s="97">
        <v>31845</v>
      </c>
      <c r="S41" s="97">
        <v>0</v>
      </c>
      <c r="T41" s="97">
        <v>44762</v>
      </c>
      <c r="U41" s="97">
        <v>0</v>
      </c>
      <c r="V41" s="97">
        <v>58799</v>
      </c>
      <c r="W41" s="97">
        <v>0</v>
      </c>
      <c r="X41" s="97">
        <v>65573</v>
      </c>
      <c r="Y41" s="97">
        <v>0</v>
      </c>
      <c r="Z41" s="97">
        <v>80436</v>
      </c>
      <c r="AA41" s="97">
        <v>0</v>
      </c>
      <c r="AB41" s="97">
        <v>91116</v>
      </c>
    </row>
    <row r="42" spans="2:28" ht="21.95" customHeight="1" x14ac:dyDescent="0.4">
      <c r="B42" s="36" t="s">
        <v>46</v>
      </c>
      <c r="C42" s="136"/>
      <c r="D42" s="97">
        <v>388103</v>
      </c>
      <c r="E42" s="97"/>
      <c r="F42" s="97">
        <v>74885</v>
      </c>
      <c r="G42" s="97">
        <v>0</v>
      </c>
      <c r="H42" s="97">
        <v>65047</v>
      </c>
      <c r="I42" s="97">
        <v>0</v>
      </c>
      <c r="J42" s="97">
        <v>43488</v>
      </c>
      <c r="K42" s="97">
        <v>0</v>
      </c>
      <c r="L42" s="97">
        <v>3394</v>
      </c>
      <c r="M42" s="97">
        <v>0</v>
      </c>
      <c r="N42" s="97">
        <v>4337</v>
      </c>
      <c r="O42" s="97">
        <v>0</v>
      </c>
      <c r="P42" s="97">
        <v>7889</v>
      </c>
      <c r="Q42" s="97">
        <v>0</v>
      </c>
      <c r="R42" s="97">
        <v>14024</v>
      </c>
      <c r="S42" s="97">
        <v>0</v>
      </c>
      <c r="T42" s="97">
        <v>21174</v>
      </c>
      <c r="U42" s="97">
        <v>0</v>
      </c>
      <c r="V42" s="97">
        <v>30680</v>
      </c>
      <c r="W42" s="97">
        <v>0</v>
      </c>
      <c r="X42" s="97">
        <v>39696</v>
      </c>
      <c r="Y42" s="97">
        <v>0</v>
      </c>
      <c r="Z42" s="97">
        <v>39314</v>
      </c>
      <c r="AA42" s="97">
        <v>0</v>
      </c>
      <c r="AB42" s="97">
        <v>44175</v>
      </c>
    </row>
    <row r="43" spans="2:28" ht="3.95" customHeight="1" x14ac:dyDescent="0.4">
      <c r="B43" s="187"/>
      <c r="C43" s="187"/>
      <c r="D43" s="187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187"/>
      <c r="Z43" s="187"/>
      <c r="AA43" s="187"/>
      <c r="AB43" s="187"/>
    </row>
    <row r="44" spans="2:28" ht="3.95" customHeight="1" x14ac:dyDescent="0.4">
      <c r="B44" s="36"/>
      <c r="C44" s="136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</row>
    <row r="45" spans="2:28" s="67" customFormat="1" ht="15.95" customHeight="1" x14ac:dyDescent="0.3">
      <c r="B45" s="17" t="s">
        <v>10</v>
      </c>
      <c r="C45" s="117"/>
      <c r="D45" s="19"/>
      <c r="E45" s="119"/>
      <c r="F45" s="19"/>
      <c r="G45" s="119"/>
      <c r="H45" s="19"/>
      <c r="I45" s="119"/>
      <c r="J45" s="19"/>
      <c r="K45" s="119"/>
      <c r="L45" s="19"/>
      <c r="M45" s="119"/>
      <c r="N45" s="19"/>
      <c r="O45" s="119"/>
      <c r="P45" s="38"/>
      <c r="Q45" s="158"/>
      <c r="R45" s="38"/>
      <c r="S45" s="158"/>
      <c r="T45" s="41"/>
      <c r="U45" s="159"/>
      <c r="V45" s="41"/>
      <c r="W45" s="159"/>
      <c r="X45" s="41"/>
      <c r="Y45" s="159"/>
      <c r="Z45" s="39"/>
      <c r="AA45" s="149"/>
      <c r="AB45" s="41"/>
    </row>
    <row r="46" spans="2:28" s="67" customFormat="1" ht="15.95" customHeight="1" x14ac:dyDescent="0.3">
      <c r="B46" s="17" t="s">
        <v>191</v>
      </c>
      <c r="C46" s="117"/>
      <c r="D46" s="19"/>
      <c r="E46" s="119"/>
      <c r="F46" s="19"/>
      <c r="G46" s="119"/>
      <c r="H46" s="19"/>
      <c r="I46" s="119"/>
      <c r="J46" s="19"/>
      <c r="K46" s="119"/>
      <c r="L46" s="19"/>
      <c r="M46" s="119"/>
      <c r="N46" s="19"/>
      <c r="O46" s="119"/>
      <c r="P46" s="38"/>
      <c r="Q46" s="158"/>
      <c r="R46" s="38"/>
      <c r="S46" s="158"/>
      <c r="T46" s="41"/>
      <c r="U46" s="159"/>
      <c r="V46" s="41"/>
      <c r="W46" s="159"/>
      <c r="X46" s="41"/>
      <c r="Y46" s="159"/>
      <c r="Z46" s="39"/>
      <c r="AA46" s="149"/>
      <c r="AB46" s="41"/>
    </row>
    <row r="47" spans="2:28" s="39" customFormat="1" ht="15.95" customHeight="1" x14ac:dyDescent="0.25">
      <c r="B47" s="20"/>
      <c r="C47" s="118"/>
      <c r="D47" s="20"/>
      <c r="E47" s="118"/>
      <c r="F47" s="20"/>
      <c r="G47" s="118"/>
      <c r="H47" s="20"/>
      <c r="I47" s="118"/>
      <c r="J47" s="20"/>
      <c r="K47" s="118"/>
      <c r="L47" s="20"/>
      <c r="M47" s="118"/>
      <c r="N47" s="20"/>
      <c r="O47" s="118"/>
      <c r="P47" s="20"/>
      <c r="Q47" s="118"/>
      <c r="R47" s="20"/>
      <c r="S47" s="118"/>
      <c r="T47" s="20"/>
      <c r="U47" s="118"/>
      <c r="V47" s="20"/>
      <c r="W47" s="118"/>
      <c r="X47" s="20"/>
      <c r="Y47" s="118"/>
      <c r="Z47" s="20"/>
      <c r="AA47" s="118"/>
      <c r="AB47" s="20"/>
    </row>
    <row r="48" spans="2:28" s="39" customFormat="1" ht="21.95" customHeight="1" x14ac:dyDescent="0.25">
      <c r="B48" s="20"/>
      <c r="C48" s="118"/>
      <c r="D48" s="20"/>
      <c r="E48" s="118"/>
      <c r="F48" s="20"/>
      <c r="G48" s="118"/>
      <c r="H48" s="20"/>
      <c r="I48" s="118"/>
      <c r="J48" s="20"/>
      <c r="K48" s="118"/>
      <c r="L48" s="20"/>
      <c r="M48" s="118"/>
      <c r="N48" s="20"/>
      <c r="O48" s="118"/>
      <c r="P48" s="20"/>
      <c r="Q48" s="118"/>
      <c r="R48" s="20"/>
      <c r="S48" s="118"/>
      <c r="T48" s="20"/>
      <c r="U48" s="118"/>
      <c r="V48" s="20"/>
      <c r="W48" s="118"/>
      <c r="X48" s="20"/>
      <c r="Y48" s="118"/>
      <c r="Z48" s="20"/>
      <c r="AA48" s="118"/>
      <c r="AB48" s="20"/>
    </row>
    <row r="49" spans="2:28" s="39" customFormat="1" ht="21.95" customHeight="1" x14ac:dyDescent="0.25">
      <c r="B49" s="20"/>
      <c r="C49" s="118"/>
      <c r="D49" s="20"/>
      <c r="E49" s="118"/>
      <c r="F49" s="20"/>
      <c r="G49" s="118"/>
      <c r="H49" s="20"/>
      <c r="I49" s="118"/>
      <c r="J49" s="20"/>
      <c r="K49" s="118"/>
      <c r="L49" s="20"/>
      <c r="M49" s="118"/>
      <c r="N49" s="20"/>
      <c r="O49" s="118"/>
      <c r="P49" s="20"/>
      <c r="Q49" s="118"/>
      <c r="R49" s="20"/>
      <c r="S49" s="118"/>
      <c r="T49" s="20"/>
      <c r="U49" s="118"/>
      <c r="V49" s="20"/>
      <c r="W49" s="118"/>
      <c r="X49" s="20"/>
      <c r="Y49" s="118"/>
      <c r="Z49" s="20"/>
      <c r="AA49" s="118"/>
      <c r="AB49" s="20"/>
    </row>
    <row r="50" spans="2:28" ht="21.95" customHeight="1" x14ac:dyDescent="0.4">
      <c r="B50" s="36" t="s">
        <v>213</v>
      </c>
      <c r="C50" s="136"/>
      <c r="D50" s="36"/>
      <c r="E50" s="136"/>
    </row>
    <row r="51" spans="2:28" ht="21.95" customHeight="1" x14ac:dyDescent="0.4">
      <c r="B51" s="185" t="s">
        <v>221</v>
      </c>
      <c r="C51" s="185"/>
      <c r="D51" s="185"/>
      <c r="E51" s="185"/>
      <c r="F51" s="185"/>
      <c r="G51" s="185"/>
      <c r="H51" s="185"/>
      <c r="I51" s="185"/>
      <c r="J51" s="185"/>
      <c r="K51" s="185"/>
      <c r="L51" s="185"/>
      <c r="M51" s="185"/>
      <c r="N51" s="185"/>
      <c r="O51" s="185"/>
      <c r="P51" s="185"/>
      <c r="Q51" s="185"/>
      <c r="R51" s="185"/>
      <c r="S51" s="185"/>
      <c r="T51" s="185"/>
      <c r="U51" s="185"/>
      <c r="V51" s="185"/>
      <c r="W51" s="185"/>
      <c r="X51" s="185"/>
      <c r="Y51" s="185"/>
      <c r="Z51" s="185"/>
      <c r="AA51" s="185"/>
      <c r="AB51" s="185"/>
    </row>
    <row r="52" spans="2:28" ht="3.95" customHeight="1" x14ac:dyDescent="0.4">
      <c r="B52" s="64"/>
      <c r="C52" s="156"/>
      <c r="D52" s="64"/>
      <c r="E52" s="156"/>
      <c r="F52" s="64"/>
      <c r="G52" s="156"/>
      <c r="H52" s="64"/>
      <c r="I52" s="156"/>
      <c r="J52" s="64"/>
      <c r="K52" s="156"/>
      <c r="L52" s="64"/>
      <c r="M52" s="156"/>
      <c r="N52" s="64"/>
      <c r="O52" s="156"/>
      <c r="P52" s="64"/>
      <c r="Q52" s="156"/>
      <c r="R52" s="64"/>
      <c r="S52" s="156"/>
      <c r="T52" s="64"/>
      <c r="U52" s="156"/>
      <c r="V52" s="64"/>
      <c r="W52" s="156"/>
      <c r="X52" s="64"/>
      <c r="Y52" s="156"/>
      <c r="Z52" s="64"/>
      <c r="AA52" s="156"/>
      <c r="AB52" s="64"/>
    </row>
    <row r="53" spans="2:28" ht="3.95" customHeight="1" x14ac:dyDescent="0.4">
      <c r="B53" s="186"/>
      <c r="C53" s="186"/>
      <c r="D53" s="186"/>
      <c r="E53" s="186"/>
      <c r="F53" s="186"/>
      <c r="G53" s="186"/>
      <c r="H53" s="186"/>
      <c r="I53" s="186"/>
      <c r="J53" s="186"/>
      <c r="K53" s="186"/>
      <c r="L53" s="186"/>
      <c r="M53" s="186"/>
      <c r="N53" s="186"/>
      <c r="O53" s="186"/>
      <c r="P53" s="186"/>
      <c r="Q53" s="186"/>
      <c r="R53" s="186"/>
      <c r="S53" s="186"/>
      <c r="T53" s="186"/>
      <c r="U53" s="186"/>
      <c r="V53" s="186"/>
      <c r="W53" s="186"/>
      <c r="X53" s="186"/>
      <c r="Y53" s="186"/>
      <c r="Z53" s="186"/>
      <c r="AA53" s="186"/>
      <c r="AB53" s="186"/>
    </row>
    <row r="54" spans="2:28" ht="21.95" customHeight="1" x14ac:dyDescent="0.4">
      <c r="B54" s="184" t="s">
        <v>13</v>
      </c>
      <c r="C54" s="154"/>
      <c r="D54" s="182" t="s">
        <v>201</v>
      </c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</row>
    <row r="55" spans="2:28" s="150" customFormat="1" ht="3" customHeight="1" x14ac:dyDescent="0.4">
      <c r="B55" s="184"/>
      <c r="C55" s="154"/>
      <c r="D55" s="146"/>
      <c r="E55" s="146"/>
      <c r="F55" s="146"/>
      <c r="G55" s="146"/>
      <c r="H55" s="146"/>
      <c r="I55" s="146"/>
      <c r="J55" s="146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  <c r="W55" s="146"/>
      <c r="X55" s="146"/>
      <c r="Y55" s="146"/>
      <c r="Z55" s="146"/>
      <c r="AA55" s="146"/>
      <c r="AB55" s="146"/>
    </row>
    <row r="56" spans="2:28" ht="21.95" customHeight="1" x14ac:dyDescent="0.4">
      <c r="B56" s="184"/>
      <c r="C56" s="154"/>
      <c r="D56" s="60" t="s">
        <v>6</v>
      </c>
      <c r="E56" s="138"/>
      <c r="F56" s="60" t="s">
        <v>179</v>
      </c>
      <c r="G56" s="138"/>
      <c r="H56" s="60" t="s">
        <v>180</v>
      </c>
      <c r="I56" s="138"/>
      <c r="J56" s="60" t="s">
        <v>181</v>
      </c>
      <c r="K56" s="138"/>
      <c r="L56" s="60" t="s">
        <v>182</v>
      </c>
      <c r="M56" s="138"/>
      <c r="N56" s="60" t="s">
        <v>183</v>
      </c>
      <c r="O56" s="138"/>
      <c r="P56" s="60" t="s">
        <v>184</v>
      </c>
      <c r="Q56" s="138"/>
      <c r="R56" s="60" t="s">
        <v>185</v>
      </c>
      <c r="S56" s="138"/>
      <c r="T56" s="60" t="s">
        <v>186</v>
      </c>
      <c r="U56" s="138"/>
      <c r="V56" s="60" t="s">
        <v>187</v>
      </c>
      <c r="W56" s="138"/>
      <c r="X56" s="60" t="s">
        <v>188</v>
      </c>
      <c r="Y56" s="138"/>
      <c r="Z56" s="60" t="s">
        <v>189</v>
      </c>
      <c r="AA56" s="138"/>
      <c r="AB56" s="60" t="s">
        <v>190</v>
      </c>
    </row>
    <row r="57" spans="2:28" s="150" customFormat="1" ht="3" customHeight="1" x14ac:dyDescent="0.4">
      <c r="B57" s="155"/>
      <c r="C57" s="155"/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39"/>
      <c r="Y57" s="139"/>
      <c r="Z57" s="139"/>
      <c r="AA57" s="139"/>
      <c r="AB57" s="139"/>
    </row>
    <row r="58" spans="2:28" ht="21.95" customHeight="1" x14ac:dyDescent="0.4">
      <c r="B58" s="61" t="s">
        <v>14</v>
      </c>
      <c r="C58" s="139"/>
      <c r="D58" s="95">
        <v>43820889</v>
      </c>
      <c r="E58" s="168"/>
      <c r="F58" s="95">
        <v>8771732</v>
      </c>
      <c r="G58" s="168"/>
      <c r="H58" s="95">
        <v>7502132</v>
      </c>
      <c r="I58" s="168"/>
      <c r="J58" s="95">
        <v>5050352</v>
      </c>
      <c r="K58" s="168"/>
      <c r="L58" s="95">
        <v>403205</v>
      </c>
      <c r="M58" s="168"/>
      <c r="N58" s="95">
        <v>552140</v>
      </c>
      <c r="O58" s="168"/>
      <c r="P58" s="95">
        <v>793951</v>
      </c>
      <c r="Q58" s="168"/>
      <c r="R58" s="95">
        <v>1637113</v>
      </c>
      <c r="S58" s="168"/>
      <c r="T58" s="95">
        <v>2215512</v>
      </c>
      <c r="U58" s="168"/>
      <c r="V58" s="95">
        <v>3027727</v>
      </c>
      <c r="W58" s="168"/>
      <c r="X58" s="95">
        <v>4051308</v>
      </c>
      <c r="Y58" s="168"/>
      <c r="Z58" s="95">
        <v>4712621</v>
      </c>
      <c r="AA58" s="168"/>
      <c r="AB58" s="95">
        <v>5103096</v>
      </c>
    </row>
    <row r="59" spans="2:28" s="150" customFormat="1" ht="3" customHeight="1" x14ac:dyDescent="0.4">
      <c r="B59" s="139"/>
      <c r="C59" s="139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68"/>
      <c r="Y59" s="168"/>
      <c r="Z59" s="168"/>
      <c r="AA59" s="168"/>
      <c r="AB59" s="168"/>
    </row>
    <row r="60" spans="2:28" ht="21.95" customHeight="1" x14ac:dyDescent="0.4">
      <c r="B60" s="72" t="s">
        <v>195</v>
      </c>
      <c r="C60" s="136"/>
      <c r="D60" s="96">
        <v>2792544</v>
      </c>
      <c r="E60" s="97"/>
      <c r="F60" s="96">
        <v>477822</v>
      </c>
      <c r="G60" s="97"/>
      <c r="H60" s="96">
        <v>401172</v>
      </c>
      <c r="I60" s="97"/>
      <c r="J60" s="96">
        <v>286782</v>
      </c>
      <c r="K60" s="97"/>
      <c r="L60" s="96">
        <v>28229</v>
      </c>
      <c r="M60" s="97"/>
      <c r="N60" s="96">
        <v>35182</v>
      </c>
      <c r="O60" s="97"/>
      <c r="P60" s="96">
        <v>54629</v>
      </c>
      <c r="Q60" s="97"/>
      <c r="R60" s="96">
        <v>127933</v>
      </c>
      <c r="S60" s="97"/>
      <c r="T60" s="96">
        <v>181497</v>
      </c>
      <c r="U60" s="97"/>
      <c r="V60" s="96">
        <v>243397</v>
      </c>
      <c r="W60" s="97"/>
      <c r="X60" s="96">
        <v>301163</v>
      </c>
      <c r="Y60" s="97"/>
      <c r="Z60" s="96">
        <v>316152</v>
      </c>
      <c r="AA60" s="97"/>
      <c r="AB60" s="96">
        <v>338586</v>
      </c>
    </row>
    <row r="61" spans="2:28" ht="21.95" customHeight="1" x14ac:dyDescent="0.4">
      <c r="B61" s="36" t="s">
        <v>16</v>
      </c>
      <c r="C61" s="136"/>
      <c r="D61" s="97">
        <v>101523</v>
      </c>
      <c r="E61" s="97"/>
      <c r="F61" s="97">
        <v>19669</v>
      </c>
      <c r="G61" s="97"/>
      <c r="H61" s="97">
        <v>18184</v>
      </c>
      <c r="I61" s="97"/>
      <c r="J61" s="97">
        <v>13391</v>
      </c>
      <c r="K61" s="97"/>
      <c r="L61" s="97">
        <v>1023</v>
      </c>
      <c r="M61" s="97"/>
      <c r="N61" s="97">
        <v>846</v>
      </c>
      <c r="O61" s="97"/>
      <c r="P61" s="97">
        <v>756</v>
      </c>
      <c r="Q61" s="97"/>
      <c r="R61" s="97">
        <v>2758</v>
      </c>
      <c r="S61" s="97"/>
      <c r="T61" s="97">
        <v>3953</v>
      </c>
      <c r="U61" s="97"/>
      <c r="V61" s="97">
        <v>7117</v>
      </c>
      <c r="W61" s="97"/>
      <c r="X61" s="97">
        <v>8618</v>
      </c>
      <c r="Y61" s="97"/>
      <c r="Z61" s="97">
        <v>11506</v>
      </c>
      <c r="AA61" s="97"/>
      <c r="AB61" s="97">
        <v>13702</v>
      </c>
    </row>
    <row r="62" spans="2:28" ht="21.95" customHeight="1" x14ac:dyDescent="0.4">
      <c r="B62" s="36" t="s">
        <v>17</v>
      </c>
      <c r="C62" s="136"/>
      <c r="D62" s="97">
        <v>169661</v>
      </c>
      <c r="E62" s="97"/>
      <c r="F62" s="97">
        <v>28993</v>
      </c>
      <c r="G62" s="97"/>
      <c r="H62" s="97">
        <v>24202</v>
      </c>
      <c r="I62" s="97"/>
      <c r="J62" s="97">
        <v>18201</v>
      </c>
      <c r="K62" s="97"/>
      <c r="L62" s="97">
        <v>1481</v>
      </c>
      <c r="M62" s="97"/>
      <c r="N62" s="97">
        <v>3176</v>
      </c>
      <c r="O62" s="97"/>
      <c r="P62" s="97">
        <v>5336</v>
      </c>
      <c r="Q62" s="97"/>
      <c r="R62" s="97">
        <v>9929</v>
      </c>
      <c r="S62" s="97"/>
      <c r="T62" s="97">
        <v>12222</v>
      </c>
      <c r="U62" s="97"/>
      <c r="V62" s="97">
        <v>14229</v>
      </c>
      <c r="W62" s="97"/>
      <c r="X62" s="97">
        <v>16551</v>
      </c>
      <c r="Y62" s="97"/>
      <c r="Z62" s="97">
        <v>16591</v>
      </c>
      <c r="AA62" s="97"/>
      <c r="AB62" s="97">
        <v>18750</v>
      </c>
    </row>
    <row r="63" spans="2:28" ht="21.95" customHeight="1" x14ac:dyDescent="0.4">
      <c r="B63" s="36" t="s">
        <v>18</v>
      </c>
      <c r="C63" s="136"/>
      <c r="D63" s="97">
        <v>817614</v>
      </c>
      <c r="E63" s="97"/>
      <c r="F63" s="97">
        <v>142134</v>
      </c>
      <c r="G63" s="97"/>
      <c r="H63" s="97">
        <v>123631</v>
      </c>
      <c r="I63" s="97"/>
      <c r="J63" s="97">
        <v>86135</v>
      </c>
      <c r="K63" s="97"/>
      <c r="L63" s="97">
        <v>8872</v>
      </c>
      <c r="M63" s="97"/>
      <c r="N63" s="97">
        <v>7541</v>
      </c>
      <c r="O63" s="97"/>
      <c r="P63" s="97">
        <v>10927</v>
      </c>
      <c r="Q63" s="97"/>
      <c r="R63" s="97">
        <v>37537</v>
      </c>
      <c r="S63" s="97"/>
      <c r="T63" s="97">
        <v>55837</v>
      </c>
      <c r="U63" s="97"/>
      <c r="V63" s="97">
        <v>77652</v>
      </c>
      <c r="W63" s="97"/>
      <c r="X63" s="97">
        <v>90815</v>
      </c>
      <c r="Y63" s="97"/>
      <c r="Z63" s="97">
        <v>87167</v>
      </c>
      <c r="AA63" s="97"/>
      <c r="AB63" s="97">
        <v>89366</v>
      </c>
    </row>
    <row r="64" spans="2:28" ht="21.95" customHeight="1" x14ac:dyDescent="0.4">
      <c r="B64" s="36" t="s">
        <v>19</v>
      </c>
      <c r="C64" s="136"/>
      <c r="D64" s="97">
        <v>1260261</v>
      </c>
      <c r="E64" s="97"/>
      <c r="F64" s="97">
        <v>202508</v>
      </c>
      <c r="G64" s="97"/>
      <c r="H64" s="97">
        <v>165442</v>
      </c>
      <c r="I64" s="97"/>
      <c r="J64" s="97">
        <v>120781</v>
      </c>
      <c r="K64" s="97"/>
      <c r="L64" s="97">
        <v>10574</v>
      </c>
      <c r="M64" s="97"/>
      <c r="N64" s="97">
        <v>17357</v>
      </c>
      <c r="O64" s="97"/>
      <c r="P64" s="97">
        <v>27834</v>
      </c>
      <c r="Q64" s="97"/>
      <c r="R64" s="97">
        <v>61412</v>
      </c>
      <c r="S64" s="97"/>
      <c r="T64" s="97">
        <v>81358</v>
      </c>
      <c r="U64" s="97"/>
      <c r="V64" s="97">
        <v>107813</v>
      </c>
      <c r="W64" s="97"/>
      <c r="X64" s="97">
        <v>139820</v>
      </c>
      <c r="Y64" s="97"/>
      <c r="Z64" s="97">
        <v>154228</v>
      </c>
      <c r="AA64" s="97"/>
      <c r="AB64" s="97">
        <v>171134</v>
      </c>
    </row>
    <row r="65" spans="2:28" ht="21.95" customHeight="1" x14ac:dyDescent="0.4">
      <c r="B65" s="36" t="s">
        <v>20</v>
      </c>
      <c r="C65" s="136"/>
      <c r="D65" s="97">
        <v>222270</v>
      </c>
      <c r="E65" s="97"/>
      <c r="F65" s="97">
        <v>44059</v>
      </c>
      <c r="G65" s="97"/>
      <c r="H65" s="97">
        <v>36367</v>
      </c>
      <c r="I65" s="97"/>
      <c r="J65" s="97">
        <v>24021</v>
      </c>
      <c r="K65" s="97"/>
      <c r="L65" s="97">
        <v>3291</v>
      </c>
      <c r="M65" s="97"/>
      <c r="N65" s="97">
        <v>4009</v>
      </c>
      <c r="O65" s="97"/>
      <c r="P65" s="97">
        <v>4863</v>
      </c>
      <c r="Q65" s="97"/>
      <c r="R65" s="97">
        <v>5282</v>
      </c>
      <c r="S65" s="97"/>
      <c r="T65" s="97">
        <v>14039</v>
      </c>
      <c r="U65" s="97"/>
      <c r="V65" s="97">
        <v>18625</v>
      </c>
      <c r="W65" s="97"/>
      <c r="X65" s="97">
        <v>22835</v>
      </c>
      <c r="Y65" s="97"/>
      <c r="Z65" s="97">
        <v>23327</v>
      </c>
      <c r="AA65" s="97"/>
      <c r="AB65" s="97">
        <v>21552</v>
      </c>
    </row>
    <row r="66" spans="2:28" ht="21.95" customHeight="1" x14ac:dyDescent="0.4">
      <c r="B66" s="36" t="s">
        <v>21</v>
      </c>
      <c r="C66" s="136"/>
      <c r="D66" s="97">
        <v>92835</v>
      </c>
      <c r="E66" s="97"/>
      <c r="F66" s="97">
        <v>15948</v>
      </c>
      <c r="G66" s="97"/>
      <c r="H66" s="97">
        <v>12889</v>
      </c>
      <c r="I66" s="97"/>
      <c r="J66" s="97">
        <v>9317</v>
      </c>
      <c r="K66" s="97"/>
      <c r="L66" s="97">
        <v>1264</v>
      </c>
      <c r="M66" s="97"/>
      <c r="N66" s="97">
        <v>1755</v>
      </c>
      <c r="O66" s="97"/>
      <c r="P66" s="97">
        <v>2128</v>
      </c>
      <c r="Q66" s="97"/>
      <c r="R66" s="97">
        <v>4628</v>
      </c>
      <c r="S66" s="97"/>
      <c r="T66" s="97">
        <v>6336</v>
      </c>
      <c r="U66" s="97"/>
      <c r="V66" s="97">
        <v>8408</v>
      </c>
      <c r="W66" s="97"/>
      <c r="X66" s="97">
        <v>10029</v>
      </c>
      <c r="Y66" s="97"/>
      <c r="Z66" s="97">
        <v>9283</v>
      </c>
      <c r="AA66" s="97"/>
      <c r="AB66" s="97">
        <v>10850</v>
      </c>
    </row>
    <row r="67" spans="2:28" ht="21.95" customHeight="1" x14ac:dyDescent="0.4">
      <c r="B67" s="36" t="s">
        <v>22</v>
      </c>
      <c r="C67" s="136"/>
      <c r="D67" s="97">
        <v>128380</v>
      </c>
      <c r="E67" s="97"/>
      <c r="F67" s="97">
        <v>24511</v>
      </c>
      <c r="G67" s="97"/>
      <c r="H67" s="97">
        <v>20457</v>
      </c>
      <c r="I67" s="97"/>
      <c r="J67" s="97">
        <v>14936</v>
      </c>
      <c r="K67" s="97"/>
      <c r="L67" s="97">
        <v>1724</v>
      </c>
      <c r="M67" s="97"/>
      <c r="N67" s="97">
        <v>498</v>
      </c>
      <c r="O67" s="97"/>
      <c r="P67" s="97">
        <v>2785</v>
      </c>
      <c r="Q67" s="97"/>
      <c r="R67" s="97">
        <v>6387</v>
      </c>
      <c r="S67" s="97"/>
      <c r="T67" s="97">
        <v>7752</v>
      </c>
      <c r="U67" s="97"/>
      <c r="V67" s="97">
        <v>9553</v>
      </c>
      <c r="W67" s="97"/>
      <c r="X67" s="97">
        <v>12495</v>
      </c>
      <c r="Y67" s="97"/>
      <c r="Z67" s="97">
        <v>14050</v>
      </c>
      <c r="AA67" s="97"/>
      <c r="AB67" s="97">
        <v>13232</v>
      </c>
    </row>
    <row r="68" spans="2:28" ht="21.95" customHeight="1" x14ac:dyDescent="0.4">
      <c r="B68" s="72" t="s">
        <v>196</v>
      </c>
      <c r="C68" s="136"/>
      <c r="D68" s="96">
        <v>8526868</v>
      </c>
      <c r="E68" s="97"/>
      <c r="F68" s="96">
        <v>1667756</v>
      </c>
      <c r="G68" s="97"/>
      <c r="H68" s="96">
        <v>1377751</v>
      </c>
      <c r="I68" s="97"/>
      <c r="J68" s="96">
        <v>936728</v>
      </c>
      <c r="K68" s="97"/>
      <c r="L68" s="96">
        <v>76671</v>
      </c>
      <c r="M68" s="97"/>
      <c r="N68" s="96">
        <v>94556</v>
      </c>
      <c r="O68" s="97"/>
      <c r="P68" s="96">
        <v>137475</v>
      </c>
      <c r="Q68" s="97"/>
      <c r="R68" s="96">
        <v>312978</v>
      </c>
      <c r="S68" s="97"/>
      <c r="T68" s="96">
        <v>413572</v>
      </c>
      <c r="U68" s="97"/>
      <c r="V68" s="96">
        <v>567439</v>
      </c>
      <c r="W68" s="97"/>
      <c r="X68" s="96">
        <v>818247</v>
      </c>
      <c r="Y68" s="97"/>
      <c r="Z68" s="96">
        <v>965244</v>
      </c>
      <c r="AA68" s="97"/>
      <c r="AB68" s="96">
        <v>1158451</v>
      </c>
    </row>
    <row r="69" spans="2:28" ht="21.95" customHeight="1" x14ac:dyDescent="0.4">
      <c r="B69" s="36" t="s">
        <v>24</v>
      </c>
      <c r="C69" s="136"/>
      <c r="D69" s="97">
        <v>489633</v>
      </c>
      <c r="E69" s="97"/>
      <c r="F69" s="97">
        <v>101026</v>
      </c>
      <c r="G69" s="97"/>
      <c r="H69" s="97">
        <v>82618</v>
      </c>
      <c r="I69" s="97"/>
      <c r="J69" s="97">
        <v>54631</v>
      </c>
      <c r="K69" s="97"/>
      <c r="L69" s="97">
        <v>4701</v>
      </c>
      <c r="M69" s="97"/>
      <c r="N69" s="97">
        <v>3627</v>
      </c>
      <c r="O69" s="97"/>
      <c r="P69" s="97">
        <v>4192</v>
      </c>
      <c r="Q69" s="97"/>
      <c r="R69" s="97">
        <v>13358</v>
      </c>
      <c r="S69" s="97"/>
      <c r="T69" s="97">
        <v>21700</v>
      </c>
      <c r="U69" s="97"/>
      <c r="V69" s="97">
        <v>28806</v>
      </c>
      <c r="W69" s="97"/>
      <c r="X69" s="97">
        <v>43705</v>
      </c>
      <c r="Y69" s="97"/>
      <c r="Z69" s="97">
        <v>61324</v>
      </c>
      <c r="AA69" s="97"/>
      <c r="AB69" s="97">
        <v>69945</v>
      </c>
    </row>
    <row r="70" spans="2:28" ht="21.95" customHeight="1" x14ac:dyDescent="0.4">
      <c r="B70" s="36" t="s">
        <v>25</v>
      </c>
      <c r="C70" s="136"/>
      <c r="D70" s="97">
        <v>2134709</v>
      </c>
      <c r="E70" s="97"/>
      <c r="F70" s="97">
        <v>438502</v>
      </c>
      <c r="G70" s="97"/>
      <c r="H70" s="97">
        <v>388093</v>
      </c>
      <c r="I70" s="97"/>
      <c r="J70" s="97">
        <v>243138</v>
      </c>
      <c r="K70" s="97"/>
      <c r="L70" s="97">
        <v>14696</v>
      </c>
      <c r="M70" s="97"/>
      <c r="N70" s="97">
        <v>17904</v>
      </c>
      <c r="O70" s="97"/>
      <c r="P70" s="97">
        <v>24306</v>
      </c>
      <c r="Q70" s="97"/>
      <c r="R70" s="97">
        <v>55499</v>
      </c>
      <c r="S70" s="97"/>
      <c r="T70" s="97">
        <v>82094</v>
      </c>
      <c r="U70" s="97"/>
      <c r="V70" s="97">
        <v>126867</v>
      </c>
      <c r="W70" s="97"/>
      <c r="X70" s="97">
        <v>197370</v>
      </c>
      <c r="Y70" s="97"/>
      <c r="Z70" s="97">
        <v>248053</v>
      </c>
      <c r="AA70" s="97"/>
      <c r="AB70" s="97">
        <v>298187</v>
      </c>
    </row>
    <row r="71" spans="2:28" ht="21.95" customHeight="1" x14ac:dyDescent="0.4">
      <c r="B71" s="36" t="s">
        <v>26</v>
      </c>
      <c r="C71" s="136"/>
      <c r="D71" s="97">
        <v>1566628</v>
      </c>
      <c r="E71" s="97"/>
      <c r="F71" s="97">
        <v>328581</v>
      </c>
      <c r="G71" s="97"/>
      <c r="H71" s="97">
        <v>258556</v>
      </c>
      <c r="I71" s="97"/>
      <c r="J71" s="97">
        <v>177583</v>
      </c>
      <c r="K71" s="97"/>
      <c r="L71" s="97">
        <v>11373</v>
      </c>
      <c r="M71" s="97"/>
      <c r="N71" s="97">
        <v>16601</v>
      </c>
      <c r="O71" s="97"/>
      <c r="P71" s="97">
        <v>25658</v>
      </c>
      <c r="Q71" s="97"/>
      <c r="R71" s="97">
        <v>63485</v>
      </c>
      <c r="S71" s="97"/>
      <c r="T71" s="97">
        <v>82263</v>
      </c>
      <c r="U71" s="97"/>
      <c r="V71" s="97">
        <v>104036</v>
      </c>
      <c r="W71" s="97"/>
      <c r="X71" s="97">
        <v>147910</v>
      </c>
      <c r="Y71" s="97"/>
      <c r="Z71" s="97">
        <v>170175</v>
      </c>
      <c r="AA71" s="97"/>
      <c r="AB71" s="97">
        <v>180407</v>
      </c>
    </row>
    <row r="72" spans="2:28" ht="21.95" customHeight="1" x14ac:dyDescent="0.4">
      <c r="B72" s="36" t="s">
        <v>27</v>
      </c>
      <c r="C72" s="136"/>
      <c r="D72" s="97">
        <v>475976</v>
      </c>
      <c r="E72" s="97"/>
      <c r="F72" s="97">
        <v>90039</v>
      </c>
      <c r="G72" s="97"/>
      <c r="H72" s="97">
        <v>72796</v>
      </c>
      <c r="I72" s="97"/>
      <c r="J72" s="97">
        <v>48280</v>
      </c>
      <c r="K72" s="97"/>
      <c r="L72" s="97">
        <v>6395</v>
      </c>
      <c r="M72" s="97"/>
      <c r="N72" s="97">
        <v>5671</v>
      </c>
      <c r="O72" s="97"/>
      <c r="P72" s="97">
        <v>9155</v>
      </c>
      <c r="Q72" s="97"/>
      <c r="R72" s="97">
        <v>22086</v>
      </c>
      <c r="S72" s="97"/>
      <c r="T72" s="97">
        <v>27311</v>
      </c>
      <c r="U72" s="97"/>
      <c r="V72" s="97">
        <v>36393</v>
      </c>
      <c r="W72" s="97"/>
      <c r="X72" s="97">
        <v>43835</v>
      </c>
      <c r="Y72" s="97"/>
      <c r="Z72" s="97">
        <v>46853</v>
      </c>
      <c r="AA72" s="97"/>
      <c r="AB72" s="97">
        <v>67162</v>
      </c>
    </row>
    <row r="73" spans="2:28" ht="21.95" customHeight="1" x14ac:dyDescent="0.4">
      <c r="B73" s="36" t="s">
        <v>28</v>
      </c>
      <c r="C73" s="136"/>
      <c r="D73" s="97">
        <v>398388</v>
      </c>
      <c r="E73" s="97"/>
      <c r="F73" s="97">
        <v>77200</v>
      </c>
      <c r="G73" s="97"/>
      <c r="H73" s="97">
        <v>56378</v>
      </c>
      <c r="I73" s="97"/>
      <c r="J73" s="97">
        <v>43560</v>
      </c>
      <c r="K73" s="97"/>
      <c r="L73" s="97">
        <v>4274</v>
      </c>
      <c r="M73" s="97"/>
      <c r="N73" s="97">
        <v>5662</v>
      </c>
      <c r="O73" s="97"/>
      <c r="P73" s="97">
        <v>6558</v>
      </c>
      <c r="Q73" s="97"/>
      <c r="R73" s="97">
        <v>14701</v>
      </c>
      <c r="S73" s="97"/>
      <c r="T73" s="97">
        <v>23214</v>
      </c>
      <c r="U73" s="97"/>
      <c r="V73" s="97">
        <v>28259</v>
      </c>
      <c r="W73" s="97"/>
      <c r="X73" s="97">
        <v>34803</v>
      </c>
      <c r="Y73" s="97"/>
      <c r="Z73" s="97">
        <v>39589</v>
      </c>
      <c r="AA73" s="97"/>
      <c r="AB73" s="97">
        <v>64190</v>
      </c>
    </row>
    <row r="74" spans="2:28" ht="21.95" customHeight="1" x14ac:dyDescent="0.4">
      <c r="B74" s="36" t="s">
        <v>29</v>
      </c>
      <c r="C74" s="136"/>
      <c r="D74" s="97">
        <v>2371952</v>
      </c>
      <c r="E74" s="97"/>
      <c r="F74" s="97">
        <v>412032</v>
      </c>
      <c r="G74" s="97"/>
      <c r="H74" s="97">
        <v>354705</v>
      </c>
      <c r="I74" s="97"/>
      <c r="J74" s="97">
        <v>249936</v>
      </c>
      <c r="K74" s="97"/>
      <c r="L74" s="97">
        <v>23361</v>
      </c>
      <c r="M74" s="97"/>
      <c r="N74" s="97">
        <v>31997</v>
      </c>
      <c r="O74" s="97"/>
      <c r="P74" s="97">
        <v>49218</v>
      </c>
      <c r="Q74" s="97"/>
      <c r="R74" s="97">
        <v>104913</v>
      </c>
      <c r="S74" s="97"/>
      <c r="T74" s="97">
        <v>125744</v>
      </c>
      <c r="U74" s="97"/>
      <c r="V74" s="97">
        <v>167309</v>
      </c>
      <c r="W74" s="97"/>
      <c r="X74" s="97">
        <v>245083</v>
      </c>
      <c r="Y74" s="97"/>
      <c r="Z74" s="97">
        <v>274353</v>
      </c>
      <c r="AA74" s="97"/>
      <c r="AB74" s="97">
        <v>333301</v>
      </c>
    </row>
    <row r="75" spans="2:28" ht="21.95" customHeight="1" x14ac:dyDescent="0.4">
      <c r="B75" s="36" t="s">
        <v>30</v>
      </c>
      <c r="C75" s="136"/>
      <c r="D75" s="97">
        <v>285475</v>
      </c>
      <c r="E75" s="97"/>
      <c r="F75" s="97">
        <v>49176</v>
      </c>
      <c r="G75" s="97"/>
      <c r="H75" s="97">
        <v>41102</v>
      </c>
      <c r="I75" s="97"/>
      <c r="J75" s="97">
        <v>31832</v>
      </c>
      <c r="K75" s="97"/>
      <c r="L75" s="97">
        <v>3293</v>
      </c>
      <c r="M75" s="97"/>
      <c r="N75" s="97">
        <v>4458</v>
      </c>
      <c r="O75" s="97"/>
      <c r="P75" s="97">
        <v>7160</v>
      </c>
      <c r="Q75" s="97"/>
      <c r="R75" s="97">
        <v>14317</v>
      </c>
      <c r="S75" s="97"/>
      <c r="T75" s="97">
        <v>16332</v>
      </c>
      <c r="U75" s="97"/>
      <c r="V75" s="97">
        <v>20944</v>
      </c>
      <c r="W75" s="97"/>
      <c r="X75" s="97">
        <v>26624</v>
      </c>
      <c r="Y75" s="97"/>
      <c r="Z75" s="97">
        <v>31650</v>
      </c>
      <c r="AA75" s="97"/>
      <c r="AB75" s="97">
        <v>38587</v>
      </c>
    </row>
    <row r="76" spans="2:28" ht="21.95" customHeight="1" x14ac:dyDescent="0.4">
      <c r="B76" s="36" t="s">
        <v>31</v>
      </c>
      <c r="C76" s="136"/>
      <c r="D76" s="97">
        <v>520527</v>
      </c>
      <c r="E76" s="97"/>
      <c r="F76" s="97">
        <v>117232</v>
      </c>
      <c r="G76" s="97"/>
      <c r="H76" s="97">
        <v>83332</v>
      </c>
      <c r="I76" s="97"/>
      <c r="J76" s="97">
        <v>57319</v>
      </c>
      <c r="K76" s="97"/>
      <c r="L76" s="97">
        <v>5618</v>
      </c>
      <c r="M76" s="97"/>
      <c r="N76" s="97">
        <v>4942</v>
      </c>
      <c r="O76" s="97"/>
      <c r="P76" s="97">
        <v>5979</v>
      </c>
      <c r="Q76" s="97"/>
      <c r="R76" s="97">
        <v>13772</v>
      </c>
      <c r="S76" s="97"/>
      <c r="T76" s="97">
        <v>21399</v>
      </c>
      <c r="U76" s="97"/>
      <c r="V76" s="97">
        <v>35364</v>
      </c>
      <c r="W76" s="97"/>
      <c r="X76" s="97">
        <v>51740</v>
      </c>
      <c r="Y76" s="97"/>
      <c r="Z76" s="97">
        <v>59215</v>
      </c>
      <c r="AA76" s="97"/>
      <c r="AB76" s="97">
        <v>64615</v>
      </c>
    </row>
    <row r="77" spans="2:28" ht="21.95" customHeight="1" x14ac:dyDescent="0.4">
      <c r="B77" s="36" t="s">
        <v>32</v>
      </c>
      <c r="C77" s="136"/>
      <c r="D77" s="97">
        <v>283580</v>
      </c>
      <c r="E77" s="97"/>
      <c r="F77" s="97">
        <v>53968</v>
      </c>
      <c r="G77" s="97"/>
      <c r="H77" s="97">
        <v>40171</v>
      </c>
      <c r="I77" s="97"/>
      <c r="J77" s="97">
        <v>30449</v>
      </c>
      <c r="K77" s="97"/>
      <c r="L77" s="97">
        <v>2960</v>
      </c>
      <c r="M77" s="97"/>
      <c r="N77" s="97">
        <v>3694</v>
      </c>
      <c r="O77" s="97"/>
      <c r="P77" s="97">
        <v>5249</v>
      </c>
      <c r="Q77" s="97"/>
      <c r="R77" s="97">
        <v>10847</v>
      </c>
      <c r="S77" s="97"/>
      <c r="T77" s="97">
        <v>13515</v>
      </c>
      <c r="U77" s="97"/>
      <c r="V77" s="97">
        <v>19461</v>
      </c>
      <c r="W77" s="97"/>
      <c r="X77" s="97">
        <v>27177</v>
      </c>
      <c r="Y77" s="97"/>
      <c r="Z77" s="97">
        <v>34032</v>
      </c>
      <c r="AA77" s="97"/>
      <c r="AB77" s="97">
        <v>42057</v>
      </c>
    </row>
    <row r="78" spans="2:28" ht="21.95" customHeight="1" x14ac:dyDescent="0.4">
      <c r="B78" s="72" t="s">
        <v>197</v>
      </c>
      <c r="C78" s="136"/>
      <c r="D78" s="96">
        <v>21774191</v>
      </c>
      <c r="E78" s="97"/>
      <c r="F78" s="96">
        <v>4434572</v>
      </c>
      <c r="G78" s="97"/>
      <c r="H78" s="96">
        <v>3813503</v>
      </c>
      <c r="I78" s="97"/>
      <c r="J78" s="96">
        <v>2543219</v>
      </c>
      <c r="K78" s="97"/>
      <c r="L78" s="96">
        <v>225702</v>
      </c>
      <c r="M78" s="97"/>
      <c r="N78" s="96">
        <v>308298</v>
      </c>
      <c r="O78" s="97"/>
      <c r="P78" s="96">
        <v>429094</v>
      </c>
      <c r="Q78" s="97"/>
      <c r="R78" s="96">
        <v>839535</v>
      </c>
      <c r="S78" s="97"/>
      <c r="T78" s="96">
        <v>1104956</v>
      </c>
      <c r="U78" s="97"/>
      <c r="V78" s="96">
        <v>1478266</v>
      </c>
      <c r="W78" s="97"/>
      <c r="X78" s="96">
        <v>1964407</v>
      </c>
      <c r="Y78" s="97"/>
      <c r="Z78" s="96">
        <v>2273265</v>
      </c>
      <c r="AA78" s="97"/>
      <c r="AB78" s="96">
        <v>2359374</v>
      </c>
    </row>
    <row r="79" spans="2:28" ht="21.95" customHeight="1" x14ac:dyDescent="0.4">
      <c r="B79" s="36" t="s">
        <v>34</v>
      </c>
      <c r="C79" s="136"/>
      <c r="D79" s="97">
        <v>691851</v>
      </c>
      <c r="E79" s="97"/>
      <c r="F79" s="97">
        <v>140717</v>
      </c>
      <c r="G79" s="97"/>
      <c r="H79" s="97">
        <v>116915</v>
      </c>
      <c r="I79" s="97"/>
      <c r="J79" s="97">
        <v>77424</v>
      </c>
      <c r="K79" s="97"/>
      <c r="L79" s="97">
        <v>6408</v>
      </c>
      <c r="M79" s="97"/>
      <c r="N79" s="97">
        <v>9286</v>
      </c>
      <c r="O79" s="97"/>
      <c r="P79" s="97">
        <v>12629</v>
      </c>
      <c r="Q79" s="97"/>
      <c r="R79" s="97">
        <v>27265</v>
      </c>
      <c r="S79" s="97"/>
      <c r="T79" s="97">
        <v>37961</v>
      </c>
      <c r="U79" s="97"/>
      <c r="V79" s="97">
        <v>50367</v>
      </c>
      <c r="W79" s="97"/>
      <c r="X79" s="97">
        <v>62312</v>
      </c>
      <c r="Y79" s="97"/>
      <c r="Z79" s="97">
        <v>70514</v>
      </c>
      <c r="AA79" s="97"/>
      <c r="AB79" s="97">
        <v>80053</v>
      </c>
    </row>
    <row r="80" spans="2:28" ht="21.95" customHeight="1" x14ac:dyDescent="0.4">
      <c r="B80" s="36" t="s">
        <v>35</v>
      </c>
      <c r="C80" s="136"/>
      <c r="D80" s="97">
        <v>2527816</v>
      </c>
      <c r="E80" s="97"/>
      <c r="F80" s="97">
        <v>517654</v>
      </c>
      <c r="G80" s="97"/>
      <c r="H80" s="97">
        <v>459509</v>
      </c>
      <c r="I80" s="97"/>
      <c r="J80" s="97">
        <v>314139</v>
      </c>
      <c r="K80" s="97"/>
      <c r="L80" s="97">
        <v>17600</v>
      </c>
      <c r="M80" s="97"/>
      <c r="N80" s="97">
        <v>25424</v>
      </c>
      <c r="O80" s="97"/>
      <c r="P80" s="97">
        <v>36807</v>
      </c>
      <c r="Q80" s="97"/>
      <c r="R80" s="97">
        <v>77573</v>
      </c>
      <c r="S80" s="97"/>
      <c r="T80" s="97">
        <v>117958</v>
      </c>
      <c r="U80" s="97"/>
      <c r="V80" s="97">
        <v>161207</v>
      </c>
      <c r="W80" s="97"/>
      <c r="X80" s="97">
        <v>219598</v>
      </c>
      <c r="Y80" s="97"/>
      <c r="Z80" s="97">
        <v>275951</v>
      </c>
      <c r="AA80" s="97"/>
      <c r="AB80" s="97">
        <v>304396</v>
      </c>
    </row>
    <row r="81" spans="2:28" ht="21.95" customHeight="1" x14ac:dyDescent="0.4">
      <c r="B81" s="36" t="s">
        <v>36</v>
      </c>
      <c r="C81" s="136"/>
      <c r="D81" s="97">
        <v>4019352</v>
      </c>
      <c r="E81" s="97"/>
      <c r="F81" s="97">
        <v>844858</v>
      </c>
      <c r="G81" s="97"/>
      <c r="H81" s="97">
        <v>768171</v>
      </c>
      <c r="I81" s="97"/>
      <c r="J81" s="97">
        <v>479178</v>
      </c>
      <c r="K81" s="97"/>
      <c r="L81" s="97">
        <v>26193</v>
      </c>
      <c r="M81" s="97"/>
      <c r="N81" s="97">
        <v>30650</v>
      </c>
      <c r="O81" s="97"/>
      <c r="P81" s="97">
        <v>60375</v>
      </c>
      <c r="Q81" s="97"/>
      <c r="R81" s="97">
        <v>141828</v>
      </c>
      <c r="S81" s="97"/>
      <c r="T81" s="97">
        <v>201056</v>
      </c>
      <c r="U81" s="97"/>
      <c r="V81" s="97">
        <v>263579</v>
      </c>
      <c r="W81" s="97"/>
      <c r="X81" s="97">
        <v>370065</v>
      </c>
      <c r="Y81" s="97"/>
      <c r="Z81" s="97">
        <v>399792</v>
      </c>
      <c r="AA81" s="97"/>
      <c r="AB81" s="97">
        <v>433607</v>
      </c>
    </row>
    <row r="82" spans="2:28" ht="21.95" customHeight="1" x14ac:dyDescent="0.4">
      <c r="B82" s="36" t="s">
        <v>37</v>
      </c>
      <c r="C82" s="136"/>
      <c r="D82" s="97">
        <v>14535172</v>
      </c>
      <c r="E82" s="97"/>
      <c r="F82" s="97">
        <v>2931343</v>
      </c>
      <c r="G82" s="97"/>
      <c r="H82" s="97">
        <v>2468908</v>
      </c>
      <c r="I82" s="97"/>
      <c r="J82" s="97">
        <v>1672478</v>
      </c>
      <c r="K82" s="97"/>
      <c r="L82" s="97">
        <v>175501</v>
      </c>
      <c r="M82" s="97"/>
      <c r="N82" s="97">
        <v>242938</v>
      </c>
      <c r="O82" s="97"/>
      <c r="P82" s="97">
        <v>319283</v>
      </c>
      <c r="Q82" s="97"/>
      <c r="R82" s="97">
        <v>592869</v>
      </c>
      <c r="S82" s="97"/>
      <c r="T82" s="97">
        <v>747981</v>
      </c>
      <c r="U82" s="97"/>
      <c r="V82" s="97">
        <v>1003113</v>
      </c>
      <c r="W82" s="97"/>
      <c r="X82" s="97">
        <v>1312432</v>
      </c>
      <c r="Y82" s="97"/>
      <c r="Z82" s="97">
        <v>1527008</v>
      </c>
      <c r="AA82" s="97"/>
      <c r="AB82" s="97">
        <v>1541318</v>
      </c>
    </row>
    <row r="83" spans="2:28" ht="21.95" customHeight="1" x14ac:dyDescent="0.4">
      <c r="B83" s="72" t="s">
        <v>198</v>
      </c>
      <c r="C83" s="136"/>
      <c r="D83" s="96">
        <v>5159552</v>
      </c>
      <c r="E83" s="97"/>
      <c r="F83" s="96">
        <v>1084499</v>
      </c>
      <c r="G83" s="97"/>
      <c r="H83" s="96">
        <v>1001789</v>
      </c>
      <c r="I83" s="97"/>
      <c r="J83" s="96">
        <v>663220</v>
      </c>
      <c r="K83" s="97"/>
      <c r="L83" s="96">
        <v>35892</v>
      </c>
      <c r="M83" s="97"/>
      <c r="N83" s="96">
        <v>59926</v>
      </c>
      <c r="O83" s="97"/>
      <c r="P83" s="96">
        <v>88896</v>
      </c>
      <c r="Q83" s="97"/>
      <c r="R83" s="96">
        <v>162605</v>
      </c>
      <c r="S83" s="97"/>
      <c r="T83" s="96">
        <v>214701</v>
      </c>
      <c r="U83" s="97"/>
      <c r="V83" s="96">
        <v>292916</v>
      </c>
      <c r="W83" s="97"/>
      <c r="X83" s="96">
        <v>424797</v>
      </c>
      <c r="Y83" s="97"/>
      <c r="Z83" s="96">
        <v>547980</v>
      </c>
      <c r="AA83" s="97"/>
      <c r="AB83" s="96">
        <v>582331</v>
      </c>
    </row>
    <row r="84" spans="2:28" ht="21.95" customHeight="1" x14ac:dyDescent="0.4">
      <c r="B84" s="36" t="s">
        <v>39</v>
      </c>
      <c r="C84" s="136"/>
      <c r="D84" s="97">
        <v>1986138</v>
      </c>
      <c r="E84" s="97"/>
      <c r="F84" s="97">
        <v>461959</v>
      </c>
      <c r="G84" s="97"/>
      <c r="H84" s="97">
        <v>422955</v>
      </c>
      <c r="I84" s="97"/>
      <c r="J84" s="97">
        <v>275641</v>
      </c>
      <c r="K84" s="97"/>
      <c r="L84" s="97">
        <v>12268</v>
      </c>
      <c r="M84" s="97"/>
      <c r="N84" s="97">
        <v>19736</v>
      </c>
      <c r="O84" s="97"/>
      <c r="P84" s="97">
        <v>29883</v>
      </c>
      <c r="Q84" s="97"/>
      <c r="R84" s="97">
        <v>52421</v>
      </c>
      <c r="S84" s="97"/>
      <c r="T84" s="97">
        <v>72580</v>
      </c>
      <c r="U84" s="97"/>
      <c r="V84" s="97">
        <v>98581</v>
      </c>
      <c r="W84" s="97"/>
      <c r="X84" s="97">
        <v>149542</v>
      </c>
      <c r="Y84" s="97"/>
      <c r="Z84" s="97">
        <v>194654</v>
      </c>
      <c r="AA84" s="97"/>
      <c r="AB84" s="97">
        <v>195918</v>
      </c>
    </row>
    <row r="85" spans="2:28" ht="21.95" customHeight="1" x14ac:dyDescent="0.4">
      <c r="B85" s="36" t="s">
        <v>40</v>
      </c>
      <c r="C85" s="136"/>
      <c r="D85" s="97">
        <v>1683883</v>
      </c>
      <c r="E85" s="97"/>
      <c r="F85" s="97">
        <v>333783</v>
      </c>
      <c r="G85" s="97"/>
      <c r="H85" s="97">
        <v>322551</v>
      </c>
      <c r="I85" s="97"/>
      <c r="J85" s="97">
        <v>210911</v>
      </c>
      <c r="K85" s="97"/>
      <c r="L85" s="97">
        <v>14554</v>
      </c>
      <c r="M85" s="97"/>
      <c r="N85" s="97">
        <v>22570</v>
      </c>
      <c r="O85" s="97"/>
      <c r="P85" s="97">
        <v>31229</v>
      </c>
      <c r="Q85" s="97"/>
      <c r="R85" s="97">
        <v>56672</v>
      </c>
      <c r="S85" s="97"/>
      <c r="T85" s="97">
        <v>74557</v>
      </c>
      <c r="U85" s="97"/>
      <c r="V85" s="97">
        <v>100376</v>
      </c>
      <c r="W85" s="97"/>
      <c r="X85" s="97">
        <v>141513</v>
      </c>
      <c r="Y85" s="97"/>
      <c r="Z85" s="97">
        <v>180641</v>
      </c>
      <c r="AA85" s="97"/>
      <c r="AB85" s="97">
        <v>194526</v>
      </c>
    </row>
    <row r="86" spans="2:28" ht="21.95" customHeight="1" x14ac:dyDescent="0.4">
      <c r="B86" s="36" t="s">
        <v>41</v>
      </c>
      <c r="C86" s="136"/>
      <c r="D86" s="97">
        <v>1489531</v>
      </c>
      <c r="E86" s="97"/>
      <c r="F86" s="97">
        <v>288757</v>
      </c>
      <c r="G86" s="97"/>
      <c r="H86" s="97">
        <v>256283</v>
      </c>
      <c r="I86" s="97"/>
      <c r="J86" s="97">
        <v>176668</v>
      </c>
      <c r="K86" s="97"/>
      <c r="L86" s="97">
        <v>9070</v>
      </c>
      <c r="M86" s="97"/>
      <c r="N86" s="97">
        <v>17620</v>
      </c>
      <c r="O86" s="97"/>
      <c r="P86" s="97">
        <v>27784</v>
      </c>
      <c r="Q86" s="97"/>
      <c r="R86" s="97">
        <v>53512</v>
      </c>
      <c r="S86" s="97"/>
      <c r="T86" s="97">
        <v>67564</v>
      </c>
      <c r="U86" s="97"/>
      <c r="V86" s="97">
        <v>93959</v>
      </c>
      <c r="W86" s="97"/>
      <c r="X86" s="97">
        <v>133742</v>
      </c>
      <c r="Y86" s="97"/>
      <c r="Z86" s="97">
        <v>172685</v>
      </c>
      <c r="AA86" s="97"/>
      <c r="AB86" s="97">
        <v>191887</v>
      </c>
    </row>
    <row r="87" spans="2:28" ht="21.95" customHeight="1" x14ac:dyDescent="0.4">
      <c r="B87" s="72" t="s">
        <v>199</v>
      </c>
      <c r="C87" s="136"/>
      <c r="D87" s="96">
        <v>5567734</v>
      </c>
      <c r="E87" s="97"/>
      <c r="F87" s="96">
        <v>1107083</v>
      </c>
      <c r="G87" s="97"/>
      <c r="H87" s="96">
        <v>907917</v>
      </c>
      <c r="I87" s="97"/>
      <c r="J87" s="96">
        <v>620403</v>
      </c>
      <c r="K87" s="97"/>
      <c r="L87" s="96">
        <v>36711</v>
      </c>
      <c r="M87" s="97"/>
      <c r="N87" s="96">
        <v>54178</v>
      </c>
      <c r="O87" s="97"/>
      <c r="P87" s="96">
        <v>83857</v>
      </c>
      <c r="Q87" s="97"/>
      <c r="R87" s="96">
        <v>194062</v>
      </c>
      <c r="S87" s="97"/>
      <c r="T87" s="96">
        <v>300786</v>
      </c>
      <c r="U87" s="97"/>
      <c r="V87" s="96">
        <v>445709</v>
      </c>
      <c r="W87" s="97"/>
      <c r="X87" s="96">
        <v>542694</v>
      </c>
      <c r="Y87" s="97"/>
      <c r="Z87" s="96">
        <v>609980</v>
      </c>
      <c r="AA87" s="97"/>
      <c r="AB87" s="96">
        <v>664354</v>
      </c>
    </row>
    <row r="88" spans="2:28" ht="21.95" customHeight="1" x14ac:dyDescent="0.4">
      <c r="B88" s="36" t="s">
        <v>43</v>
      </c>
      <c r="C88" s="136"/>
      <c r="D88" s="97">
        <v>3776764</v>
      </c>
      <c r="E88" s="97"/>
      <c r="F88" s="97">
        <v>752746</v>
      </c>
      <c r="G88" s="97"/>
      <c r="H88" s="97">
        <v>621527</v>
      </c>
      <c r="I88" s="97"/>
      <c r="J88" s="97">
        <v>417914</v>
      </c>
      <c r="K88" s="97"/>
      <c r="L88" s="97">
        <v>23580</v>
      </c>
      <c r="M88" s="97"/>
      <c r="N88" s="97">
        <v>30428</v>
      </c>
      <c r="O88" s="97"/>
      <c r="P88" s="97">
        <v>43296</v>
      </c>
      <c r="Q88" s="97"/>
      <c r="R88" s="97">
        <v>129327</v>
      </c>
      <c r="S88" s="97"/>
      <c r="T88" s="97">
        <v>200837</v>
      </c>
      <c r="U88" s="97"/>
      <c r="V88" s="97">
        <v>311048</v>
      </c>
      <c r="W88" s="97"/>
      <c r="X88" s="97">
        <v>376565</v>
      </c>
      <c r="Y88" s="97"/>
      <c r="Z88" s="97">
        <v>420158</v>
      </c>
      <c r="AA88" s="97"/>
      <c r="AB88" s="97">
        <v>449338</v>
      </c>
    </row>
    <row r="89" spans="2:28" ht="21.95" customHeight="1" x14ac:dyDescent="0.4">
      <c r="B89" s="36" t="s">
        <v>44</v>
      </c>
      <c r="C89" s="136"/>
      <c r="D89" s="97">
        <v>687605</v>
      </c>
      <c r="E89" s="97"/>
      <c r="F89" s="97">
        <v>139124</v>
      </c>
      <c r="G89" s="97"/>
      <c r="H89" s="97">
        <v>112373</v>
      </c>
      <c r="I89" s="97"/>
      <c r="J89" s="97">
        <v>78219</v>
      </c>
      <c r="K89" s="97"/>
      <c r="L89" s="97">
        <v>4933</v>
      </c>
      <c r="M89" s="97"/>
      <c r="N89" s="97">
        <v>6910</v>
      </c>
      <c r="O89" s="97"/>
      <c r="P89" s="97">
        <v>14359</v>
      </c>
      <c r="Q89" s="97"/>
      <c r="R89" s="97">
        <v>22707</v>
      </c>
      <c r="S89" s="97"/>
      <c r="T89" s="97">
        <v>34258</v>
      </c>
      <c r="U89" s="97"/>
      <c r="V89" s="97">
        <v>46286</v>
      </c>
      <c r="W89" s="97"/>
      <c r="X89" s="97">
        <v>61541</v>
      </c>
      <c r="Y89" s="97"/>
      <c r="Z89" s="97">
        <v>78291</v>
      </c>
      <c r="AA89" s="97"/>
      <c r="AB89" s="97">
        <v>88604</v>
      </c>
    </row>
    <row r="90" spans="2:28" ht="21.95" customHeight="1" x14ac:dyDescent="0.4">
      <c r="B90" s="36" t="s">
        <v>45</v>
      </c>
      <c r="C90" s="136"/>
      <c r="D90" s="97">
        <v>725725</v>
      </c>
      <c r="E90" s="97"/>
      <c r="F90" s="97">
        <v>141373</v>
      </c>
      <c r="G90" s="97"/>
      <c r="H90" s="97">
        <v>109599</v>
      </c>
      <c r="I90" s="97"/>
      <c r="J90" s="97">
        <v>80884</v>
      </c>
      <c r="K90" s="97"/>
      <c r="L90" s="97">
        <v>4804</v>
      </c>
      <c r="M90" s="97"/>
      <c r="N90" s="97">
        <v>12503</v>
      </c>
      <c r="O90" s="97"/>
      <c r="P90" s="97">
        <v>18702</v>
      </c>
      <c r="Q90" s="97"/>
      <c r="R90" s="97">
        <v>28116</v>
      </c>
      <c r="S90" s="97"/>
      <c r="T90" s="97">
        <v>44517</v>
      </c>
      <c r="U90" s="97"/>
      <c r="V90" s="97">
        <v>57922</v>
      </c>
      <c r="W90" s="97"/>
      <c r="X90" s="97">
        <v>65088</v>
      </c>
      <c r="Y90" s="97"/>
      <c r="Z90" s="97">
        <v>76553</v>
      </c>
      <c r="AA90" s="97"/>
      <c r="AB90" s="97">
        <v>85664</v>
      </c>
    </row>
    <row r="91" spans="2:28" ht="21.95" customHeight="1" x14ac:dyDescent="0.4">
      <c r="B91" s="36" t="s">
        <v>46</v>
      </c>
      <c r="C91" s="136"/>
      <c r="D91" s="97">
        <v>377640</v>
      </c>
      <c r="E91" s="97"/>
      <c r="F91" s="97">
        <v>73840</v>
      </c>
      <c r="G91" s="97"/>
      <c r="H91" s="97">
        <v>64418</v>
      </c>
      <c r="I91" s="97"/>
      <c r="J91" s="97">
        <v>43386</v>
      </c>
      <c r="K91" s="97"/>
      <c r="L91" s="97">
        <v>3394</v>
      </c>
      <c r="M91" s="97"/>
      <c r="N91" s="97">
        <v>4337</v>
      </c>
      <c r="O91" s="97"/>
      <c r="P91" s="97">
        <v>7500</v>
      </c>
      <c r="Q91" s="97"/>
      <c r="R91" s="97">
        <v>13912</v>
      </c>
      <c r="S91" s="97"/>
      <c r="T91" s="97">
        <v>21174</v>
      </c>
      <c r="U91" s="97"/>
      <c r="V91" s="97">
        <v>30453</v>
      </c>
      <c r="W91" s="97"/>
      <c r="X91" s="97">
        <v>39500</v>
      </c>
      <c r="Y91" s="97"/>
      <c r="Z91" s="97">
        <v>34978</v>
      </c>
      <c r="AA91" s="97"/>
      <c r="AB91" s="97">
        <v>40748</v>
      </c>
    </row>
    <row r="92" spans="2:28" ht="3.95" customHeight="1" x14ac:dyDescent="0.4">
      <c r="B92" s="187"/>
      <c r="C92" s="187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  <c r="T92" s="187"/>
      <c r="U92" s="187"/>
      <c r="V92" s="187"/>
      <c r="W92" s="187"/>
      <c r="X92" s="187"/>
      <c r="Y92" s="187"/>
      <c r="Z92" s="187"/>
      <c r="AA92" s="187"/>
      <c r="AB92" s="187"/>
    </row>
    <row r="93" spans="2:28" ht="3.95" customHeight="1" x14ac:dyDescent="0.4">
      <c r="B93" s="36"/>
      <c r="C93" s="136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</row>
    <row r="94" spans="2:28" s="67" customFormat="1" ht="15.95" customHeight="1" x14ac:dyDescent="0.3">
      <c r="B94" s="17" t="s">
        <v>10</v>
      </c>
      <c r="C94" s="117"/>
      <c r="D94" s="19"/>
      <c r="E94" s="119"/>
      <c r="F94" s="19"/>
      <c r="G94" s="119"/>
      <c r="H94" s="19"/>
      <c r="I94" s="119"/>
      <c r="J94" s="19"/>
      <c r="K94" s="119"/>
      <c r="L94" s="19"/>
      <c r="M94" s="119"/>
      <c r="N94" s="19"/>
      <c r="O94" s="119"/>
      <c r="P94" s="38"/>
      <c r="Q94" s="158"/>
      <c r="R94" s="38"/>
      <c r="S94" s="158"/>
      <c r="T94" s="41"/>
      <c r="U94" s="159"/>
      <c r="V94" s="41"/>
      <c r="W94" s="159"/>
      <c r="X94" s="41"/>
      <c r="Y94" s="159"/>
      <c r="Z94" s="39"/>
      <c r="AA94" s="149"/>
      <c r="AB94" s="41"/>
    </row>
    <row r="95" spans="2:28" s="67" customFormat="1" ht="15.95" customHeight="1" x14ac:dyDescent="0.3">
      <c r="B95" s="17" t="s">
        <v>191</v>
      </c>
      <c r="C95" s="117"/>
      <c r="D95" s="19"/>
      <c r="E95" s="119"/>
      <c r="F95" s="19"/>
      <c r="G95" s="119"/>
      <c r="H95" s="19"/>
      <c r="I95" s="119"/>
      <c r="J95" s="19"/>
      <c r="K95" s="119"/>
      <c r="L95" s="19"/>
      <c r="M95" s="119"/>
      <c r="N95" s="19"/>
      <c r="O95" s="119"/>
      <c r="P95" s="38"/>
      <c r="Q95" s="158"/>
      <c r="R95" s="38"/>
      <c r="S95" s="158"/>
      <c r="T95" s="41"/>
      <c r="U95" s="159"/>
      <c r="V95" s="41"/>
      <c r="W95" s="159"/>
      <c r="X95" s="41"/>
      <c r="Y95" s="159"/>
      <c r="Z95" s="39"/>
      <c r="AA95" s="149"/>
      <c r="AB95" s="41"/>
    </row>
    <row r="96" spans="2:28" s="39" customFormat="1" ht="15.95" customHeight="1" x14ac:dyDescent="0.25">
      <c r="B96" s="20"/>
      <c r="C96" s="118"/>
      <c r="D96" s="20"/>
      <c r="E96" s="118"/>
      <c r="F96" s="20"/>
      <c r="G96" s="118"/>
      <c r="H96" s="20"/>
      <c r="I96" s="118"/>
      <c r="J96" s="20"/>
      <c r="K96" s="118"/>
      <c r="L96" s="20"/>
      <c r="M96" s="118"/>
      <c r="N96" s="20"/>
      <c r="O96" s="118"/>
      <c r="P96" s="20"/>
      <c r="Q96" s="118"/>
      <c r="R96" s="20"/>
      <c r="S96" s="118"/>
      <c r="T96" s="20"/>
      <c r="U96" s="118"/>
      <c r="V96" s="20"/>
      <c r="W96" s="118"/>
      <c r="X96" s="20"/>
      <c r="Y96" s="118"/>
      <c r="Z96" s="20"/>
      <c r="AA96" s="118"/>
      <c r="AB96" s="20"/>
    </row>
    <row r="97" spans="2:28" s="39" customFormat="1" ht="21.95" customHeight="1" x14ac:dyDescent="0.25">
      <c r="B97" s="20"/>
      <c r="C97" s="118"/>
      <c r="D97" s="20"/>
      <c r="E97" s="118"/>
      <c r="F97" s="20"/>
      <c r="G97" s="118"/>
      <c r="H97" s="20"/>
      <c r="I97" s="118"/>
      <c r="J97" s="20"/>
      <c r="K97" s="118"/>
      <c r="L97" s="20"/>
      <c r="M97" s="118"/>
      <c r="N97" s="20"/>
      <c r="O97" s="118"/>
      <c r="P97" s="20"/>
      <c r="Q97" s="118"/>
      <c r="R97" s="20"/>
      <c r="S97" s="118"/>
      <c r="T97" s="20"/>
      <c r="U97" s="118"/>
      <c r="V97" s="20"/>
      <c r="W97" s="118"/>
      <c r="X97" s="20"/>
      <c r="Y97" s="118"/>
      <c r="Z97" s="20"/>
      <c r="AA97" s="118"/>
      <c r="AB97" s="20"/>
    </row>
    <row r="98" spans="2:28" s="39" customFormat="1" ht="21.95" customHeight="1" x14ac:dyDescent="0.25">
      <c r="B98" s="20"/>
      <c r="C98" s="118"/>
      <c r="D98" s="20"/>
      <c r="E98" s="118"/>
      <c r="F98" s="20"/>
      <c r="G98" s="118"/>
      <c r="H98" s="20"/>
      <c r="I98" s="118"/>
      <c r="J98" s="20"/>
      <c r="K98" s="118"/>
      <c r="L98" s="20"/>
      <c r="M98" s="118"/>
      <c r="N98" s="20"/>
      <c r="O98" s="118"/>
      <c r="P98" s="20"/>
      <c r="Q98" s="118"/>
      <c r="R98" s="20"/>
      <c r="S98" s="118"/>
      <c r="T98" s="20"/>
      <c r="U98" s="118"/>
      <c r="V98" s="20"/>
      <c r="W98" s="118"/>
      <c r="X98" s="20"/>
      <c r="Y98" s="118"/>
      <c r="Z98" s="20"/>
      <c r="AA98" s="118"/>
      <c r="AB98" s="20"/>
    </row>
    <row r="99" spans="2:28" ht="21.95" customHeight="1" x14ac:dyDescent="0.4">
      <c r="B99" s="36" t="s">
        <v>213</v>
      </c>
      <c r="C99" s="136"/>
      <c r="D99" s="36"/>
      <c r="E99" s="136"/>
    </row>
    <row r="100" spans="2:28" ht="21.95" customHeight="1" x14ac:dyDescent="0.4">
      <c r="B100" s="185" t="s">
        <v>222</v>
      </c>
      <c r="C100" s="185"/>
      <c r="D100" s="185" t="s">
        <v>203</v>
      </c>
      <c r="E100" s="185"/>
      <c r="F100" s="185"/>
      <c r="G100" s="185"/>
      <c r="H100" s="185"/>
      <c r="I100" s="185"/>
      <c r="J100" s="185"/>
      <c r="K100" s="185"/>
      <c r="L100" s="185"/>
      <c r="M100" s="185"/>
      <c r="N100" s="185"/>
      <c r="O100" s="185"/>
      <c r="P100" s="185"/>
      <c r="Q100" s="185"/>
      <c r="R100" s="185"/>
      <c r="S100" s="185"/>
      <c r="T100" s="185"/>
      <c r="U100" s="185"/>
      <c r="V100" s="185"/>
      <c r="W100" s="185"/>
      <c r="X100" s="185"/>
      <c r="Y100" s="185"/>
      <c r="Z100" s="185"/>
      <c r="AA100" s="185"/>
      <c r="AB100" s="185"/>
    </row>
    <row r="101" spans="2:28" ht="3.95" customHeight="1" x14ac:dyDescent="0.4">
      <c r="B101" s="64"/>
      <c r="C101" s="156"/>
      <c r="D101" s="64"/>
      <c r="E101" s="156"/>
      <c r="F101" s="64"/>
      <c r="G101" s="156"/>
      <c r="H101" s="64"/>
      <c r="I101" s="156"/>
      <c r="J101" s="64"/>
      <c r="K101" s="156"/>
      <c r="L101" s="64"/>
      <c r="M101" s="156"/>
      <c r="N101" s="64"/>
      <c r="O101" s="156"/>
      <c r="P101" s="64"/>
      <c r="Q101" s="156"/>
      <c r="R101" s="64"/>
      <c r="S101" s="156"/>
      <c r="T101" s="64"/>
      <c r="U101" s="156"/>
      <c r="V101" s="64"/>
      <c r="W101" s="156"/>
      <c r="X101" s="64"/>
      <c r="Y101" s="156"/>
      <c r="Z101" s="64"/>
      <c r="AA101" s="156"/>
      <c r="AB101" s="64"/>
    </row>
    <row r="102" spans="2:28" ht="3.95" customHeight="1" x14ac:dyDescent="0.4">
      <c r="B102" s="186"/>
      <c r="C102" s="186"/>
      <c r="D102" s="186"/>
      <c r="E102" s="186"/>
      <c r="F102" s="186"/>
      <c r="G102" s="186"/>
      <c r="H102" s="186"/>
      <c r="I102" s="186"/>
      <c r="J102" s="186"/>
      <c r="K102" s="186"/>
      <c r="L102" s="186"/>
      <c r="M102" s="186"/>
      <c r="N102" s="186"/>
      <c r="O102" s="186"/>
      <c r="P102" s="186"/>
      <c r="Q102" s="186"/>
      <c r="R102" s="186"/>
      <c r="S102" s="186"/>
      <c r="T102" s="186"/>
      <c r="U102" s="186"/>
      <c r="V102" s="186"/>
      <c r="W102" s="186"/>
      <c r="X102" s="186"/>
      <c r="Y102" s="186"/>
      <c r="Z102" s="186"/>
      <c r="AA102" s="186"/>
      <c r="AB102" s="186"/>
    </row>
    <row r="103" spans="2:28" ht="21.95" customHeight="1" x14ac:dyDescent="0.4">
      <c r="B103" s="184" t="s">
        <v>13</v>
      </c>
      <c r="C103" s="154"/>
      <c r="D103" s="182" t="s">
        <v>224</v>
      </c>
      <c r="E103" s="182"/>
      <c r="F103" s="182" t="s">
        <v>179</v>
      </c>
      <c r="G103" s="182"/>
      <c r="H103" s="182" t="s">
        <v>180</v>
      </c>
      <c r="I103" s="182"/>
      <c r="J103" s="182" t="s">
        <v>181</v>
      </c>
      <c r="K103" s="182"/>
      <c r="L103" s="182" t="s">
        <v>182</v>
      </c>
      <c r="M103" s="182"/>
      <c r="N103" s="182" t="s">
        <v>183</v>
      </c>
      <c r="O103" s="182"/>
      <c r="P103" s="182" t="s">
        <v>184</v>
      </c>
      <c r="Q103" s="182"/>
      <c r="R103" s="182" t="s">
        <v>185</v>
      </c>
      <c r="S103" s="182"/>
      <c r="T103" s="182" t="s">
        <v>186</v>
      </c>
      <c r="U103" s="182"/>
      <c r="V103" s="182" t="s">
        <v>187</v>
      </c>
      <c r="W103" s="182"/>
      <c r="X103" s="182" t="s">
        <v>188</v>
      </c>
      <c r="Y103" s="182"/>
      <c r="Z103" s="182" t="s">
        <v>189</v>
      </c>
      <c r="AA103" s="182"/>
      <c r="AB103" s="182" t="s">
        <v>190</v>
      </c>
    </row>
    <row r="104" spans="2:28" s="150" customFormat="1" ht="3" customHeight="1" x14ac:dyDescent="0.4">
      <c r="B104" s="184"/>
      <c r="C104" s="154"/>
      <c r="D104" s="146"/>
      <c r="E104" s="146"/>
      <c r="F104" s="146"/>
      <c r="G104" s="146"/>
      <c r="H104" s="146"/>
      <c r="I104" s="146"/>
      <c r="J104" s="146"/>
      <c r="K104" s="146"/>
      <c r="L104" s="146"/>
      <c r="M104" s="146"/>
      <c r="N104" s="146"/>
      <c r="O104" s="146"/>
      <c r="P104" s="146"/>
      <c r="Q104" s="146"/>
      <c r="R104" s="146"/>
      <c r="S104" s="146"/>
      <c r="T104" s="146"/>
      <c r="U104" s="146"/>
      <c r="V104" s="146"/>
      <c r="W104" s="146"/>
      <c r="X104" s="146"/>
      <c r="Y104" s="146"/>
      <c r="Z104" s="146"/>
      <c r="AA104" s="146"/>
      <c r="AB104" s="146"/>
    </row>
    <row r="105" spans="2:28" ht="21.95" customHeight="1" x14ac:dyDescent="0.4">
      <c r="B105" s="184" t="s">
        <v>14</v>
      </c>
      <c r="C105" s="154"/>
      <c r="D105" s="60" t="s">
        <v>6</v>
      </c>
      <c r="E105" s="138"/>
      <c r="F105" s="60" t="s">
        <v>179</v>
      </c>
      <c r="G105" s="138"/>
      <c r="H105" s="60" t="s">
        <v>180</v>
      </c>
      <c r="I105" s="138"/>
      <c r="J105" s="60" t="s">
        <v>181</v>
      </c>
      <c r="K105" s="138"/>
      <c r="L105" s="60" t="s">
        <v>182</v>
      </c>
      <c r="M105" s="138"/>
      <c r="N105" s="60" t="s">
        <v>183</v>
      </c>
      <c r="O105" s="138"/>
      <c r="P105" s="60" t="s">
        <v>184</v>
      </c>
      <c r="Q105" s="138"/>
      <c r="R105" s="60" t="s">
        <v>185</v>
      </c>
      <c r="S105" s="138"/>
      <c r="T105" s="60" t="s">
        <v>186</v>
      </c>
      <c r="U105" s="138"/>
      <c r="V105" s="60" t="s">
        <v>187</v>
      </c>
      <c r="W105" s="138"/>
      <c r="X105" s="60" t="s">
        <v>188</v>
      </c>
      <c r="Y105" s="138"/>
      <c r="Z105" s="60" t="s">
        <v>189</v>
      </c>
      <c r="AA105" s="138"/>
      <c r="AB105" s="60" t="s">
        <v>190</v>
      </c>
    </row>
    <row r="106" spans="2:28" s="150" customFormat="1" ht="3" customHeight="1" x14ac:dyDescent="0.4">
      <c r="B106" s="155"/>
      <c r="C106" s="155"/>
      <c r="D106" s="139"/>
      <c r="E106" s="139"/>
      <c r="F106" s="139"/>
      <c r="G106" s="139"/>
      <c r="H106" s="139"/>
      <c r="I106" s="139"/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  <c r="AA106" s="139"/>
      <c r="AB106" s="139"/>
    </row>
    <row r="107" spans="2:28" ht="21.95" customHeight="1" x14ac:dyDescent="0.4">
      <c r="B107" s="61" t="s">
        <v>14</v>
      </c>
      <c r="C107" s="139"/>
      <c r="D107" s="92">
        <v>2032443</v>
      </c>
      <c r="E107" s="147"/>
      <c r="F107" s="92">
        <v>614314</v>
      </c>
      <c r="G107" s="147"/>
      <c r="H107" s="92">
        <v>251706</v>
      </c>
      <c r="I107" s="147"/>
      <c r="J107" s="92">
        <v>60428</v>
      </c>
      <c r="K107" s="147"/>
      <c r="L107" s="92">
        <v>10482</v>
      </c>
      <c r="M107" s="147"/>
      <c r="N107" s="92">
        <v>6384</v>
      </c>
      <c r="O107" s="147"/>
      <c r="P107" s="92">
        <v>124586</v>
      </c>
      <c r="Q107" s="147"/>
      <c r="R107" s="92">
        <v>19332</v>
      </c>
      <c r="S107" s="147"/>
      <c r="T107" s="92">
        <v>24402</v>
      </c>
      <c r="U107" s="147"/>
      <c r="V107" s="92">
        <v>79877</v>
      </c>
      <c r="W107" s="147"/>
      <c r="X107" s="92">
        <v>116555</v>
      </c>
      <c r="Y107" s="147"/>
      <c r="Z107" s="92">
        <v>140785</v>
      </c>
      <c r="AA107" s="147"/>
      <c r="AB107" s="92">
        <v>583592</v>
      </c>
    </row>
    <row r="108" spans="2:28" s="150" customFormat="1" ht="3" customHeight="1" x14ac:dyDescent="0.4">
      <c r="B108" s="139"/>
      <c r="C108" s="139"/>
      <c r="D108" s="147"/>
      <c r="E108" s="147"/>
      <c r="F108" s="147"/>
      <c r="G108" s="147"/>
      <c r="H108" s="147"/>
      <c r="I108" s="147"/>
      <c r="J108" s="147"/>
      <c r="K108" s="147"/>
      <c r="L108" s="147"/>
      <c r="M108" s="147"/>
      <c r="N108" s="147"/>
      <c r="O108" s="147"/>
      <c r="P108" s="147"/>
      <c r="Q108" s="147"/>
      <c r="R108" s="147"/>
      <c r="S108" s="147"/>
      <c r="T108" s="147"/>
      <c r="U108" s="147"/>
      <c r="V108" s="147"/>
      <c r="W108" s="147"/>
      <c r="X108" s="147"/>
      <c r="Y108" s="147"/>
      <c r="Z108" s="147"/>
      <c r="AA108" s="147"/>
      <c r="AB108" s="147"/>
    </row>
    <row r="109" spans="2:28" ht="21.95" customHeight="1" x14ac:dyDescent="0.4">
      <c r="B109" s="72" t="s">
        <v>195</v>
      </c>
      <c r="C109" s="136"/>
      <c r="D109" s="98">
        <v>146670</v>
      </c>
      <c r="E109" s="99"/>
      <c r="F109" s="98">
        <v>35783</v>
      </c>
      <c r="G109" s="99"/>
      <c r="H109" s="98">
        <v>11482</v>
      </c>
      <c r="I109" s="99"/>
      <c r="J109" s="98">
        <v>9131</v>
      </c>
      <c r="K109" s="99"/>
      <c r="L109" s="98">
        <v>2327</v>
      </c>
      <c r="M109" s="99"/>
      <c r="N109" s="98">
        <v>1320</v>
      </c>
      <c r="O109" s="99"/>
      <c r="P109" s="98">
        <v>10372</v>
      </c>
      <c r="Q109" s="99"/>
      <c r="R109" s="98">
        <v>9684</v>
      </c>
      <c r="S109" s="99"/>
      <c r="T109" s="98">
        <v>5715</v>
      </c>
      <c r="U109" s="99"/>
      <c r="V109" s="98">
        <v>3278</v>
      </c>
      <c r="W109" s="99"/>
      <c r="X109" s="98">
        <v>4795</v>
      </c>
      <c r="Y109" s="99"/>
      <c r="Z109" s="98">
        <v>13477</v>
      </c>
      <c r="AA109" s="99"/>
      <c r="AB109" s="98">
        <v>39306</v>
      </c>
    </row>
    <row r="110" spans="2:28" ht="21.95" customHeight="1" x14ac:dyDescent="0.4">
      <c r="B110" s="36" t="s">
        <v>16</v>
      </c>
      <c r="C110" s="136"/>
      <c r="D110" s="99">
        <v>1202</v>
      </c>
      <c r="E110" s="99"/>
      <c r="F110" s="99">
        <v>0</v>
      </c>
      <c r="G110" s="99"/>
      <c r="H110" s="99">
        <v>106</v>
      </c>
      <c r="I110" s="99"/>
      <c r="J110" s="99">
        <v>714</v>
      </c>
      <c r="K110" s="99"/>
      <c r="L110" s="99">
        <v>0</v>
      </c>
      <c r="M110" s="99"/>
      <c r="N110" s="99">
        <v>0</v>
      </c>
      <c r="O110" s="99"/>
      <c r="P110" s="99">
        <v>382</v>
      </c>
      <c r="Q110" s="99"/>
      <c r="R110" s="99">
        <v>0</v>
      </c>
      <c r="S110" s="99"/>
      <c r="T110" s="99">
        <v>0</v>
      </c>
      <c r="U110" s="99"/>
      <c r="V110" s="99">
        <v>0</v>
      </c>
      <c r="W110" s="99"/>
      <c r="X110" s="99">
        <v>0</v>
      </c>
      <c r="Y110" s="99"/>
      <c r="Z110" s="99">
        <v>0</v>
      </c>
      <c r="AA110" s="99"/>
      <c r="AB110" s="99">
        <v>0</v>
      </c>
    </row>
    <row r="111" spans="2:28" ht="21.95" customHeight="1" x14ac:dyDescent="0.4">
      <c r="B111" s="36" t="s">
        <v>17</v>
      </c>
      <c r="C111" s="136"/>
      <c r="D111" s="99">
        <v>7383</v>
      </c>
      <c r="E111" s="99"/>
      <c r="F111" s="99">
        <v>3598</v>
      </c>
      <c r="G111" s="99"/>
      <c r="H111" s="99">
        <v>425</v>
      </c>
      <c r="I111" s="99"/>
      <c r="J111" s="99">
        <v>0</v>
      </c>
      <c r="K111" s="99"/>
      <c r="L111" s="99">
        <v>0</v>
      </c>
      <c r="M111" s="99"/>
      <c r="N111" s="99">
        <v>0</v>
      </c>
      <c r="O111" s="99"/>
      <c r="P111" s="99">
        <v>371</v>
      </c>
      <c r="Q111" s="99"/>
      <c r="R111" s="99">
        <v>221</v>
      </c>
      <c r="S111" s="99"/>
      <c r="T111" s="99">
        <v>1179</v>
      </c>
      <c r="U111" s="99"/>
      <c r="V111" s="99">
        <v>249</v>
      </c>
      <c r="W111" s="99"/>
      <c r="X111" s="99">
        <v>0</v>
      </c>
      <c r="Y111" s="99"/>
      <c r="Z111" s="99">
        <v>330</v>
      </c>
      <c r="AA111" s="99"/>
      <c r="AB111" s="99">
        <v>1010</v>
      </c>
    </row>
    <row r="112" spans="2:28" ht="21.95" customHeight="1" x14ac:dyDescent="0.4">
      <c r="B112" s="36" t="s">
        <v>18</v>
      </c>
      <c r="C112" s="136"/>
      <c r="D112" s="99">
        <v>78197</v>
      </c>
      <c r="E112" s="99"/>
      <c r="F112" s="99">
        <v>19008</v>
      </c>
      <c r="G112" s="99"/>
      <c r="H112" s="99">
        <v>6992</v>
      </c>
      <c r="I112" s="99"/>
      <c r="J112" s="99">
        <v>6341</v>
      </c>
      <c r="K112" s="99"/>
      <c r="L112" s="99">
        <v>2008</v>
      </c>
      <c r="M112" s="99"/>
      <c r="N112" s="99">
        <v>1067</v>
      </c>
      <c r="O112" s="99"/>
      <c r="P112" s="99">
        <v>4873</v>
      </c>
      <c r="Q112" s="99"/>
      <c r="R112" s="99">
        <v>3784</v>
      </c>
      <c r="S112" s="99"/>
      <c r="T112" s="99">
        <v>1382</v>
      </c>
      <c r="U112" s="99"/>
      <c r="V112" s="99">
        <v>2478</v>
      </c>
      <c r="W112" s="99"/>
      <c r="X112" s="99">
        <v>4058</v>
      </c>
      <c r="Y112" s="99"/>
      <c r="Z112" s="99">
        <v>9216</v>
      </c>
      <c r="AA112" s="99"/>
      <c r="AB112" s="99">
        <v>16990</v>
      </c>
    </row>
    <row r="113" spans="2:28" ht="21.95" customHeight="1" x14ac:dyDescent="0.4">
      <c r="B113" s="36" t="s">
        <v>19</v>
      </c>
      <c r="C113" s="136"/>
      <c r="D113" s="99">
        <v>36296</v>
      </c>
      <c r="E113" s="99"/>
      <c r="F113" s="99">
        <v>10654</v>
      </c>
      <c r="G113" s="99"/>
      <c r="H113" s="99">
        <v>3436</v>
      </c>
      <c r="I113" s="99"/>
      <c r="J113" s="99">
        <v>1266</v>
      </c>
      <c r="K113" s="99"/>
      <c r="L113" s="99">
        <v>319</v>
      </c>
      <c r="M113" s="99"/>
      <c r="N113" s="99">
        <v>190</v>
      </c>
      <c r="O113" s="99"/>
      <c r="P113" s="99">
        <v>4189</v>
      </c>
      <c r="Q113" s="99"/>
      <c r="R113" s="99">
        <v>1591</v>
      </c>
      <c r="S113" s="99"/>
      <c r="T113" s="99">
        <v>2994</v>
      </c>
      <c r="U113" s="99"/>
      <c r="V113" s="99">
        <v>496</v>
      </c>
      <c r="W113" s="99"/>
      <c r="X113" s="99">
        <v>489</v>
      </c>
      <c r="Y113" s="99"/>
      <c r="Z113" s="99">
        <v>1515</v>
      </c>
      <c r="AA113" s="99"/>
      <c r="AB113" s="99">
        <v>9157</v>
      </c>
    </row>
    <row r="114" spans="2:28" ht="21.95" customHeight="1" x14ac:dyDescent="0.4">
      <c r="B114" s="36" t="s">
        <v>20</v>
      </c>
      <c r="C114" s="136"/>
      <c r="D114" s="99">
        <v>16937</v>
      </c>
      <c r="E114" s="99"/>
      <c r="F114" s="99">
        <v>214</v>
      </c>
      <c r="G114" s="99"/>
      <c r="H114" s="99">
        <v>523</v>
      </c>
      <c r="I114" s="99"/>
      <c r="J114" s="99">
        <v>733</v>
      </c>
      <c r="K114" s="99"/>
      <c r="L114" s="99">
        <v>0</v>
      </c>
      <c r="M114" s="99"/>
      <c r="N114" s="99">
        <v>0</v>
      </c>
      <c r="O114" s="99"/>
      <c r="P114" s="99">
        <v>261</v>
      </c>
      <c r="Q114" s="99"/>
      <c r="R114" s="99">
        <v>3986</v>
      </c>
      <c r="S114" s="99"/>
      <c r="T114" s="99">
        <v>61</v>
      </c>
      <c r="U114" s="99"/>
      <c r="V114" s="99">
        <v>0</v>
      </c>
      <c r="W114" s="99"/>
      <c r="X114" s="99">
        <v>0</v>
      </c>
      <c r="Y114" s="99"/>
      <c r="Z114" s="99">
        <v>2052</v>
      </c>
      <c r="AA114" s="99"/>
      <c r="AB114" s="99">
        <v>9107</v>
      </c>
    </row>
    <row r="115" spans="2:28" ht="21.95" customHeight="1" x14ac:dyDescent="0.4">
      <c r="B115" s="36" t="s">
        <v>21</v>
      </c>
      <c r="C115" s="136"/>
      <c r="D115" s="99">
        <v>958</v>
      </c>
      <c r="E115" s="99"/>
      <c r="F115" s="99">
        <v>0</v>
      </c>
      <c r="G115" s="99"/>
      <c r="H115" s="99">
        <v>0</v>
      </c>
      <c r="I115" s="99"/>
      <c r="J115" s="99">
        <v>0</v>
      </c>
      <c r="K115" s="99"/>
      <c r="L115" s="99">
        <v>0</v>
      </c>
      <c r="M115" s="99"/>
      <c r="N115" s="99">
        <v>0</v>
      </c>
      <c r="O115" s="99"/>
      <c r="P115" s="99">
        <v>196</v>
      </c>
      <c r="Q115" s="99"/>
      <c r="R115" s="99">
        <v>0</v>
      </c>
      <c r="S115" s="99"/>
      <c r="T115" s="99">
        <v>99</v>
      </c>
      <c r="U115" s="99"/>
      <c r="V115" s="99">
        <v>51</v>
      </c>
      <c r="W115" s="99"/>
      <c r="X115" s="99">
        <v>248</v>
      </c>
      <c r="Y115" s="99"/>
      <c r="Z115" s="99">
        <v>364</v>
      </c>
      <c r="AA115" s="99"/>
      <c r="AB115" s="99">
        <v>0</v>
      </c>
    </row>
    <row r="116" spans="2:28" ht="21.95" customHeight="1" x14ac:dyDescent="0.4">
      <c r="B116" s="36" t="s">
        <v>22</v>
      </c>
      <c r="C116" s="136"/>
      <c r="D116" s="99">
        <v>5697</v>
      </c>
      <c r="E116" s="99"/>
      <c r="F116" s="99">
        <v>2309</v>
      </c>
      <c r="G116" s="99"/>
      <c r="H116" s="99">
        <v>0</v>
      </c>
      <c r="I116" s="99"/>
      <c r="J116" s="99">
        <v>77</v>
      </c>
      <c r="K116" s="99"/>
      <c r="L116" s="99">
        <v>0</v>
      </c>
      <c r="M116" s="99"/>
      <c r="N116" s="99">
        <v>63</v>
      </c>
      <c r="O116" s="99"/>
      <c r="P116" s="99">
        <v>100</v>
      </c>
      <c r="Q116" s="99"/>
      <c r="R116" s="99">
        <v>102</v>
      </c>
      <c r="S116" s="99"/>
      <c r="T116" s="99">
        <v>0</v>
      </c>
      <c r="U116" s="99"/>
      <c r="V116" s="99">
        <v>4</v>
      </c>
      <c r="W116" s="99"/>
      <c r="X116" s="99">
        <v>0</v>
      </c>
      <c r="Y116" s="99"/>
      <c r="Z116" s="99">
        <v>0</v>
      </c>
      <c r="AA116" s="99"/>
      <c r="AB116" s="99">
        <v>3042</v>
      </c>
    </row>
    <row r="117" spans="2:28" ht="21.95" customHeight="1" x14ac:dyDescent="0.4">
      <c r="B117" s="72" t="s">
        <v>196</v>
      </c>
      <c r="C117" s="136"/>
      <c r="D117" s="98">
        <v>651597</v>
      </c>
      <c r="E117" s="99"/>
      <c r="F117" s="98">
        <v>223103</v>
      </c>
      <c r="G117" s="99"/>
      <c r="H117" s="98">
        <v>87597</v>
      </c>
      <c r="I117" s="99"/>
      <c r="J117" s="98">
        <v>14920</v>
      </c>
      <c r="K117" s="99"/>
      <c r="L117" s="98">
        <v>2235</v>
      </c>
      <c r="M117" s="99"/>
      <c r="N117" s="98">
        <v>1354</v>
      </c>
      <c r="O117" s="99"/>
      <c r="P117" s="98">
        <v>19661</v>
      </c>
      <c r="Q117" s="99"/>
      <c r="R117" s="98">
        <v>975</v>
      </c>
      <c r="S117" s="99"/>
      <c r="T117" s="98">
        <v>3256</v>
      </c>
      <c r="U117" s="99"/>
      <c r="V117" s="98">
        <v>21558</v>
      </c>
      <c r="W117" s="99"/>
      <c r="X117" s="98">
        <v>40936</v>
      </c>
      <c r="Y117" s="99"/>
      <c r="Z117" s="98">
        <v>41926</v>
      </c>
      <c r="AA117" s="99"/>
      <c r="AB117" s="98">
        <v>194076</v>
      </c>
    </row>
    <row r="118" spans="2:28" ht="21.95" customHeight="1" x14ac:dyDescent="0.4">
      <c r="B118" s="36" t="s">
        <v>24</v>
      </c>
      <c r="C118" s="136"/>
      <c r="D118" s="99">
        <v>83305</v>
      </c>
      <c r="E118" s="99"/>
      <c r="F118" s="99">
        <v>25939</v>
      </c>
      <c r="G118" s="99"/>
      <c r="H118" s="99">
        <v>6884</v>
      </c>
      <c r="I118" s="99"/>
      <c r="J118" s="99">
        <v>817</v>
      </c>
      <c r="K118" s="99"/>
      <c r="L118" s="99">
        <v>76</v>
      </c>
      <c r="M118" s="99"/>
      <c r="N118" s="99">
        <v>0</v>
      </c>
      <c r="O118" s="99"/>
      <c r="P118" s="99">
        <v>1673</v>
      </c>
      <c r="Q118" s="99"/>
      <c r="R118" s="99">
        <v>8</v>
      </c>
      <c r="S118" s="99"/>
      <c r="T118" s="99">
        <v>2</v>
      </c>
      <c r="U118" s="99"/>
      <c r="V118" s="99">
        <v>5304</v>
      </c>
      <c r="W118" s="99"/>
      <c r="X118" s="99">
        <v>8236</v>
      </c>
      <c r="Y118" s="99"/>
      <c r="Z118" s="99">
        <v>7773</v>
      </c>
      <c r="AA118" s="99"/>
      <c r="AB118" s="99">
        <v>26593</v>
      </c>
    </row>
    <row r="119" spans="2:28" ht="21.95" customHeight="1" x14ac:dyDescent="0.4">
      <c r="B119" s="36" t="s">
        <v>25</v>
      </c>
      <c r="C119" s="136"/>
      <c r="D119" s="99">
        <v>237745</v>
      </c>
      <c r="E119" s="99"/>
      <c r="F119" s="99">
        <v>85407</v>
      </c>
      <c r="G119" s="99"/>
      <c r="H119" s="99">
        <v>40714</v>
      </c>
      <c r="I119" s="99"/>
      <c r="J119" s="99">
        <v>6727</v>
      </c>
      <c r="K119" s="99"/>
      <c r="L119" s="99">
        <v>428</v>
      </c>
      <c r="M119" s="99"/>
      <c r="N119" s="99">
        <v>509</v>
      </c>
      <c r="O119" s="99"/>
      <c r="P119" s="99">
        <v>4519</v>
      </c>
      <c r="Q119" s="99"/>
      <c r="R119" s="99">
        <v>341</v>
      </c>
      <c r="S119" s="99"/>
      <c r="T119" s="99">
        <v>1191</v>
      </c>
      <c r="U119" s="99"/>
      <c r="V119" s="99">
        <v>5345</v>
      </c>
      <c r="W119" s="99"/>
      <c r="X119" s="99">
        <v>10335</v>
      </c>
      <c r="Y119" s="99"/>
      <c r="Z119" s="99">
        <v>9828</v>
      </c>
      <c r="AA119" s="99"/>
      <c r="AB119" s="99">
        <v>72401</v>
      </c>
    </row>
    <row r="120" spans="2:28" ht="21.95" customHeight="1" x14ac:dyDescent="0.4">
      <c r="B120" s="36" t="s">
        <v>26</v>
      </c>
      <c r="C120" s="136"/>
      <c r="D120" s="99">
        <v>77240</v>
      </c>
      <c r="E120" s="99"/>
      <c r="F120" s="99">
        <v>24432</v>
      </c>
      <c r="G120" s="99"/>
      <c r="H120" s="99">
        <v>6208</v>
      </c>
      <c r="I120" s="99"/>
      <c r="J120" s="99">
        <v>779</v>
      </c>
      <c r="K120" s="99"/>
      <c r="L120" s="99">
        <v>622</v>
      </c>
      <c r="M120" s="99"/>
      <c r="N120" s="99">
        <v>499</v>
      </c>
      <c r="O120" s="99"/>
      <c r="P120" s="99">
        <v>4265</v>
      </c>
      <c r="Q120" s="99"/>
      <c r="R120" s="99">
        <v>0</v>
      </c>
      <c r="S120" s="99"/>
      <c r="T120" s="99">
        <v>136</v>
      </c>
      <c r="U120" s="99"/>
      <c r="V120" s="99">
        <v>2589</v>
      </c>
      <c r="W120" s="99"/>
      <c r="X120" s="99">
        <v>5220</v>
      </c>
      <c r="Y120" s="99"/>
      <c r="Z120" s="99">
        <v>936</v>
      </c>
      <c r="AA120" s="99"/>
      <c r="AB120" s="99">
        <v>31554</v>
      </c>
    </row>
    <row r="121" spans="2:28" ht="21.95" customHeight="1" x14ac:dyDescent="0.4">
      <c r="B121" s="36" t="s">
        <v>27</v>
      </c>
      <c r="C121" s="136"/>
      <c r="D121" s="99">
        <v>10643</v>
      </c>
      <c r="E121" s="99"/>
      <c r="F121" s="99">
        <v>4237</v>
      </c>
      <c r="G121" s="99"/>
      <c r="H121" s="99">
        <v>1016</v>
      </c>
      <c r="I121" s="99"/>
      <c r="J121" s="99">
        <v>600</v>
      </c>
      <c r="K121" s="99"/>
      <c r="L121" s="99">
        <v>0</v>
      </c>
      <c r="M121" s="99"/>
      <c r="N121" s="99">
        <v>0</v>
      </c>
      <c r="O121" s="99"/>
      <c r="P121" s="99">
        <v>1003</v>
      </c>
      <c r="Q121" s="99"/>
      <c r="R121" s="99">
        <v>50</v>
      </c>
      <c r="S121" s="99"/>
      <c r="T121" s="99">
        <v>114</v>
      </c>
      <c r="U121" s="99"/>
      <c r="V121" s="99">
        <v>17</v>
      </c>
      <c r="W121" s="99"/>
      <c r="X121" s="99">
        <v>25</v>
      </c>
      <c r="Y121" s="99"/>
      <c r="Z121" s="99">
        <v>2760</v>
      </c>
      <c r="AA121" s="99"/>
      <c r="AB121" s="99">
        <v>821</v>
      </c>
    </row>
    <row r="122" spans="2:28" ht="21.95" customHeight="1" x14ac:dyDescent="0.4">
      <c r="B122" s="36" t="s">
        <v>28</v>
      </c>
      <c r="C122" s="136"/>
      <c r="D122" s="99">
        <v>24887</v>
      </c>
      <c r="E122" s="99"/>
      <c r="F122" s="99">
        <v>7743</v>
      </c>
      <c r="G122" s="99"/>
      <c r="H122" s="99">
        <v>712</v>
      </c>
      <c r="I122" s="99"/>
      <c r="J122" s="99">
        <v>110</v>
      </c>
      <c r="K122" s="99"/>
      <c r="L122" s="99">
        <v>230</v>
      </c>
      <c r="M122" s="99"/>
      <c r="N122" s="99">
        <v>0</v>
      </c>
      <c r="O122" s="99"/>
      <c r="P122" s="99">
        <v>1275</v>
      </c>
      <c r="Q122" s="99"/>
      <c r="R122" s="99">
        <v>46</v>
      </c>
      <c r="S122" s="99"/>
      <c r="T122" s="99">
        <v>0</v>
      </c>
      <c r="U122" s="99"/>
      <c r="V122" s="99">
        <v>133</v>
      </c>
      <c r="W122" s="99"/>
      <c r="X122" s="99">
        <v>148</v>
      </c>
      <c r="Y122" s="99"/>
      <c r="Z122" s="99">
        <v>4704</v>
      </c>
      <c r="AA122" s="99"/>
      <c r="AB122" s="99">
        <v>9786</v>
      </c>
    </row>
    <row r="123" spans="2:28" ht="21.95" customHeight="1" x14ac:dyDescent="0.4">
      <c r="B123" s="36" t="s">
        <v>29</v>
      </c>
      <c r="C123" s="136"/>
      <c r="D123" s="99">
        <v>127616</v>
      </c>
      <c r="E123" s="99"/>
      <c r="F123" s="99">
        <v>45737</v>
      </c>
      <c r="G123" s="99"/>
      <c r="H123" s="99">
        <v>19440</v>
      </c>
      <c r="I123" s="99"/>
      <c r="J123" s="99">
        <v>4696</v>
      </c>
      <c r="K123" s="99"/>
      <c r="L123" s="99">
        <v>627</v>
      </c>
      <c r="M123" s="99"/>
      <c r="N123" s="99">
        <v>346</v>
      </c>
      <c r="O123" s="99"/>
      <c r="P123" s="99">
        <v>4221</v>
      </c>
      <c r="Q123" s="99"/>
      <c r="R123" s="99">
        <v>459</v>
      </c>
      <c r="S123" s="99"/>
      <c r="T123" s="99">
        <v>1813</v>
      </c>
      <c r="U123" s="99"/>
      <c r="V123" s="99">
        <v>5328</v>
      </c>
      <c r="W123" s="99"/>
      <c r="X123" s="99">
        <v>10830</v>
      </c>
      <c r="Y123" s="99"/>
      <c r="Z123" s="99">
        <v>11972</v>
      </c>
      <c r="AA123" s="99"/>
      <c r="AB123" s="99">
        <v>22147</v>
      </c>
    </row>
    <row r="124" spans="2:28" ht="21.95" customHeight="1" x14ac:dyDescent="0.4">
      <c r="B124" s="36" t="s">
        <v>30</v>
      </c>
      <c r="C124" s="136"/>
      <c r="D124" s="99">
        <v>16446</v>
      </c>
      <c r="E124" s="99"/>
      <c r="F124" s="99">
        <v>8776</v>
      </c>
      <c r="G124" s="99"/>
      <c r="H124" s="99">
        <v>1560</v>
      </c>
      <c r="I124" s="99"/>
      <c r="J124" s="99">
        <v>569</v>
      </c>
      <c r="K124" s="99"/>
      <c r="L124" s="99">
        <v>180</v>
      </c>
      <c r="M124" s="99"/>
      <c r="N124" s="99">
        <v>0</v>
      </c>
      <c r="O124" s="99"/>
      <c r="P124" s="99">
        <v>179</v>
      </c>
      <c r="Q124" s="99"/>
      <c r="R124" s="99">
        <v>0</v>
      </c>
      <c r="S124" s="99"/>
      <c r="T124" s="99">
        <v>0</v>
      </c>
      <c r="U124" s="99"/>
      <c r="V124" s="99">
        <v>203</v>
      </c>
      <c r="W124" s="99"/>
      <c r="X124" s="99">
        <v>167</v>
      </c>
      <c r="Y124" s="99"/>
      <c r="Z124" s="99">
        <v>0</v>
      </c>
      <c r="AA124" s="99"/>
      <c r="AB124" s="99">
        <v>4812</v>
      </c>
    </row>
    <row r="125" spans="2:28" ht="21.95" customHeight="1" x14ac:dyDescent="0.4">
      <c r="B125" s="36" t="s">
        <v>31</v>
      </c>
      <c r="C125" s="136"/>
      <c r="D125" s="99">
        <v>53624</v>
      </c>
      <c r="E125" s="99"/>
      <c r="F125" s="99">
        <v>13423</v>
      </c>
      <c r="G125" s="99"/>
      <c r="H125" s="99">
        <v>8904</v>
      </c>
      <c r="I125" s="99"/>
      <c r="J125" s="99">
        <v>198</v>
      </c>
      <c r="K125" s="99"/>
      <c r="L125" s="99">
        <v>0</v>
      </c>
      <c r="M125" s="99"/>
      <c r="N125" s="99">
        <v>0</v>
      </c>
      <c r="O125" s="99"/>
      <c r="P125" s="99">
        <v>1457</v>
      </c>
      <c r="Q125" s="99"/>
      <c r="R125" s="99">
        <v>71</v>
      </c>
      <c r="S125" s="99"/>
      <c r="T125" s="99">
        <v>0</v>
      </c>
      <c r="U125" s="99"/>
      <c r="V125" s="99">
        <v>1377</v>
      </c>
      <c r="W125" s="99"/>
      <c r="X125" s="99">
        <v>3452</v>
      </c>
      <c r="Y125" s="99"/>
      <c r="Z125" s="99">
        <v>3915</v>
      </c>
      <c r="AA125" s="99"/>
      <c r="AB125" s="99">
        <v>20827</v>
      </c>
    </row>
    <row r="126" spans="2:28" ht="21.95" customHeight="1" x14ac:dyDescent="0.4">
      <c r="B126" s="36" t="s">
        <v>32</v>
      </c>
      <c r="C126" s="136"/>
      <c r="D126" s="99">
        <v>20091</v>
      </c>
      <c r="E126" s="99"/>
      <c r="F126" s="99">
        <v>7409</v>
      </c>
      <c r="G126" s="99"/>
      <c r="H126" s="99">
        <v>2159</v>
      </c>
      <c r="I126" s="99"/>
      <c r="J126" s="99">
        <v>424</v>
      </c>
      <c r="K126" s="99"/>
      <c r="L126" s="99">
        <v>72</v>
      </c>
      <c r="M126" s="99"/>
      <c r="N126" s="99">
        <v>0</v>
      </c>
      <c r="O126" s="99"/>
      <c r="P126" s="99">
        <v>1069</v>
      </c>
      <c r="Q126" s="99"/>
      <c r="R126" s="99">
        <v>0</v>
      </c>
      <c r="S126" s="99"/>
      <c r="T126" s="99">
        <v>0</v>
      </c>
      <c r="U126" s="99"/>
      <c r="V126" s="99">
        <v>1262</v>
      </c>
      <c r="W126" s="99"/>
      <c r="X126" s="99">
        <v>2523</v>
      </c>
      <c r="Y126" s="99"/>
      <c r="Z126" s="99">
        <v>38</v>
      </c>
      <c r="AA126" s="99"/>
      <c r="AB126" s="99">
        <v>5135</v>
      </c>
    </row>
    <row r="127" spans="2:28" ht="21.95" customHeight="1" x14ac:dyDescent="0.4">
      <c r="B127" s="72" t="s">
        <v>197</v>
      </c>
      <c r="C127" s="136"/>
      <c r="D127" s="98">
        <v>876112</v>
      </c>
      <c r="E127" s="99"/>
      <c r="F127" s="98">
        <v>246968</v>
      </c>
      <c r="G127" s="99"/>
      <c r="H127" s="98">
        <v>112862</v>
      </c>
      <c r="I127" s="99"/>
      <c r="J127" s="98">
        <v>26542</v>
      </c>
      <c r="K127" s="99"/>
      <c r="L127" s="98">
        <v>4072</v>
      </c>
      <c r="M127" s="99"/>
      <c r="N127" s="98">
        <v>2666</v>
      </c>
      <c r="O127" s="99"/>
      <c r="P127" s="98">
        <v>68829</v>
      </c>
      <c r="Q127" s="99"/>
      <c r="R127" s="98">
        <v>4120</v>
      </c>
      <c r="S127" s="99"/>
      <c r="T127" s="98">
        <v>13112</v>
      </c>
      <c r="U127" s="99"/>
      <c r="V127" s="98">
        <v>44016</v>
      </c>
      <c r="W127" s="99"/>
      <c r="X127" s="98">
        <v>52028</v>
      </c>
      <c r="Y127" s="99"/>
      <c r="Z127" s="98">
        <v>64076</v>
      </c>
      <c r="AA127" s="99"/>
      <c r="AB127" s="98">
        <v>236821</v>
      </c>
    </row>
    <row r="128" spans="2:28" ht="21.95" customHeight="1" x14ac:dyDescent="0.4">
      <c r="B128" s="36" t="s">
        <v>34</v>
      </c>
      <c r="C128" s="136"/>
      <c r="D128" s="99">
        <v>40088</v>
      </c>
      <c r="E128" s="99"/>
      <c r="F128" s="99">
        <v>9535</v>
      </c>
      <c r="G128" s="99"/>
      <c r="H128" s="99">
        <v>1127</v>
      </c>
      <c r="I128" s="99"/>
      <c r="J128" s="99">
        <v>144</v>
      </c>
      <c r="K128" s="99"/>
      <c r="L128" s="99">
        <v>101</v>
      </c>
      <c r="M128" s="99"/>
      <c r="N128" s="99">
        <v>0</v>
      </c>
      <c r="O128" s="99"/>
      <c r="P128" s="99">
        <v>2378</v>
      </c>
      <c r="Q128" s="99"/>
      <c r="R128" s="99">
        <v>131</v>
      </c>
      <c r="S128" s="99"/>
      <c r="T128" s="99">
        <v>218</v>
      </c>
      <c r="U128" s="99"/>
      <c r="V128" s="99">
        <v>796</v>
      </c>
      <c r="W128" s="99"/>
      <c r="X128" s="99">
        <v>1092</v>
      </c>
      <c r="Y128" s="99"/>
      <c r="Z128" s="99">
        <v>4480</v>
      </c>
      <c r="AA128" s="99"/>
      <c r="AB128" s="99">
        <v>20086</v>
      </c>
    </row>
    <row r="129" spans="2:28" ht="21.95" customHeight="1" x14ac:dyDescent="0.4">
      <c r="B129" s="36" t="s">
        <v>35</v>
      </c>
      <c r="C129" s="136"/>
      <c r="D129" s="99">
        <v>124400</v>
      </c>
      <c r="E129" s="99"/>
      <c r="F129" s="99">
        <v>55343</v>
      </c>
      <c r="G129" s="99"/>
      <c r="H129" s="99">
        <v>21036</v>
      </c>
      <c r="I129" s="99"/>
      <c r="J129" s="99">
        <v>4706</v>
      </c>
      <c r="K129" s="99"/>
      <c r="L129" s="99">
        <v>41</v>
      </c>
      <c r="M129" s="99"/>
      <c r="N129" s="99">
        <v>77</v>
      </c>
      <c r="O129" s="99"/>
      <c r="P129" s="99">
        <v>3942</v>
      </c>
      <c r="Q129" s="99"/>
      <c r="R129" s="99">
        <v>586</v>
      </c>
      <c r="S129" s="99"/>
      <c r="T129" s="99">
        <v>671</v>
      </c>
      <c r="U129" s="99"/>
      <c r="V129" s="99">
        <v>2462</v>
      </c>
      <c r="W129" s="99"/>
      <c r="X129" s="99">
        <v>5256</v>
      </c>
      <c r="Y129" s="99"/>
      <c r="Z129" s="99">
        <v>7055</v>
      </c>
      <c r="AA129" s="99"/>
      <c r="AB129" s="99">
        <v>23225</v>
      </c>
    </row>
    <row r="130" spans="2:28" ht="21.95" customHeight="1" x14ac:dyDescent="0.4">
      <c r="B130" s="36" t="s">
        <v>36</v>
      </c>
      <c r="C130" s="136"/>
      <c r="D130" s="99">
        <v>176473</v>
      </c>
      <c r="E130" s="99"/>
      <c r="F130" s="99">
        <v>59402</v>
      </c>
      <c r="G130" s="99"/>
      <c r="H130" s="99">
        <v>31067</v>
      </c>
      <c r="I130" s="99"/>
      <c r="J130" s="99">
        <v>2992</v>
      </c>
      <c r="K130" s="99"/>
      <c r="L130" s="99">
        <v>455</v>
      </c>
      <c r="M130" s="99"/>
      <c r="N130" s="99">
        <v>1108</v>
      </c>
      <c r="O130" s="99"/>
      <c r="P130" s="99">
        <v>8066</v>
      </c>
      <c r="Q130" s="99"/>
      <c r="R130" s="99">
        <v>458</v>
      </c>
      <c r="S130" s="99"/>
      <c r="T130" s="99">
        <v>3704</v>
      </c>
      <c r="U130" s="99"/>
      <c r="V130" s="99">
        <v>13284</v>
      </c>
      <c r="W130" s="99"/>
      <c r="X130" s="99">
        <v>11716</v>
      </c>
      <c r="Y130" s="99"/>
      <c r="Z130" s="99">
        <v>7098</v>
      </c>
      <c r="AA130" s="99"/>
      <c r="AB130" s="99">
        <v>37123</v>
      </c>
    </row>
    <row r="131" spans="2:28" ht="21.95" customHeight="1" x14ac:dyDescent="0.4">
      <c r="B131" s="36" t="s">
        <v>37</v>
      </c>
      <c r="C131" s="136"/>
      <c r="D131" s="99">
        <v>535151</v>
      </c>
      <c r="E131" s="99"/>
      <c r="F131" s="99">
        <v>122688</v>
      </c>
      <c r="G131" s="99"/>
      <c r="H131" s="99">
        <v>59632</v>
      </c>
      <c r="I131" s="99"/>
      <c r="J131" s="99">
        <v>18700</v>
      </c>
      <c r="K131" s="99"/>
      <c r="L131" s="99">
        <v>3475</v>
      </c>
      <c r="M131" s="99"/>
      <c r="N131" s="99">
        <v>1481</v>
      </c>
      <c r="O131" s="99"/>
      <c r="P131" s="99">
        <v>54443</v>
      </c>
      <c r="Q131" s="99"/>
      <c r="R131" s="99">
        <v>2945</v>
      </c>
      <c r="S131" s="99"/>
      <c r="T131" s="99">
        <v>8519</v>
      </c>
      <c r="U131" s="99"/>
      <c r="V131" s="99">
        <v>27474</v>
      </c>
      <c r="W131" s="99"/>
      <c r="X131" s="99">
        <v>33964</v>
      </c>
      <c r="Y131" s="99"/>
      <c r="Z131" s="99">
        <v>45443</v>
      </c>
      <c r="AA131" s="99"/>
      <c r="AB131" s="99">
        <v>156387</v>
      </c>
    </row>
    <row r="132" spans="2:28" ht="21.95" customHeight="1" x14ac:dyDescent="0.4">
      <c r="B132" s="72" t="s">
        <v>198</v>
      </c>
      <c r="C132" s="136"/>
      <c r="D132" s="98">
        <v>194658</v>
      </c>
      <c r="E132" s="99"/>
      <c r="F132" s="98">
        <v>56000</v>
      </c>
      <c r="G132" s="99"/>
      <c r="H132" s="98">
        <v>23085</v>
      </c>
      <c r="I132" s="99"/>
      <c r="J132" s="98">
        <v>5670</v>
      </c>
      <c r="K132" s="99"/>
      <c r="L132" s="98">
        <v>707</v>
      </c>
      <c r="M132" s="99"/>
      <c r="N132" s="98">
        <v>436</v>
      </c>
      <c r="O132" s="99"/>
      <c r="P132" s="98">
        <v>12649</v>
      </c>
      <c r="Q132" s="99"/>
      <c r="R132" s="98">
        <v>449</v>
      </c>
      <c r="S132" s="99"/>
      <c r="T132" s="98">
        <v>1495</v>
      </c>
      <c r="U132" s="99"/>
      <c r="V132" s="98">
        <v>6346</v>
      </c>
      <c r="W132" s="99"/>
      <c r="X132" s="98">
        <v>11912</v>
      </c>
      <c r="Y132" s="99"/>
      <c r="Z132" s="98">
        <v>11339</v>
      </c>
      <c r="AA132" s="99"/>
      <c r="AB132" s="98">
        <v>64570</v>
      </c>
    </row>
    <row r="133" spans="2:28" ht="21.95" customHeight="1" x14ac:dyDescent="0.4">
      <c r="B133" s="36" t="s">
        <v>39</v>
      </c>
      <c r="C133" s="136"/>
      <c r="D133" s="99">
        <v>67312</v>
      </c>
      <c r="E133" s="99"/>
      <c r="F133" s="99">
        <v>17448</v>
      </c>
      <c r="G133" s="99"/>
      <c r="H133" s="99">
        <v>8451</v>
      </c>
      <c r="I133" s="99"/>
      <c r="J133" s="99">
        <v>2239</v>
      </c>
      <c r="K133" s="99"/>
      <c r="L133" s="99">
        <v>174</v>
      </c>
      <c r="M133" s="99"/>
      <c r="N133" s="99">
        <v>95</v>
      </c>
      <c r="O133" s="99"/>
      <c r="P133" s="99">
        <v>2853</v>
      </c>
      <c r="Q133" s="99"/>
      <c r="R133" s="99">
        <v>0</v>
      </c>
      <c r="S133" s="99"/>
      <c r="T133" s="99">
        <v>434</v>
      </c>
      <c r="U133" s="99"/>
      <c r="V133" s="99">
        <v>1994</v>
      </c>
      <c r="W133" s="99"/>
      <c r="X133" s="99">
        <v>6233</v>
      </c>
      <c r="Y133" s="99"/>
      <c r="Z133" s="99">
        <v>3537</v>
      </c>
      <c r="AA133" s="99"/>
      <c r="AB133" s="99">
        <v>23854</v>
      </c>
    </row>
    <row r="134" spans="2:28" ht="21.95" customHeight="1" x14ac:dyDescent="0.4">
      <c r="B134" s="36" t="s">
        <v>40</v>
      </c>
      <c r="C134" s="136"/>
      <c r="D134" s="99">
        <v>72004</v>
      </c>
      <c r="E134" s="99"/>
      <c r="F134" s="99">
        <v>14488</v>
      </c>
      <c r="G134" s="99"/>
      <c r="H134" s="99">
        <v>10479</v>
      </c>
      <c r="I134" s="99"/>
      <c r="J134" s="99">
        <v>3151</v>
      </c>
      <c r="K134" s="99"/>
      <c r="L134" s="99">
        <v>207</v>
      </c>
      <c r="M134" s="99"/>
      <c r="N134" s="99">
        <v>195</v>
      </c>
      <c r="O134" s="99"/>
      <c r="P134" s="99">
        <v>5731</v>
      </c>
      <c r="Q134" s="99"/>
      <c r="R134" s="99">
        <v>169</v>
      </c>
      <c r="S134" s="99"/>
      <c r="T134" s="99">
        <v>879</v>
      </c>
      <c r="U134" s="99"/>
      <c r="V134" s="99">
        <v>2806</v>
      </c>
      <c r="W134" s="99"/>
      <c r="X134" s="99">
        <v>4060</v>
      </c>
      <c r="Y134" s="99"/>
      <c r="Z134" s="99">
        <v>6564</v>
      </c>
      <c r="AA134" s="99"/>
      <c r="AB134" s="99">
        <v>23275</v>
      </c>
    </row>
    <row r="135" spans="2:28" ht="21.95" customHeight="1" x14ac:dyDescent="0.4">
      <c r="B135" s="36" t="s">
        <v>41</v>
      </c>
      <c r="C135" s="136"/>
      <c r="D135" s="99">
        <v>55342</v>
      </c>
      <c r="E135" s="99"/>
      <c r="F135" s="99">
        <v>24064</v>
      </c>
      <c r="G135" s="99"/>
      <c r="H135" s="99">
        <v>4155</v>
      </c>
      <c r="I135" s="99"/>
      <c r="J135" s="99">
        <v>280</v>
      </c>
      <c r="K135" s="99"/>
      <c r="L135" s="99">
        <v>326</v>
      </c>
      <c r="M135" s="99"/>
      <c r="N135" s="99">
        <v>146</v>
      </c>
      <c r="O135" s="99"/>
      <c r="P135" s="99">
        <v>4065</v>
      </c>
      <c r="Q135" s="99"/>
      <c r="R135" s="99">
        <v>280</v>
      </c>
      <c r="S135" s="99"/>
      <c r="T135" s="99">
        <v>182</v>
      </c>
      <c r="U135" s="99"/>
      <c r="V135" s="99">
        <v>1546</v>
      </c>
      <c r="W135" s="99"/>
      <c r="X135" s="99">
        <v>1619</v>
      </c>
      <c r="Y135" s="99"/>
      <c r="Z135" s="99">
        <v>1238</v>
      </c>
      <c r="AA135" s="99"/>
      <c r="AB135" s="99">
        <v>17441</v>
      </c>
    </row>
    <row r="136" spans="2:28" ht="21.95" customHeight="1" x14ac:dyDescent="0.4">
      <c r="B136" s="72" t="s">
        <v>199</v>
      </c>
      <c r="C136" s="136"/>
      <c r="D136" s="98">
        <v>163406</v>
      </c>
      <c r="E136" s="99"/>
      <c r="F136" s="98">
        <v>52460</v>
      </c>
      <c r="G136" s="99"/>
      <c r="H136" s="98">
        <v>16680</v>
      </c>
      <c r="I136" s="99"/>
      <c r="J136" s="98">
        <v>4165</v>
      </c>
      <c r="K136" s="99"/>
      <c r="L136" s="98">
        <v>1141</v>
      </c>
      <c r="M136" s="99"/>
      <c r="N136" s="98">
        <v>608</v>
      </c>
      <c r="O136" s="99"/>
      <c r="P136" s="98">
        <v>13075</v>
      </c>
      <c r="Q136" s="99"/>
      <c r="R136" s="98">
        <v>4104</v>
      </c>
      <c r="S136" s="99"/>
      <c r="T136" s="98">
        <v>824</v>
      </c>
      <c r="U136" s="99"/>
      <c r="V136" s="98">
        <v>4679</v>
      </c>
      <c r="W136" s="99"/>
      <c r="X136" s="98">
        <v>6884</v>
      </c>
      <c r="Y136" s="99"/>
      <c r="Z136" s="98">
        <v>9967</v>
      </c>
      <c r="AA136" s="99"/>
      <c r="AB136" s="98">
        <v>48819</v>
      </c>
    </row>
    <row r="137" spans="2:28" ht="21.95" customHeight="1" x14ac:dyDescent="0.4">
      <c r="B137" s="36" t="s">
        <v>43</v>
      </c>
      <c r="C137" s="136"/>
      <c r="D137" s="99">
        <v>97516</v>
      </c>
      <c r="E137" s="99"/>
      <c r="F137" s="99">
        <v>32919</v>
      </c>
      <c r="G137" s="99"/>
      <c r="H137" s="99">
        <v>8945</v>
      </c>
      <c r="I137" s="99"/>
      <c r="J137" s="99">
        <v>1333</v>
      </c>
      <c r="K137" s="99"/>
      <c r="L137" s="99">
        <v>77</v>
      </c>
      <c r="M137" s="99"/>
      <c r="N137" s="99">
        <v>104</v>
      </c>
      <c r="O137" s="99"/>
      <c r="P137" s="99">
        <v>10776</v>
      </c>
      <c r="Q137" s="99"/>
      <c r="R137" s="99">
        <v>131</v>
      </c>
      <c r="S137" s="99"/>
      <c r="T137" s="99">
        <v>544</v>
      </c>
      <c r="U137" s="99"/>
      <c r="V137" s="99">
        <v>3018</v>
      </c>
      <c r="W137" s="99"/>
      <c r="X137" s="99">
        <v>5860</v>
      </c>
      <c r="Y137" s="99"/>
      <c r="Z137" s="99">
        <v>1106</v>
      </c>
      <c r="AA137" s="99"/>
      <c r="AB137" s="99">
        <v>32703</v>
      </c>
    </row>
    <row r="138" spans="2:28" ht="21.95" customHeight="1" x14ac:dyDescent="0.4">
      <c r="B138" s="36" t="s">
        <v>44</v>
      </c>
      <c r="C138" s="136"/>
      <c r="D138" s="99">
        <v>29356</v>
      </c>
      <c r="E138" s="99"/>
      <c r="F138" s="99">
        <v>12035</v>
      </c>
      <c r="G138" s="99"/>
      <c r="H138" s="99">
        <v>5108</v>
      </c>
      <c r="I138" s="99"/>
      <c r="J138" s="99">
        <v>1565</v>
      </c>
      <c r="K138" s="99"/>
      <c r="L138" s="99">
        <v>0</v>
      </c>
      <c r="M138" s="99"/>
      <c r="N138" s="99">
        <v>504</v>
      </c>
      <c r="O138" s="99"/>
      <c r="P138" s="99">
        <v>1198</v>
      </c>
      <c r="Q138" s="99"/>
      <c r="R138" s="99">
        <v>132</v>
      </c>
      <c r="S138" s="99"/>
      <c r="T138" s="99">
        <v>35</v>
      </c>
      <c r="U138" s="99"/>
      <c r="V138" s="99">
        <v>557</v>
      </c>
      <c r="W138" s="99"/>
      <c r="X138" s="99">
        <v>343</v>
      </c>
      <c r="Y138" s="99"/>
      <c r="Z138" s="99">
        <v>642</v>
      </c>
      <c r="AA138" s="99"/>
      <c r="AB138" s="99">
        <v>7237</v>
      </c>
    </row>
    <row r="139" spans="2:28" ht="21.95" customHeight="1" x14ac:dyDescent="0.4">
      <c r="B139" s="36" t="s">
        <v>45</v>
      </c>
      <c r="C139" s="136"/>
      <c r="D139" s="99">
        <v>26071</v>
      </c>
      <c r="E139" s="99"/>
      <c r="F139" s="99">
        <v>6461</v>
      </c>
      <c r="G139" s="99"/>
      <c r="H139" s="99">
        <v>1998</v>
      </c>
      <c r="I139" s="99"/>
      <c r="J139" s="99">
        <v>1165</v>
      </c>
      <c r="K139" s="99"/>
      <c r="L139" s="99">
        <v>1064</v>
      </c>
      <c r="M139" s="99"/>
      <c r="N139" s="99">
        <v>0</v>
      </c>
      <c r="O139" s="99"/>
      <c r="P139" s="99">
        <v>712</v>
      </c>
      <c r="Q139" s="99"/>
      <c r="R139" s="99">
        <v>3729</v>
      </c>
      <c r="S139" s="99"/>
      <c r="T139" s="99">
        <v>245</v>
      </c>
      <c r="U139" s="99"/>
      <c r="V139" s="99">
        <v>877</v>
      </c>
      <c r="W139" s="99"/>
      <c r="X139" s="99">
        <v>485</v>
      </c>
      <c r="Y139" s="99"/>
      <c r="Z139" s="99">
        <v>3883</v>
      </c>
      <c r="AA139" s="99"/>
      <c r="AB139" s="99">
        <v>5452</v>
      </c>
    </row>
    <row r="140" spans="2:28" ht="21.95" customHeight="1" x14ac:dyDescent="0.4">
      <c r="B140" s="36" t="s">
        <v>46</v>
      </c>
      <c r="C140" s="136"/>
      <c r="D140" s="99">
        <v>10463</v>
      </c>
      <c r="E140" s="99"/>
      <c r="F140" s="99">
        <v>1045</v>
      </c>
      <c r="G140" s="99"/>
      <c r="H140" s="99">
        <v>629</v>
      </c>
      <c r="I140" s="99"/>
      <c r="J140" s="99">
        <v>102</v>
      </c>
      <c r="K140" s="99"/>
      <c r="L140" s="99">
        <v>0</v>
      </c>
      <c r="M140" s="99"/>
      <c r="N140" s="99">
        <v>0</v>
      </c>
      <c r="O140" s="99"/>
      <c r="P140" s="99">
        <v>389</v>
      </c>
      <c r="Q140" s="99"/>
      <c r="R140" s="99">
        <v>112</v>
      </c>
      <c r="S140" s="99"/>
      <c r="T140" s="99">
        <v>0</v>
      </c>
      <c r="U140" s="99"/>
      <c r="V140" s="99">
        <v>227</v>
      </c>
      <c r="W140" s="99"/>
      <c r="X140" s="99">
        <v>196</v>
      </c>
      <c r="Y140" s="99"/>
      <c r="Z140" s="99">
        <v>4336</v>
      </c>
      <c r="AA140" s="99"/>
      <c r="AB140" s="99">
        <v>3427</v>
      </c>
    </row>
    <row r="141" spans="2:28" ht="3.95" customHeight="1" x14ac:dyDescent="0.4">
      <c r="B141" s="187"/>
      <c r="C141" s="187"/>
      <c r="D141" s="187"/>
      <c r="E141" s="187"/>
      <c r="F141" s="187"/>
      <c r="G141" s="187"/>
      <c r="H141" s="187"/>
      <c r="I141" s="187"/>
      <c r="J141" s="187"/>
      <c r="K141" s="187"/>
      <c r="L141" s="187"/>
      <c r="M141" s="187"/>
      <c r="N141" s="187"/>
      <c r="O141" s="187"/>
      <c r="P141" s="187"/>
      <c r="Q141" s="187"/>
      <c r="R141" s="187"/>
      <c r="S141" s="187"/>
      <c r="T141" s="187"/>
      <c r="U141" s="187"/>
      <c r="V141" s="187"/>
      <c r="W141" s="187"/>
      <c r="X141" s="187"/>
      <c r="Y141" s="187"/>
      <c r="Z141" s="187"/>
      <c r="AA141" s="187"/>
      <c r="AB141" s="187"/>
    </row>
    <row r="142" spans="2:28" ht="3.95" customHeight="1" x14ac:dyDescent="0.4">
      <c r="B142" s="36"/>
      <c r="C142" s="136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</row>
    <row r="143" spans="2:28" s="67" customFormat="1" ht="15.95" customHeight="1" x14ac:dyDescent="0.3">
      <c r="B143" s="17" t="s">
        <v>10</v>
      </c>
      <c r="C143" s="117"/>
      <c r="D143" s="19"/>
      <c r="E143" s="119"/>
      <c r="F143" s="19"/>
      <c r="G143" s="119"/>
      <c r="H143" s="19"/>
      <c r="I143" s="119"/>
      <c r="J143" s="19"/>
      <c r="K143" s="119"/>
      <c r="L143" s="19"/>
      <c r="M143" s="119"/>
      <c r="N143" s="19"/>
      <c r="O143" s="119"/>
      <c r="P143" s="38"/>
      <c r="Q143" s="158"/>
      <c r="R143" s="38"/>
      <c r="S143" s="158"/>
      <c r="T143" s="41"/>
      <c r="U143" s="159"/>
      <c r="V143" s="41"/>
      <c r="W143" s="159"/>
      <c r="X143" s="41"/>
      <c r="Y143" s="159"/>
      <c r="Z143" s="39"/>
      <c r="AA143" s="149"/>
      <c r="AB143" s="41"/>
    </row>
    <row r="144" spans="2:28" s="67" customFormat="1" ht="15.95" customHeight="1" x14ac:dyDescent="0.3">
      <c r="B144" s="17" t="s">
        <v>191</v>
      </c>
      <c r="C144" s="117"/>
      <c r="D144" s="19"/>
      <c r="E144" s="119"/>
      <c r="F144" s="19"/>
      <c r="G144" s="119"/>
      <c r="H144" s="19"/>
      <c r="I144" s="119"/>
      <c r="J144" s="19"/>
      <c r="K144" s="119"/>
      <c r="L144" s="19"/>
      <c r="M144" s="119"/>
      <c r="N144" s="19"/>
      <c r="O144" s="119"/>
      <c r="P144" s="38"/>
      <c r="Q144" s="158"/>
      <c r="R144" s="38"/>
      <c r="S144" s="158"/>
      <c r="T144" s="41"/>
      <c r="U144" s="159"/>
      <c r="V144" s="41"/>
      <c r="W144" s="159"/>
      <c r="X144" s="41"/>
      <c r="Y144" s="159"/>
      <c r="Z144" s="39"/>
      <c r="AA144" s="149"/>
      <c r="AB144" s="41"/>
    </row>
    <row r="145" spans="2:28" s="39" customFormat="1" ht="15.95" customHeight="1" x14ac:dyDescent="0.25">
      <c r="B145" s="20"/>
      <c r="C145" s="118"/>
      <c r="D145" s="20"/>
      <c r="E145" s="118"/>
      <c r="F145" s="20"/>
      <c r="G145" s="118"/>
      <c r="H145" s="20"/>
      <c r="I145" s="118"/>
      <c r="J145" s="20"/>
      <c r="K145" s="118"/>
      <c r="L145" s="20"/>
      <c r="M145" s="118"/>
      <c r="N145" s="20"/>
      <c r="O145" s="118"/>
      <c r="P145" s="20"/>
      <c r="Q145" s="118"/>
      <c r="R145" s="20"/>
      <c r="S145" s="118"/>
      <c r="T145" s="20"/>
      <c r="U145" s="118"/>
      <c r="V145" s="20"/>
      <c r="W145" s="118"/>
      <c r="X145" s="20"/>
      <c r="Y145" s="118"/>
      <c r="Z145" s="20"/>
      <c r="AA145" s="118"/>
      <c r="AB145" s="20"/>
    </row>
    <row r="146" spans="2:28" s="39" customFormat="1" ht="21.95" customHeight="1" x14ac:dyDescent="0.25">
      <c r="B146" s="20"/>
      <c r="C146" s="118"/>
      <c r="D146" s="20"/>
      <c r="E146" s="118"/>
      <c r="F146" s="20"/>
      <c r="G146" s="118"/>
      <c r="H146" s="20"/>
      <c r="I146" s="118"/>
      <c r="J146" s="20"/>
      <c r="K146" s="118"/>
      <c r="L146" s="20"/>
      <c r="M146" s="118"/>
      <c r="N146" s="20"/>
      <c r="O146" s="118"/>
      <c r="P146" s="20"/>
      <c r="Q146" s="118"/>
      <c r="R146" s="20"/>
      <c r="S146" s="118"/>
      <c r="T146" s="20"/>
      <c r="U146" s="118"/>
      <c r="V146" s="20"/>
      <c r="W146" s="118"/>
      <c r="X146" s="20"/>
      <c r="Y146" s="118"/>
      <c r="Z146" s="20"/>
      <c r="AA146" s="118"/>
      <c r="AB146" s="20"/>
    </row>
    <row r="147" spans="2:28" s="39" customFormat="1" ht="21.95" customHeight="1" x14ac:dyDescent="0.25">
      <c r="B147" s="20"/>
      <c r="C147" s="118"/>
      <c r="D147" s="20"/>
      <c r="E147" s="118"/>
      <c r="F147" s="20"/>
      <c r="G147" s="118"/>
      <c r="H147" s="20"/>
      <c r="I147" s="118"/>
      <c r="J147" s="20"/>
      <c r="K147" s="118"/>
      <c r="L147" s="20"/>
      <c r="M147" s="118"/>
      <c r="N147" s="20"/>
      <c r="O147" s="118"/>
      <c r="P147" s="20"/>
      <c r="Q147" s="118"/>
      <c r="R147" s="20"/>
      <c r="S147" s="118"/>
      <c r="T147" s="20"/>
      <c r="U147" s="118"/>
      <c r="V147" s="20"/>
      <c r="W147" s="118"/>
      <c r="X147" s="20"/>
      <c r="Y147" s="118"/>
      <c r="Z147" s="20"/>
      <c r="AA147" s="118"/>
      <c r="AB147" s="20"/>
    </row>
    <row r="148" spans="2:28" ht="21.95" customHeight="1" x14ac:dyDescent="0.4">
      <c r="F148" s="66"/>
      <c r="G148" s="157"/>
    </row>
  </sheetData>
  <mergeCells count="15">
    <mergeCell ref="B51:AB51"/>
    <mergeCell ref="B2:AB2"/>
    <mergeCell ref="B4:AB4"/>
    <mergeCell ref="B5:B7"/>
    <mergeCell ref="D5:AB5"/>
    <mergeCell ref="B43:AB43"/>
    <mergeCell ref="B103:B105"/>
    <mergeCell ref="D103:AB103"/>
    <mergeCell ref="B141:AB141"/>
    <mergeCell ref="B53:AB53"/>
    <mergeCell ref="B54:B56"/>
    <mergeCell ref="D54:AB54"/>
    <mergeCell ref="B92:AB92"/>
    <mergeCell ref="B100:AB100"/>
    <mergeCell ref="B102:AB102"/>
  </mergeCells>
  <pageMargins left="0.78740157480314965" right="0.78740157480314965" top="0.78740157480314965" bottom="0.59055118110236227" header="0.51181102362204722" footer="0.51181102362204722"/>
  <pageSetup paperSize="9" scale="51" orientation="portrait" horizontalDpi="300" verticalDpi="300" r:id="rId1"/>
  <headerFooter alignWithMargins="0">
    <oddHeader>&amp;C&amp;"Arial,Negrito"&amp;14Turismo interno</oddHeader>
  </headerFooter>
  <rowBreaks count="2" manualBreakCount="2">
    <brk id="49" max="16383" man="1"/>
    <brk id="9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228C8-6A6B-41B1-A585-7634B1E798DB}">
  <sheetPr>
    <tabColor rgb="FF92D050"/>
  </sheetPr>
  <dimension ref="B1:T54"/>
  <sheetViews>
    <sheetView showGridLines="0" zoomScaleNormal="100" zoomScaleSheetLayoutView="115" workbookViewId="0"/>
  </sheetViews>
  <sheetFormatPr defaultColWidth="11.42578125" defaultRowHeight="21.95" customHeight="1" x14ac:dyDescent="0.4"/>
  <cols>
    <col min="1" max="1" width="2.7109375" style="1" customWidth="1"/>
    <col min="2" max="2" width="35.7109375" style="1" customWidth="1"/>
    <col min="3" max="3" width="0.5703125" style="110" customWidth="1"/>
    <col min="4" max="4" width="30.7109375" style="1" customWidth="1"/>
    <col min="5" max="5" width="0.5703125" style="110" customWidth="1"/>
    <col min="6" max="6" width="20.7109375" style="1" customWidth="1"/>
    <col min="7" max="7" width="0.5703125" style="110" customWidth="1"/>
    <col min="8" max="8" width="20.7109375" style="1" customWidth="1"/>
    <col min="9" max="9" width="0.5703125" style="110" customWidth="1"/>
    <col min="10" max="10" width="30.7109375" style="1" customWidth="1"/>
    <col min="11" max="11" width="0.5703125" style="110" customWidth="1"/>
    <col min="12" max="12" width="20.7109375" style="1" customWidth="1"/>
    <col min="13" max="13" width="0.5703125" style="110" customWidth="1"/>
    <col min="14" max="14" width="20.7109375" style="1" customWidth="1"/>
    <col min="15" max="15" width="2.7109375" style="1" customWidth="1"/>
    <col min="16" max="16" width="16.42578125" style="1" bestFit="1" customWidth="1"/>
    <col min="17" max="263" width="11.42578125" style="1"/>
    <col min="264" max="270" width="23.7109375" style="1" customWidth="1"/>
    <col min="271" max="519" width="11.42578125" style="1"/>
    <col min="520" max="526" width="23.7109375" style="1" customWidth="1"/>
    <col min="527" max="775" width="11.42578125" style="1"/>
    <col min="776" max="782" width="23.7109375" style="1" customWidth="1"/>
    <col min="783" max="1031" width="11.42578125" style="1"/>
    <col min="1032" max="1038" width="23.7109375" style="1" customWidth="1"/>
    <col min="1039" max="1287" width="11.42578125" style="1"/>
    <col min="1288" max="1294" width="23.7109375" style="1" customWidth="1"/>
    <col min="1295" max="1543" width="11.42578125" style="1"/>
    <col min="1544" max="1550" width="23.7109375" style="1" customWidth="1"/>
    <col min="1551" max="1799" width="11.42578125" style="1"/>
    <col min="1800" max="1806" width="23.7109375" style="1" customWidth="1"/>
    <col min="1807" max="2055" width="11.42578125" style="1"/>
    <col min="2056" max="2062" width="23.7109375" style="1" customWidth="1"/>
    <col min="2063" max="2311" width="11.42578125" style="1"/>
    <col min="2312" max="2318" width="23.7109375" style="1" customWidth="1"/>
    <col min="2319" max="2567" width="11.42578125" style="1"/>
    <col min="2568" max="2574" width="23.7109375" style="1" customWidth="1"/>
    <col min="2575" max="2823" width="11.42578125" style="1"/>
    <col min="2824" max="2830" width="23.7109375" style="1" customWidth="1"/>
    <col min="2831" max="3079" width="11.42578125" style="1"/>
    <col min="3080" max="3086" width="23.7109375" style="1" customWidth="1"/>
    <col min="3087" max="3335" width="11.42578125" style="1"/>
    <col min="3336" max="3342" width="23.7109375" style="1" customWidth="1"/>
    <col min="3343" max="3591" width="11.42578125" style="1"/>
    <col min="3592" max="3598" width="23.7109375" style="1" customWidth="1"/>
    <col min="3599" max="3847" width="11.42578125" style="1"/>
    <col min="3848" max="3854" width="23.7109375" style="1" customWidth="1"/>
    <col min="3855" max="4103" width="11.42578125" style="1"/>
    <col min="4104" max="4110" width="23.7109375" style="1" customWidth="1"/>
    <col min="4111" max="4359" width="11.42578125" style="1"/>
    <col min="4360" max="4366" width="23.7109375" style="1" customWidth="1"/>
    <col min="4367" max="4615" width="11.42578125" style="1"/>
    <col min="4616" max="4622" width="23.7109375" style="1" customWidth="1"/>
    <col min="4623" max="4871" width="11.42578125" style="1"/>
    <col min="4872" max="4878" width="23.7109375" style="1" customWidth="1"/>
    <col min="4879" max="5127" width="11.42578125" style="1"/>
    <col min="5128" max="5134" width="23.7109375" style="1" customWidth="1"/>
    <col min="5135" max="5383" width="11.42578125" style="1"/>
    <col min="5384" max="5390" width="23.7109375" style="1" customWidth="1"/>
    <col min="5391" max="5639" width="11.42578125" style="1"/>
    <col min="5640" max="5646" width="23.7109375" style="1" customWidth="1"/>
    <col min="5647" max="5895" width="11.42578125" style="1"/>
    <col min="5896" max="5902" width="23.7109375" style="1" customWidth="1"/>
    <col min="5903" max="6151" width="11.42578125" style="1"/>
    <col min="6152" max="6158" width="23.7109375" style="1" customWidth="1"/>
    <col min="6159" max="6407" width="11.42578125" style="1"/>
    <col min="6408" max="6414" width="23.7109375" style="1" customWidth="1"/>
    <col min="6415" max="6663" width="11.42578125" style="1"/>
    <col min="6664" max="6670" width="23.7109375" style="1" customWidth="1"/>
    <col min="6671" max="6919" width="11.42578125" style="1"/>
    <col min="6920" max="6926" width="23.7109375" style="1" customWidth="1"/>
    <col min="6927" max="7175" width="11.42578125" style="1"/>
    <col min="7176" max="7182" width="23.7109375" style="1" customWidth="1"/>
    <col min="7183" max="7431" width="11.42578125" style="1"/>
    <col min="7432" max="7438" width="23.7109375" style="1" customWidth="1"/>
    <col min="7439" max="7687" width="11.42578125" style="1"/>
    <col min="7688" max="7694" width="23.7109375" style="1" customWidth="1"/>
    <col min="7695" max="7943" width="11.42578125" style="1"/>
    <col min="7944" max="7950" width="23.7109375" style="1" customWidth="1"/>
    <col min="7951" max="8199" width="11.42578125" style="1"/>
    <col min="8200" max="8206" width="23.7109375" style="1" customWidth="1"/>
    <col min="8207" max="8455" width="11.42578125" style="1"/>
    <col min="8456" max="8462" width="23.7109375" style="1" customWidth="1"/>
    <col min="8463" max="8711" width="11.42578125" style="1"/>
    <col min="8712" max="8718" width="23.7109375" style="1" customWidth="1"/>
    <col min="8719" max="8967" width="11.42578125" style="1"/>
    <col min="8968" max="8974" width="23.7109375" style="1" customWidth="1"/>
    <col min="8975" max="9223" width="11.42578125" style="1"/>
    <col min="9224" max="9230" width="23.7109375" style="1" customWidth="1"/>
    <col min="9231" max="9479" width="11.42578125" style="1"/>
    <col min="9480" max="9486" width="23.7109375" style="1" customWidth="1"/>
    <col min="9487" max="9735" width="11.42578125" style="1"/>
    <col min="9736" max="9742" width="23.7109375" style="1" customWidth="1"/>
    <col min="9743" max="9991" width="11.42578125" style="1"/>
    <col min="9992" max="9998" width="23.7109375" style="1" customWidth="1"/>
    <col min="9999" max="10247" width="11.42578125" style="1"/>
    <col min="10248" max="10254" width="23.7109375" style="1" customWidth="1"/>
    <col min="10255" max="10503" width="11.42578125" style="1"/>
    <col min="10504" max="10510" width="23.7109375" style="1" customWidth="1"/>
    <col min="10511" max="10759" width="11.42578125" style="1"/>
    <col min="10760" max="10766" width="23.7109375" style="1" customWidth="1"/>
    <col min="10767" max="11015" width="11.42578125" style="1"/>
    <col min="11016" max="11022" width="23.7109375" style="1" customWidth="1"/>
    <col min="11023" max="11271" width="11.42578125" style="1"/>
    <col min="11272" max="11278" width="23.7109375" style="1" customWidth="1"/>
    <col min="11279" max="11527" width="11.42578125" style="1"/>
    <col min="11528" max="11534" width="23.7109375" style="1" customWidth="1"/>
    <col min="11535" max="11783" width="11.42578125" style="1"/>
    <col min="11784" max="11790" width="23.7109375" style="1" customWidth="1"/>
    <col min="11791" max="12039" width="11.42578125" style="1"/>
    <col min="12040" max="12046" width="23.7109375" style="1" customWidth="1"/>
    <col min="12047" max="12295" width="11.42578125" style="1"/>
    <col min="12296" max="12302" width="23.7109375" style="1" customWidth="1"/>
    <col min="12303" max="12551" width="11.42578125" style="1"/>
    <col min="12552" max="12558" width="23.7109375" style="1" customWidth="1"/>
    <col min="12559" max="12807" width="11.42578125" style="1"/>
    <col min="12808" max="12814" width="23.7109375" style="1" customWidth="1"/>
    <col min="12815" max="13063" width="11.42578125" style="1"/>
    <col min="13064" max="13070" width="23.7109375" style="1" customWidth="1"/>
    <col min="13071" max="13319" width="11.42578125" style="1"/>
    <col min="13320" max="13326" width="23.7109375" style="1" customWidth="1"/>
    <col min="13327" max="13575" width="11.42578125" style="1"/>
    <col min="13576" max="13582" width="23.7109375" style="1" customWidth="1"/>
    <col min="13583" max="13831" width="11.42578125" style="1"/>
    <col min="13832" max="13838" width="23.7109375" style="1" customWidth="1"/>
    <col min="13839" max="14087" width="11.42578125" style="1"/>
    <col min="14088" max="14094" width="23.7109375" style="1" customWidth="1"/>
    <col min="14095" max="14343" width="11.42578125" style="1"/>
    <col min="14344" max="14350" width="23.7109375" style="1" customWidth="1"/>
    <col min="14351" max="14599" width="11.42578125" style="1"/>
    <col min="14600" max="14606" width="23.7109375" style="1" customWidth="1"/>
    <col min="14607" max="14855" width="11.42578125" style="1"/>
    <col min="14856" max="14862" width="23.7109375" style="1" customWidth="1"/>
    <col min="14863" max="15111" width="11.42578125" style="1"/>
    <col min="15112" max="15118" width="23.7109375" style="1" customWidth="1"/>
    <col min="15119" max="15367" width="11.42578125" style="1"/>
    <col min="15368" max="15374" width="23.7109375" style="1" customWidth="1"/>
    <col min="15375" max="15623" width="11.42578125" style="1"/>
    <col min="15624" max="15630" width="23.7109375" style="1" customWidth="1"/>
    <col min="15631" max="15879" width="11.42578125" style="1"/>
    <col min="15880" max="15886" width="23.7109375" style="1" customWidth="1"/>
    <col min="15887" max="16135" width="11.42578125" style="1"/>
    <col min="16136" max="16142" width="23.7109375" style="1" customWidth="1"/>
    <col min="16143" max="16384" width="11.42578125" style="1"/>
  </cols>
  <sheetData>
    <row r="1" spans="2:20" ht="21.95" customHeight="1" x14ac:dyDescent="0.4">
      <c r="B1" s="12" t="s">
        <v>2</v>
      </c>
      <c r="C1" s="114"/>
      <c r="D1" s="12"/>
      <c r="E1" s="114"/>
    </row>
    <row r="2" spans="2:20" s="3" customFormat="1" ht="21.95" customHeight="1" x14ac:dyDescent="0.25">
      <c r="B2" s="2" t="str">
        <f>"6.1 - Embarques e desembarques internacionais de passageiros em aeroportos, por tipos de voos, segundo os anos - "&amp;B11&amp;"-"&amp;B49</f>
        <v>6.1 - Embarques e desembarques internacionais de passageiros em aeroportos, por tipos de voos, segundo os anos - 2001-2020</v>
      </c>
      <c r="C2" s="115"/>
      <c r="D2" s="2"/>
      <c r="E2" s="115"/>
      <c r="G2" s="120"/>
      <c r="I2" s="120"/>
      <c r="J2" s="13"/>
      <c r="K2" s="121"/>
      <c r="M2" s="120"/>
    </row>
    <row r="3" spans="2:20" s="3" customFormat="1" ht="3.95" customHeight="1" x14ac:dyDescent="0.25">
      <c r="B3" s="2"/>
      <c r="C3" s="115"/>
      <c r="D3" s="2"/>
      <c r="E3" s="115"/>
      <c r="G3" s="120"/>
      <c r="I3" s="120"/>
      <c r="J3" s="13"/>
      <c r="K3" s="121"/>
      <c r="M3" s="120"/>
    </row>
    <row r="4" spans="2:20" s="3" customFormat="1" ht="3.95" customHeight="1" x14ac:dyDescent="0.25">
      <c r="B4" s="171"/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</row>
    <row r="5" spans="2:20" ht="21.95" customHeight="1" x14ac:dyDescent="0.4">
      <c r="B5" s="173" t="s">
        <v>3</v>
      </c>
      <c r="C5" s="111"/>
      <c r="D5" s="173" t="s">
        <v>4</v>
      </c>
      <c r="E5" s="173"/>
      <c r="F5" s="173"/>
      <c r="G5" s="173"/>
      <c r="H5" s="173"/>
      <c r="I5" s="111"/>
      <c r="J5" s="173" t="s">
        <v>5</v>
      </c>
      <c r="K5" s="173"/>
      <c r="L5" s="173"/>
      <c r="M5" s="173"/>
      <c r="N5" s="173"/>
    </row>
    <row r="6" spans="2:20" s="110" customFormat="1" ht="3" customHeight="1" x14ac:dyDescent="0.4">
      <c r="B6" s="173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</row>
    <row r="7" spans="2:20" ht="21.95" customHeight="1" x14ac:dyDescent="0.4">
      <c r="B7" s="173"/>
      <c r="C7" s="111"/>
      <c r="D7" s="173" t="s">
        <v>6</v>
      </c>
      <c r="E7" s="111"/>
      <c r="F7" s="173" t="s">
        <v>7</v>
      </c>
      <c r="G7" s="173"/>
      <c r="H7" s="173"/>
      <c r="I7" s="111"/>
      <c r="J7" s="173" t="s">
        <v>6</v>
      </c>
      <c r="K7" s="111"/>
      <c r="L7" s="173" t="s">
        <v>7</v>
      </c>
      <c r="M7" s="173"/>
      <c r="N7" s="173"/>
    </row>
    <row r="8" spans="2:20" s="110" customFormat="1" ht="3" customHeight="1" x14ac:dyDescent="0.4">
      <c r="B8" s="173"/>
      <c r="C8" s="111"/>
      <c r="D8" s="173"/>
      <c r="E8" s="111"/>
      <c r="F8" s="111"/>
      <c r="G8" s="111"/>
      <c r="H8" s="111"/>
      <c r="I8" s="111"/>
      <c r="J8" s="173"/>
      <c r="K8" s="111"/>
      <c r="L8" s="111"/>
      <c r="M8" s="111"/>
      <c r="N8" s="111"/>
    </row>
    <row r="9" spans="2:20" ht="21.95" customHeight="1" x14ac:dyDescent="0.4">
      <c r="B9" s="173"/>
      <c r="C9" s="111"/>
      <c r="D9" s="173"/>
      <c r="E9" s="111"/>
      <c r="F9" s="15" t="s">
        <v>8</v>
      </c>
      <c r="G9" s="111"/>
      <c r="H9" s="15" t="s">
        <v>9</v>
      </c>
      <c r="I9" s="111"/>
      <c r="J9" s="173"/>
      <c r="K9" s="111"/>
      <c r="L9" s="15" t="s">
        <v>8</v>
      </c>
      <c r="M9" s="111"/>
      <c r="N9" s="15" t="s">
        <v>9</v>
      </c>
    </row>
    <row r="10" spans="2:20" s="110" customFormat="1" ht="3" customHeight="1" x14ac:dyDescent="0.4"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</row>
    <row r="11" spans="2:20" ht="21.95" customHeight="1" x14ac:dyDescent="0.4">
      <c r="B11" s="62">
        <v>2001</v>
      </c>
      <c r="C11" s="112"/>
      <c r="D11" s="84">
        <v>4373911.9999999981</v>
      </c>
      <c r="E11" s="84"/>
      <c r="F11" s="84">
        <v>4173337.0000000019</v>
      </c>
      <c r="G11" s="84"/>
      <c r="H11" s="84">
        <v>200575</v>
      </c>
      <c r="I11" s="84"/>
      <c r="J11" s="84">
        <v>4990415.9999999935</v>
      </c>
      <c r="K11" s="84"/>
      <c r="L11" s="84">
        <v>4800901.0000000028</v>
      </c>
      <c r="M11" s="84"/>
      <c r="N11" s="84">
        <v>189514.99999999983</v>
      </c>
      <c r="O11" s="14"/>
      <c r="P11" s="14"/>
      <c r="Q11" s="14"/>
      <c r="R11" s="14"/>
      <c r="S11" s="14"/>
      <c r="T11" s="14"/>
    </row>
    <row r="12" spans="2:20" s="110" customFormat="1" ht="3" customHeight="1" x14ac:dyDescent="0.4">
      <c r="B12" s="112"/>
      <c r="C12" s="112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113"/>
      <c r="P12" s="113"/>
      <c r="Q12" s="113"/>
      <c r="R12" s="113"/>
      <c r="S12" s="113"/>
      <c r="T12" s="113"/>
    </row>
    <row r="13" spans="2:20" ht="21.95" customHeight="1" x14ac:dyDescent="0.4">
      <c r="B13" s="62">
        <v>2002</v>
      </c>
      <c r="C13" s="112"/>
      <c r="D13" s="84">
        <v>4010760.0000000023</v>
      </c>
      <c r="E13" s="84"/>
      <c r="F13" s="84">
        <v>3910695.9999999981</v>
      </c>
      <c r="G13" s="84"/>
      <c r="H13" s="84">
        <v>100063.9999999999</v>
      </c>
      <c r="I13" s="84"/>
      <c r="J13" s="84">
        <v>4630114.0000000028</v>
      </c>
      <c r="K13" s="84"/>
      <c r="L13" s="84">
        <v>4528445.0000000009</v>
      </c>
      <c r="M13" s="84"/>
      <c r="N13" s="84">
        <v>101668.99999999987</v>
      </c>
      <c r="O13" s="14"/>
      <c r="P13" s="14"/>
      <c r="Q13" s="14"/>
      <c r="R13" s="14"/>
      <c r="S13" s="14"/>
      <c r="T13" s="14"/>
    </row>
    <row r="14" spans="2:20" s="110" customFormat="1" ht="3" customHeight="1" x14ac:dyDescent="0.4">
      <c r="B14" s="112"/>
      <c r="C14" s="112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113"/>
      <c r="P14" s="113"/>
      <c r="Q14" s="113"/>
      <c r="R14" s="113"/>
      <c r="S14" s="113"/>
      <c r="T14" s="113"/>
    </row>
    <row r="15" spans="2:20" ht="21.95" customHeight="1" x14ac:dyDescent="0.4">
      <c r="B15" s="62">
        <v>2003</v>
      </c>
      <c r="C15" s="112"/>
      <c r="D15" s="84">
        <v>4571610</v>
      </c>
      <c r="E15" s="84"/>
      <c r="F15" s="84">
        <v>4398537.0000000065</v>
      </c>
      <c r="G15" s="84"/>
      <c r="H15" s="84">
        <v>173072.99999999997</v>
      </c>
      <c r="I15" s="84"/>
      <c r="J15" s="84">
        <v>5375349.9999999972</v>
      </c>
      <c r="K15" s="84"/>
      <c r="L15" s="84">
        <v>5203193</v>
      </c>
      <c r="M15" s="84"/>
      <c r="N15" s="84">
        <v>172157.00000000012</v>
      </c>
      <c r="O15" s="14"/>
      <c r="P15" s="14"/>
      <c r="Q15" s="14"/>
      <c r="R15" s="14"/>
      <c r="S15" s="14"/>
      <c r="T15" s="14"/>
    </row>
    <row r="16" spans="2:20" s="110" customFormat="1" ht="3" customHeight="1" x14ac:dyDescent="0.4">
      <c r="B16" s="112"/>
      <c r="C16" s="112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113"/>
      <c r="P16" s="113"/>
      <c r="Q16" s="113"/>
      <c r="R16" s="113"/>
      <c r="S16" s="113"/>
      <c r="T16" s="113"/>
    </row>
    <row r="17" spans="2:20" ht="21.95" customHeight="1" x14ac:dyDescent="0.4">
      <c r="B17" s="62">
        <v>2004</v>
      </c>
      <c r="C17" s="112"/>
      <c r="D17" s="84">
        <v>5031948.9999999972</v>
      </c>
      <c r="E17" s="84"/>
      <c r="F17" s="84">
        <v>4701671.9999999972</v>
      </c>
      <c r="G17" s="84"/>
      <c r="H17" s="84">
        <v>330277.00000000012</v>
      </c>
      <c r="I17" s="84"/>
      <c r="J17" s="84">
        <v>6185210.0000000037</v>
      </c>
      <c r="K17" s="84"/>
      <c r="L17" s="84">
        <v>5851905.9999999907</v>
      </c>
      <c r="M17" s="84"/>
      <c r="N17" s="84">
        <v>333304.00000000023</v>
      </c>
      <c r="O17" s="14"/>
      <c r="P17" s="14"/>
      <c r="Q17" s="14"/>
      <c r="R17" s="14"/>
      <c r="S17" s="14"/>
      <c r="T17" s="14"/>
    </row>
    <row r="18" spans="2:20" s="110" customFormat="1" ht="3" customHeight="1" x14ac:dyDescent="0.4">
      <c r="B18" s="112"/>
      <c r="C18" s="112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113"/>
      <c r="P18" s="113"/>
      <c r="Q18" s="113"/>
      <c r="R18" s="113"/>
      <c r="S18" s="113"/>
      <c r="T18" s="113"/>
    </row>
    <row r="19" spans="2:20" ht="21.95" customHeight="1" x14ac:dyDescent="0.4">
      <c r="B19" s="62">
        <v>2005</v>
      </c>
      <c r="C19" s="112"/>
      <c r="D19" s="84">
        <v>5807064.9999999972</v>
      </c>
      <c r="E19" s="84"/>
      <c r="F19" s="84">
        <v>5460294.0000000065</v>
      </c>
      <c r="G19" s="84"/>
      <c r="H19" s="84">
        <v>346771.00000000029</v>
      </c>
      <c r="I19" s="84"/>
      <c r="J19" s="84">
        <v>6788233.0000000102</v>
      </c>
      <c r="K19" s="84"/>
      <c r="L19" s="84">
        <v>6438578.9999999972</v>
      </c>
      <c r="M19" s="84"/>
      <c r="N19" s="84">
        <v>349654.00000000006</v>
      </c>
      <c r="O19" s="14"/>
      <c r="P19" s="14"/>
      <c r="Q19" s="14"/>
      <c r="R19" s="14"/>
      <c r="S19" s="14"/>
      <c r="T19" s="14"/>
    </row>
    <row r="20" spans="2:20" s="110" customFormat="1" ht="3" customHeight="1" x14ac:dyDescent="0.4">
      <c r="B20" s="112"/>
      <c r="C20" s="112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113"/>
      <c r="P20" s="113"/>
      <c r="Q20" s="113"/>
      <c r="R20" s="113"/>
      <c r="S20" s="113"/>
      <c r="T20" s="113"/>
    </row>
    <row r="21" spans="2:20" ht="21.95" customHeight="1" x14ac:dyDescent="0.4">
      <c r="B21" s="62">
        <v>2006</v>
      </c>
      <c r="C21" s="112"/>
      <c r="D21" s="84">
        <v>5813045.9999999935</v>
      </c>
      <c r="E21" s="84"/>
      <c r="F21" s="84">
        <v>5403938.9999999935</v>
      </c>
      <c r="G21" s="84"/>
      <c r="H21" s="84">
        <v>409106.99999999994</v>
      </c>
      <c r="I21" s="84"/>
      <c r="J21" s="84">
        <v>6367178.9999999898</v>
      </c>
      <c r="K21" s="84"/>
      <c r="L21" s="84">
        <v>5943665</v>
      </c>
      <c r="M21" s="84"/>
      <c r="N21" s="84">
        <v>423513.99999999988</v>
      </c>
      <c r="O21" s="14"/>
      <c r="P21" s="14"/>
      <c r="Q21" s="14"/>
      <c r="R21" s="14"/>
      <c r="S21" s="14"/>
      <c r="T21" s="14"/>
    </row>
    <row r="22" spans="2:20" s="110" customFormat="1" ht="3" customHeight="1" x14ac:dyDescent="0.4">
      <c r="B22" s="112"/>
      <c r="C22" s="112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113"/>
      <c r="P22" s="113"/>
      <c r="Q22" s="113"/>
      <c r="R22" s="113"/>
      <c r="S22" s="113"/>
      <c r="T22" s="113"/>
    </row>
    <row r="23" spans="2:20" ht="21.95" customHeight="1" x14ac:dyDescent="0.4">
      <c r="B23" s="62">
        <v>2007</v>
      </c>
      <c r="C23" s="112"/>
      <c r="D23" s="84">
        <v>6172882.9999999925</v>
      </c>
      <c r="E23" s="84"/>
      <c r="F23" s="84">
        <v>5755264.9999999907</v>
      </c>
      <c r="G23" s="84"/>
      <c r="H23" s="84">
        <v>417617.99999999994</v>
      </c>
      <c r="I23" s="84"/>
      <c r="J23" s="84">
        <v>6445153.0000000084</v>
      </c>
      <c r="K23" s="84"/>
      <c r="L23" s="84">
        <v>6056218.9999999991</v>
      </c>
      <c r="M23" s="84"/>
      <c r="N23" s="84">
        <v>388934.00000000006</v>
      </c>
      <c r="O23" s="14"/>
      <c r="P23" s="14"/>
      <c r="Q23" s="14"/>
      <c r="R23" s="14"/>
      <c r="S23" s="14"/>
      <c r="T23" s="14"/>
    </row>
    <row r="24" spans="2:20" s="110" customFormat="1" ht="3" customHeight="1" x14ac:dyDescent="0.4">
      <c r="B24" s="112"/>
      <c r="C24" s="112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113"/>
      <c r="P24" s="113"/>
      <c r="Q24" s="113"/>
      <c r="R24" s="113"/>
      <c r="S24" s="113"/>
      <c r="T24" s="113"/>
    </row>
    <row r="25" spans="2:20" ht="21.95" customHeight="1" x14ac:dyDescent="0.4">
      <c r="B25" s="62">
        <v>2008</v>
      </c>
      <c r="C25" s="112"/>
      <c r="D25" s="84">
        <v>6747023.0000000056</v>
      </c>
      <c r="E25" s="84"/>
      <c r="F25" s="84">
        <v>6451436.9999999925</v>
      </c>
      <c r="G25" s="84"/>
      <c r="H25" s="84">
        <v>295585.99999999994</v>
      </c>
      <c r="I25" s="84"/>
      <c r="J25" s="84">
        <v>6534263.0000000075</v>
      </c>
      <c r="K25" s="84"/>
      <c r="L25" s="84">
        <v>6270575.9999999953</v>
      </c>
      <c r="M25" s="84"/>
      <c r="N25" s="84">
        <v>263687.00000000017</v>
      </c>
      <c r="O25" s="14"/>
      <c r="P25" s="14"/>
      <c r="Q25" s="14"/>
      <c r="R25" s="14"/>
      <c r="S25" s="14"/>
      <c r="T25" s="14"/>
    </row>
    <row r="26" spans="2:20" s="110" customFormat="1" ht="3" customHeight="1" x14ac:dyDescent="0.4">
      <c r="B26" s="112"/>
      <c r="C26" s="112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113"/>
      <c r="P26" s="113"/>
      <c r="Q26" s="113"/>
      <c r="R26" s="113"/>
      <c r="S26" s="113"/>
      <c r="T26" s="113"/>
    </row>
    <row r="27" spans="2:20" ht="21.95" customHeight="1" x14ac:dyDescent="0.4">
      <c r="B27" s="62">
        <v>2009</v>
      </c>
      <c r="C27" s="112"/>
      <c r="D27" s="84">
        <v>6622263</v>
      </c>
      <c r="E27" s="84"/>
      <c r="F27" s="84">
        <v>6408595.0000000075</v>
      </c>
      <c r="G27" s="84"/>
      <c r="H27" s="84">
        <v>213667.99999999983</v>
      </c>
      <c r="I27" s="84"/>
      <c r="J27" s="84">
        <v>6510953.0000000112</v>
      </c>
      <c r="K27" s="84"/>
      <c r="L27" s="84">
        <v>6306466</v>
      </c>
      <c r="M27" s="84"/>
      <c r="N27" s="84">
        <v>204486.99999999991</v>
      </c>
      <c r="O27" s="14"/>
      <c r="P27" s="14"/>
      <c r="Q27" s="14"/>
      <c r="R27" s="14"/>
      <c r="S27" s="14"/>
      <c r="T27" s="14"/>
    </row>
    <row r="28" spans="2:20" s="110" customFormat="1" ht="3" customHeight="1" x14ac:dyDescent="0.4">
      <c r="B28" s="112"/>
      <c r="C28" s="112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113"/>
      <c r="P28" s="113"/>
      <c r="Q28" s="113"/>
      <c r="R28" s="113"/>
      <c r="S28" s="113"/>
      <c r="T28" s="113"/>
    </row>
    <row r="29" spans="2:20" ht="21.95" customHeight="1" x14ac:dyDescent="0.4">
      <c r="B29" s="62">
        <v>2010</v>
      </c>
      <c r="C29" s="112"/>
      <c r="D29" s="84">
        <v>8068249.0000000037</v>
      </c>
      <c r="E29" s="84"/>
      <c r="F29" s="84">
        <v>7770451.0000000019</v>
      </c>
      <c r="G29" s="84"/>
      <c r="H29" s="84">
        <v>297798.00000000029</v>
      </c>
      <c r="I29" s="84"/>
      <c r="J29" s="84">
        <v>7902530.9999999972</v>
      </c>
      <c r="K29" s="84"/>
      <c r="L29" s="84">
        <v>7633263.0000000047</v>
      </c>
      <c r="M29" s="84"/>
      <c r="N29" s="84">
        <v>269268.00000000029</v>
      </c>
      <c r="O29" s="14"/>
      <c r="P29" s="14"/>
      <c r="Q29" s="14"/>
      <c r="R29" s="14"/>
      <c r="S29" s="14"/>
      <c r="T29" s="14"/>
    </row>
    <row r="30" spans="2:20" s="110" customFormat="1" ht="3" customHeight="1" x14ac:dyDescent="0.4">
      <c r="B30" s="112"/>
      <c r="C30" s="112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113"/>
      <c r="P30" s="113"/>
      <c r="Q30" s="113"/>
      <c r="R30" s="113"/>
      <c r="S30" s="113"/>
      <c r="T30" s="113"/>
    </row>
    <row r="31" spans="2:20" ht="21.95" customHeight="1" x14ac:dyDescent="0.4">
      <c r="B31" s="62">
        <v>2011</v>
      </c>
      <c r="C31" s="112"/>
      <c r="D31" s="84">
        <v>8751144</v>
      </c>
      <c r="E31" s="84"/>
      <c r="F31" s="84">
        <v>8533030</v>
      </c>
      <c r="G31" s="84"/>
      <c r="H31" s="84">
        <v>218114</v>
      </c>
      <c r="I31" s="84"/>
      <c r="J31" s="84">
        <v>8681360</v>
      </c>
      <c r="K31" s="84"/>
      <c r="L31" s="84">
        <v>8476707</v>
      </c>
      <c r="M31" s="84"/>
      <c r="N31" s="84">
        <v>204653</v>
      </c>
      <c r="O31" s="14"/>
      <c r="P31" s="14"/>
      <c r="Q31" s="14"/>
      <c r="R31" s="14"/>
      <c r="S31" s="14"/>
      <c r="T31" s="14"/>
    </row>
    <row r="32" spans="2:20" s="110" customFormat="1" ht="3" customHeight="1" x14ac:dyDescent="0.4">
      <c r="B32" s="112"/>
      <c r="C32" s="112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113"/>
      <c r="P32" s="113"/>
      <c r="Q32" s="113"/>
      <c r="R32" s="113"/>
      <c r="S32" s="113"/>
      <c r="T32" s="113"/>
    </row>
    <row r="33" spans="2:20" ht="21.95" customHeight="1" x14ac:dyDescent="0.4">
      <c r="B33" s="62">
        <v>2012</v>
      </c>
      <c r="C33" s="112"/>
      <c r="D33" s="84">
        <v>9251615</v>
      </c>
      <c r="E33" s="84"/>
      <c r="F33" s="84">
        <v>9085913</v>
      </c>
      <c r="G33" s="84"/>
      <c r="H33" s="84">
        <v>165702</v>
      </c>
      <c r="I33" s="84"/>
      <c r="J33" s="84">
        <v>9262686</v>
      </c>
      <c r="K33" s="84"/>
      <c r="L33" s="84">
        <v>9096241</v>
      </c>
      <c r="M33" s="84"/>
      <c r="N33" s="84">
        <v>166445</v>
      </c>
      <c r="O33" s="14"/>
      <c r="P33" s="14"/>
      <c r="Q33" s="14"/>
      <c r="R33" s="14"/>
      <c r="S33" s="14"/>
      <c r="T33" s="14"/>
    </row>
    <row r="34" spans="2:20" s="110" customFormat="1" ht="3" customHeight="1" x14ac:dyDescent="0.4">
      <c r="B34" s="112"/>
      <c r="C34" s="112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113"/>
      <c r="P34" s="113"/>
      <c r="Q34" s="113"/>
      <c r="R34" s="113"/>
      <c r="S34" s="113"/>
      <c r="T34" s="113"/>
    </row>
    <row r="35" spans="2:20" ht="21.95" customHeight="1" x14ac:dyDescent="0.4">
      <c r="B35" s="62">
        <v>2013</v>
      </c>
      <c r="C35" s="112"/>
      <c r="D35" s="84">
        <v>9729369</v>
      </c>
      <c r="E35" s="84"/>
      <c r="F35" s="84">
        <v>9482122</v>
      </c>
      <c r="G35" s="84"/>
      <c r="H35" s="84">
        <v>247247</v>
      </c>
      <c r="I35" s="84"/>
      <c r="J35" s="84">
        <v>9706813</v>
      </c>
      <c r="K35" s="84"/>
      <c r="L35" s="84">
        <v>9448667</v>
      </c>
      <c r="M35" s="84"/>
      <c r="N35" s="84">
        <v>258146</v>
      </c>
      <c r="O35" s="14"/>
      <c r="P35" s="14"/>
      <c r="Q35" s="14"/>
      <c r="R35" s="14"/>
      <c r="S35" s="14"/>
      <c r="T35" s="14"/>
    </row>
    <row r="36" spans="2:20" s="110" customFormat="1" ht="3" customHeight="1" x14ac:dyDescent="0.4">
      <c r="B36" s="112"/>
      <c r="C36" s="112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113"/>
      <c r="P36" s="113"/>
      <c r="Q36" s="113"/>
      <c r="R36" s="113"/>
      <c r="S36" s="113"/>
      <c r="T36" s="113"/>
    </row>
    <row r="37" spans="2:20" ht="21.95" customHeight="1" x14ac:dyDescent="0.4">
      <c r="B37" s="62">
        <v>2014</v>
      </c>
      <c r="C37" s="112"/>
      <c r="D37" s="84">
        <v>10462120</v>
      </c>
      <c r="E37" s="84"/>
      <c r="F37" s="84">
        <v>10189333</v>
      </c>
      <c r="G37" s="84"/>
      <c r="H37" s="84">
        <v>272787</v>
      </c>
      <c r="I37" s="84"/>
      <c r="J37" s="84">
        <v>10407056</v>
      </c>
      <c r="K37" s="84"/>
      <c r="L37" s="84">
        <v>10109138</v>
      </c>
      <c r="M37" s="84"/>
      <c r="N37" s="84">
        <v>297918</v>
      </c>
      <c r="O37" s="14"/>
      <c r="P37" s="14"/>
      <c r="Q37" s="14"/>
      <c r="R37" s="14"/>
      <c r="S37" s="14"/>
      <c r="T37" s="14"/>
    </row>
    <row r="38" spans="2:20" s="110" customFormat="1" ht="3" customHeight="1" x14ac:dyDescent="0.4">
      <c r="B38" s="112"/>
      <c r="C38" s="112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113"/>
      <c r="P38" s="113"/>
      <c r="Q38" s="113"/>
      <c r="R38" s="113"/>
      <c r="S38" s="113"/>
      <c r="T38" s="113"/>
    </row>
    <row r="39" spans="2:20" ht="21.95" customHeight="1" x14ac:dyDescent="0.4">
      <c r="B39" s="62">
        <v>2015</v>
      </c>
      <c r="C39" s="112"/>
      <c r="D39" s="84">
        <v>10581312</v>
      </c>
      <c r="E39" s="84"/>
      <c r="F39" s="84">
        <v>10329877</v>
      </c>
      <c r="G39" s="84"/>
      <c r="H39" s="84">
        <v>251435</v>
      </c>
      <c r="I39" s="84"/>
      <c r="J39" s="84">
        <v>10571911</v>
      </c>
      <c r="K39" s="84"/>
      <c r="L39" s="84">
        <v>10284693</v>
      </c>
      <c r="M39" s="84"/>
      <c r="N39" s="84">
        <v>287218</v>
      </c>
      <c r="O39" s="14"/>
      <c r="P39" s="14"/>
      <c r="Q39" s="14"/>
      <c r="R39" s="14"/>
      <c r="S39" s="14"/>
      <c r="T39" s="14"/>
    </row>
    <row r="40" spans="2:20" s="110" customFormat="1" ht="3" customHeight="1" x14ac:dyDescent="0.4">
      <c r="B40" s="112"/>
      <c r="C40" s="112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113"/>
      <c r="P40" s="113"/>
      <c r="Q40" s="113"/>
      <c r="R40" s="113"/>
      <c r="S40" s="113"/>
      <c r="T40" s="113"/>
    </row>
    <row r="41" spans="2:20" ht="21.95" customHeight="1" x14ac:dyDescent="0.4">
      <c r="B41" s="62">
        <v>2016</v>
      </c>
      <c r="C41" s="112"/>
      <c r="D41" s="84">
        <v>10429622</v>
      </c>
      <c r="E41" s="84"/>
      <c r="F41" s="84">
        <v>10082118</v>
      </c>
      <c r="G41" s="84"/>
      <c r="H41" s="84">
        <v>347504</v>
      </c>
      <c r="I41" s="84"/>
      <c r="J41" s="84">
        <v>10204352</v>
      </c>
      <c r="K41" s="84"/>
      <c r="L41" s="84">
        <v>9872684</v>
      </c>
      <c r="M41" s="84"/>
      <c r="N41" s="84">
        <v>331668</v>
      </c>
      <c r="O41" s="14"/>
      <c r="P41" s="14"/>
      <c r="Q41" s="14"/>
      <c r="R41" s="14"/>
      <c r="S41" s="14"/>
      <c r="T41" s="14"/>
    </row>
    <row r="42" spans="2:20" s="110" customFormat="1" ht="3" customHeight="1" x14ac:dyDescent="0.4">
      <c r="B42" s="112"/>
      <c r="C42" s="112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113"/>
      <c r="P42" s="113"/>
      <c r="Q42" s="113"/>
      <c r="R42" s="113"/>
      <c r="S42" s="113"/>
      <c r="T42" s="113"/>
    </row>
    <row r="43" spans="2:20" ht="21.95" customHeight="1" x14ac:dyDescent="0.4">
      <c r="B43" s="62">
        <v>2017</v>
      </c>
      <c r="C43" s="112"/>
      <c r="D43" s="84">
        <v>10945975</v>
      </c>
      <c r="E43" s="84"/>
      <c r="F43" s="84">
        <v>10588180</v>
      </c>
      <c r="G43" s="84"/>
      <c r="H43" s="84">
        <v>357795</v>
      </c>
      <c r="I43" s="84"/>
      <c r="J43" s="84">
        <v>10693497</v>
      </c>
      <c r="K43" s="84"/>
      <c r="L43" s="84">
        <v>10308556</v>
      </c>
      <c r="M43" s="84"/>
      <c r="N43" s="84">
        <v>384941</v>
      </c>
      <c r="O43" s="14"/>
      <c r="P43" s="14"/>
      <c r="Q43" s="14"/>
      <c r="R43" s="14"/>
      <c r="S43" s="14"/>
      <c r="T43" s="14"/>
    </row>
    <row r="44" spans="2:20" s="110" customFormat="1" ht="3" customHeight="1" x14ac:dyDescent="0.4">
      <c r="B44" s="112"/>
      <c r="C44" s="112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113"/>
      <c r="P44" s="113"/>
      <c r="Q44" s="113"/>
      <c r="R44" s="113"/>
      <c r="S44" s="113"/>
      <c r="T44" s="113"/>
    </row>
    <row r="45" spans="2:20" ht="21.95" customHeight="1" x14ac:dyDescent="0.4">
      <c r="B45" s="62">
        <v>2018</v>
      </c>
      <c r="C45" s="112"/>
      <c r="D45" s="84">
        <v>12076974</v>
      </c>
      <c r="E45" s="84"/>
      <c r="F45" s="84">
        <v>11741538</v>
      </c>
      <c r="G45" s="84"/>
      <c r="H45" s="84">
        <v>335436</v>
      </c>
      <c r="I45" s="84"/>
      <c r="J45" s="84">
        <v>11776837</v>
      </c>
      <c r="K45" s="84"/>
      <c r="L45" s="84">
        <v>11433637</v>
      </c>
      <c r="M45" s="84"/>
      <c r="N45" s="84">
        <v>343200</v>
      </c>
      <c r="O45" s="14"/>
      <c r="P45" s="14"/>
      <c r="Q45" s="14"/>
      <c r="R45" s="14"/>
      <c r="S45" s="14"/>
      <c r="T45" s="14"/>
    </row>
    <row r="46" spans="2:20" s="110" customFormat="1" ht="3" customHeight="1" x14ac:dyDescent="0.4">
      <c r="B46" s="112"/>
      <c r="C46" s="112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113"/>
      <c r="P46" s="113"/>
      <c r="Q46" s="113"/>
      <c r="R46" s="113"/>
      <c r="S46" s="113"/>
      <c r="T46" s="113"/>
    </row>
    <row r="47" spans="2:20" ht="21.95" customHeight="1" x14ac:dyDescent="0.4">
      <c r="B47" s="62">
        <v>2019</v>
      </c>
      <c r="C47" s="112"/>
      <c r="D47" s="84">
        <v>12100342</v>
      </c>
      <c r="E47" s="84"/>
      <c r="F47" s="84">
        <v>11937070</v>
      </c>
      <c r="G47" s="84"/>
      <c r="H47" s="84">
        <v>163272</v>
      </c>
      <c r="I47" s="84"/>
      <c r="J47" s="84">
        <v>11834647</v>
      </c>
      <c r="K47" s="84"/>
      <c r="L47" s="84">
        <v>11697584</v>
      </c>
      <c r="M47" s="84"/>
      <c r="N47" s="84">
        <v>137063</v>
      </c>
      <c r="O47" s="14"/>
      <c r="P47" s="14"/>
      <c r="Q47" s="14"/>
      <c r="R47" s="14"/>
      <c r="S47" s="14"/>
      <c r="T47" s="14"/>
    </row>
    <row r="48" spans="2:20" s="110" customFormat="1" ht="3" customHeight="1" x14ac:dyDescent="0.4">
      <c r="B48" s="112"/>
      <c r="C48" s="112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113"/>
      <c r="P48" s="113"/>
      <c r="Q48" s="113"/>
      <c r="R48" s="113"/>
      <c r="S48" s="113"/>
      <c r="T48" s="113"/>
    </row>
    <row r="49" spans="2:20" ht="21.95" customHeight="1" x14ac:dyDescent="0.4">
      <c r="B49" s="62">
        <v>2020</v>
      </c>
      <c r="C49" s="112"/>
      <c r="D49" s="84">
        <v>3269078</v>
      </c>
      <c r="E49" s="84"/>
      <c r="F49" s="84">
        <v>3112380</v>
      </c>
      <c r="G49" s="84"/>
      <c r="H49" s="84">
        <v>156698</v>
      </c>
      <c r="I49" s="84"/>
      <c r="J49" s="84">
        <v>3502237</v>
      </c>
      <c r="K49" s="84"/>
      <c r="L49" s="84">
        <v>3353563</v>
      </c>
      <c r="M49" s="84"/>
      <c r="N49" s="84">
        <v>148674</v>
      </c>
      <c r="O49" s="14"/>
      <c r="P49" s="14"/>
      <c r="Q49" s="14"/>
      <c r="R49" s="14"/>
      <c r="S49" s="14"/>
      <c r="T49" s="14"/>
    </row>
    <row r="50" spans="2:20" s="4" customFormat="1" ht="3.95" customHeight="1" x14ac:dyDescent="0.4">
      <c r="B50" s="172"/>
      <c r="C50" s="172"/>
      <c r="D50" s="172"/>
      <c r="E50" s="172"/>
      <c r="F50" s="172"/>
      <c r="G50" s="172"/>
      <c r="H50" s="172"/>
      <c r="I50" s="172"/>
      <c r="J50" s="172"/>
      <c r="K50" s="172"/>
      <c r="L50" s="172"/>
      <c r="M50" s="172"/>
      <c r="N50" s="172"/>
      <c r="O50" s="7"/>
      <c r="P50" s="7"/>
      <c r="Q50" s="7"/>
      <c r="R50" s="7"/>
      <c r="S50" s="7"/>
      <c r="T50" s="7"/>
    </row>
    <row r="51" spans="2:20" s="4" customFormat="1" ht="3.95" customHeight="1" x14ac:dyDescent="0.4">
      <c r="B51" s="5"/>
      <c r="C51" s="11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7"/>
      <c r="P51" s="7"/>
      <c r="Q51" s="7"/>
      <c r="R51" s="7"/>
      <c r="S51" s="7"/>
      <c r="T51" s="7"/>
    </row>
    <row r="52" spans="2:20" s="8" customFormat="1" ht="15.95" customHeight="1" x14ac:dyDescent="0.25">
      <c r="B52" s="17" t="s">
        <v>10</v>
      </c>
      <c r="C52" s="117"/>
      <c r="D52" s="19"/>
      <c r="E52" s="119"/>
      <c r="F52" s="19"/>
      <c r="G52" s="119"/>
      <c r="H52" s="19"/>
      <c r="I52" s="119"/>
      <c r="J52" s="19"/>
      <c r="K52" s="119"/>
      <c r="L52" s="19"/>
      <c r="M52" s="119"/>
      <c r="N52" s="19"/>
    </row>
    <row r="53" spans="2:20" s="8" customFormat="1" ht="15.95" customHeight="1" x14ac:dyDescent="0.25">
      <c r="B53" s="17" t="s">
        <v>11</v>
      </c>
      <c r="C53" s="117"/>
      <c r="D53" s="19"/>
      <c r="E53" s="119"/>
      <c r="F53" s="19"/>
      <c r="G53" s="119"/>
      <c r="H53" s="19"/>
      <c r="I53" s="119"/>
      <c r="J53" s="19"/>
      <c r="K53" s="119"/>
      <c r="L53" s="19"/>
      <c r="M53" s="119"/>
      <c r="N53" s="19"/>
    </row>
    <row r="54" spans="2:20" s="18" customFormat="1" ht="15.95" customHeight="1" x14ac:dyDescent="0.3">
      <c r="B54" s="20" t="s">
        <v>12</v>
      </c>
      <c r="C54" s="118"/>
      <c r="D54" s="20"/>
      <c r="E54" s="118"/>
      <c r="F54" s="20"/>
      <c r="G54" s="118"/>
      <c r="H54" s="20"/>
      <c r="I54" s="118"/>
      <c r="J54" s="20"/>
      <c r="K54" s="118"/>
      <c r="L54" s="20"/>
      <c r="M54" s="118"/>
      <c r="N54" s="20"/>
    </row>
  </sheetData>
  <mergeCells count="9">
    <mergeCell ref="B4:N4"/>
    <mergeCell ref="B50:N50"/>
    <mergeCell ref="B5:B9"/>
    <mergeCell ref="D5:H5"/>
    <mergeCell ref="J5:N5"/>
    <mergeCell ref="D7:D9"/>
    <mergeCell ref="F7:H7"/>
    <mergeCell ref="J7:J9"/>
    <mergeCell ref="L7:N7"/>
  </mergeCells>
  <pageMargins left="0.78740157480314965" right="0.78740157480314965" top="0.78740157480314965" bottom="0.59055118110236227" header="0.51181102362204722" footer="0.51181102362204722"/>
  <pageSetup paperSize="9" scale="51" orientation="portrait" verticalDpi="597" r:id="rId1"/>
  <headerFooter alignWithMargins="0">
    <oddHeader>&amp;C&amp;"Arial,Negrito"&amp;14Turismo receptivo</oddHeader>
  </headerFooter>
  <rowBreaks count="4" manualBreakCount="4">
    <brk id="109" max="16383" man="1"/>
    <brk id="149" max="16383" man="1"/>
    <brk id="150" max="16383" man="1"/>
    <brk id="16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951AA-8403-4B3E-AB4B-70A1AA015ECA}">
  <sheetPr>
    <tabColor rgb="FF92D050"/>
  </sheetPr>
  <dimension ref="B1:N101"/>
  <sheetViews>
    <sheetView showGridLines="0" showZeros="0" zoomScaleNormal="100" zoomScaleSheetLayoutView="85" workbookViewId="0"/>
  </sheetViews>
  <sheetFormatPr defaultColWidth="11.42578125" defaultRowHeight="21.95" customHeight="1" x14ac:dyDescent="0.3"/>
  <cols>
    <col min="1" max="1" width="2.7109375" style="21" customWidth="1"/>
    <col min="2" max="2" width="25.7109375" style="21" customWidth="1"/>
    <col min="3" max="3" width="0.5703125" style="127" customWidth="1"/>
    <col min="4" max="4" width="22.7109375" style="21" customWidth="1"/>
    <col min="5" max="5" width="0.5703125" style="127" customWidth="1"/>
    <col min="6" max="6" width="22.7109375" style="21" customWidth="1"/>
    <col min="7" max="7" width="0.5703125" style="127" customWidth="1"/>
    <col min="8" max="8" width="22.7109375" style="21" customWidth="1"/>
    <col min="9" max="9" width="0.5703125" style="127" customWidth="1"/>
    <col min="10" max="10" width="22.7109375" style="21" customWidth="1"/>
    <col min="11" max="11" width="0.5703125" style="127" customWidth="1"/>
    <col min="12" max="12" width="22.7109375" style="21" customWidth="1"/>
    <col min="13" max="13" width="0.5703125" style="127" customWidth="1"/>
    <col min="14" max="14" width="22.7109375" style="21" customWidth="1"/>
    <col min="15" max="15" width="2.7109375" style="21" customWidth="1"/>
    <col min="16" max="252" width="11.42578125" style="21"/>
    <col min="253" max="259" width="23.7109375" style="21" customWidth="1"/>
    <col min="260" max="260" width="11.42578125" style="21" customWidth="1"/>
    <col min="261" max="508" width="11.42578125" style="21"/>
    <col min="509" max="515" width="23.7109375" style="21" customWidth="1"/>
    <col min="516" max="516" width="11.42578125" style="21" customWidth="1"/>
    <col min="517" max="764" width="11.42578125" style="21"/>
    <col min="765" max="771" width="23.7109375" style="21" customWidth="1"/>
    <col min="772" max="772" width="11.42578125" style="21" customWidth="1"/>
    <col min="773" max="1020" width="11.42578125" style="21"/>
    <col min="1021" max="1027" width="23.7109375" style="21" customWidth="1"/>
    <col min="1028" max="1028" width="11.42578125" style="21" customWidth="1"/>
    <col min="1029" max="1276" width="11.42578125" style="21"/>
    <col min="1277" max="1283" width="23.7109375" style="21" customWidth="1"/>
    <col min="1284" max="1284" width="11.42578125" style="21" customWidth="1"/>
    <col min="1285" max="1532" width="11.42578125" style="21"/>
    <col min="1533" max="1539" width="23.7109375" style="21" customWidth="1"/>
    <col min="1540" max="1540" width="11.42578125" style="21" customWidth="1"/>
    <col min="1541" max="1788" width="11.42578125" style="21"/>
    <col min="1789" max="1795" width="23.7109375" style="21" customWidth="1"/>
    <col min="1796" max="1796" width="11.42578125" style="21" customWidth="1"/>
    <col min="1797" max="2044" width="11.42578125" style="21"/>
    <col min="2045" max="2051" width="23.7109375" style="21" customWidth="1"/>
    <col min="2052" max="2052" width="11.42578125" style="21" customWidth="1"/>
    <col min="2053" max="2300" width="11.42578125" style="21"/>
    <col min="2301" max="2307" width="23.7109375" style="21" customWidth="1"/>
    <col min="2308" max="2308" width="11.42578125" style="21" customWidth="1"/>
    <col min="2309" max="2556" width="11.42578125" style="21"/>
    <col min="2557" max="2563" width="23.7109375" style="21" customWidth="1"/>
    <col min="2564" max="2564" width="11.42578125" style="21" customWidth="1"/>
    <col min="2565" max="2812" width="11.42578125" style="21"/>
    <col min="2813" max="2819" width="23.7109375" style="21" customWidth="1"/>
    <col min="2820" max="2820" width="11.42578125" style="21" customWidth="1"/>
    <col min="2821" max="3068" width="11.42578125" style="21"/>
    <col min="3069" max="3075" width="23.7109375" style="21" customWidth="1"/>
    <col min="3076" max="3076" width="11.42578125" style="21" customWidth="1"/>
    <col min="3077" max="3324" width="11.42578125" style="21"/>
    <col min="3325" max="3331" width="23.7109375" style="21" customWidth="1"/>
    <col min="3332" max="3332" width="11.42578125" style="21" customWidth="1"/>
    <col min="3333" max="3580" width="11.42578125" style="21"/>
    <col min="3581" max="3587" width="23.7109375" style="21" customWidth="1"/>
    <col min="3588" max="3588" width="11.42578125" style="21" customWidth="1"/>
    <col min="3589" max="3836" width="11.42578125" style="21"/>
    <col min="3837" max="3843" width="23.7109375" style="21" customWidth="1"/>
    <col min="3844" max="3844" width="11.42578125" style="21" customWidth="1"/>
    <col min="3845" max="4092" width="11.42578125" style="21"/>
    <col min="4093" max="4099" width="23.7109375" style="21" customWidth="1"/>
    <col min="4100" max="4100" width="11.42578125" style="21" customWidth="1"/>
    <col min="4101" max="4348" width="11.42578125" style="21"/>
    <col min="4349" max="4355" width="23.7109375" style="21" customWidth="1"/>
    <col min="4356" max="4356" width="11.42578125" style="21" customWidth="1"/>
    <col min="4357" max="4604" width="11.42578125" style="21"/>
    <col min="4605" max="4611" width="23.7109375" style="21" customWidth="1"/>
    <col min="4612" max="4612" width="11.42578125" style="21" customWidth="1"/>
    <col min="4613" max="4860" width="11.42578125" style="21"/>
    <col min="4861" max="4867" width="23.7109375" style="21" customWidth="1"/>
    <col min="4868" max="4868" width="11.42578125" style="21" customWidth="1"/>
    <col min="4869" max="5116" width="11.42578125" style="21"/>
    <col min="5117" max="5123" width="23.7109375" style="21" customWidth="1"/>
    <col min="5124" max="5124" width="11.42578125" style="21" customWidth="1"/>
    <col min="5125" max="5372" width="11.42578125" style="21"/>
    <col min="5373" max="5379" width="23.7109375" style="21" customWidth="1"/>
    <col min="5380" max="5380" width="11.42578125" style="21" customWidth="1"/>
    <col min="5381" max="5628" width="11.42578125" style="21"/>
    <col min="5629" max="5635" width="23.7109375" style="21" customWidth="1"/>
    <col min="5636" max="5636" width="11.42578125" style="21" customWidth="1"/>
    <col min="5637" max="5884" width="11.42578125" style="21"/>
    <col min="5885" max="5891" width="23.7109375" style="21" customWidth="1"/>
    <col min="5892" max="5892" width="11.42578125" style="21" customWidth="1"/>
    <col min="5893" max="6140" width="11.42578125" style="21"/>
    <col min="6141" max="6147" width="23.7109375" style="21" customWidth="1"/>
    <col min="6148" max="6148" width="11.42578125" style="21" customWidth="1"/>
    <col min="6149" max="6396" width="11.42578125" style="21"/>
    <col min="6397" max="6403" width="23.7109375" style="21" customWidth="1"/>
    <col min="6404" max="6404" width="11.42578125" style="21" customWidth="1"/>
    <col min="6405" max="6652" width="11.42578125" style="21"/>
    <col min="6653" max="6659" width="23.7109375" style="21" customWidth="1"/>
    <col min="6660" max="6660" width="11.42578125" style="21" customWidth="1"/>
    <col min="6661" max="6908" width="11.42578125" style="21"/>
    <col min="6909" max="6915" width="23.7109375" style="21" customWidth="1"/>
    <col min="6916" max="6916" width="11.42578125" style="21" customWidth="1"/>
    <col min="6917" max="7164" width="11.42578125" style="21"/>
    <col min="7165" max="7171" width="23.7109375" style="21" customWidth="1"/>
    <col min="7172" max="7172" width="11.42578125" style="21" customWidth="1"/>
    <col min="7173" max="7420" width="11.42578125" style="21"/>
    <col min="7421" max="7427" width="23.7109375" style="21" customWidth="1"/>
    <col min="7428" max="7428" width="11.42578125" style="21" customWidth="1"/>
    <col min="7429" max="7676" width="11.42578125" style="21"/>
    <col min="7677" max="7683" width="23.7109375" style="21" customWidth="1"/>
    <col min="7684" max="7684" width="11.42578125" style="21" customWidth="1"/>
    <col min="7685" max="7932" width="11.42578125" style="21"/>
    <col min="7933" max="7939" width="23.7109375" style="21" customWidth="1"/>
    <col min="7940" max="7940" width="11.42578125" style="21" customWidth="1"/>
    <col min="7941" max="8188" width="11.42578125" style="21"/>
    <col min="8189" max="8195" width="23.7109375" style="21" customWidth="1"/>
    <col min="8196" max="8196" width="11.42578125" style="21" customWidth="1"/>
    <col min="8197" max="8444" width="11.42578125" style="21"/>
    <col min="8445" max="8451" width="23.7109375" style="21" customWidth="1"/>
    <col min="8452" max="8452" width="11.42578125" style="21" customWidth="1"/>
    <col min="8453" max="8700" width="11.42578125" style="21"/>
    <col min="8701" max="8707" width="23.7109375" style="21" customWidth="1"/>
    <col min="8708" max="8708" width="11.42578125" style="21" customWidth="1"/>
    <col min="8709" max="8956" width="11.42578125" style="21"/>
    <col min="8957" max="8963" width="23.7109375" style="21" customWidth="1"/>
    <col min="8964" max="8964" width="11.42578125" style="21" customWidth="1"/>
    <col min="8965" max="9212" width="11.42578125" style="21"/>
    <col min="9213" max="9219" width="23.7109375" style="21" customWidth="1"/>
    <col min="9220" max="9220" width="11.42578125" style="21" customWidth="1"/>
    <col min="9221" max="9468" width="11.42578125" style="21"/>
    <col min="9469" max="9475" width="23.7109375" style="21" customWidth="1"/>
    <col min="9476" max="9476" width="11.42578125" style="21" customWidth="1"/>
    <col min="9477" max="9724" width="11.42578125" style="21"/>
    <col min="9725" max="9731" width="23.7109375" style="21" customWidth="1"/>
    <col min="9732" max="9732" width="11.42578125" style="21" customWidth="1"/>
    <col min="9733" max="9980" width="11.42578125" style="21"/>
    <col min="9981" max="9987" width="23.7109375" style="21" customWidth="1"/>
    <col min="9988" max="9988" width="11.42578125" style="21" customWidth="1"/>
    <col min="9989" max="10236" width="11.42578125" style="21"/>
    <col min="10237" max="10243" width="23.7109375" style="21" customWidth="1"/>
    <col min="10244" max="10244" width="11.42578125" style="21" customWidth="1"/>
    <col min="10245" max="10492" width="11.42578125" style="21"/>
    <col min="10493" max="10499" width="23.7109375" style="21" customWidth="1"/>
    <col min="10500" max="10500" width="11.42578125" style="21" customWidth="1"/>
    <col min="10501" max="10748" width="11.42578125" style="21"/>
    <col min="10749" max="10755" width="23.7109375" style="21" customWidth="1"/>
    <col min="10756" max="10756" width="11.42578125" style="21" customWidth="1"/>
    <col min="10757" max="11004" width="11.42578125" style="21"/>
    <col min="11005" max="11011" width="23.7109375" style="21" customWidth="1"/>
    <col min="11012" max="11012" width="11.42578125" style="21" customWidth="1"/>
    <col min="11013" max="11260" width="11.42578125" style="21"/>
    <col min="11261" max="11267" width="23.7109375" style="21" customWidth="1"/>
    <col min="11268" max="11268" width="11.42578125" style="21" customWidth="1"/>
    <col min="11269" max="11516" width="11.42578125" style="21"/>
    <col min="11517" max="11523" width="23.7109375" style="21" customWidth="1"/>
    <col min="11524" max="11524" width="11.42578125" style="21" customWidth="1"/>
    <col min="11525" max="11772" width="11.42578125" style="21"/>
    <col min="11773" max="11779" width="23.7109375" style="21" customWidth="1"/>
    <col min="11780" max="11780" width="11.42578125" style="21" customWidth="1"/>
    <col min="11781" max="12028" width="11.42578125" style="21"/>
    <col min="12029" max="12035" width="23.7109375" style="21" customWidth="1"/>
    <col min="12036" max="12036" width="11.42578125" style="21" customWidth="1"/>
    <col min="12037" max="12284" width="11.42578125" style="21"/>
    <col min="12285" max="12291" width="23.7109375" style="21" customWidth="1"/>
    <col min="12292" max="12292" width="11.42578125" style="21" customWidth="1"/>
    <col min="12293" max="12540" width="11.42578125" style="21"/>
    <col min="12541" max="12547" width="23.7109375" style="21" customWidth="1"/>
    <col min="12548" max="12548" width="11.42578125" style="21" customWidth="1"/>
    <col min="12549" max="12796" width="11.42578125" style="21"/>
    <col min="12797" max="12803" width="23.7109375" style="21" customWidth="1"/>
    <col min="12804" max="12804" width="11.42578125" style="21" customWidth="1"/>
    <col min="12805" max="13052" width="11.42578125" style="21"/>
    <col min="13053" max="13059" width="23.7109375" style="21" customWidth="1"/>
    <col min="13060" max="13060" width="11.42578125" style="21" customWidth="1"/>
    <col min="13061" max="13308" width="11.42578125" style="21"/>
    <col min="13309" max="13315" width="23.7109375" style="21" customWidth="1"/>
    <col min="13316" max="13316" width="11.42578125" style="21" customWidth="1"/>
    <col min="13317" max="13564" width="11.42578125" style="21"/>
    <col min="13565" max="13571" width="23.7109375" style="21" customWidth="1"/>
    <col min="13572" max="13572" width="11.42578125" style="21" customWidth="1"/>
    <col min="13573" max="13820" width="11.42578125" style="21"/>
    <col min="13821" max="13827" width="23.7109375" style="21" customWidth="1"/>
    <col min="13828" max="13828" width="11.42578125" style="21" customWidth="1"/>
    <col min="13829" max="14076" width="11.42578125" style="21"/>
    <col min="14077" max="14083" width="23.7109375" style="21" customWidth="1"/>
    <col min="14084" max="14084" width="11.42578125" style="21" customWidth="1"/>
    <col min="14085" max="14332" width="11.42578125" style="21"/>
    <col min="14333" max="14339" width="23.7109375" style="21" customWidth="1"/>
    <col min="14340" max="14340" width="11.42578125" style="21" customWidth="1"/>
    <col min="14341" max="14588" width="11.42578125" style="21"/>
    <col min="14589" max="14595" width="23.7109375" style="21" customWidth="1"/>
    <col min="14596" max="14596" width="11.42578125" style="21" customWidth="1"/>
    <col min="14597" max="14844" width="11.42578125" style="21"/>
    <col min="14845" max="14851" width="23.7109375" style="21" customWidth="1"/>
    <col min="14852" max="14852" width="11.42578125" style="21" customWidth="1"/>
    <col min="14853" max="15100" width="11.42578125" style="21"/>
    <col min="15101" max="15107" width="23.7109375" style="21" customWidth="1"/>
    <col min="15108" max="15108" width="11.42578125" style="21" customWidth="1"/>
    <col min="15109" max="15356" width="11.42578125" style="21"/>
    <col min="15357" max="15363" width="23.7109375" style="21" customWidth="1"/>
    <col min="15364" max="15364" width="11.42578125" style="21" customWidth="1"/>
    <col min="15365" max="15612" width="11.42578125" style="21"/>
    <col min="15613" max="15619" width="23.7109375" style="21" customWidth="1"/>
    <col min="15620" max="15620" width="11.42578125" style="21" customWidth="1"/>
    <col min="15621" max="15868" width="11.42578125" style="21"/>
    <col min="15869" max="15875" width="23.7109375" style="21" customWidth="1"/>
    <col min="15876" max="15876" width="11.42578125" style="21" customWidth="1"/>
    <col min="15877" max="16124" width="11.42578125" style="21"/>
    <col min="16125" max="16131" width="23.7109375" style="21" customWidth="1"/>
    <col min="16132" max="16132" width="11.42578125" style="21" customWidth="1"/>
    <col min="16133" max="16384" width="11.42578125" style="21"/>
  </cols>
  <sheetData>
    <row r="1" spans="2:14" ht="21.95" customHeight="1" x14ac:dyDescent="0.3">
      <c r="B1" s="12" t="s">
        <v>2</v>
      </c>
      <c r="C1" s="114"/>
      <c r="D1" s="12"/>
      <c r="E1" s="114"/>
    </row>
    <row r="2" spans="2:14" s="22" customFormat="1" ht="21.95" customHeight="1" x14ac:dyDescent="0.25">
      <c r="B2" s="2" t="str">
        <f>"6.2 - Embarques e desembarques internacionais de passageiros em aeroportos, por tipos de voos, segundo Grandes Regiões e Unidades da Federação - "&amp;'MOV.INTERNACIONAL 6.1'!B47</f>
        <v>6.2 - Embarques e desembarques internacionais de passageiros em aeroportos, por tipos de voos, segundo Grandes Regiões e Unidades da Federação - 2019</v>
      </c>
      <c r="C2" s="115"/>
      <c r="D2" s="2"/>
      <c r="E2" s="115"/>
      <c r="F2" s="2"/>
      <c r="G2" s="115"/>
      <c r="H2" s="2"/>
      <c r="I2" s="115"/>
      <c r="J2" s="2"/>
      <c r="K2" s="115"/>
      <c r="L2" s="2"/>
      <c r="M2" s="115"/>
      <c r="N2" s="2"/>
    </row>
    <row r="3" spans="2:14" s="22" customFormat="1" ht="3.95" customHeight="1" x14ac:dyDescent="0.25">
      <c r="B3" s="55"/>
      <c r="C3" s="122"/>
      <c r="D3" s="55"/>
      <c r="E3" s="122"/>
      <c r="F3" s="55"/>
      <c r="G3" s="122"/>
      <c r="H3" s="55"/>
      <c r="I3" s="122"/>
      <c r="J3" s="55"/>
      <c r="K3" s="122"/>
      <c r="L3" s="55"/>
      <c r="M3" s="122"/>
      <c r="N3" s="55"/>
    </row>
    <row r="4" spans="2:14" s="22" customFormat="1" ht="3.95" customHeight="1" x14ac:dyDescent="0.25"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</row>
    <row r="5" spans="2:14" s="22" customFormat="1" ht="21.95" customHeight="1" x14ac:dyDescent="0.25">
      <c r="B5" s="174" t="s">
        <v>13</v>
      </c>
      <c r="C5" s="123"/>
      <c r="D5" s="175" t="s">
        <v>4</v>
      </c>
      <c r="E5" s="175"/>
      <c r="F5" s="175"/>
      <c r="G5" s="175"/>
      <c r="H5" s="175"/>
      <c r="I5" s="128"/>
      <c r="J5" s="175" t="s">
        <v>5</v>
      </c>
      <c r="K5" s="175"/>
      <c r="L5" s="175"/>
      <c r="M5" s="175"/>
      <c r="N5" s="175"/>
    </row>
    <row r="6" spans="2:14" s="124" customFormat="1" ht="3" customHeight="1" x14ac:dyDescent="0.25">
      <c r="B6" s="174"/>
      <c r="C6" s="123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</row>
    <row r="7" spans="2:14" ht="21.95" customHeight="1" x14ac:dyDescent="0.3">
      <c r="B7" s="174"/>
      <c r="C7" s="123"/>
      <c r="D7" s="175" t="s">
        <v>6</v>
      </c>
      <c r="E7" s="128"/>
      <c r="F7" s="175" t="s">
        <v>7</v>
      </c>
      <c r="G7" s="175"/>
      <c r="H7" s="175"/>
      <c r="I7" s="128"/>
      <c r="J7" s="175" t="s">
        <v>6</v>
      </c>
      <c r="K7" s="128"/>
      <c r="L7" s="175" t="s">
        <v>7</v>
      </c>
      <c r="M7" s="175"/>
      <c r="N7" s="175"/>
    </row>
    <row r="8" spans="2:14" s="127" customFormat="1" ht="3" customHeight="1" x14ac:dyDescent="0.3">
      <c r="B8" s="174"/>
      <c r="C8" s="123"/>
      <c r="D8" s="175"/>
      <c r="E8" s="128"/>
      <c r="F8" s="128"/>
      <c r="G8" s="128"/>
      <c r="H8" s="128"/>
      <c r="I8" s="128"/>
      <c r="J8" s="175"/>
      <c r="K8" s="128"/>
      <c r="L8" s="128"/>
      <c r="M8" s="128"/>
      <c r="N8" s="128"/>
    </row>
    <row r="9" spans="2:14" ht="21.95" customHeight="1" x14ac:dyDescent="0.3">
      <c r="B9" s="174"/>
      <c r="C9" s="123"/>
      <c r="D9" s="175"/>
      <c r="E9" s="128"/>
      <c r="F9" s="16" t="s">
        <v>8</v>
      </c>
      <c r="G9" s="128"/>
      <c r="H9" s="16" t="s">
        <v>9</v>
      </c>
      <c r="I9" s="128"/>
      <c r="J9" s="175"/>
      <c r="K9" s="128"/>
      <c r="L9" s="16" t="s">
        <v>8</v>
      </c>
      <c r="M9" s="128"/>
      <c r="N9" s="16" t="s">
        <v>9</v>
      </c>
    </row>
    <row r="10" spans="2:14" s="127" customFormat="1" ht="3" customHeight="1" x14ac:dyDescent="0.3">
      <c r="B10" s="123"/>
      <c r="C10" s="123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</row>
    <row r="11" spans="2:14" ht="21.95" customHeight="1" x14ac:dyDescent="0.3">
      <c r="B11" s="53" t="s">
        <v>14</v>
      </c>
      <c r="C11" s="116"/>
      <c r="D11" s="81">
        <f t="shared" ref="D11:D13" si="0">F11+H11</f>
        <v>12100342</v>
      </c>
      <c r="E11" s="80"/>
      <c r="F11" s="81">
        <f>F13+F21+F31+F36+F40</f>
        <v>11937070</v>
      </c>
      <c r="G11" s="80"/>
      <c r="H11" s="81">
        <f>H13+H21+H31+H36+H40</f>
        <v>163272</v>
      </c>
      <c r="I11" s="80"/>
      <c r="J11" s="81">
        <f t="shared" ref="J11:J13" si="1">L11+N11</f>
        <v>11834647</v>
      </c>
      <c r="K11" s="80"/>
      <c r="L11" s="81">
        <f>L13+L21+L31+L36+L40</f>
        <v>11697584</v>
      </c>
      <c r="M11" s="80"/>
      <c r="N11" s="81">
        <f>N13+N21+N31+N36+N40</f>
        <v>137063</v>
      </c>
    </row>
    <row r="12" spans="2:14" s="127" customFormat="1" ht="3" customHeight="1" x14ac:dyDescent="0.3">
      <c r="B12" s="116"/>
      <c r="C12" s="116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</row>
    <row r="13" spans="2:14" ht="21.95" customHeight="1" x14ac:dyDescent="0.3">
      <c r="B13" s="54" t="s">
        <v>15</v>
      </c>
      <c r="C13" s="124"/>
      <c r="D13" s="79">
        <f t="shared" si="0"/>
        <v>149379</v>
      </c>
      <c r="E13" s="80"/>
      <c r="F13" s="79">
        <f>SUM(F14:F20)</f>
        <v>148335</v>
      </c>
      <c r="G13" s="80"/>
      <c r="H13" s="79">
        <f>SUM(H14:H20)</f>
        <v>1044</v>
      </c>
      <c r="I13" s="80"/>
      <c r="J13" s="79">
        <f t="shared" si="1"/>
        <v>144959</v>
      </c>
      <c r="K13" s="80"/>
      <c r="L13" s="79">
        <f>SUM(L14:L20)</f>
        <v>143710</v>
      </c>
      <c r="M13" s="80"/>
      <c r="N13" s="79">
        <f>SUM(N14:N20)</f>
        <v>1249</v>
      </c>
    </row>
    <row r="14" spans="2:14" ht="21.95" customHeight="1" x14ac:dyDescent="0.3">
      <c r="B14" s="22" t="s">
        <v>16</v>
      </c>
      <c r="C14" s="124"/>
      <c r="D14" s="80">
        <f>F14+H14</f>
        <v>0</v>
      </c>
      <c r="E14" s="80"/>
      <c r="F14" s="80">
        <v>0</v>
      </c>
      <c r="G14" s="80"/>
      <c r="H14" s="80">
        <v>0</v>
      </c>
      <c r="I14" s="80"/>
      <c r="J14" s="80">
        <f>L14+N14</f>
        <v>0</v>
      </c>
      <c r="K14" s="80"/>
      <c r="L14" s="80">
        <v>0</v>
      </c>
      <c r="M14" s="80"/>
      <c r="N14" s="80">
        <v>0</v>
      </c>
    </row>
    <row r="15" spans="2:14" ht="21.95" customHeight="1" x14ac:dyDescent="0.3">
      <c r="B15" s="22" t="s">
        <v>17</v>
      </c>
      <c r="C15" s="124"/>
      <c r="D15" s="80">
        <f t="shared" ref="D15:D44" si="2">F15+H15</f>
        <v>0</v>
      </c>
      <c r="E15" s="80"/>
      <c r="F15" s="80">
        <v>0</v>
      </c>
      <c r="G15" s="80"/>
      <c r="H15" s="80">
        <v>0</v>
      </c>
      <c r="I15" s="80"/>
      <c r="J15" s="80">
        <f t="shared" ref="J15:J44" si="3">L15+N15</f>
        <v>0</v>
      </c>
      <c r="K15" s="80"/>
      <c r="L15" s="80">
        <v>0</v>
      </c>
      <c r="M15" s="80"/>
      <c r="N15" s="80">
        <v>0</v>
      </c>
    </row>
    <row r="16" spans="2:14" ht="21.95" customHeight="1" x14ac:dyDescent="0.3">
      <c r="B16" s="22" t="s">
        <v>18</v>
      </c>
      <c r="C16" s="124"/>
      <c r="D16" s="80">
        <f t="shared" si="2"/>
        <v>65327</v>
      </c>
      <c r="E16" s="80"/>
      <c r="F16" s="80">
        <v>64283</v>
      </c>
      <c r="G16" s="80"/>
      <c r="H16" s="80">
        <v>1044</v>
      </c>
      <c r="I16" s="80"/>
      <c r="J16" s="80">
        <f t="shared" si="3"/>
        <v>63354</v>
      </c>
      <c r="K16" s="80"/>
      <c r="L16" s="80">
        <v>62343</v>
      </c>
      <c r="M16" s="80"/>
      <c r="N16" s="80">
        <v>1011</v>
      </c>
    </row>
    <row r="17" spans="2:14" ht="21.95" customHeight="1" x14ac:dyDescent="0.3">
      <c r="B17" s="22" t="s">
        <v>19</v>
      </c>
      <c r="C17" s="124"/>
      <c r="D17" s="80">
        <f t="shared" si="2"/>
        <v>84052</v>
      </c>
      <c r="E17" s="80"/>
      <c r="F17" s="80">
        <v>84052</v>
      </c>
      <c r="G17" s="80"/>
      <c r="H17" s="80">
        <v>0</v>
      </c>
      <c r="I17" s="80"/>
      <c r="J17" s="80">
        <f t="shared" si="3"/>
        <v>81602</v>
      </c>
      <c r="K17" s="80"/>
      <c r="L17" s="80">
        <v>81367</v>
      </c>
      <c r="M17" s="80"/>
      <c r="N17" s="80">
        <v>235</v>
      </c>
    </row>
    <row r="18" spans="2:14" ht="21.95" customHeight="1" x14ac:dyDescent="0.3">
      <c r="B18" s="22" t="s">
        <v>20</v>
      </c>
      <c r="C18" s="124"/>
      <c r="D18" s="80">
        <f t="shared" si="2"/>
        <v>0</v>
      </c>
      <c r="E18" s="80"/>
      <c r="F18" s="80">
        <v>0</v>
      </c>
      <c r="G18" s="80"/>
      <c r="H18" s="80">
        <v>0</v>
      </c>
      <c r="I18" s="80"/>
      <c r="J18" s="80">
        <f t="shared" si="3"/>
        <v>0</v>
      </c>
      <c r="K18" s="80"/>
      <c r="L18" s="80">
        <v>0</v>
      </c>
      <c r="M18" s="80"/>
      <c r="N18" s="80">
        <v>0</v>
      </c>
    </row>
    <row r="19" spans="2:14" ht="21.95" customHeight="1" x14ac:dyDescent="0.3">
      <c r="B19" s="22" t="s">
        <v>21</v>
      </c>
      <c r="C19" s="124"/>
      <c r="D19" s="80">
        <f t="shared" si="2"/>
        <v>0</v>
      </c>
      <c r="E19" s="80"/>
      <c r="F19" s="80">
        <v>0</v>
      </c>
      <c r="G19" s="80"/>
      <c r="H19" s="80">
        <v>0</v>
      </c>
      <c r="I19" s="80"/>
      <c r="J19" s="80">
        <f t="shared" si="3"/>
        <v>0</v>
      </c>
      <c r="K19" s="80"/>
      <c r="L19" s="80">
        <v>0</v>
      </c>
      <c r="M19" s="80"/>
      <c r="N19" s="80">
        <v>0</v>
      </c>
    </row>
    <row r="20" spans="2:14" ht="21.95" customHeight="1" x14ac:dyDescent="0.3">
      <c r="B20" s="22" t="s">
        <v>22</v>
      </c>
      <c r="C20" s="124"/>
      <c r="D20" s="80">
        <f t="shared" si="2"/>
        <v>0</v>
      </c>
      <c r="E20" s="80"/>
      <c r="F20" s="80">
        <v>0</v>
      </c>
      <c r="G20" s="80"/>
      <c r="H20" s="80">
        <v>0</v>
      </c>
      <c r="I20" s="80"/>
      <c r="J20" s="80">
        <f t="shared" si="3"/>
        <v>3</v>
      </c>
      <c r="K20" s="80"/>
      <c r="L20" s="80">
        <v>0</v>
      </c>
      <c r="M20" s="80"/>
      <c r="N20" s="80">
        <v>3</v>
      </c>
    </row>
    <row r="21" spans="2:14" ht="21.95" customHeight="1" x14ac:dyDescent="0.3">
      <c r="B21" s="54" t="s">
        <v>23</v>
      </c>
      <c r="C21" s="124"/>
      <c r="D21" s="79">
        <f t="shared" si="2"/>
        <v>845249</v>
      </c>
      <c r="E21" s="80"/>
      <c r="F21" s="79">
        <f>SUM(F22:F30)</f>
        <v>825924</v>
      </c>
      <c r="G21" s="80"/>
      <c r="H21" s="79">
        <f>SUM(H22:H30)</f>
        <v>19325</v>
      </c>
      <c r="I21" s="80"/>
      <c r="J21" s="79">
        <f t="shared" si="3"/>
        <v>813323</v>
      </c>
      <c r="K21" s="80"/>
      <c r="L21" s="79">
        <f>SUM(L22:L30)</f>
        <v>794274</v>
      </c>
      <c r="M21" s="80"/>
      <c r="N21" s="79">
        <f>SUM(N22:N30)</f>
        <v>19049</v>
      </c>
    </row>
    <row r="22" spans="2:14" ht="21.95" customHeight="1" x14ac:dyDescent="0.3">
      <c r="B22" s="22" t="s">
        <v>24</v>
      </c>
      <c r="C22" s="124"/>
      <c r="D22" s="80">
        <f t="shared" si="2"/>
        <v>7128</v>
      </c>
      <c r="E22" s="80"/>
      <c r="F22" s="80">
        <v>6961</v>
      </c>
      <c r="G22" s="80"/>
      <c r="H22" s="80">
        <v>167</v>
      </c>
      <c r="I22" s="80"/>
      <c r="J22" s="80">
        <f t="shared" si="3"/>
        <v>6298</v>
      </c>
      <c r="K22" s="80"/>
      <c r="L22" s="80">
        <v>6157</v>
      </c>
      <c r="M22" s="80"/>
      <c r="N22" s="80">
        <v>141</v>
      </c>
    </row>
    <row r="23" spans="2:14" ht="21.95" customHeight="1" x14ac:dyDescent="0.3">
      <c r="B23" s="22" t="s">
        <v>25</v>
      </c>
      <c r="C23" s="124"/>
      <c r="D23" s="80">
        <f t="shared" si="2"/>
        <v>233351</v>
      </c>
      <c r="E23" s="80"/>
      <c r="F23" s="80">
        <v>222027</v>
      </c>
      <c r="G23" s="80"/>
      <c r="H23" s="80">
        <v>11324</v>
      </c>
      <c r="I23" s="80"/>
      <c r="J23" s="80">
        <f t="shared" si="3"/>
        <v>233874</v>
      </c>
      <c r="K23" s="80"/>
      <c r="L23" s="80">
        <v>221650</v>
      </c>
      <c r="M23" s="80"/>
      <c r="N23" s="80">
        <v>12224</v>
      </c>
    </row>
    <row r="24" spans="2:14" ht="21.95" customHeight="1" x14ac:dyDescent="0.3">
      <c r="B24" s="22" t="s">
        <v>26</v>
      </c>
      <c r="C24" s="124"/>
      <c r="D24" s="80">
        <f t="shared" si="2"/>
        <v>284457</v>
      </c>
      <c r="E24" s="80"/>
      <c r="F24" s="80">
        <v>281740</v>
      </c>
      <c r="G24" s="80"/>
      <c r="H24" s="80">
        <v>2717</v>
      </c>
      <c r="I24" s="80"/>
      <c r="J24" s="80">
        <f t="shared" si="3"/>
        <v>268134</v>
      </c>
      <c r="K24" s="80"/>
      <c r="L24" s="80">
        <v>266011</v>
      </c>
      <c r="M24" s="80"/>
      <c r="N24" s="80">
        <v>2123</v>
      </c>
    </row>
    <row r="25" spans="2:14" ht="21.95" customHeight="1" x14ac:dyDescent="0.3">
      <c r="B25" s="22" t="s">
        <v>27</v>
      </c>
      <c r="C25" s="124"/>
      <c r="D25" s="80">
        <f t="shared" si="2"/>
        <v>0</v>
      </c>
      <c r="E25" s="80"/>
      <c r="F25" s="80">
        <v>0</v>
      </c>
      <c r="G25" s="80"/>
      <c r="H25" s="80">
        <v>0</v>
      </c>
      <c r="I25" s="80"/>
      <c r="J25" s="80">
        <f t="shared" si="3"/>
        <v>0</v>
      </c>
      <c r="K25" s="80"/>
      <c r="L25" s="80">
        <v>0</v>
      </c>
      <c r="M25" s="80"/>
      <c r="N25" s="80">
        <v>0</v>
      </c>
    </row>
    <row r="26" spans="2:14" ht="21.95" customHeight="1" x14ac:dyDescent="0.3">
      <c r="B26" s="22" t="s">
        <v>28</v>
      </c>
      <c r="C26" s="124"/>
      <c r="D26" s="80">
        <f t="shared" si="2"/>
        <v>476</v>
      </c>
      <c r="E26" s="80"/>
      <c r="F26" s="80">
        <v>476</v>
      </c>
      <c r="G26" s="80"/>
      <c r="H26" s="80">
        <v>0</v>
      </c>
      <c r="I26" s="80"/>
      <c r="J26" s="80">
        <f t="shared" si="3"/>
        <v>1104</v>
      </c>
      <c r="K26" s="80"/>
      <c r="L26" s="80">
        <v>1104</v>
      </c>
      <c r="M26" s="80"/>
      <c r="N26" s="80">
        <v>0</v>
      </c>
    </row>
    <row r="27" spans="2:14" ht="21.95" customHeight="1" x14ac:dyDescent="0.3">
      <c r="B27" s="22" t="s">
        <v>29</v>
      </c>
      <c r="C27" s="124"/>
      <c r="D27" s="80">
        <f t="shared" si="2"/>
        <v>275397</v>
      </c>
      <c r="E27" s="80"/>
      <c r="F27" s="80">
        <v>272121</v>
      </c>
      <c r="G27" s="80"/>
      <c r="H27" s="80">
        <v>3276</v>
      </c>
      <c r="I27" s="80"/>
      <c r="J27" s="80">
        <f t="shared" si="3"/>
        <v>259356</v>
      </c>
      <c r="K27" s="80"/>
      <c r="L27" s="80">
        <v>256693</v>
      </c>
      <c r="M27" s="80"/>
      <c r="N27" s="80">
        <v>2663</v>
      </c>
    </row>
    <row r="28" spans="2:14" ht="21.95" customHeight="1" x14ac:dyDescent="0.3">
      <c r="B28" s="22" t="s">
        <v>30</v>
      </c>
      <c r="C28" s="124"/>
      <c r="D28" s="80">
        <f t="shared" si="2"/>
        <v>0</v>
      </c>
      <c r="E28" s="80"/>
      <c r="F28" s="80">
        <v>0</v>
      </c>
      <c r="G28" s="80"/>
      <c r="H28" s="80">
        <v>0</v>
      </c>
      <c r="I28" s="80"/>
      <c r="J28" s="80">
        <f t="shared" si="3"/>
        <v>0</v>
      </c>
      <c r="K28" s="80"/>
      <c r="L28" s="80">
        <v>0</v>
      </c>
      <c r="M28" s="80"/>
      <c r="N28" s="80">
        <v>0</v>
      </c>
    </row>
    <row r="29" spans="2:14" ht="21.95" customHeight="1" x14ac:dyDescent="0.3">
      <c r="B29" s="22" t="s">
        <v>31</v>
      </c>
      <c r="C29" s="124"/>
      <c r="D29" s="80">
        <f t="shared" si="2"/>
        <v>44440</v>
      </c>
      <c r="E29" s="80"/>
      <c r="F29" s="80">
        <v>42599</v>
      </c>
      <c r="G29" s="80"/>
      <c r="H29" s="80">
        <v>1841</v>
      </c>
      <c r="I29" s="80"/>
      <c r="J29" s="80">
        <f t="shared" si="3"/>
        <v>44557</v>
      </c>
      <c r="K29" s="80"/>
      <c r="L29" s="80">
        <v>42659</v>
      </c>
      <c r="M29" s="80"/>
      <c r="N29" s="80">
        <v>1898</v>
      </c>
    </row>
    <row r="30" spans="2:14" ht="21.95" customHeight="1" x14ac:dyDescent="0.3">
      <c r="B30" s="22" t="s">
        <v>32</v>
      </c>
      <c r="C30" s="124"/>
      <c r="D30" s="80">
        <f t="shared" si="2"/>
        <v>0</v>
      </c>
      <c r="E30" s="80"/>
      <c r="F30" s="80">
        <v>0</v>
      </c>
      <c r="G30" s="80"/>
      <c r="H30" s="80">
        <v>0</v>
      </c>
      <c r="I30" s="80"/>
      <c r="J30" s="80">
        <f t="shared" si="3"/>
        <v>0</v>
      </c>
      <c r="K30" s="80"/>
      <c r="L30" s="80">
        <v>0</v>
      </c>
      <c r="M30" s="80"/>
      <c r="N30" s="80">
        <v>0</v>
      </c>
    </row>
    <row r="31" spans="2:14" ht="21.95" customHeight="1" x14ac:dyDescent="0.3">
      <c r="B31" s="54" t="s">
        <v>33</v>
      </c>
      <c r="C31" s="124"/>
      <c r="D31" s="79">
        <f t="shared" si="2"/>
        <v>10302952</v>
      </c>
      <c r="E31" s="80"/>
      <c r="F31" s="79">
        <f>SUM(F32:F35)</f>
        <v>10178654</v>
      </c>
      <c r="G31" s="80"/>
      <c r="H31" s="79">
        <f>SUM(H32:H35)</f>
        <v>124298</v>
      </c>
      <c r="I31" s="80"/>
      <c r="J31" s="79">
        <f t="shared" si="3"/>
        <v>10088117</v>
      </c>
      <c r="K31" s="80"/>
      <c r="L31" s="79">
        <f>SUM(L32:L35)</f>
        <v>9992303</v>
      </c>
      <c r="M31" s="80"/>
      <c r="N31" s="79">
        <f>SUM(N32:N35)</f>
        <v>95814</v>
      </c>
    </row>
    <row r="32" spans="2:14" ht="21.95" customHeight="1" x14ac:dyDescent="0.3">
      <c r="B32" s="22" t="s">
        <v>34</v>
      </c>
      <c r="C32" s="124"/>
      <c r="D32" s="80">
        <f t="shared" si="2"/>
        <v>0</v>
      </c>
      <c r="E32" s="80"/>
      <c r="F32" s="80">
        <v>0</v>
      </c>
      <c r="G32" s="80"/>
      <c r="H32" s="80">
        <v>0</v>
      </c>
      <c r="I32" s="80"/>
      <c r="J32" s="80">
        <f t="shared" si="3"/>
        <v>0</v>
      </c>
      <c r="K32" s="80"/>
      <c r="L32" s="80">
        <v>0</v>
      </c>
      <c r="M32" s="80"/>
      <c r="N32" s="83">
        <v>0</v>
      </c>
    </row>
    <row r="33" spans="2:14" ht="21.95" customHeight="1" x14ac:dyDescent="0.3">
      <c r="B33" s="22" t="s">
        <v>35</v>
      </c>
      <c r="C33" s="124"/>
      <c r="D33" s="80">
        <f t="shared" si="2"/>
        <v>217964</v>
      </c>
      <c r="E33" s="80"/>
      <c r="F33" s="80">
        <v>215440</v>
      </c>
      <c r="G33" s="80"/>
      <c r="H33" s="80">
        <v>2524</v>
      </c>
      <c r="I33" s="80"/>
      <c r="J33" s="80">
        <f t="shared" si="3"/>
        <v>206503</v>
      </c>
      <c r="K33" s="80"/>
      <c r="L33" s="80">
        <v>204241</v>
      </c>
      <c r="M33" s="80"/>
      <c r="N33" s="80">
        <v>2262</v>
      </c>
    </row>
    <row r="34" spans="2:14" ht="21.95" customHeight="1" x14ac:dyDescent="0.3">
      <c r="B34" s="22" t="s">
        <v>36</v>
      </c>
      <c r="C34" s="124"/>
      <c r="D34" s="80">
        <f t="shared" si="2"/>
        <v>2210063</v>
      </c>
      <c r="E34" s="80"/>
      <c r="F34" s="80">
        <v>2193457</v>
      </c>
      <c r="G34" s="80"/>
      <c r="H34" s="80">
        <v>16606</v>
      </c>
      <c r="I34" s="80"/>
      <c r="J34" s="80">
        <f t="shared" si="3"/>
        <v>2172532</v>
      </c>
      <c r="K34" s="80"/>
      <c r="L34" s="80">
        <v>2154659</v>
      </c>
      <c r="M34" s="80"/>
      <c r="N34" s="80">
        <v>17873</v>
      </c>
    </row>
    <row r="35" spans="2:14" ht="21.95" customHeight="1" x14ac:dyDescent="0.3">
      <c r="B35" s="22" t="s">
        <v>37</v>
      </c>
      <c r="C35" s="124"/>
      <c r="D35" s="80">
        <f t="shared" si="2"/>
        <v>7874925</v>
      </c>
      <c r="E35" s="80"/>
      <c r="F35" s="80">
        <v>7769757</v>
      </c>
      <c r="G35" s="80"/>
      <c r="H35" s="80">
        <v>105168</v>
      </c>
      <c r="I35" s="80"/>
      <c r="J35" s="80">
        <f t="shared" si="3"/>
        <v>7709082</v>
      </c>
      <c r="K35" s="80"/>
      <c r="L35" s="80">
        <v>7633403</v>
      </c>
      <c r="M35" s="80"/>
      <c r="N35" s="80">
        <v>75679</v>
      </c>
    </row>
    <row r="36" spans="2:14" ht="21.95" customHeight="1" x14ac:dyDescent="0.3">
      <c r="B36" s="54" t="s">
        <v>38</v>
      </c>
      <c r="C36" s="124"/>
      <c r="D36" s="79">
        <f t="shared" si="2"/>
        <v>470516</v>
      </c>
      <c r="E36" s="80"/>
      <c r="F36" s="79">
        <f>SUM(F37:F39)</f>
        <v>453345</v>
      </c>
      <c r="G36" s="80"/>
      <c r="H36" s="79">
        <f>SUM(H37:H39)</f>
        <v>17171</v>
      </c>
      <c r="I36" s="80"/>
      <c r="J36" s="79">
        <f t="shared" si="3"/>
        <v>461904</v>
      </c>
      <c r="K36" s="80"/>
      <c r="L36" s="79">
        <f>SUM(L37:L39)</f>
        <v>442686</v>
      </c>
      <c r="M36" s="80"/>
      <c r="N36" s="79">
        <f>SUM(N37:N39)</f>
        <v>19218</v>
      </c>
    </row>
    <row r="37" spans="2:14" ht="21.95" customHeight="1" x14ac:dyDescent="0.3">
      <c r="B37" s="22" t="s">
        <v>39</v>
      </c>
      <c r="C37" s="124"/>
      <c r="D37" s="80">
        <f t="shared" si="2"/>
        <v>78110</v>
      </c>
      <c r="E37" s="80"/>
      <c r="F37" s="80">
        <v>77041</v>
      </c>
      <c r="G37" s="80"/>
      <c r="H37" s="80">
        <v>1069</v>
      </c>
      <c r="I37" s="80"/>
      <c r="J37" s="80">
        <f t="shared" si="3"/>
        <v>73037</v>
      </c>
      <c r="K37" s="80"/>
      <c r="L37" s="80">
        <v>71733</v>
      </c>
      <c r="M37" s="80"/>
      <c r="N37" s="80">
        <v>1304</v>
      </c>
    </row>
    <row r="38" spans="2:14" ht="21.95" customHeight="1" x14ac:dyDescent="0.3">
      <c r="B38" s="22" t="s">
        <v>40</v>
      </c>
      <c r="C38" s="124"/>
      <c r="D38" s="80">
        <f t="shared" si="2"/>
        <v>257306</v>
      </c>
      <c r="E38" s="80"/>
      <c r="F38" s="80">
        <v>252508</v>
      </c>
      <c r="G38" s="80"/>
      <c r="H38" s="80">
        <v>4798</v>
      </c>
      <c r="I38" s="80"/>
      <c r="J38" s="80">
        <f t="shared" si="3"/>
        <v>249425</v>
      </c>
      <c r="K38" s="80"/>
      <c r="L38" s="80">
        <v>244631</v>
      </c>
      <c r="M38" s="80"/>
      <c r="N38" s="80">
        <v>4794</v>
      </c>
    </row>
    <row r="39" spans="2:14" ht="21.95" customHeight="1" x14ac:dyDescent="0.3">
      <c r="B39" s="22" t="s">
        <v>41</v>
      </c>
      <c r="C39" s="124"/>
      <c r="D39" s="80">
        <f t="shared" si="2"/>
        <v>135100</v>
      </c>
      <c r="E39" s="80"/>
      <c r="F39" s="80">
        <v>123796</v>
      </c>
      <c r="G39" s="80"/>
      <c r="H39" s="80">
        <v>11304</v>
      </c>
      <c r="I39" s="80"/>
      <c r="J39" s="80">
        <f t="shared" si="3"/>
        <v>139442</v>
      </c>
      <c r="K39" s="80"/>
      <c r="L39" s="80">
        <v>126322</v>
      </c>
      <c r="M39" s="80"/>
      <c r="N39" s="80">
        <v>13120</v>
      </c>
    </row>
    <row r="40" spans="2:14" ht="21.95" customHeight="1" x14ac:dyDescent="0.3">
      <c r="B40" s="54" t="s">
        <v>42</v>
      </c>
      <c r="C40" s="124"/>
      <c r="D40" s="79">
        <f t="shared" si="2"/>
        <v>332246</v>
      </c>
      <c r="E40" s="80"/>
      <c r="F40" s="79">
        <f>SUM(F41:F44)</f>
        <v>330812</v>
      </c>
      <c r="G40" s="80"/>
      <c r="H40" s="79">
        <f>SUM(H41:H44)</f>
        <v>1434</v>
      </c>
      <c r="I40" s="80"/>
      <c r="J40" s="79">
        <f t="shared" si="3"/>
        <v>326344</v>
      </c>
      <c r="K40" s="80"/>
      <c r="L40" s="79">
        <f>SUM(L41:L44)</f>
        <v>324611</v>
      </c>
      <c r="M40" s="80"/>
      <c r="N40" s="79">
        <f>SUM(N41:N44)</f>
        <v>1733</v>
      </c>
    </row>
    <row r="41" spans="2:14" ht="21.95" customHeight="1" x14ac:dyDescent="0.3">
      <c r="B41" s="22" t="s">
        <v>43</v>
      </c>
      <c r="C41" s="124"/>
      <c r="D41" s="80">
        <f t="shared" si="2"/>
        <v>332246</v>
      </c>
      <c r="E41" s="80"/>
      <c r="F41" s="80">
        <v>330812</v>
      </c>
      <c r="G41" s="80"/>
      <c r="H41" s="80">
        <v>1434</v>
      </c>
      <c r="I41" s="80"/>
      <c r="J41" s="80">
        <f t="shared" si="3"/>
        <v>326344</v>
      </c>
      <c r="K41" s="80"/>
      <c r="L41" s="80">
        <v>324611</v>
      </c>
      <c r="M41" s="80"/>
      <c r="N41" s="80">
        <v>1733</v>
      </c>
    </row>
    <row r="42" spans="2:14" ht="21.95" customHeight="1" x14ac:dyDescent="0.3">
      <c r="B42" s="22" t="s">
        <v>44</v>
      </c>
      <c r="C42" s="124"/>
      <c r="D42" s="80">
        <f t="shared" si="2"/>
        <v>0</v>
      </c>
      <c r="E42" s="80"/>
      <c r="F42" s="80">
        <v>0</v>
      </c>
      <c r="G42" s="80"/>
      <c r="H42" s="80">
        <v>0</v>
      </c>
      <c r="I42" s="80"/>
      <c r="J42" s="80">
        <f t="shared" si="3"/>
        <v>0</v>
      </c>
      <c r="K42" s="80"/>
      <c r="L42" s="80">
        <v>0</v>
      </c>
      <c r="M42" s="80"/>
      <c r="N42" s="80">
        <v>0</v>
      </c>
    </row>
    <row r="43" spans="2:14" ht="21.95" customHeight="1" x14ac:dyDescent="0.3">
      <c r="B43" s="22" t="s">
        <v>45</v>
      </c>
      <c r="C43" s="124"/>
      <c r="D43" s="80">
        <f t="shared" si="2"/>
        <v>0</v>
      </c>
      <c r="E43" s="80"/>
      <c r="F43" s="80">
        <v>0</v>
      </c>
      <c r="G43" s="80"/>
      <c r="H43" s="80">
        <v>0</v>
      </c>
      <c r="I43" s="80"/>
      <c r="J43" s="80">
        <f t="shared" si="3"/>
        <v>0</v>
      </c>
      <c r="K43" s="80"/>
      <c r="L43" s="80">
        <v>0</v>
      </c>
      <c r="M43" s="80"/>
      <c r="N43" s="80">
        <v>0</v>
      </c>
    </row>
    <row r="44" spans="2:14" ht="21.95" customHeight="1" x14ac:dyDescent="0.3">
      <c r="B44" s="22" t="s">
        <v>46</v>
      </c>
      <c r="C44" s="124"/>
      <c r="D44" s="80">
        <f t="shared" si="2"/>
        <v>0</v>
      </c>
      <c r="E44" s="80"/>
      <c r="F44" s="80">
        <v>0</v>
      </c>
      <c r="G44" s="80"/>
      <c r="H44" s="80">
        <v>0</v>
      </c>
      <c r="I44" s="80"/>
      <c r="J44" s="80">
        <f t="shared" si="3"/>
        <v>0</v>
      </c>
      <c r="K44" s="80"/>
      <c r="L44" s="80">
        <v>0</v>
      </c>
      <c r="M44" s="80"/>
      <c r="N44" s="80">
        <v>0</v>
      </c>
    </row>
    <row r="45" spans="2:14" ht="3.95" customHeight="1" x14ac:dyDescent="0.3"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</row>
    <row r="46" spans="2:14" ht="3.95" customHeight="1" x14ac:dyDescent="0.3">
      <c r="B46" s="22"/>
      <c r="C46" s="124"/>
      <c r="D46" s="10"/>
      <c r="E46" s="10"/>
      <c r="F46" s="10"/>
      <c r="G46" s="10"/>
      <c r="H46" s="10"/>
      <c r="I46" s="10"/>
      <c r="J46" s="10"/>
      <c r="K46" s="10"/>
      <c r="L46" s="9"/>
      <c r="M46" s="9"/>
      <c r="N46" s="9"/>
    </row>
    <row r="47" spans="2:14" s="23" customFormat="1" ht="15.95" customHeight="1" x14ac:dyDescent="0.25">
      <c r="B47" s="17" t="s">
        <v>47</v>
      </c>
      <c r="C47" s="117"/>
      <c r="D47" s="19"/>
      <c r="E47" s="119"/>
      <c r="F47" s="19"/>
      <c r="G47" s="119"/>
      <c r="H47" s="19"/>
      <c r="I47" s="119"/>
      <c r="J47" s="19"/>
      <c r="K47" s="119"/>
      <c r="L47" s="19"/>
      <c r="M47" s="119"/>
      <c r="N47" s="19"/>
    </row>
    <row r="48" spans="2:14" s="23" customFormat="1" ht="15.95" customHeight="1" x14ac:dyDescent="0.25">
      <c r="B48" s="17" t="s">
        <v>11</v>
      </c>
      <c r="C48" s="117"/>
      <c r="D48" s="19"/>
      <c r="E48" s="119"/>
      <c r="F48" s="19"/>
      <c r="G48" s="119"/>
      <c r="H48" s="19"/>
      <c r="I48" s="119"/>
      <c r="J48" s="19"/>
      <c r="K48" s="119"/>
      <c r="L48" s="19"/>
      <c r="M48" s="119"/>
      <c r="N48" s="19"/>
    </row>
    <row r="49" spans="2:14" s="23" customFormat="1" ht="15.95" customHeight="1" x14ac:dyDescent="0.25">
      <c r="B49" s="20"/>
      <c r="C49" s="118"/>
      <c r="D49" s="20"/>
      <c r="E49" s="118"/>
      <c r="F49" s="20"/>
      <c r="G49" s="118"/>
      <c r="H49" s="20"/>
      <c r="I49" s="118"/>
      <c r="J49" s="20"/>
      <c r="K49" s="118"/>
      <c r="L49" s="20"/>
      <c r="M49" s="118"/>
      <c r="N49" s="20"/>
    </row>
    <row r="50" spans="2:14" s="23" customFormat="1" ht="21.95" customHeight="1" x14ac:dyDescent="0.25">
      <c r="B50" s="56"/>
      <c r="C50" s="125"/>
      <c r="D50" s="56"/>
      <c r="E50" s="125"/>
      <c r="F50" s="56"/>
      <c r="G50" s="125"/>
      <c r="H50" s="56"/>
      <c r="I50" s="125"/>
      <c r="J50" s="56"/>
      <c r="K50" s="125"/>
      <c r="L50" s="56"/>
      <c r="M50" s="125"/>
      <c r="N50" s="56"/>
    </row>
    <row r="51" spans="2:14" s="23" customFormat="1" ht="21.95" customHeight="1" x14ac:dyDescent="0.25">
      <c r="B51" s="56"/>
      <c r="C51" s="125"/>
      <c r="D51" s="56"/>
      <c r="E51" s="125"/>
      <c r="F51" s="56"/>
      <c r="G51" s="125"/>
      <c r="H51" s="56"/>
      <c r="I51" s="125"/>
      <c r="J51" s="56"/>
      <c r="K51" s="125"/>
      <c r="L51" s="56"/>
      <c r="M51" s="125"/>
      <c r="N51" s="56"/>
    </row>
    <row r="52" spans="2:14" ht="21.95" customHeight="1" x14ac:dyDescent="0.3">
      <c r="B52" s="12" t="s">
        <v>2</v>
      </c>
      <c r="C52" s="114"/>
      <c r="D52" s="12"/>
      <c r="E52" s="114"/>
      <c r="F52" s="9"/>
      <c r="G52" s="9"/>
      <c r="H52" s="9"/>
      <c r="I52" s="9"/>
      <c r="J52" s="9"/>
      <c r="K52" s="9"/>
      <c r="L52" s="9"/>
      <c r="M52" s="9"/>
      <c r="N52" s="9"/>
    </row>
    <row r="53" spans="2:14" s="22" customFormat="1" ht="21.95" customHeight="1" x14ac:dyDescent="0.25">
      <c r="B53" s="2" t="str">
        <f>"6.3 - Embarques e desembarques internacionais de passageiros em aeroportos, por tipos de voos, segundo Grandes Regiões e Unidades da Federação - "&amp;'MOV.INTERNACIONAL 6.1'!B49</f>
        <v>6.3 - Embarques e desembarques internacionais de passageiros em aeroportos, por tipos de voos, segundo Grandes Regiões e Unidades da Federação - 2020</v>
      </c>
      <c r="C53" s="115"/>
      <c r="D53" s="2"/>
      <c r="E53" s="115"/>
      <c r="F53" s="2"/>
      <c r="G53" s="115"/>
      <c r="H53" s="2"/>
      <c r="I53" s="115"/>
      <c r="J53" s="2"/>
      <c r="K53" s="115"/>
      <c r="L53" s="2"/>
      <c r="M53" s="115"/>
      <c r="N53" s="2"/>
    </row>
    <row r="54" spans="2:14" s="22" customFormat="1" ht="3.95" customHeight="1" x14ac:dyDescent="0.25">
      <c r="B54" s="55"/>
      <c r="C54" s="122"/>
      <c r="D54" s="55"/>
      <c r="E54" s="122"/>
      <c r="F54" s="55"/>
      <c r="G54" s="122"/>
      <c r="H54" s="55"/>
      <c r="I54" s="122"/>
      <c r="J54" s="55"/>
      <c r="K54" s="122"/>
      <c r="L54" s="55"/>
      <c r="M54" s="122"/>
      <c r="N54" s="55"/>
    </row>
    <row r="55" spans="2:14" s="22" customFormat="1" ht="3.95" customHeight="1" x14ac:dyDescent="0.25">
      <c r="B55" s="176"/>
      <c r="C55" s="176"/>
      <c r="D55" s="176"/>
      <c r="E55" s="176"/>
      <c r="F55" s="176"/>
      <c r="G55" s="176"/>
      <c r="H55" s="176"/>
      <c r="I55" s="176"/>
      <c r="J55" s="176"/>
      <c r="K55" s="176"/>
      <c r="L55" s="176"/>
      <c r="M55" s="176"/>
      <c r="N55" s="176"/>
    </row>
    <row r="56" spans="2:14" s="22" customFormat="1" ht="21.95" customHeight="1" x14ac:dyDescent="0.25">
      <c r="B56" s="174" t="s">
        <v>13</v>
      </c>
      <c r="C56" s="123"/>
      <c r="D56" s="175" t="s">
        <v>4</v>
      </c>
      <c r="E56" s="175"/>
      <c r="F56" s="175"/>
      <c r="G56" s="175"/>
      <c r="H56" s="175"/>
      <c r="I56" s="128"/>
      <c r="J56" s="175" t="s">
        <v>5</v>
      </c>
      <c r="K56" s="175"/>
      <c r="L56" s="175"/>
      <c r="M56" s="175"/>
      <c r="N56" s="175"/>
    </row>
    <row r="57" spans="2:14" s="124" customFormat="1" ht="3" customHeight="1" x14ac:dyDescent="0.25">
      <c r="B57" s="174"/>
      <c r="C57" s="123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</row>
    <row r="58" spans="2:14" ht="21.95" customHeight="1" x14ac:dyDescent="0.3">
      <c r="B58" s="174"/>
      <c r="C58" s="123"/>
      <c r="D58" s="175" t="s">
        <v>6</v>
      </c>
      <c r="E58" s="128"/>
      <c r="F58" s="175" t="s">
        <v>7</v>
      </c>
      <c r="G58" s="175"/>
      <c r="H58" s="175"/>
      <c r="I58" s="128"/>
      <c r="J58" s="175" t="s">
        <v>6</v>
      </c>
      <c r="K58" s="128"/>
      <c r="L58" s="175" t="s">
        <v>7</v>
      </c>
      <c r="M58" s="175"/>
      <c r="N58" s="175"/>
    </row>
    <row r="59" spans="2:14" s="127" customFormat="1" ht="3" customHeight="1" x14ac:dyDescent="0.3">
      <c r="B59" s="174"/>
      <c r="C59" s="123"/>
      <c r="D59" s="175"/>
      <c r="E59" s="128"/>
      <c r="F59" s="128"/>
      <c r="G59" s="128"/>
      <c r="H59" s="128"/>
      <c r="I59" s="128"/>
      <c r="J59" s="175"/>
      <c r="K59" s="128"/>
      <c r="L59" s="128"/>
      <c r="M59" s="128"/>
      <c r="N59" s="128"/>
    </row>
    <row r="60" spans="2:14" ht="21.95" customHeight="1" x14ac:dyDescent="0.3">
      <c r="B60" s="174"/>
      <c r="C60" s="123"/>
      <c r="D60" s="175"/>
      <c r="E60" s="128"/>
      <c r="F60" s="16" t="s">
        <v>8</v>
      </c>
      <c r="G60" s="128"/>
      <c r="H60" s="16" t="s">
        <v>9</v>
      </c>
      <c r="I60" s="128"/>
      <c r="J60" s="175"/>
      <c r="K60" s="128"/>
      <c r="L60" s="16" t="s">
        <v>8</v>
      </c>
      <c r="M60" s="128"/>
      <c r="N60" s="16" t="s">
        <v>9</v>
      </c>
    </row>
    <row r="61" spans="2:14" s="127" customFormat="1" ht="3" customHeight="1" x14ac:dyDescent="0.3">
      <c r="B61" s="123"/>
      <c r="C61" s="123"/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8"/>
    </row>
    <row r="62" spans="2:14" ht="21.95" customHeight="1" x14ac:dyDescent="0.3">
      <c r="B62" s="53" t="s">
        <v>14</v>
      </c>
      <c r="C62" s="116"/>
      <c r="D62" s="81">
        <f t="shared" ref="D62:D64" si="4">F62+H62</f>
        <v>3269078</v>
      </c>
      <c r="E62" s="80"/>
      <c r="F62" s="81">
        <f>F64+F72+F82+F87+F91</f>
        <v>3112380</v>
      </c>
      <c r="G62" s="80"/>
      <c r="H62" s="81">
        <f>H64+H72+H82+H87+H91</f>
        <v>156698</v>
      </c>
      <c r="I62" s="80"/>
      <c r="J62" s="81">
        <f t="shared" ref="J62:J64" si="5">L62+N62</f>
        <v>3502237</v>
      </c>
      <c r="K62" s="80"/>
      <c r="L62" s="81">
        <f>L64+L72+L82+L87+L91</f>
        <v>3353563</v>
      </c>
      <c r="M62" s="80"/>
      <c r="N62" s="81">
        <f>N64+N72+N82+N87+N91</f>
        <v>148674</v>
      </c>
    </row>
    <row r="63" spans="2:14" s="127" customFormat="1" ht="3" customHeight="1" x14ac:dyDescent="0.3">
      <c r="B63" s="116"/>
      <c r="C63" s="116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</row>
    <row r="64" spans="2:14" ht="21.95" customHeight="1" x14ac:dyDescent="0.3">
      <c r="B64" s="54" t="s">
        <v>15</v>
      </c>
      <c r="C64" s="124"/>
      <c r="D64" s="79">
        <f t="shared" si="4"/>
        <v>29278</v>
      </c>
      <c r="E64" s="80"/>
      <c r="F64" s="79">
        <f>SUM(F65:F71)</f>
        <v>27558</v>
      </c>
      <c r="G64" s="80"/>
      <c r="H64" s="79">
        <f>SUM(H65:H71)</f>
        <v>1720</v>
      </c>
      <c r="I64" s="80"/>
      <c r="J64" s="79">
        <f t="shared" si="5"/>
        <v>34406</v>
      </c>
      <c r="K64" s="80"/>
      <c r="L64" s="79">
        <f>SUM(L65:L71)</f>
        <v>31906</v>
      </c>
      <c r="M64" s="80"/>
      <c r="N64" s="79">
        <f>SUM(N65:N71)</f>
        <v>2500</v>
      </c>
    </row>
    <row r="65" spans="2:14" ht="21.95" customHeight="1" x14ac:dyDescent="0.3">
      <c r="B65" s="22" t="s">
        <v>16</v>
      </c>
      <c r="C65" s="124"/>
      <c r="D65" s="80">
        <f>F65+H65</f>
        <v>0</v>
      </c>
      <c r="E65" s="80"/>
      <c r="F65" s="80">
        <v>0</v>
      </c>
      <c r="G65" s="80"/>
      <c r="H65" s="80">
        <v>0</v>
      </c>
      <c r="I65" s="80"/>
      <c r="J65" s="80">
        <f>L65+N65</f>
        <v>0</v>
      </c>
      <c r="K65" s="80"/>
      <c r="L65" s="80">
        <v>0</v>
      </c>
      <c r="M65" s="80"/>
      <c r="N65" s="80">
        <v>0</v>
      </c>
    </row>
    <row r="66" spans="2:14" ht="21.95" customHeight="1" x14ac:dyDescent="0.3">
      <c r="B66" s="22" t="s">
        <v>17</v>
      </c>
      <c r="C66" s="124"/>
      <c r="D66" s="80">
        <f t="shared" ref="D66:D95" si="6">F66+H66</f>
        <v>0</v>
      </c>
      <c r="E66" s="80"/>
      <c r="F66" s="80">
        <v>0</v>
      </c>
      <c r="G66" s="80"/>
      <c r="H66" s="80">
        <v>0</v>
      </c>
      <c r="I66" s="80"/>
      <c r="J66" s="80">
        <f t="shared" ref="J66:J95" si="7">L66+N66</f>
        <v>0</v>
      </c>
      <c r="K66" s="80"/>
      <c r="L66" s="80">
        <v>0</v>
      </c>
      <c r="M66" s="80"/>
      <c r="N66" s="80">
        <v>0</v>
      </c>
    </row>
    <row r="67" spans="2:14" ht="21.95" customHeight="1" x14ac:dyDescent="0.3">
      <c r="B67" s="22" t="s">
        <v>18</v>
      </c>
      <c r="C67" s="124"/>
      <c r="D67" s="80">
        <f t="shared" si="6"/>
        <v>12823</v>
      </c>
      <c r="E67" s="80"/>
      <c r="F67" s="80">
        <v>12822</v>
      </c>
      <c r="G67" s="80"/>
      <c r="H67" s="80">
        <v>1</v>
      </c>
      <c r="I67" s="80"/>
      <c r="J67" s="80">
        <f t="shared" si="7"/>
        <v>14308</v>
      </c>
      <c r="K67" s="80"/>
      <c r="L67" s="80">
        <v>14015</v>
      </c>
      <c r="M67" s="80"/>
      <c r="N67" s="80">
        <v>293</v>
      </c>
    </row>
    <row r="68" spans="2:14" ht="21.95" customHeight="1" x14ac:dyDescent="0.3">
      <c r="B68" s="22" t="s">
        <v>19</v>
      </c>
      <c r="C68" s="124"/>
      <c r="D68" s="80">
        <f t="shared" si="6"/>
        <v>16429</v>
      </c>
      <c r="E68" s="80"/>
      <c r="F68" s="80">
        <v>14736</v>
      </c>
      <c r="G68" s="80"/>
      <c r="H68" s="80">
        <v>1693</v>
      </c>
      <c r="I68" s="80"/>
      <c r="J68" s="80">
        <f t="shared" si="7"/>
        <v>20084</v>
      </c>
      <c r="K68" s="80"/>
      <c r="L68" s="80">
        <v>17891</v>
      </c>
      <c r="M68" s="80"/>
      <c r="N68" s="80">
        <v>2193</v>
      </c>
    </row>
    <row r="69" spans="2:14" ht="21.95" customHeight="1" x14ac:dyDescent="0.3">
      <c r="B69" s="22" t="s">
        <v>20</v>
      </c>
      <c r="C69" s="124"/>
      <c r="D69" s="80">
        <f t="shared" si="6"/>
        <v>0</v>
      </c>
      <c r="E69" s="80"/>
      <c r="F69" s="80">
        <v>0</v>
      </c>
      <c r="G69" s="80"/>
      <c r="H69" s="80">
        <v>0</v>
      </c>
      <c r="I69" s="80"/>
      <c r="J69" s="80">
        <f t="shared" si="7"/>
        <v>0</v>
      </c>
      <c r="K69" s="80"/>
      <c r="L69" s="80">
        <v>0</v>
      </c>
      <c r="M69" s="80"/>
      <c r="N69" s="80">
        <v>0</v>
      </c>
    </row>
    <row r="70" spans="2:14" ht="21.95" customHeight="1" x14ac:dyDescent="0.3">
      <c r="B70" s="22" t="s">
        <v>21</v>
      </c>
      <c r="C70" s="124"/>
      <c r="D70" s="80">
        <f t="shared" si="6"/>
        <v>26</v>
      </c>
      <c r="E70" s="80"/>
      <c r="F70" s="80">
        <v>0</v>
      </c>
      <c r="G70" s="80"/>
      <c r="H70" s="80">
        <v>26</v>
      </c>
      <c r="I70" s="80"/>
      <c r="J70" s="80">
        <f t="shared" si="7"/>
        <v>14</v>
      </c>
      <c r="K70" s="80"/>
      <c r="L70" s="80">
        <v>0</v>
      </c>
      <c r="M70" s="80"/>
      <c r="N70" s="80">
        <v>14</v>
      </c>
    </row>
    <row r="71" spans="2:14" ht="21.95" customHeight="1" x14ac:dyDescent="0.3">
      <c r="B71" s="22" t="s">
        <v>22</v>
      </c>
      <c r="C71" s="124"/>
      <c r="D71" s="80">
        <f t="shared" si="6"/>
        <v>0</v>
      </c>
      <c r="E71" s="80"/>
      <c r="F71" s="80">
        <v>0</v>
      </c>
      <c r="G71" s="80"/>
      <c r="H71" s="80">
        <v>0</v>
      </c>
      <c r="I71" s="80"/>
      <c r="J71" s="80">
        <f t="shared" si="7"/>
        <v>0</v>
      </c>
      <c r="K71" s="80"/>
      <c r="L71" s="80">
        <v>0</v>
      </c>
      <c r="M71" s="80"/>
      <c r="N71" s="80">
        <v>0</v>
      </c>
    </row>
    <row r="72" spans="2:14" ht="21.95" customHeight="1" x14ac:dyDescent="0.3">
      <c r="B72" s="54" t="s">
        <v>23</v>
      </c>
      <c r="C72" s="124"/>
      <c r="D72" s="79">
        <f t="shared" si="6"/>
        <v>212591</v>
      </c>
      <c r="E72" s="80"/>
      <c r="F72" s="79">
        <f>SUM(F73:F81)</f>
        <v>197252</v>
      </c>
      <c r="G72" s="80"/>
      <c r="H72" s="79">
        <f>SUM(H73:H81)</f>
        <v>15339</v>
      </c>
      <c r="I72" s="80"/>
      <c r="J72" s="79">
        <f t="shared" si="7"/>
        <v>213726</v>
      </c>
      <c r="K72" s="80"/>
      <c r="L72" s="79">
        <f>SUM(L73:L81)</f>
        <v>198941</v>
      </c>
      <c r="M72" s="80"/>
      <c r="N72" s="79">
        <f>SUM(N73:N81)</f>
        <v>14785</v>
      </c>
    </row>
    <row r="73" spans="2:14" ht="21.95" customHeight="1" x14ac:dyDescent="0.3">
      <c r="B73" s="22" t="s">
        <v>24</v>
      </c>
      <c r="C73" s="124"/>
      <c r="D73" s="80">
        <f t="shared" si="6"/>
        <v>1817</v>
      </c>
      <c r="E73" s="80"/>
      <c r="F73" s="80">
        <v>1817</v>
      </c>
      <c r="G73" s="80"/>
      <c r="H73" s="80">
        <v>0</v>
      </c>
      <c r="I73" s="80"/>
      <c r="J73" s="80">
        <f t="shared" si="7"/>
        <v>2550</v>
      </c>
      <c r="K73" s="80"/>
      <c r="L73" s="80">
        <v>2446</v>
      </c>
      <c r="M73" s="80"/>
      <c r="N73" s="80">
        <v>104</v>
      </c>
    </row>
    <row r="74" spans="2:14" ht="21.95" customHeight="1" x14ac:dyDescent="0.3">
      <c r="B74" s="22" t="s">
        <v>25</v>
      </c>
      <c r="C74" s="124"/>
      <c r="D74" s="80">
        <f t="shared" si="6"/>
        <v>66220</v>
      </c>
      <c r="E74" s="80"/>
      <c r="F74" s="80">
        <v>63266</v>
      </c>
      <c r="G74" s="80"/>
      <c r="H74" s="80">
        <v>2954</v>
      </c>
      <c r="I74" s="80"/>
      <c r="J74" s="80">
        <f t="shared" si="7"/>
        <v>66672</v>
      </c>
      <c r="K74" s="80"/>
      <c r="L74" s="80">
        <v>64411</v>
      </c>
      <c r="M74" s="80"/>
      <c r="N74" s="80">
        <v>2261</v>
      </c>
    </row>
    <row r="75" spans="2:14" ht="21.95" customHeight="1" x14ac:dyDescent="0.3">
      <c r="B75" s="22" t="s">
        <v>26</v>
      </c>
      <c r="C75" s="124"/>
      <c r="D75" s="80">
        <f t="shared" si="6"/>
        <v>66354</v>
      </c>
      <c r="E75" s="80"/>
      <c r="F75" s="80">
        <v>63645</v>
      </c>
      <c r="G75" s="80"/>
      <c r="H75" s="80">
        <v>2709</v>
      </c>
      <c r="I75" s="80"/>
      <c r="J75" s="80">
        <f t="shared" si="7"/>
        <v>66660</v>
      </c>
      <c r="K75" s="80"/>
      <c r="L75" s="80">
        <v>63505</v>
      </c>
      <c r="M75" s="80"/>
      <c r="N75" s="80">
        <v>3155</v>
      </c>
    </row>
    <row r="76" spans="2:14" ht="21.95" customHeight="1" x14ac:dyDescent="0.3">
      <c r="B76" s="22" t="s">
        <v>27</v>
      </c>
      <c r="C76" s="124"/>
      <c r="D76" s="80">
        <f t="shared" si="6"/>
        <v>37</v>
      </c>
      <c r="E76" s="80"/>
      <c r="F76" s="80">
        <v>0</v>
      </c>
      <c r="G76" s="80"/>
      <c r="H76" s="80">
        <v>37</v>
      </c>
      <c r="I76" s="80"/>
      <c r="J76" s="80">
        <f t="shared" si="7"/>
        <v>48</v>
      </c>
      <c r="K76" s="80"/>
      <c r="L76" s="80">
        <v>0</v>
      </c>
      <c r="M76" s="80"/>
      <c r="N76" s="80">
        <v>48</v>
      </c>
    </row>
    <row r="77" spans="2:14" ht="21.95" customHeight="1" x14ac:dyDescent="0.3">
      <c r="B77" s="22" t="s">
        <v>28</v>
      </c>
      <c r="C77" s="124"/>
      <c r="D77" s="80">
        <f t="shared" si="6"/>
        <v>154</v>
      </c>
      <c r="E77" s="80"/>
      <c r="F77" s="80">
        <v>154</v>
      </c>
      <c r="G77" s="80"/>
      <c r="H77" s="80">
        <v>0</v>
      </c>
      <c r="I77" s="80"/>
      <c r="J77" s="80">
        <f t="shared" si="7"/>
        <v>230</v>
      </c>
      <c r="K77" s="80"/>
      <c r="L77" s="80">
        <v>230</v>
      </c>
      <c r="M77" s="80"/>
      <c r="N77" s="80">
        <v>0</v>
      </c>
    </row>
    <row r="78" spans="2:14" ht="21.95" customHeight="1" x14ac:dyDescent="0.3">
      <c r="B78" s="22" t="s">
        <v>29</v>
      </c>
      <c r="C78" s="124"/>
      <c r="D78" s="80">
        <f t="shared" si="6"/>
        <v>63571</v>
      </c>
      <c r="E78" s="80"/>
      <c r="F78" s="80">
        <v>60265</v>
      </c>
      <c r="G78" s="80"/>
      <c r="H78" s="80">
        <v>3306</v>
      </c>
      <c r="I78" s="80"/>
      <c r="J78" s="80">
        <f t="shared" si="7"/>
        <v>64648</v>
      </c>
      <c r="K78" s="80"/>
      <c r="L78" s="80">
        <v>60607</v>
      </c>
      <c r="M78" s="80"/>
      <c r="N78" s="80">
        <v>4041</v>
      </c>
    </row>
    <row r="79" spans="2:14" ht="21.95" customHeight="1" x14ac:dyDescent="0.3">
      <c r="B79" s="22" t="s">
        <v>30</v>
      </c>
      <c r="C79" s="124"/>
      <c r="D79" s="80">
        <f t="shared" si="6"/>
        <v>0</v>
      </c>
      <c r="E79" s="80"/>
      <c r="F79" s="80">
        <v>0</v>
      </c>
      <c r="G79" s="80"/>
      <c r="H79" s="80">
        <v>0</v>
      </c>
      <c r="I79" s="80"/>
      <c r="J79" s="80">
        <f t="shared" si="7"/>
        <v>0</v>
      </c>
      <c r="K79" s="80"/>
      <c r="L79" s="80">
        <v>0</v>
      </c>
      <c r="M79" s="80"/>
      <c r="N79" s="80">
        <v>0</v>
      </c>
    </row>
    <row r="80" spans="2:14" ht="21.95" customHeight="1" x14ac:dyDescent="0.3">
      <c r="B80" s="22" t="s">
        <v>31</v>
      </c>
      <c r="C80" s="124"/>
      <c r="D80" s="80">
        <f t="shared" si="6"/>
        <v>14438</v>
      </c>
      <c r="E80" s="80"/>
      <c r="F80" s="80">
        <v>8105</v>
      </c>
      <c r="G80" s="80"/>
      <c r="H80" s="80">
        <v>6333</v>
      </c>
      <c r="I80" s="80"/>
      <c r="J80" s="80">
        <f t="shared" si="7"/>
        <v>12918</v>
      </c>
      <c r="K80" s="80"/>
      <c r="L80" s="80">
        <v>7742</v>
      </c>
      <c r="M80" s="80"/>
      <c r="N80" s="80">
        <v>5176</v>
      </c>
    </row>
    <row r="81" spans="2:14" ht="21.95" customHeight="1" x14ac:dyDescent="0.3">
      <c r="B81" s="22" t="s">
        <v>32</v>
      </c>
      <c r="C81" s="124"/>
      <c r="D81" s="80">
        <f t="shared" si="6"/>
        <v>0</v>
      </c>
      <c r="E81" s="80"/>
      <c r="F81" s="80">
        <v>0</v>
      </c>
      <c r="G81" s="80"/>
      <c r="H81" s="80">
        <v>0</v>
      </c>
      <c r="I81" s="80"/>
      <c r="J81" s="80">
        <f t="shared" si="7"/>
        <v>0</v>
      </c>
      <c r="K81" s="80"/>
      <c r="L81" s="80">
        <v>0</v>
      </c>
      <c r="M81" s="80"/>
      <c r="N81" s="80">
        <v>0</v>
      </c>
    </row>
    <row r="82" spans="2:14" ht="21.95" customHeight="1" x14ac:dyDescent="0.3">
      <c r="B82" s="54" t="s">
        <v>33</v>
      </c>
      <c r="C82" s="124"/>
      <c r="D82" s="79">
        <f t="shared" si="6"/>
        <v>2794200</v>
      </c>
      <c r="E82" s="80"/>
      <c r="F82" s="79">
        <f>SUM(F83:F86)</f>
        <v>2665177</v>
      </c>
      <c r="G82" s="80"/>
      <c r="H82" s="79">
        <f>SUM(H83:H86)</f>
        <v>129023</v>
      </c>
      <c r="I82" s="80"/>
      <c r="J82" s="79">
        <f t="shared" si="7"/>
        <v>3009763</v>
      </c>
      <c r="K82" s="80"/>
      <c r="L82" s="79">
        <f>SUM(L83:L86)</f>
        <v>2888479</v>
      </c>
      <c r="M82" s="80"/>
      <c r="N82" s="79">
        <f>SUM(N83:N86)</f>
        <v>121284</v>
      </c>
    </row>
    <row r="83" spans="2:14" ht="21.95" customHeight="1" x14ac:dyDescent="0.3">
      <c r="B83" s="22" t="s">
        <v>34</v>
      </c>
      <c r="C83" s="124"/>
      <c r="D83" s="80">
        <f t="shared" si="6"/>
        <v>0</v>
      </c>
      <c r="E83" s="80"/>
      <c r="F83" s="80">
        <v>0</v>
      </c>
      <c r="G83" s="80"/>
      <c r="H83" s="80">
        <v>0</v>
      </c>
      <c r="I83" s="80"/>
      <c r="J83" s="80">
        <f t="shared" si="7"/>
        <v>0</v>
      </c>
      <c r="K83" s="80"/>
      <c r="L83" s="80">
        <v>0</v>
      </c>
      <c r="M83" s="80"/>
      <c r="N83" s="80">
        <v>0</v>
      </c>
    </row>
    <row r="84" spans="2:14" ht="21.95" customHeight="1" x14ac:dyDescent="0.3">
      <c r="B84" s="22" t="s">
        <v>35</v>
      </c>
      <c r="C84" s="124"/>
      <c r="D84" s="80">
        <f t="shared" si="6"/>
        <v>54284</v>
      </c>
      <c r="E84" s="80"/>
      <c r="F84" s="80">
        <v>52379</v>
      </c>
      <c r="G84" s="80"/>
      <c r="H84" s="80">
        <v>1905</v>
      </c>
      <c r="I84" s="80"/>
      <c r="J84" s="80">
        <f t="shared" si="7"/>
        <v>59701</v>
      </c>
      <c r="K84" s="80"/>
      <c r="L84" s="80">
        <v>56393</v>
      </c>
      <c r="M84" s="80"/>
      <c r="N84" s="80">
        <v>3308</v>
      </c>
    </row>
    <row r="85" spans="2:14" ht="21.95" customHeight="1" x14ac:dyDescent="0.3">
      <c r="B85" s="22" t="s">
        <v>36</v>
      </c>
      <c r="C85" s="124"/>
      <c r="D85" s="80">
        <f t="shared" si="6"/>
        <v>594953</v>
      </c>
      <c r="E85" s="80"/>
      <c r="F85" s="80">
        <v>540321</v>
      </c>
      <c r="G85" s="80"/>
      <c r="H85" s="80">
        <v>54632</v>
      </c>
      <c r="I85" s="80"/>
      <c r="J85" s="80">
        <f t="shared" si="7"/>
        <v>600241</v>
      </c>
      <c r="K85" s="80"/>
      <c r="L85" s="80">
        <v>549523</v>
      </c>
      <c r="M85" s="80"/>
      <c r="N85" s="80">
        <v>50718</v>
      </c>
    </row>
    <row r="86" spans="2:14" ht="21.95" customHeight="1" x14ac:dyDescent="0.3">
      <c r="B86" s="22" t="s">
        <v>37</v>
      </c>
      <c r="C86" s="124"/>
      <c r="D86" s="80">
        <f t="shared" si="6"/>
        <v>2144963</v>
      </c>
      <c r="E86" s="80"/>
      <c r="F86" s="80">
        <v>2072477</v>
      </c>
      <c r="G86" s="80"/>
      <c r="H86" s="80">
        <v>72486</v>
      </c>
      <c r="I86" s="80"/>
      <c r="J86" s="80">
        <f t="shared" si="7"/>
        <v>2349821</v>
      </c>
      <c r="K86" s="80"/>
      <c r="L86" s="80">
        <v>2282563</v>
      </c>
      <c r="M86" s="80"/>
      <c r="N86" s="80">
        <v>67258</v>
      </c>
    </row>
    <row r="87" spans="2:14" ht="21.95" customHeight="1" x14ac:dyDescent="0.3">
      <c r="B87" s="54" t="s">
        <v>38</v>
      </c>
      <c r="C87" s="124"/>
      <c r="D87" s="79">
        <f t="shared" si="6"/>
        <v>152494</v>
      </c>
      <c r="E87" s="80"/>
      <c r="F87" s="79">
        <f>SUM(F88:F90)</f>
        <v>142992</v>
      </c>
      <c r="G87" s="80"/>
      <c r="H87" s="79">
        <f>SUM(H88:H90)</f>
        <v>9502</v>
      </c>
      <c r="I87" s="80"/>
      <c r="J87" s="79">
        <f t="shared" si="7"/>
        <v>154179</v>
      </c>
      <c r="K87" s="80"/>
      <c r="L87" s="79">
        <f>SUM(L88:L90)</f>
        <v>145183</v>
      </c>
      <c r="M87" s="80"/>
      <c r="N87" s="79">
        <f>SUM(N88:N90)</f>
        <v>8996</v>
      </c>
    </row>
    <row r="88" spans="2:14" ht="21.95" customHeight="1" x14ac:dyDescent="0.3">
      <c r="B88" s="22" t="s">
        <v>39</v>
      </c>
      <c r="C88" s="124"/>
      <c r="D88" s="80">
        <f t="shared" si="6"/>
        <v>20531</v>
      </c>
      <c r="E88" s="80"/>
      <c r="F88" s="80">
        <v>20109</v>
      </c>
      <c r="G88" s="80"/>
      <c r="H88" s="80">
        <v>422</v>
      </c>
      <c r="I88" s="80"/>
      <c r="J88" s="80">
        <f t="shared" si="7"/>
        <v>20723</v>
      </c>
      <c r="K88" s="80"/>
      <c r="L88" s="80">
        <v>20156</v>
      </c>
      <c r="M88" s="80"/>
      <c r="N88" s="80">
        <v>567</v>
      </c>
    </row>
    <row r="89" spans="2:14" ht="21.95" customHeight="1" x14ac:dyDescent="0.3">
      <c r="B89" s="22" t="s">
        <v>40</v>
      </c>
      <c r="C89" s="124"/>
      <c r="D89" s="80">
        <f t="shared" si="6"/>
        <v>55431</v>
      </c>
      <c r="E89" s="80"/>
      <c r="F89" s="80">
        <v>50389</v>
      </c>
      <c r="G89" s="80"/>
      <c r="H89" s="80">
        <v>5042</v>
      </c>
      <c r="I89" s="80"/>
      <c r="J89" s="80">
        <f t="shared" si="7"/>
        <v>57557</v>
      </c>
      <c r="K89" s="80"/>
      <c r="L89" s="80">
        <v>52349</v>
      </c>
      <c r="M89" s="80"/>
      <c r="N89" s="80">
        <v>5208</v>
      </c>
    </row>
    <row r="90" spans="2:14" ht="21.95" customHeight="1" x14ac:dyDescent="0.3">
      <c r="B90" s="22" t="s">
        <v>41</v>
      </c>
      <c r="C90" s="124"/>
      <c r="D90" s="80">
        <f t="shared" si="6"/>
        <v>76532</v>
      </c>
      <c r="E90" s="80"/>
      <c r="F90" s="80">
        <v>72494</v>
      </c>
      <c r="G90" s="80"/>
      <c r="H90" s="80">
        <v>4038</v>
      </c>
      <c r="I90" s="80"/>
      <c r="J90" s="80">
        <f t="shared" si="7"/>
        <v>75899</v>
      </c>
      <c r="K90" s="80"/>
      <c r="L90" s="80">
        <v>72678</v>
      </c>
      <c r="M90" s="80"/>
      <c r="N90" s="80">
        <v>3221</v>
      </c>
    </row>
    <row r="91" spans="2:14" ht="21.95" customHeight="1" x14ac:dyDescent="0.3">
      <c r="B91" s="54" t="s">
        <v>42</v>
      </c>
      <c r="C91" s="124"/>
      <c r="D91" s="79">
        <f t="shared" si="6"/>
        <v>80515</v>
      </c>
      <c r="E91" s="80"/>
      <c r="F91" s="79">
        <f>SUM(F92:F95)</f>
        <v>79401</v>
      </c>
      <c r="G91" s="80"/>
      <c r="H91" s="79">
        <f>SUM(H92:H95)</f>
        <v>1114</v>
      </c>
      <c r="I91" s="80"/>
      <c r="J91" s="79">
        <f t="shared" si="7"/>
        <v>90163</v>
      </c>
      <c r="K91" s="80"/>
      <c r="L91" s="79">
        <f>SUM(L92:L95)</f>
        <v>89054</v>
      </c>
      <c r="M91" s="80"/>
      <c r="N91" s="79">
        <f>SUM(N92:N95)</f>
        <v>1109</v>
      </c>
    </row>
    <row r="92" spans="2:14" ht="21.95" customHeight="1" x14ac:dyDescent="0.3">
      <c r="B92" s="22" t="s">
        <v>43</v>
      </c>
      <c r="C92" s="124"/>
      <c r="D92" s="80">
        <f t="shared" si="6"/>
        <v>80467</v>
      </c>
      <c r="E92" s="80"/>
      <c r="F92" s="80">
        <v>79401</v>
      </c>
      <c r="G92" s="80"/>
      <c r="H92" s="80">
        <v>1066</v>
      </c>
      <c r="I92" s="80"/>
      <c r="J92" s="80">
        <f t="shared" si="7"/>
        <v>90117</v>
      </c>
      <c r="K92" s="80"/>
      <c r="L92" s="80">
        <v>89054</v>
      </c>
      <c r="M92" s="80"/>
      <c r="N92" s="80">
        <v>1063</v>
      </c>
    </row>
    <row r="93" spans="2:14" ht="21.95" customHeight="1" x14ac:dyDescent="0.3">
      <c r="B93" s="22" t="s">
        <v>44</v>
      </c>
      <c r="C93" s="124"/>
      <c r="D93" s="80">
        <f t="shared" si="6"/>
        <v>48</v>
      </c>
      <c r="E93" s="80"/>
      <c r="F93" s="80">
        <v>0</v>
      </c>
      <c r="G93" s="80"/>
      <c r="H93" s="80">
        <v>48</v>
      </c>
      <c r="I93" s="80"/>
      <c r="J93" s="80">
        <f t="shared" si="7"/>
        <v>46</v>
      </c>
      <c r="K93" s="80"/>
      <c r="L93" s="80">
        <v>0</v>
      </c>
      <c r="M93" s="80"/>
      <c r="N93" s="80">
        <v>46</v>
      </c>
    </row>
    <row r="94" spans="2:14" ht="21.95" customHeight="1" x14ac:dyDescent="0.3">
      <c r="B94" s="22" t="s">
        <v>45</v>
      </c>
      <c r="C94" s="124"/>
      <c r="D94" s="80">
        <f t="shared" si="6"/>
        <v>0</v>
      </c>
      <c r="E94" s="80"/>
      <c r="F94" s="80">
        <v>0</v>
      </c>
      <c r="G94" s="80"/>
      <c r="H94" s="80">
        <v>0</v>
      </c>
      <c r="I94" s="80"/>
      <c r="J94" s="80">
        <f t="shared" si="7"/>
        <v>0</v>
      </c>
      <c r="K94" s="80"/>
      <c r="L94" s="80">
        <v>0</v>
      </c>
      <c r="M94" s="80"/>
      <c r="N94" s="80">
        <v>0</v>
      </c>
    </row>
    <row r="95" spans="2:14" ht="21.95" customHeight="1" x14ac:dyDescent="0.3">
      <c r="B95" s="22" t="s">
        <v>46</v>
      </c>
      <c r="C95" s="124"/>
      <c r="D95" s="80">
        <f t="shared" si="6"/>
        <v>0</v>
      </c>
      <c r="E95" s="80"/>
      <c r="F95" s="80">
        <v>0</v>
      </c>
      <c r="G95" s="80"/>
      <c r="H95" s="80">
        <v>0</v>
      </c>
      <c r="I95" s="80"/>
      <c r="J95" s="80">
        <f t="shared" si="7"/>
        <v>0</v>
      </c>
      <c r="K95" s="80"/>
      <c r="L95" s="80">
        <v>0</v>
      </c>
      <c r="M95" s="80"/>
      <c r="N95" s="80">
        <v>0</v>
      </c>
    </row>
    <row r="96" spans="2:14" ht="3.95" customHeight="1" x14ac:dyDescent="0.3">
      <c r="B96" s="172"/>
      <c r="C96" s="172"/>
      <c r="D96" s="172"/>
      <c r="E96" s="172"/>
      <c r="F96" s="172"/>
      <c r="G96" s="172"/>
      <c r="H96" s="172"/>
      <c r="I96" s="172"/>
      <c r="J96" s="172"/>
      <c r="K96" s="172"/>
      <c r="L96" s="172"/>
      <c r="M96" s="172"/>
      <c r="N96" s="172"/>
    </row>
    <row r="97" spans="2:14" ht="3.95" customHeight="1" x14ac:dyDescent="0.3">
      <c r="B97" s="22"/>
      <c r="C97" s="124"/>
      <c r="D97" s="10"/>
      <c r="E97" s="10"/>
      <c r="F97" s="10"/>
      <c r="G97" s="10"/>
      <c r="H97" s="10"/>
      <c r="I97" s="10"/>
      <c r="J97" s="10"/>
      <c r="K97" s="10"/>
      <c r="L97" s="9"/>
      <c r="M97" s="9"/>
      <c r="N97" s="9"/>
    </row>
    <row r="98" spans="2:14" s="18" customFormat="1" ht="15.95" customHeight="1" x14ac:dyDescent="0.3">
      <c r="B98" s="17" t="s">
        <v>10</v>
      </c>
      <c r="C98" s="117"/>
      <c r="D98" s="19"/>
      <c r="E98" s="119"/>
      <c r="F98" s="19"/>
      <c r="G98" s="119"/>
      <c r="H98" s="19"/>
      <c r="I98" s="119"/>
      <c r="J98" s="19"/>
      <c r="K98" s="119"/>
      <c r="L98" s="19"/>
      <c r="M98" s="119"/>
      <c r="N98" s="19"/>
    </row>
    <row r="99" spans="2:14" s="18" customFormat="1" ht="15.95" customHeight="1" x14ac:dyDescent="0.3">
      <c r="B99" s="17" t="s">
        <v>11</v>
      </c>
      <c r="C99" s="117"/>
      <c r="D99" s="19"/>
      <c r="E99" s="119"/>
      <c r="F99" s="19"/>
      <c r="G99" s="119"/>
      <c r="H99" s="19"/>
      <c r="I99" s="119"/>
      <c r="J99" s="19"/>
      <c r="K99" s="119"/>
      <c r="L99" s="19"/>
      <c r="M99" s="119"/>
      <c r="N99" s="19"/>
    </row>
    <row r="100" spans="2:14" s="18" customFormat="1" ht="15.95" customHeight="1" x14ac:dyDescent="0.3">
      <c r="B100" s="20"/>
      <c r="C100" s="118"/>
      <c r="D100" s="20"/>
      <c r="E100" s="118"/>
      <c r="F100" s="20"/>
      <c r="G100" s="118"/>
      <c r="H100" s="20"/>
      <c r="I100" s="118"/>
      <c r="J100" s="20"/>
      <c r="K100" s="118"/>
      <c r="L100" s="20"/>
      <c r="M100" s="118"/>
      <c r="N100" s="20"/>
    </row>
    <row r="101" spans="2:14" ht="21.95" customHeight="1" x14ac:dyDescent="0.3">
      <c r="B101" s="18"/>
      <c r="C101" s="126"/>
    </row>
  </sheetData>
  <mergeCells count="18">
    <mergeCell ref="B4:N4"/>
    <mergeCell ref="B56:B60"/>
    <mergeCell ref="D56:H56"/>
    <mergeCell ref="J56:N56"/>
    <mergeCell ref="D58:D60"/>
    <mergeCell ref="F58:H58"/>
    <mergeCell ref="J58:J60"/>
    <mergeCell ref="L58:N58"/>
    <mergeCell ref="B45:N45"/>
    <mergeCell ref="B55:N55"/>
    <mergeCell ref="B96:N96"/>
    <mergeCell ref="B5:B9"/>
    <mergeCell ref="D5:H5"/>
    <mergeCell ref="J5:N5"/>
    <mergeCell ref="D7:D9"/>
    <mergeCell ref="F7:H7"/>
    <mergeCell ref="J7:J9"/>
    <mergeCell ref="L7:N7"/>
  </mergeCells>
  <pageMargins left="0.78740157480314965" right="0.78740157480314965" top="0.78740157480314965" bottom="0.59055118110236227" header="0.51181102362204722" footer="0.51181102362204722"/>
  <pageSetup paperSize="9" scale="51" orientation="portrait" horizontalDpi="300" verticalDpi="300" r:id="rId1"/>
  <headerFooter alignWithMargins="0">
    <oddHeader>&amp;C&amp;"Arial,Negrito"&amp;14Turismo receptivo</oddHeader>
  </headerFooter>
  <rowBreaks count="1" manualBreakCount="1">
    <brk id="5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719F5-6DC3-43F7-9869-F5AC75C1CBAB}">
  <sheetPr>
    <tabColor rgb="FF92D050"/>
  </sheetPr>
  <dimension ref="B1:N577"/>
  <sheetViews>
    <sheetView showGridLines="0" showZeros="0" zoomScaleNormal="100" zoomScaleSheetLayoutView="85" workbookViewId="0"/>
  </sheetViews>
  <sheetFormatPr defaultColWidth="11.42578125" defaultRowHeight="21.95" customHeight="1" x14ac:dyDescent="0.3"/>
  <cols>
    <col min="1" max="1" width="2.7109375" style="21" customWidth="1"/>
    <col min="2" max="2" width="70.7109375" style="21" customWidth="1"/>
    <col min="3" max="3" width="0.5703125" style="127" customWidth="1"/>
    <col min="4" max="4" width="25.7109375" style="21" customWidth="1"/>
    <col min="5" max="5" width="0.5703125" style="127" customWidth="1"/>
    <col min="6" max="6" width="15.7109375" style="21" customWidth="1"/>
    <col min="7" max="7" width="0.5703125" style="127" customWidth="1"/>
    <col min="8" max="8" width="15.7109375" style="21" customWidth="1"/>
    <col min="9" max="9" width="0.5703125" style="127" customWidth="1"/>
    <col min="10" max="10" width="25.7109375" style="21" customWidth="1"/>
    <col min="11" max="11" width="0.5703125" style="127" customWidth="1"/>
    <col min="12" max="12" width="15.7109375" style="21" customWidth="1"/>
    <col min="13" max="13" width="0.5703125" style="127" customWidth="1"/>
    <col min="14" max="14" width="15.7109375" style="21" customWidth="1"/>
    <col min="15" max="15" width="2.7109375" style="21" customWidth="1"/>
    <col min="16" max="247" width="11.42578125" style="21"/>
    <col min="248" max="248" width="52.7109375" style="21" customWidth="1"/>
    <col min="249" max="254" width="22.42578125" style="21" customWidth="1"/>
    <col min="255" max="255" width="11.42578125" style="21" customWidth="1"/>
    <col min="256" max="503" width="11.42578125" style="21"/>
    <col min="504" max="504" width="52.7109375" style="21" customWidth="1"/>
    <col min="505" max="510" width="22.42578125" style="21" customWidth="1"/>
    <col min="511" max="511" width="11.42578125" style="21" customWidth="1"/>
    <col min="512" max="759" width="11.42578125" style="21"/>
    <col min="760" max="760" width="52.7109375" style="21" customWidth="1"/>
    <col min="761" max="766" width="22.42578125" style="21" customWidth="1"/>
    <col min="767" max="767" width="11.42578125" style="21" customWidth="1"/>
    <col min="768" max="1015" width="11.42578125" style="21"/>
    <col min="1016" max="1016" width="52.7109375" style="21" customWidth="1"/>
    <col min="1017" max="1022" width="22.42578125" style="21" customWidth="1"/>
    <col min="1023" max="1023" width="11.42578125" style="21" customWidth="1"/>
    <col min="1024" max="1271" width="11.42578125" style="21"/>
    <col min="1272" max="1272" width="52.7109375" style="21" customWidth="1"/>
    <col min="1273" max="1278" width="22.42578125" style="21" customWidth="1"/>
    <col min="1279" max="1279" width="11.42578125" style="21" customWidth="1"/>
    <col min="1280" max="1527" width="11.42578125" style="21"/>
    <col min="1528" max="1528" width="52.7109375" style="21" customWidth="1"/>
    <col min="1529" max="1534" width="22.42578125" style="21" customWidth="1"/>
    <col min="1535" max="1535" width="11.42578125" style="21" customWidth="1"/>
    <col min="1536" max="1783" width="11.42578125" style="21"/>
    <col min="1784" max="1784" width="52.7109375" style="21" customWidth="1"/>
    <col min="1785" max="1790" width="22.42578125" style="21" customWidth="1"/>
    <col min="1791" max="1791" width="11.42578125" style="21" customWidth="1"/>
    <col min="1792" max="2039" width="11.42578125" style="21"/>
    <col min="2040" max="2040" width="52.7109375" style="21" customWidth="1"/>
    <col min="2041" max="2046" width="22.42578125" style="21" customWidth="1"/>
    <col min="2047" max="2047" width="11.42578125" style="21" customWidth="1"/>
    <col min="2048" max="2295" width="11.42578125" style="21"/>
    <col min="2296" max="2296" width="52.7109375" style="21" customWidth="1"/>
    <col min="2297" max="2302" width="22.42578125" style="21" customWidth="1"/>
    <col min="2303" max="2303" width="11.42578125" style="21" customWidth="1"/>
    <col min="2304" max="2551" width="11.42578125" style="21"/>
    <col min="2552" max="2552" width="52.7109375" style="21" customWidth="1"/>
    <col min="2553" max="2558" width="22.42578125" style="21" customWidth="1"/>
    <col min="2559" max="2559" width="11.42578125" style="21" customWidth="1"/>
    <col min="2560" max="2807" width="11.42578125" style="21"/>
    <col min="2808" max="2808" width="52.7109375" style="21" customWidth="1"/>
    <col min="2809" max="2814" width="22.42578125" style="21" customWidth="1"/>
    <col min="2815" max="2815" width="11.42578125" style="21" customWidth="1"/>
    <col min="2816" max="3063" width="11.42578125" style="21"/>
    <col min="3064" max="3064" width="52.7109375" style="21" customWidth="1"/>
    <col min="3065" max="3070" width="22.42578125" style="21" customWidth="1"/>
    <col min="3071" max="3071" width="11.42578125" style="21" customWidth="1"/>
    <col min="3072" max="3319" width="11.42578125" style="21"/>
    <col min="3320" max="3320" width="52.7109375" style="21" customWidth="1"/>
    <col min="3321" max="3326" width="22.42578125" style="21" customWidth="1"/>
    <col min="3327" max="3327" width="11.42578125" style="21" customWidth="1"/>
    <col min="3328" max="3575" width="11.42578125" style="21"/>
    <col min="3576" max="3576" width="52.7109375" style="21" customWidth="1"/>
    <col min="3577" max="3582" width="22.42578125" style="21" customWidth="1"/>
    <col min="3583" max="3583" width="11.42578125" style="21" customWidth="1"/>
    <col min="3584" max="3831" width="11.42578125" style="21"/>
    <col min="3832" max="3832" width="52.7109375" style="21" customWidth="1"/>
    <col min="3833" max="3838" width="22.42578125" style="21" customWidth="1"/>
    <col min="3839" max="3839" width="11.42578125" style="21" customWidth="1"/>
    <col min="3840" max="4087" width="11.42578125" style="21"/>
    <col min="4088" max="4088" width="52.7109375" style="21" customWidth="1"/>
    <col min="4089" max="4094" width="22.42578125" style="21" customWidth="1"/>
    <col min="4095" max="4095" width="11.42578125" style="21" customWidth="1"/>
    <col min="4096" max="4343" width="11.42578125" style="21"/>
    <col min="4344" max="4344" width="52.7109375" style="21" customWidth="1"/>
    <col min="4345" max="4350" width="22.42578125" style="21" customWidth="1"/>
    <col min="4351" max="4351" width="11.42578125" style="21" customWidth="1"/>
    <col min="4352" max="4599" width="11.42578125" style="21"/>
    <col min="4600" max="4600" width="52.7109375" style="21" customWidth="1"/>
    <col min="4601" max="4606" width="22.42578125" style="21" customWidth="1"/>
    <col min="4607" max="4607" width="11.42578125" style="21" customWidth="1"/>
    <col min="4608" max="4855" width="11.42578125" style="21"/>
    <col min="4856" max="4856" width="52.7109375" style="21" customWidth="1"/>
    <col min="4857" max="4862" width="22.42578125" style="21" customWidth="1"/>
    <col min="4863" max="4863" width="11.42578125" style="21" customWidth="1"/>
    <col min="4864" max="5111" width="11.42578125" style="21"/>
    <col min="5112" max="5112" width="52.7109375" style="21" customWidth="1"/>
    <col min="5113" max="5118" width="22.42578125" style="21" customWidth="1"/>
    <col min="5119" max="5119" width="11.42578125" style="21" customWidth="1"/>
    <col min="5120" max="5367" width="11.42578125" style="21"/>
    <col min="5368" max="5368" width="52.7109375" style="21" customWidth="1"/>
    <col min="5369" max="5374" width="22.42578125" style="21" customWidth="1"/>
    <col min="5375" max="5375" width="11.42578125" style="21" customWidth="1"/>
    <col min="5376" max="5623" width="11.42578125" style="21"/>
    <col min="5624" max="5624" width="52.7109375" style="21" customWidth="1"/>
    <col min="5625" max="5630" width="22.42578125" style="21" customWidth="1"/>
    <col min="5631" max="5631" width="11.42578125" style="21" customWidth="1"/>
    <col min="5632" max="5879" width="11.42578125" style="21"/>
    <col min="5880" max="5880" width="52.7109375" style="21" customWidth="1"/>
    <col min="5881" max="5886" width="22.42578125" style="21" customWidth="1"/>
    <col min="5887" max="5887" width="11.42578125" style="21" customWidth="1"/>
    <col min="5888" max="6135" width="11.42578125" style="21"/>
    <col min="6136" max="6136" width="52.7109375" style="21" customWidth="1"/>
    <col min="6137" max="6142" width="22.42578125" style="21" customWidth="1"/>
    <col min="6143" max="6143" width="11.42578125" style="21" customWidth="1"/>
    <col min="6144" max="6391" width="11.42578125" style="21"/>
    <col min="6392" max="6392" width="52.7109375" style="21" customWidth="1"/>
    <col min="6393" max="6398" width="22.42578125" style="21" customWidth="1"/>
    <col min="6399" max="6399" width="11.42578125" style="21" customWidth="1"/>
    <col min="6400" max="6647" width="11.42578125" style="21"/>
    <col min="6648" max="6648" width="52.7109375" style="21" customWidth="1"/>
    <col min="6649" max="6654" width="22.42578125" style="21" customWidth="1"/>
    <col min="6655" max="6655" width="11.42578125" style="21" customWidth="1"/>
    <col min="6656" max="6903" width="11.42578125" style="21"/>
    <col min="6904" max="6904" width="52.7109375" style="21" customWidth="1"/>
    <col min="6905" max="6910" width="22.42578125" style="21" customWidth="1"/>
    <col min="6911" max="6911" width="11.42578125" style="21" customWidth="1"/>
    <col min="6912" max="7159" width="11.42578125" style="21"/>
    <col min="7160" max="7160" width="52.7109375" style="21" customWidth="1"/>
    <col min="7161" max="7166" width="22.42578125" style="21" customWidth="1"/>
    <col min="7167" max="7167" width="11.42578125" style="21" customWidth="1"/>
    <col min="7168" max="7415" width="11.42578125" style="21"/>
    <col min="7416" max="7416" width="52.7109375" style="21" customWidth="1"/>
    <col min="7417" max="7422" width="22.42578125" style="21" customWidth="1"/>
    <col min="7423" max="7423" width="11.42578125" style="21" customWidth="1"/>
    <col min="7424" max="7671" width="11.42578125" style="21"/>
    <col min="7672" max="7672" width="52.7109375" style="21" customWidth="1"/>
    <col min="7673" max="7678" width="22.42578125" style="21" customWidth="1"/>
    <col min="7679" max="7679" width="11.42578125" style="21" customWidth="1"/>
    <col min="7680" max="7927" width="11.42578125" style="21"/>
    <col min="7928" max="7928" width="52.7109375" style="21" customWidth="1"/>
    <col min="7929" max="7934" width="22.42578125" style="21" customWidth="1"/>
    <col min="7935" max="7935" width="11.42578125" style="21" customWidth="1"/>
    <col min="7936" max="8183" width="11.42578125" style="21"/>
    <col min="8184" max="8184" width="52.7109375" style="21" customWidth="1"/>
    <col min="8185" max="8190" width="22.42578125" style="21" customWidth="1"/>
    <col min="8191" max="8191" width="11.42578125" style="21" customWidth="1"/>
    <col min="8192" max="8439" width="11.42578125" style="21"/>
    <col min="8440" max="8440" width="52.7109375" style="21" customWidth="1"/>
    <col min="8441" max="8446" width="22.42578125" style="21" customWidth="1"/>
    <col min="8447" max="8447" width="11.42578125" style="21" customWidth="1"/>
    <col min="8448" max="8695" width="11.42578125" style="21"/>
    <col min="8696" max="8696" width="52.7109375" style="21" customWidth="1"/>
    <col min="8697" max="8702" width="22.42578125" style="21" customWidth="1"/>
    <col min="8703" max="8703" width="11.42578125" style="21" customWidth="1"/>
    <col min="8704" max="8951" width="11.42578125" style="21"/>
    <col min="8952" max="8952" width="52.7109375" style="21" customWidth="1"/>
    <col min="8953" max="8958" width="22.42578125" style="21" customWidth="1"/>
    <col min="8959" max="8959" width="11.42578125" style="21" customWidth="1"/>
    <col min="8960" max="9207" width="11.42578125" style="21"/>
    <col min="9208" max="9208" width="52.7109375" style="21" customWidth="1"/>
    <col min="9209" max="9214" width="22.42578125" style="21" customWidth="1"/>
    <col min="9215" max="9215" width="11.42578125" style="21" customWidth="1"/>
    <col min="9216" max="9463" width="11.42578125" style="21"/>
    <col min="9464" max="9464" width="52.7109375" style="21" customWidth="1"/>
    <col min="9465" max="9470" width="22.42578125" style="21" customWidth="1"/>
    <col min="9471" max="9471" width="11.42578125" style="21" customWidth="1"/>
    <col min="9472" max="9719" width="11.42578125" style="21"/>
    <col min="9720" max="9720" width="52.7109375" style="21" customWidth="1"/>
    <col min="9721" max="9726" width="22.42578125" style="21" customWidth="1"/>
    <col min="9727" max="9727" width="11.42578125" style="21" customWidth="1"/>
    <col min="9728" max="9975" width="11.42578125" style="21"/>
    <col min="9976" max="9976" width="52.7109375" style="21" customWidth="1"/>
    <col min="9977" max="9982" width="22.42578125" style="21" customWidth="1"/>
    <col min="9983" max="9983" width="11.42578125" style="21" customWidth="1"/>
    <col min="9984" max="10231" width="11.42578125" style="21"/>
    <col min="10232" max="10232" width="52.7109375" style="21" customWidth="1"/>
    <col min="10233" max="10238" width="22.42578125" style="21" customWidth="1"/>
    <col min="10239" max="10239" width="11.42578125" style="21" customWidth="1"/>
    <col min="10240" max="10487" width="11.42578125" style="21"/>
    <col min="10488" max="10488" width="52.7109375" style="21" customWidth="1"/>
    <col min="10489" max="10494" width="22.42578125" style="21" customWidth="1"/>
    <col min="10495" max="10495" width="11.42578125" style="21" customWidth="1"/>
    <col min="10496" max="10743" width="11.42578125" style="21"/>
    <col min="10744" max="10744" width="52.7109375" style="21" customWidth="1"/>
    <col min="10745" max="10750" width="22.42578125" style="21" customWidth="1"/>
    <col min="10751" max="10751" width="11.42578125" style="21" customWidth="1"/>
    <col min="10752" max="10999" width="11.42578125" style="21"/>
    <col min="11000" max="11000" width="52.7109375" style="21" customWidth="1"/>
    <col min="11001" max="11006" width="22.42578125" style="21" customWidth="1"/>
    <col min="11007" max="11007" width="11.42578125" style="21" customWidth="1"/>
    <col min="11008" max="11255" width="11.42578125" style="21"/>
    <col min="11256" max="11256" width="52.7109375" style="21" customWidth="1"/>
    <col min="11257" max="11262" width="22.42578125" style="21" customWidth="1"/>
    <col min="11263" max="11263" width="11.42578125" style="21" customWidth="1"/>
    <col min="11264" max="11511" width="11.42578125" style="21"/>
    <col min="11512" max="11512" width="52.7109375" style="21" customWidth="1"/>
    <col min="11513" max="11518" width="22.42578125" style="21" customWidth="1"/>
    <col min="11519" max="11519" width="11.42578125" style="21" customWidth="1"/>
    <col min="11520" max="11767" width="11.42578125" style="21"/>
    <col min="11768" max="11768" width="52.7109375" style="21" customWidth="1"/>
    <col min="11769" max="11774" width="22.42578125" style="21" customWidth="1"/>
    <col min="11775" max="11775" width="11.42578125" style="21" customWidth="1"/>
    <col min="11776" max="12023" width="11.42578125" style="21"/>
    <col min="12024" max="12024" width="52.7109375" style="21" customWidth="1"/>
    <col min="12025" max="12030" width="22.42578125" style="21" customWidth="1"/>
    <col min="12031" max="12031" width="11.42578125" style="21" customWidth="1"/>
    <col min="12032" max="12279" width="11.42578125" style="21"/>
    <col min="12280" max="12280" width="52.7109375" style="21" customWidth="1"/>
    <col min="12281" max="12286" width="22.42578125" style="21" customWidth="1"/>
    <col min="12287" max="12287" width="11.42578125" style="21" customWidth="1"/>
    <col min="12288" max="12535" width="11.42578125" style="21"/>
    <col min="12536" max="12536" width="52.7109375" style="21" customWidth="1"/>
    <col min="12537" max="12542" width="22.42578125" style="21" customWidth="1"/>
    <col min="12543" max="12543" width="11.42578125" style="21" customWidth="1"/>
    <col min="12544" max="12791" width="11.42578125" style="21"/>
    <col min="12792" max="12792" width="52.7109375" style="21" customWidth="1"/>
    <col min="12793" max="12798" width="22.42578125" style="21" customWidth="1"/>
    <col min="12799" max="12799" width="11.42578125" style="21" customWidth="1"/>
    <col min="12800" max="13047" width="11.42578125" style="21"/>
    <col min="13048" max="13048" width="52.7109375" style="21" customWidth="1"/>
    <col min="13049" max="13054" width="22.42578125" style="21" customWidth="1"/>
    <col min="13055" max="13055" width="11.42578125" style="21" customWidth="1"/>
    <col min="13056" max="13303" width="11.42578125" style="21"/>
    <col min="13304" max="13304" width="52.7109375" style="21" customWidth="1"/>
    <col min="13305" max="13310" width="22.42578125" style="21" customWidth="1"/>
    <col min="13311" max="13311" width="11.42578125" style="21" customWidth="1"/>
    <col min="13312" max="13559" width="11.42578125" style="21"/>
    <col min="13560" max="13560" width="52.7109375" style="21" customWidth="1"/>
    <col min="13561" max="13566" width="22.42578125" style="21" customWidth="1"/>
    <col min="13567" max="13567" width="11.42578125" style="21" customWidth="1"/>
    <col min="13568" max="13815" width="11.42578125" style="21"/>
    <col min="13816" max="13816" width="52.7109375" style="21" customWidth="1"/>
    <col min="13817" max="13822" width="22.42578125" style="21" customWidth="1"/>
    <col min="13823" max="13823" width="11.42578125" style="21" customWidth="1"/>
    <col min="13824" max="14071" width="11.42578125" style="21"/>
    <col min="14072" max="14072" width="52.7109375" style="21" customWidth="1"/>
    <col min="14073" max="14078" width="22.42578125" style="21" customWidth="1"/>
    <col min="14079" max="14079" width="11.42578125" style="21" customWidth="1"/>
    <col min="14080" max="14327" width="11.42578125" style="21"/>
    <col min="14328" max="14328" width="52.7109375" style="21" customWidth="1"/>
    <col min="14329" max="14334" width="22.42578125" style="21" customWidth="1"/>
    <col min="14335" max="14335" width="11.42578125" style="21" customWidth="1"/>
    <col min="14336" max="14583" width="11.42578125" style="21"/>
    <col min="14584" max="14584" width="52.7109375" style="21" customWidth="1"/>
    <col min="14585" max="14590" width="22.42578125" style="21" customWidth="1"/>
    <col min="14591" max="14591" width="11.42578125" style="21" customWidth="1"/>
    <col min="14592" max="14839" width="11.42578125" style="21"/>
    <col min="14840" max="14840" width="52.7109375" style="21" customWidth="1"/>
    <col min="14841" max="14846" width="22.42578125" style="21" customWidth="1"/>
    <col min="14847" max="14847" width="11.42578125" style="21" customWidth="1"/>
    <col min="14848" max="15095" width="11.42578125" style="21"/>
    <col min="15096" max="15096" width="52.7109375" style="21" customWidth="1"/>
    <col min="15097" max="15102" width="22.42578125" style="21" customWidth="1"/>
    <col min="15103" max="15103" width="11.42578125" style="21" customWidth="1"/>
    <col min="15104" max="15351" width="11.42578125" style="21"/>
    <col min="15352" max="15352" width="52.7109375" style="21" customWidth="1"/>
    <col min="15353" max="15358" width="22.42578125" style="21" customWidth="1"/>
    <col min="15359" max="15359" width="11.42578125" style="21" customWidth="1"/>
    <col min="15360" max="15607" width="11.42578125" style="21"/>
    <col min="15608" max="15608" width="52.7109375" style="21" customWidth="1"/>
    <col min="15609" max="15614" width="22.42578125" style="21" customWidth="1"/>
    <col min="15615" max="15615" width="11.42578125" style="21" customWidth="1"/>
    <col min="15616" max="15863" width="11.42578125" style="21"/>
    <col min="15864" max="15864" width="52.7109375" style="21" customWidth="1"/>
    <col min="15865" max="15870" width="22.42578125" style="21" customWidth="1"/>
    <col min="15871" max="15871" width="11.42578125" style="21" customWidth="1"/>
    <col min="15872" max="16119" width="11.42578125" style="21"/>
    <col min="16120" max="16120" width="52.7109375" style="21" customWidth="1"/>
    <col min="16121" max="16126" width="22.42578125" style="21" customWidth="1"/>
    <col min="16127" max="16127" width="11.42578125" style="21" customWidth="1"/>
    <col min="16128" max="16384" width="11.42578125" style="21"/>
  </cols>
  <sheetData>
    <row r="1" spans="2:14" s="30" customFormat="1" ht="21.95" customHeight="1" x14ac:dyDescent="0.25">
      <c r="B1" s="30" t="s">
        <v>2</v>
      </c>
      <c r="C1" s="129"/>
      <c r="E1" s="129"/>
      <c r="G1" s="129"/>
      <c r="I1" s="129"/>
      <c r="K1" s="129"/>
      <c r="M1" s="129"/>
    </row>
    <row r="2" spans="2:14" s="31" customFormat="1" ht="21.95" customHeight="1" x14ac:dyDescent="0.25">
      <c r="B2" s="177" t="s">
        <v>48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</row>
    <row r="3" spans="2:14" s="22" customFormat="1" ht="3.95" customHeight="1" x14ac:dyDescent="0.25">
      <c r="B3" s="55"/>
      <c r="C3" s="122"/>
      <c r="D3" s="55"/>
      <c r="E3" s="122"/>
      <c r="F3" s="55"/>
      <c r="G3" s="122"/>
      <c r="H3" s="55"/>
      <c r="I3" s="122"/>
      <c r="J3" s="55"/>
      <c r="K3" s="122"/>
      <c r="L3" s="55"/>
      <c r="M3" s="122"/>
      <c r="N3" s="55"/>
    </row>
    <row r="4" spans="2:14" s="22" customFormat="1" ht="3.95" customHeight="1" x14ac:dyDescent="0.25"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</row>
    <row r="5" spans="2:14" s="22" customFormat="1" ht="15.95" customHeight="1" x14ac:dyDescent="0.25">
      <c r="B5" s="174" t="s">
        <v>49</v>
      </c>
      <c r="C5" s="123"/>
      <c r="D5" s="175" t="s">
        <v>4</v>
      </c>
      <c r="E5" s="175"/>
      <c r="F5" s="175"/>
      <c r="G5" s="175"/>
      <c r="H5" s="175"/>
      <c r="I5" s="128"/>
      <c r="J5" s="175" t="s">
        <v>5</v>
      </c>
      <c r="K5" s="175"/>
      <c r="L5" s="175"/>
      <c r="M5" s="175"/>
      <c r="N5" s="175"/>
    </row>
    <row r="6" spans="2:14" s="124" customFormat="1" ht="3" customHeight="1" x14ac:dyDescent="0.25">
      <c r="B6" s="174"/>
      <c r="C6" s="123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</row>
    <row r="7" spans="2:14" ht="15.95" customHeight="1" x14ac:dyDescent="0.3">
      <c r="B7" s="174"/>
      <c r="C7" s="123"/>
      <c r="D7" s="175" t="s">
        <v>6</v>
      </c>
      <c r="E7" s="128"/>
      <c r="F7" s="175" t="s">
        <v>7</v>
      </c>
      <c r="G7" s="175"/>
      <c r="H7" s="175"/>
      <c r="I7" s="128"/>
      <c r="J7" s="175" t="s">
        <v>6</v>
      </c>
      <c r="K7" s="128"/>
      <c r="L7" s="175" t="s">
        <v>7</v>
      </c>
      <c r="M7" s="175"/>
      <c r="N7" s="175"/>
    </row>
    <row r="8" spans="2:14" s="127" customFormat="1" ht="3" customHeight="1" x14ac:dyDescent="0.3">
      <c r="B8" s="174"/>
      <c r="C8" s="123"/>
      <c r="D8" s="175"/>
      <c r="E8" s="128"/>
      <c r="F8" s="128"/>
      <c r="G8" s="128"/>
      <c r="H8" s="128"/>
      <c r="I8" s="128"/>
      <c r="J8" s="175"/>
      <c r="K8" s="128"/>
      <c r="L8" s="128"/>
      <c r="M8" s="128"/>
      <c r="N8" s="128"/>
    </row>
    <row r="9" spans="2:14" ht="15.95" customHeight="1" x14ac:dyDescent="0.3">
      <c r="B9" s="174"/>
      <c r="C9" s="123"/>
      <c r="D9" s="175"/>
      <c r="E9" s="128"/>
      <c r="F9" s="16" t="s">
        <v>8</v>
      </c>
      <c r="G9" s="128"/>
      <c r="H9" s="16" t="s">
        <v>9</v>
      </c>
      <c r="I9" s="128"/>
      <c r="J9" s="175"/>
      <c r="K9" s="128"/>
      <c r="L9" s="16" t="s">
        <v>8</v>
      </c>
      <c r="M9" s="128"/>
      <c r="N9" s="16" t="s">
        <v>9</v>
      </c>
    </row>
    <row r="10" spans="2:14" s="127" customFormat="1" ht="3" customHeight="1" x14ac:dyDescent="0.3">
      <c r="B10" s="123"/>
      <c r="C10" s="123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</row>
    <row r="11" spans="2:14" ht="15.95" customHeight="1" x14ac:dyDescent="0.3">
      <c r="B11" s="53" t="s">
        <v>14</v>
      </c>
      <c r="C11" s="116"/>
      <c r="D11" s="81">
        <v>12100342</v>
      </c>
      <c r="E11" s="80"/>
      <c r="F11" s="81">
        <v>11937070</v>
      </c>
      <c r="G11" s="80"/>
      <c r="H11" s="81">
        <v>163272</v>
      </c>
      <c r="I11" s="80"/>
      <c r="J11" s="81">
        <v>11834647</v>
      </c>
      <c r="K11" s="80"/>
      <c r="L11" s="81">
        <v>11697584</v>
      </c>
      <c r="M11" s="80"/>
      <c r="N11" s="81">
        <v>137063</v>
      </c>
    </row>
    <row r="12" spans="2:14" s="127" customFormat="1" ht="3" customHeight="1" x14ac:dyDescent="0.3">
      <c r="B12" s="116"/>
      <c r="C12" s="116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</row>
    <row r="13" spans="2:14" ht="15.95" customHeight="1" x14ac:dyDescent="0.3">
      <c r="B13" s="73" t="s">
        <v>15</v>
      </c>
      <c r="C13" s="124"/>
      <c r="D13" s="85">
        <v>149379</v>
      </c>
      <c r="E13" s="80"/>
      <c r="F13" s="85">
        <v>148335</v>
      </c>
      <c r="G13" s="80"/>
      <c r="H13" s="85">
        <v>1044</v>
      </c>
      <c r="I13" s="80"/>
      <c r="J13" s="85">
        <v>144959</v>
      </c>
      <c r="K13" s="80"/>
      <c r="L13" s="85">
        <v>143710</v>
      </c>
      <c r="M13" s="80"/>
      <c r="N13" s="85">
        <v>1249</v>
      </c>
    </row>
    <row r="14" spans="2:14" s="127" customFormat="1" ht="3" customHeight="1" x14ac:dyDescent="0.3">
      <c r="B14" s="124"/>
      <c r="C14" s="124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</row>
    <row r="15" spans="2:14" ht="15.95" customHeight="1" x14ac:dyDescent="0.3">
      <c r="B15" s="54" t="s">
        <v>16</v>
      </c>
      <c r="C15" s="124"/>
      <c r="D15" s="79">
        <v>0</v>
      </c>
      <c r="E15" s="80"/>
      <c r="F15" s="79">
        <v>0</v>
      </c>
      <c r="G15" s="80"/>
      <c r="H15" s="79">
        <v>0</v>
      </c>
      <c r="I15" s="80"/>
      <c r="J15" s="79">
        <v>0</v>
      </c>
      <c r="K15" s="80"/>
      <c r="L15" s="79">
        <v>0</v>
      </c>
      <c r="M15" s="80"/>
      <c r="N15" s="79">
        <v>0</v>
      </c>
    </row>
    <row r="16" spans="2:14" ht="15.95" customHeight="1" x14ac:dyDescent="0.3">
      <c r="B16" s="22" t="s">
        <v>50</v>
      </c>
      <c r="C16" s="124"/>
      <c r="D16" s="80">
        <v>0</v>
      </c>
      <c r="E16" s="80"/>
      <c r="F16" s="87">
        <v>0</v>
      </c>
      <c r="G16" s="87"/>
      <c r="H16" s="80">
        <v>0</v>
      </c>
      <c r="I16" s="80"/>
      <c r="J16" s="87">
        <v>0</v>
      </c>
      <c r="K16" s="87"/>
      <c r="L16" s="87">
        <v>0</v>
      </c>
      <c r="M16" s="87"/>
      <c r="N16" s="80">
        <v>0</v>
      </c>
    </row>
    <row r="17" spans="2:14" ht="15.95" customHeight="1" x14ac:dyDescent="0.3">
      <c r="B17" s="22" t="s">
        <v>51</v>
      </c>
      <c r="C17" s="124"/>
      <c r="D17" s="80">
        <v>0</v>
      </c>
      <c r="E17" s="80"/>
      <c r="F17" s="87">
        <v>0</v>
      </c>
      <c r="G17" s="87"/>
      <c r="H17" s="80">
        <v>0</v>
      </c>
      <c r="I17" s="80"/>
      <c r="J17" s="87">
        <v>0</v>
      </c>
      <c r="K17" s="87"/>
      <c r="L17" s="87">
        <v>0</v>
      </c>
      <c r="M17" s="87"/>
      <c r="N17" s="80">
        <v>0</v>
      </c>
    </row>
    <row r="18" spans="2:14" ht="15.95" customHeight="1" x14ac:dyDescent="0.3">
      <c r="B18" s="54" t="s">
        <v>17</v>
      </c>
      <c r="C18" s="124"/>
      <c r="D18" s="79">
        <v>0</v>
      </c>
      <c r="E18" s="80"/>
      <c r="F18" s="79">
        <v>0</v>
      </c>
      <c r="G18" s="80"/>
      <c r="H18" s="79">
        <v>0</v>
      </c>
      <c r="I18" s="80"/>
      <c r="J18" s="79">
        <v>0</v>
      </c>
      <c r="K18" s="80"/>
      <c r="L18" s="79">
        <v>0</v>
      </c>
      <c r="M18" s="80"/>
      <c r="N18" s="79">
        <v>0</v>
      </c>
    </row>
    <row r="19" spans="2:14" ht="15.95" customHeight="1" x14ac:dyDescent="0.3">
      <c r="B19" s="22" t="s">
        <v>52</v>
      </c>
      <c r="C19" s="124"/>
      <c r="D19" s="80">
        <v>0</v>
      </c>
      <c r="E19" s="80"/>
      <c r="F19" s="87">
        <v>0</v>
      </c>
      <c r="G19" s="87"/>
      <c r="H19" s="87">
        <v>0</v>
      </c>
      <c r="I19" s="87"/>
      <c r="J19" s="87">
        <v>0</v>
      </c>
      <c r="K19" s="87"/>
      <c r="L19" s="87">
        <v>0</v>
      </c>
      <c r="M19" s="87"/>
      <c r="N19" s="87">
        <v>0</v>
      </c>
    </row>
    <row r="20" spans="2:14" ht="15.95" customHeight="1" x14ac:dyDescent="0.3">
      <c r="B20" s="54" t="s">
        <v>18</v>
      </c>
      <c r="C20" s="124"/>
      <c r="D20" s="79">
        <v>65327</v>
      </c>
      <c r="E20" s="80"/>
      <c r="F20" s="79">
        <v>64283</v>
      </c>
      <c r="G20" s="80"/>
      <c r="H20" s="79">
        <v>1044</v>
      </c>
      <c r="I20" s="80"/>
      <c r="J20" s="79">
        <v>63354</v>
      </c>
      <c r="K20" s="80"/>
      <c r="L20" s="79">
        <v>62343</v>
      </c>
      <c r="M20" s="80"/>
      <c r="N20" s="79">
        <v>1011</v>
      </c>
    </row>
    <row r="21" spans="2:14" ht="15.95" customHeight="1" x14ac:dyDescent="0.3">
      <c r="B21" s="22" t="s">
        <v>53</v>
      </c>
      <c r="C21" s="124"/>
      <c r="D21" s="80">
        <v>0</v>
      </c>
      <c r="E21" s="80"/>
      <c r="F21" s="87">
        <v>0</v>
      </c>
      <c r="G21" s="87"/>
      <c r="H21" s="87">
        <v>0</v>
      </c>
      <c r="I21" s="87"/>
      <c r="J21" s="87">
        <v>0</v>
      </c>
      <c r="K21" s="87"/>
      <c r="L21" s="87">
        <v>0</v>
      </c>
      <c r="M21" s="87"/>
      <c r="N21" s="87">
        <v>0</v>
      </c>
    </row>
    <row r="22" spans="2:14" ht="15.95" customHeight="1" x14ac:dyDescent="0.3">
      <c r="B22" s="22" t="s">
        <v>54</v>
      </c>
      <c r="C22" s="124"/>
      <c r="D22" s="80">
        <v>0</v>
      </c>
      <c r="E22" s="80"/>
      <c r="F22" s="87">
        <v>0</v>
      </c>
      <c r="G22" s="87"/>
      <c r="H22" s="87">
        <v>0</v>
      </c>
      <c r="I22" s="87"/>
      <c r="J22" s="87">
        <v>0</v>
      </c>
      <c r="K22" s="87"/>
      <c r="L22" s="87">
        <v>0</v>
      </c>
      <c r="M22" s="87"/>
      <c r="N22" s="87">
        <v>0</v>
      </c>
    </row>
    <row r="23" spans="2:14" ht="15.95" customHeight="1" x14ac:dyDescent="0.3">
      <c r="B23" s="22" t="s">
        <v>55</v>
      </c>
      <c r="C23" s="124"/>
      <c r="D23" s="80">
        <v>0</v>
      </c>
      <c r="E23" s="80"/>
      <c r="F23" s="87">
        <v>0</v>
      </c>
      <c r="G23" s="87"/>
      <c r="H23" s="87">
        <v>0</v>
      </c>
      <c r="I23" s="87"/>
      <c r="J23" s="87">
        <v>0</v>
      </c>
      <c r="K23" s="87"/>
      <c r="L23" s="87">
        <v>0</v>
      </c>
      <c r="M23" s="87"/>
      <c r="N23" s="87">
        <v>0</v>
      </c>
    </row>
    <row r="24" spans="2:14" ht="15.95" customHeight="1" x14ac:dyDescent="0.3">
      <c r="B24" s="22" t="s">
        <v>56</v>
      </c>
      <c r="C24" s="124"/>
      <c r="D24" s="80">
        <v>0</v>
      </c>
      <c r="E24" s="80"/>
      <c r="F24" s="87">
        <v>0</v>
      </c>
      <c r="G24" s="87"/>
      <c r="H24" s="87">
        <v>0</v>
      </c>
      <c r="I24" s="87"/>
      <c r="J24" s="87">
        <v>0</v>
      </c>
      <c r="K24" s="87"/>
      <c r="L24" s="87">
        <v>0</v>
      </c>
      <c r="M24" s="87"/>
      <c r="N24" s="87">
        <v>0</v>
      </c>
    </row>
    <row r="25" spans="2:14" ht="15.95" customHeight="1" x14ac:dyDescent="0.3">
      <c r="B25" s="22" t="s">
        <v>57</v>
      </c>
      <c r="C25" s="124"/>
      <c r="D25" s="80">
        <v>65327</v>
      </c>
      <c r="E25" s="80"/>
      <c r="F25" s="87">
        <v>64283</v>
      </c>
      <c r="G25" s="87"/>
      <c r="H25" s="87">
        <v>1044</v>
      </c>
      <c r="I25" s="87"/>
      <c r="J25" s="87">
        <v>63354</v>
      </c>
      <c r="K25" s="87"/>
      <c r="L25" s="87">
        <v>62343</v>
      </c>
      <c r="M25" s="87"/>
      <c r="N25" s="87">
        <v>1011</v>
      </c>
    </row>
    <row r="26" spans="2:14" ht="15.95" customHeight="1" x14ac:dyDescent="0.3">
      <c r="B26" s="22" t="s">
        <v>58</v>
      </c>
      <c r="C26" s="124"/>
      <c r="D26" s="80">
        <v>0</v>
      </c>
      <c r="E26" s="80"/>
      <c r="F26" s="87">
        <v>0</v>
      </c>
      <c r="G26" s="87"/>
      <c r="H26" s="87">
        <v>0</v>
      </c>
      <c r="I26" s="87"/>
      <c r="J26" s="87">
        <v>0</v>
      </c>
      <c r="K26" s="87"/>
      <c r="L26" s="87">
        <v>0</v>
      </c>
      <c r="M26" s="87"/>
      <c r="N26" s="87">
        <v>0</v>
      </c>
    </row>
    <row r="27" spans="2:14" ht="15.95" customHeight="1" x14ac:dyDescent="0.3">
      <c r="B27" s="22" t="s">
        <v>59</v>
      </c>
      <c r="C27" s="124"/>
      <c r="D27" s="80">
        <v>0</v>
      </c>
      <c r="E27" s="80"/>
      <c r="F27" s="87">
        <v>0</v>
      </c>
      <c r="G27" s="87"/>
      <c r="H27" s="87">
        <v>0</v>
      </c>
      <c r="I27" s="87"/>
      <c r="J27" s="87">
        <v>0</v>
      </c>
      <c r="K27" s="87"/>
      <c r="L27" s="87">
        <v>0</v>
      </c>
      <c r="M27" s="87"/>
      <c r="N27" s="87">
        <v>0</v>
      </c>
    </row>
    <row r="28" spans="2:14" ht="15.95" customHeight="1" x14ac:dyDescent="0.3">
      <c r="B28" s="22" t="s">
        <v>60</v>
      </c>
      <c r="C28" s="124"/>
      <c r="D28" s="80">
        <v>0</v>
      </c>
      <c r="E28" s="80"/>
      <c r="F28" s="87">
        <v>0</v>
      </c>
      <c r="G28" s="87"/>
      <c r="H28" s="87">
        <v>0</v>
      </c>
      <c r="I28" s="87"/>
      <c r="J28" s="87">
        <v>0</v>
      </c>
      <c r="K28" s="87"/>
      <c r="L28" s="87">
        <v>0</v>
      </c>
      <c r="M28" s="87"/>
      <c r="N28" s="87">
        <v>0</v>
      </c>
    </row>
    <row r="29" spans="2:14" ht="15.95" customHeight="1" x14ac:dyDescent="0.3">
      <c r="B29" s="22" t="s">
        <v>61</v>
      </c>
      <c r="C29" s="124"/>
      <c r="D29" s="80">
        <v>0</v>
      </c>
      <c r="E29" s="80"/>
      <c r="F29" s="87">
        <v>0</v>
      </c>
      <c r="G29" s="87"/>
      <c r="H29" s="87">
        <v>0</v>
      </c>
      <c r="I29" s="87"/>
      <c r="J29" s="87">
        <v>0</v>
      </c>
      <c r="K29" s="87"/>
      <c r="L29" s="87">
        <v>0</v>
      </c>
      <c r="M29" s="87"/>
      <c r="N29" s="87">
        <v>0</v>
      </c>
    </row>
    <row r="30" spans="2:14" ht="15.95" customHeight="1" x14ac:dyDescent="0.3">
      <c r="B30" s="22" t="s">
        <v>62</v>
      </c>
      <c r="C30" s="124"/>
      <c r="D30" s="80">
        <v>0</v>
      </c>
      <c r="E30" s="80"/>
      <c r="F30" s="87">
        <v>0</v>
      </c>
      <c r="G30" s="87"/>
      <c r="H30" s="87">
        <v>0</v>
      </c>
      <c r="I30" s="87"/>
      <c r="J30" s="87">
        <v>0</v>
      </c>
      <c r="K30" s="87"/>
      <c r="L30" s="87">
        <v>0</v>
      </c>
      <c r="M30" s="87"/>
      <c r="N30" s="87">
        <v>0</v>
      </c>
    </row>
    <row r="31" spans="2:14" ht="15.95" customHeight="1" x14ac:dyDescent="0.3">
      <c r="B31" s="22" t="s">
        <v>63</v>
      </c>
      <c r="C31" s="124"/>
      <c r="D31" s="80">
        <v>0</v>
      </c>
      <c r="E31" s="80"/>
      <c r="F31" s="87">
        <v>0</v>
      </c>
      <c r="G31" s="87"/>
      <c r="H31" s="87">
        <v>0</v>
      </c>
      <c r="I31" s="87"/>
      <c r="J31" s="87">
        <v>0</v>
      </c>
      <c r="K31" s="87"/>
      <c r="L31" s="87">
        <v>0</v>
      </c>
      <c r="M31" s="87"/>
      <c r="N31" s="87">
        <v>0</v>
      </c>
    </row>
    <row r="32" spans="2:14" ht="15.95" customHeight="1" x14ac:dyDescent="0.3">
      <c r="B32" s="22" t="s">
        <v>64</v>
      </c>
      <c r="C32" s="124"/>
      <c r="D32" s="80">
        <v>0</v>
      </c>
      <c r="E32" s="80"/>
      <c r="F32" s="87">
        <v>0</v>
      </c>
      <c r="G32" s="87"/>
      <c r="H32" s="87">
        <v>0</v>
      </c>
      <c r="I32" s="87"/>
      <c r="J32" s="87">
        <v>0</v>
      </c>
      <c r="K32" s="87"/>
      <c r="L32" s="87">
        <v>0</v>
      </c>
      <c r="M32" s="87"/>
      <c r="N32" s="87">
        <v>0</v>
      </c>
    </row>
    <row r="33" spans="2:14" ht="15.95" customHeight="1" x14ac:dyDescent="0.3">
      <c r="B33" s="22" t="s">
        <v>65</v>
      </c>
      <c r="C33" s="124"/>
      <c r="D33" s="80">
        <v>0</v>
      </c>
      <c r="E33" s="80"/>
      <c r="F33" s="87">
        <v>0</v>
      </c>
      <c r="G33" s="87"/>
      <c r="H33" s="87">
        <v>0</v>
      </c>
      <c r="I33" s="87"/>
      <c r="J33" s="87">
        <v>0</v>
      </c>
      <c r="K33" s="87"/>
      <c r="L33" s="87">
        <v>0</v>
      </c>
      <c r="M33" s="87"/>
      <c r="N33" s="87">
        <v>0</v>
      </c>
    </row>
    <row r="34" spans="2:14" ht="15.95" customHeight="1" x14ac:dyDescent="0.3">
      <c r="B34" s="22" t="s">
        <v>66</v>
      </c>
      <c r="C34" s="124"/>
      <c r="D34" s="80">
        <v>0</v>
      </c>
      <c r="E34" s="80"/>
      <c r="F34" s="87">
        <v>0</v>
      </c>
      <c r="G34" s="87"/>
      <c r="H34" s="87">
        <v>0</v>
      </c>
      <c r="I34" s="87"/>
      <c r="J34" s="87">
        <v>0</v>
      </c>
      <c r="K34" s="87"/>
      <c r="L34" s="87">
        <v>0</v>
      </c>
      <c r="M34" s="87"/>
      <c r="N34" s="87">
        <v>0</v>
      </c>
    </row>
    <row r="35" spans="2:14" ht="15.95" customHeight="1" x14ac:dyDescent="0.3">
      <c r="B35" s="22" t="s">
        <v>67</v>
      </c>
      <c r="C35" s="124"/>
      <c r="D35" s="80">
        <v>0</v>
      </c>
      <c r="E35" s="80"/>
      <c r="F35" s="87">
        <v>0</v>
      </c>
      <c r="G35" s="87"/>
      <c r="H35" s="87">
        <v>0</v>
      </c>
      <c r="I35" s="87"/>
      <c r="J35" s="87">
        <v>0</v>
      </c>
      <c r="K35" s="87"/>
      <c r="L35" s="87">
        <v>0</v>
      </c>
      <c r="M35" s="87"/>
      <c r="N35" s="87">
        <v>0</v>
      </c>
    </row>
    <row r="36" spans="2:14" ht="15.95" customHeight="1" x14ac:dyDescent="0.3">
      <c r="B36" s="22" t="s">
        <v>68</v>
      </c>
      <c r="C36" s="124"/>
      <c r="D36" s="80">
        <v>0</v>
      </c>
      <c r="E36" s="80"/>
      <c r="F36" s="87">
        <v>0</v>
      </c>
      <c r="G36" s="87"/>
      <c r="H36" s="87">
        <v>0</v>
      </c>
      <c r="I36" s="87"/>
      <c r="J36" s="87">
        <v>0</v>
      </c>
      <c r="K36" s="87"/>
      <c r="L36" s="87">
        <v>0</v>
      </c>
      <c r="M36" s="87"/>
      <c r="N36" s="87">
        <v>0</v>
      </c>
    </row>
    <row r="37" spans="2:14" ht="15.95" customHeight="1" x14ac:dyDescent="0.3">
      <c r="B37" s="54" t="s">
        <v>19</v>
      </c>
      <c r="C37" s="124"/>
      <c r="D37" s="79">
        <v>84052</v>
      </c>
      <c r="E37" s="80"/>
      <c r="F37" s="79">
        <v>84052</v>
      </c>
      <c r="G37" s="80"/>
      <c r="H37" s="79">
        <v>0</v>
      </c>
      <c r="I37" s="80"/>
      <c r="J37" s="79">
        <v>81602</v>
      </c>
      <c r="K37" s="80"/>
      <c r="L37" s="79">
        <v>81367</v>
      </c>
      <c r="M37" s="80"/>
      <c r="N37" s="79">
        <v>235</v>
      </c>
    </row>
    <row r="38" spans="2:14" ht="15.95" customHeight="1" x14ac:dyDescent="0.3">
      <c r="B38" s="22" t="s">
        <v>69</v>
      </c>
      <c r="C38" s="124"/>
      <c r="D38" s="80">
        <v>0</v>
      </c>
      <c r="E38" s="80"/>
      <c r="F38" s="87">
        <v>0</v>
      </c>
      <c r="G38" s="87"/>
      <c r="H38" s="87">
        <v>0</v>
      </c>
      <c r="I38" s="87"/>
      <c r="J38" s="87">
        <v>0</v>
      </c>
      <c r="K38" s="87"/>
      <c r="L38" s="87">
        <v>0</v>
      </c>
      <c r="M38" s="87"/>
      <c r="N38" s="87">
        <v>0</v>
      </c>
    </row>
    <row r="39" spans="2:14" ht="15.95" customHeight="1" x14ac:dyDescent="0.3">
      <c r="B39" s="22" t="s">
        <v>70</v>
      </c>
      <c r="C39" s="124"/>
      <c r="D39" s="80">
        <v>0</v>
      </c>
      <c r="E39" s="80"/>
      <c r="F39" s="87">
        <v>0</v>
      </c>
      <c r="G39" s="87"/>
      <c r="H39" s="87">
        <v>0</v>
      </c>
      <c r="I39" s="87"/>
      <c r="J39" s="87">
        <v>0</v>
      </c>
      <c r="K39" s="87"/>
      <c r="L39" s="87">
        <v>0</v>
      </c>
      <c r="M39" s="87"/>
      <c r="N39" s="87">
        <v>0</v>
      </c>
    </row>
    <row r="40" spans="2:14" ht="15.95" customHeight="1" x14ac:dyDescent="0.3">
      <c r="B40" s="22" t="s">
        <v>71</v>
      </c>
      <c r="C40" s="124"/>
      <c r="D40" s="80">
        <v>0</v>
      </c>
      <c r="E40" s="80"/>
      <c r="F40" s="87">
        <v>0</v>
      </c>
      <c r="G40" s="87"/>
      <c r="H40" s="87">
        <v>0</v>
      </c>
      <c r="I40" s="87"/>
      <c r="J40" s="87">
        <v>0</v>
      </c>
      <c r="K40" s="87"/>
      <c r="L40" s="87">
        <v>0</v>
      </c>
      <c r="M40" s="87"/>
      <c r="N40" s="87">
        <v>0</v>
      </c>
    </row>
    <row r="41" spans="2:14" ht="15.95" customHeight="1" x14ac:dyDescent="0.3">
      <c r="B41" s="22" t="s">
        <v>72</v>
      </c>
      <c r="C41" s="124"/>
      <c r="D41" s="80">
        <v>84052</v>
      </c>
      <c r="E41" s="80"/>
      <c r="F41" s="87">
        <v>84052</v>
      </c>
      <c r="G41" s="87"/>
      <c r="H41" s="87">
        <v>0</v>
      </c>
      <c r="I41" s="87"/>
      <c r="J41" s="87">
        <v>81602</v>
      </c>
      <c r="K41" s="87"/>
      <c r="L41" s="87">
        <v>81367</v>
      </c>
      <c r="M41" s="87"/>
      <c r="N41" s="87">
        <v>235</v>
      </c>
    </row>
    <row r="42" spans="2:14" ht="15.95" customHeight="1" x14ac:dyDescent="0.3">
      <c r="B42" s="22" t="s">
        <v>73</v>
      </c>
      <c r="C42" s="124"/>
      <c r="D42" s="80">
        <v>0</v>
      </c>
      <c r="E42" s="80"/>
      <c r="F42" s="87">
        <v>0</v>
      </c>
      <c r="G42" s="87"/>
      <c r="H42" s="87">
        <v>0</v>
      </c>
      <c r="I42" s="87"/>
      <c r="J42" s="87">
        <v>0</v>
      </c>
      <c r="K42" s="87"/>
      <c r="L42" s="87">
        <v>0</v>
      </c>
      <c r="M42" s="87"/>
      <c r="N42" s="87">
        <v>0</v>
      </c>
    </row>
    <row r="43" spans="2:14" ht="15.95" customHeight="1" x14ac:dyDescent="0.3">
      <c r="B43" s="22" t="s">
        <v>74</v>
      </c>
      <c r="C43" s="124"/>
      <c r="D43" s="80">
        <v>0</v>
      </c>
      <c r="E43" s="80"/>
      <c r="F43" s="87">
        <v>0</v>
      </c>
      <c r="G43" s="87"/>
      <c r="H43" s="87">
        <v>0</v>
      </c>
      <c r="I43" s="87"/>
      <c r="J43" s="87">
        <v>0</v>
      </c>
      <c r="K43" s="87"/>
      <c r="L43" s="87">
        <v>0</v>
      </c>
      <c r="M43" s="87"/>
      <c r="N43" s="87">
        <v>0</v>
      </c>
    </row>
    <row r="44" spans="2:14" ht="15.95" customHeight="1" x14ac:dyDescent="0.3">
      <c r="B44" s="22" t="s">
        <v>75</v>
      </c>
      <c r="C44" s="124"/>
      <c r="D44" s="80">
        <v>0</v>
      </c>
      <c r="E44" s="80"/>
      <c r="F44" s="87">
        <v>0</v>
      </c>
      <c r="G44" s="87"/>
      <c r="H44" s="87">
        <v>0</v>
      </c>
      <c r="I44" s="87"/>
      <c r="J44" s="87">
        <v>0</v>
      </c>
      <c r="K44" s="87"/>
      <c r="L44" s="87">
        <v>0</v>
      </c>
      <c r="M44" s="87"/>
      <c r="N44" s="87">
        <v>0</v>
      </c>
    </row>
    <row r="45" spans="2:14" ht="15.95" customHeight="1" x14ac:dyDescent="0.3">
      <c r="B45" s="22" t="s">
        <v>76</v>
      </c>
      <c r="C45" s="124"/>
      <c r="D45" s="80">
        <v>0</v>
      </c>
      <c r="E45" s="80"/>
      <c r="F45" s="87">
        <v>0</v>
      </c>
      <c r="G45" s="87"/>
      <c r="H45" s="87">
        <v>0</v>
      </c>
      <c r="I45" s="87"/>
      <c r="J45" s="87">
        <v>0</v>
      </c>
      <c r="K45" s="87"/>
      <c r="L45" s="87">
        <v>0</v>
      </c>
      <c r="M45" s="87"/>
      <c r="N45" s="87">
        <v>0</v>
      </c>
    </row>
    <row r="46" spans="2:14" ht="15.95" customHeight="1" x14ac:dyDescent="0.3">
      <c r="B46" s="22" t="s">
        <v>77</v>
      </c>
      <c r="C46" s="124"/>
      <c r="D46" s="80">
        <v>0</v>
      </c>
      <c r="E46" s="80"/>
      <c r="F46" s="87">
        <v>0</v>
      </c>
      <c r="G46" s="87"/>
      <c r="H46" s="87">
        <v>0</v>
      </c>
      <c r="I46" s="87"/>
      <c r="J46" s="87">
        <v>0</v>
      </c>
      <c r="K46" s="87"/>
      <c r="L46" s="87">
        <v>0</v>
      </c>
      <c r="M46" s="87"/>
      <c r="N46" s="87">
        <v>0</v>
      </c>
    </row>
    <row r="47" spans="2:14" ht="15.95" customHeight="1" x14ac:dyDescent="0.3">
      <c r="B47" s="22" t="s">
        <v>78</v>
      </c>
      <c r="C47" s="124"/>
      <c r="D47" s="80">
        <v>0</v>
      </c>
      <c r="E47" s="80"/>
      <c r="F47" s="87">
        <v>0</v>
      </c>
      <c r="G47" s="87"/>
      <c r="H47" s="80">
        <v>0</v>
      </c>
      <c r="I47" s="80"/>
      <c r="J47" s="87">
        <v>0</v>
      </c>
      <c r="K47" s="87"/>
      <c r="L47" s="87">
        <v>0</v>
      </c>
      <c r="M47" s="87"/>
      <c r="N47" s="87">
        <v>0</v>
      </c>
    </row>
    <row r="48" spans="2:14" ht="15.95" customHeight="1" x14ac:dyDescent="0.3">
      <c r="B48" s="22" t="s">
        <v>79</v>
      </c>
      <c r="C48" s="124"/>
      <c r="D48" s="80">
        <v>0</v>
      </c>
      <c r="E48" s="80"/>
      <c r="F48" s="87">
        <v>0</v>
      </c>
      <c r="G48" s="87"/>
      <c r="H48" s="87">
        <v>0</v>
      </c>
      <c r="I48" s="87"/>
      <c r="J48" s="87">
        <v>0</v>
      </c>
      <c r="K48" s="87"/>
      <c r="L48" s="87">
        <v>0</v>
      </c>
      <c r="M48" s="87"/>
      <c r="N48" s="87">
        <v>0</v>
      </c>
    </row>
    <row r="49" spans="2:14" ht="15.95" customHeight="1" x14ac:dyDescent="0.3">
      <c r="B49" s="22" t="s">
        <v>80</v>
      </c>
      <c r="C49" s="124"/>
      <c r="D49" s="80">
        <v>0</v>
      </c>
      <c r="E49" s="80"/>
      <c r="F49" s="87">
        <v>0</v>
      </c>
      <c r="G49" s="87"/>
      <c r="H49" s="80">
        <v>0</v>
      </c>
      <c r="I49" s="80"/>
      <c r="J49" s="87">
        <v>0</v>
      </c>
      <c r="K49" s="87"/>
      <c r="L49" s="87">
        <v>0</v>
      </c>
      <c r="M49" s="87"/>
      <c r="N49" s="87">
        <v>0</v>
      </c>
    </row>
    <row r="50" spans="2:14" ht="15.95" customHeight="1" x14ac:dyDescent="0.3">
      <c r="B50" s="54" t="s">
        <v>20</v>
      </c>
      <c r="C50" s="124"/>
      <c r="D50" s="79">
        <v>0</v>
      </c>
      <c r="E50" s="80"/>
      <c r="F50" s="79">
        <v>0</v>
      </c>
      <c r="G50" s="80"/>
      <c r="H50" s="79">
        <v>0</v>
      </c>
      <c r="I50" s="80"/>
      <c r="J50" s="79">
        <v>0</v>
      </c>
      <c r="K50" s="80"/>
      <c r="L50" s="79">
        <v>0</v>
      </c>
      <c r="M50" s="80"/>
      <c r="N50" s="79">
        <v>0</v>
      </c>
    </row>
    <row r="51" spans="2:14" ht="15.95" customHeight="1" x14ac:dyDescent="0.3">
      <c r="B51" s="22" t="s">
        <v>81</v>
      </c>
      <c r="C51" s="124"/>
      <c r="D51" s="80">
        <v>0</v>
      </c>
      <c r="E51" s="80"/>
      <c r="F51" s="80">
        <v>0</v>
      </c>
      <c r="G51" s="80"/>
      <c r="H51" s="80">
        <v>0</v>
      </c>
      <c r="I51" s="80"/>
      <c r="J51" s="80">
        <v>0</v>
      </c>
      <c r="K51" s="80"/>
      <c r="L51" s="87">
        <v>0</v>
      </c>
      <c r="M51" s="87"/>
      <c r="N51" s="87">
        <v>0</v>
      </c>
    </row>
    <row r="52" spans="2:14" ht="15.95" customHeight="1" x14ac:dyDescent="0.3">
      <c r="B52" s="22" t="s">
        <v>82</v>
      </c>
      <c r="C52" s="124"/>
      <c r="D52" s="80">
        <v>0</v>
      </c>
      <c r="E52" s="80"/>
      <c r="F52" s="80">
        <v>0</v>
      </c>
      <c r="G52" s="80"/>
      <c r="H52" s="80">
        <v>0</v>
      </c>
      <c r="I52" s="80"/>
      <c r="J52" s="80">
        <v>0</v>
      </c>
      <c r="K52" s="80"/>
      <c r="L52" s="87">
        <v>0</v>
      </c>
      <c r="M52" s="87"/>
      <c r="N52" s="87">
        <v>0</v>
      </c>
    </row>
    <row r="53" spans="2:14" ht="15.95" customHeight="1" x14ac:dyDescent="0.3">
      <c r="B53" s="22" t="s">
        <v>83</v>
      </c>
      <c r="C53" s="124"/>
      <c r="D53" s="80">
        <v>0</v>
      </c>
      <c r="E53" s="80"/>
      <c r="F53" s="80">
        <v>0</v>
      </c>
      <c r="G53" s="80"/>
      <c r="H53" s="80">
        <v>0</v>
      </c>
      <c r="I53" s="80"/>
      <c r="J53" s="80">
        <v>0</v>
      </c>
      <c r="K53" s="80"/>
      <c r="L53" s="87">
        <v>0</v>
      </c>
      <c r="M53" s="87"/>
      <c r="N53" s="87">
        <v>0</v>
      </c>
    </row>
    <row r="54" spans="2:14" ht="15.95" customHeight="1" x14ac:dyDescent="0.3">
      <c r="B54" s="22" t="s">
        <v>84</v>
      </c>
      <c r="C54" s="124"/>
      <c r="D54" s="80">
        <v>0</v>
      </c>
      <c r="E54" s="80"/>
      <c r="F54" s="87">
        <v>0</v>
      </c>
      <c r="G54" s="87"/>
      <c r="H54" s="80">
        <v>0</v>
      </c>
      <c r="I54" s="80"/>
      <c r="J54" s="80">
        <v>0</v>
      </c>
      <c r="K54" s="80"/>
      <c r="L54" s="87">
        <v>0</v>
      </c>
      <c r="M54" s="87"/>
      <c r="N54" s="87">
        <v>0</v>
      </c>
    </row>
    <row r="55" spans="2:14" ht="15.95" customHeight="1" x14ac:dyDescent="0.3">
      <c r="B55" s="54" t="s">
        <v>21</v>
      </c>
      <c r="C55" s="124"/>
      <c r="D55" s="79">
        <v>0</v>
      </c>
      <c r="E55" s="80"/>
      <c r="F55" s="79">
        <v>0</v>
      </c>
      <c r="G55" s="80"/>
      <c r="H55" s="79">
        <v>0</v>
      </c>
      <c r="I55" s="80"/>
      <c r="J55" s="79">
        <v>0</v>
      </c>
      <c r="K55" s="80"/>
      <c r="L55" s="79">
        <v>0</v>
      </c>
      <c r="M55" s="80"/>
      <c r="N55" s="79">
        <v>0</v>
      </c>
    </row>
    <row r="56" spans="2:14" ht="15.95" customHeight="1" x14ac:dyDescent="0.3">
      <c r="B56" s="22" t="s">
        <v>85</v>
      </c>
      <c r="C56" s="124"/>
      <c r="D56" s="80">
        <v>0</v>
      </c>
      <c r="E56" s="80"/>
      <c r="F56" s="87">
        <v>0</v>
      </c>
      <c r="G56" s="87"/>
      <c r="H56" s="87">
        <v>0</v>
      </c>
      <c r="I56" s="87"/>
      <c r="J56" s="80">
        <v>0</v>
      </c>
      <c r="K56" s="80"/>
      <c r="L56" s="87">
        <v>0</v>
      </c>
      <c r="M56" s="87"/>
      <c r="N56" s="87">
        <v>0</v>
      </c>
    </row>
    <row r="57" spans="2:14" ht="15.95" customHeight="1" x14ac:dyDescent="0.3">
      <c r="B57" s="54" t="s">
        <v>22</v>
      </c>
      <c r="C57" s="124"/>
      <c r="D57" s="79">
        <v>0</v>
      </c>
      <c r="E57" s="80"/>
      <c r="F57" s="79">
        <v>0</v>
      </c>
      <c r="G57" s="80"/>
      <c r="H57" s="79">
        <v>0</v>
      </c>
      <c r="I57" s="80"/>
      <c r="J57" s="79">
        <v>3</v>
      </c>
      <c r="K57" s="80"/>
      <c r="L57" s="79">
        <v>0</v>
      </c>
      <c r="M57" s="80"/>
      <c r="N57" s="79">
        <v>3</v>
      </c>
    </row>
    <row r="58" spans="2:14" ht="15.95" customHeight="1" x14ac:dyDescent="0.3">
      <c r="B58" s="22" t="s">
        <v>86</v>
      </c>
      <c r="C58" s="124"/>
      <c r="D58" s="80">
        <v>0</v>
      </c>
      <c r="E58" s="80"/>
      <c r="F58" s="87">
        <v>0</v>
      </c>
      <c r="G58" s="87"/>
      <c r="H58" s="80">
        <v>0</v>
      </c>
      <c r="I58" s="80"/>
      <c r="J58" s="80">
        <v>0</v>
      </c>
      <c r="K58" s="80"/>
      <c r="L58" s="87">
        <v>0</v>
      </c>
      <c r="M58" s="87"/>
      <c r="N58" s="80">
        <v>0</v>
      </c>
    </row>
    <row r="59" spans="2:14" ht="15.95" customHeight="1" x14ac:dyDescent="0.3">
      <c r="B59" s="22" t="s">
        <v>87</v>
      </c>
      <c r="C59" s="124"/>
      <c r="D59" s="80">
        <v>0</v>
      </c>
      <c r="E59" s="80"/>
      <c r="F59" s="87">
        <v>0</v>
      </c>
      <c r="G59" s="87"/>
      <c r="H59" s="80">
        <v>0</v>
      </c>
      <c r="I59" s="80"/>
      <c r="J59" s="80">
        <v>3</v>
      </c>
      <c r="K59" s="80"/>
      <c r="L59" s="87">
        <v>0</v>
      </c>
      <c r="M59" s="87"/>
      <c r="N59" s="80">
        <v>3</v>
      </c>
    </row>
    <row r="60" spans="2:14" ht="15.95" customHeight="1" x14ac:dyDescent="0.3">
      <c r="B60" s="73" t="s">
        <v>88</v>
      </c>
      <c r="C60" s="124"/>
      <c r="D60" s="85">
        <v>845249</v>
      </c>
      <c r="E60" s="80"/>
      <c r="F60" s="85">
        <v>825924</v>
      </c>
      <c r="G60" s="80"/>
      <c r="H60" s="85">
        <v>19325</v>
      </c>
      <c r="I60" s="80"/>
      <c r="J60" s="85">
        <v>813323</v>
      </c>
      <c r="K60" s="80"/>
      <c r="L60" s="85">
        <v>794274</v>
      </c>
      <c r="M60" s="80"/>
      <c r="N60" s="85">
        <v>19049</v>
      </c>
    </row>
    <row r="61" spans="2:14" s="127" customFormat="1" ht="3" customHeight="1" x14ac:dyDescent="0.3">
      <c r="B61" s="124"/>
      <c r="C61" s="124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</row>
    <row r="62" spans="2:14" ht="15.95" customHeight="1" x14ac:dyDescent="0.3">
      <c r="B62" s="54" t="s">
        <v>24</v>
      </c>
      <c r="C62" s="124"/>
      <c r="D62" s="79">
        <v>7128</v>
      </c>
      <c r="E62" s="80"/>
      <c r="F62" s="79">
        <v>6961</v>
      </c>
      <c r="G62" s="80"/>
      <c r="H62" s="79">
        <v>167</v>
      </c>
      <c r="I62" s="80"/>
      <c r="J62" s="79">
        <v>6298</v>
      </c>
      <c r="K62" s="80"/>
      <c r="L62" s="79">
        <v>6157</v>
      </c>
      <c r="M62" s="80"/>
      <c r="N62" s="79">
        <v>141</v>
      </c>
    </row>
    <row r="63" spans="2:14" ht="15.95" customHeight="1" x14ac:dyDescent="0.3">
      <c r="B63" s="22" t="s">
        <v>89</v>
      </c>
      <c r="C63" s="124"/>
      <c r="D63" s="80">
        <v>7128</v>
      </c>
      <c r="E63" s="80"/>
      <c r="F63" s="87">
        <v>6961</v>
      </c>
      <c r="G63" s="87"/>
      <c r="H63" s="80">
        <v>167</v>
      </c>
      <c r="I63" s="80"/>
      <c r="J63" s="80">
        <v>6298</v>
      </c>
      <c r="K63" s="80"/>
      <c r="L63" s="87">
        <v>6157</v>
      </c>
      <c r="M63" s="87"/>
      <c r="N63" s="80">
        <v>141</v>
      </c>
    </row>
    <row r="64" spans="2:14" ht="15.95" customHeight="1" x14ac:dyDescent="0.3">
      <c r="B64" s="54" t="s">
        <v>25</v>
      </c>
      <c r="C64" s="124"/>
      <c r="D64" s="79">
        <v>233351</v>
      </c>
      <c r="E64" s="80"/>
      <c r="F64" s="79">
        <v>222027</v>
      </c>
      <c r="G64" s="80"/>
      <c r="H64" s="79">
        <v>11324</v>
      </c>
      <c r="I64" s="80"/>
      <c r="J64" s="79">
        <v>233874</v>
      </c>
      <c r="K64" s="80"/>
      <c r="L64" s="79">
        <v>221650</v>
      </c>
      <c r="M64" s="80"/>
      <c r="N64" s="79">
        <v>12224</v>
      </c>
    </row>
    <row r="65" spans="2:14" ht="15.95" customHeight="1" x14ac:dyDescent="0.3">
      <c r="B65" s="22" t="s">
        <v>90</v>
      </c>
      <c r="C65" s="124"/>
      <c r="D65" s="80">
        <v>0</v>
      </c>
      <c r="E65" s="80"/>
      <c r="F65" s="87">
        <v>0</v>
      </c>
      <c r="G65" s="87"/>
      <c r="H65" s="80">
        <v>0</v>
      </c>
      <c r="I65" s="80"/>
      <c r="J65" s="80">
        <v>0</v>
      </c>
      <c r="K65" s="80"/>
      <c r="L65" s="87">
        <v>0</v>
      </c>
      <c r="M65" s="87"/>
      <c r="N65" s="87">
        <v>0</v>
      </c>
    </row>
    <row r="66" spans="2:14" ht="15.95" customHeight="1" x14ac:dyDescent="0.3">
      <c r="B66" s="22" t="s">
        <v>91</v>
      </c>
      <c r="C66" s="124"/>
      <c r="D66" s="80">
        <v>0</v>
      </c>
      <c r="E66" s="80"/>
      <c r="F66" s="87">
        <v>0</v>
      </c>
      <c r="G66" s="87"/>
      <c r="H66" s="80">
        <v>0</v>
      </c>
      <c r="I66" s="80"/>
      <c r="J66" s="80">
        <v>0</v>
      </c>
      <c r="K66" s="80"/>
      <c r="L66" s="87">
        <v>0</v>
      </c>
      <c r="M66" s="87"/>
      <c r="N66" s="87">
        <v>0</v>
      </c>
    </row>
    <row r="67" spans="2:14" ht="15.95" customHeight="1" x14ac:dyDescent="0.3">
      <c r="B67" s="22" t="s">
        <v>92</v>
      </c>
      <c r="C67" s="124"/>
      <c r="D67" s="80">
        <v>216636</v>
      </c>
      <c r="E67" s="80"/>
      <c r="F67" s="87">
        <v>209010</v>
      </c>
      <c r="G67" s="87"/>
      <c r="H67" s="80">
        <v>7626</v>
      </c>
      <c r="I67" s="80"/>
      <c r="J67" s="80">
        <v>211497</v>
      </c>
      <c r="K67" s="80"/>
      <c r="L67" s="87">
        <v>203227</v>
      </c>
      <c r="M67" s="87"/>
      <c r="N67" s="80">
        <v>8270</v>
      </c>
    </row>
    <row r="68" spans="2:14" ht="15.95" customHeight="1" x14ac:dyDescent="0.3">
      <c r="B68" s="22" t="s">
        <v>93</v>
      </c>
      <c r="C68" s="124"/>
      <c r="D68" s="80">
        <v>0</v>
      </c>
      <c r="E68" s="80"/>
      <c r="F68" s="87">
        <v>0</v>
      </c>
      <c r="G68" s="87"/>
      <c r="H68" s="80">
        <v>0</v>
      </c>
      <c r="I68" s="80"/>
      <c r="J68" s="80">
        <v>0</v>
      </c>
      <c r="K68" s="80"/>
      <c r="L68" s="87">
        <v>0</v>
      </c>
      <c r="M68" s="87"/>
      <c r="N68" s="80">
        <v>0</v>
      </c>
    </row>
    <row r="69" spans="2:14" ht="15.95" customHeight="1" x14ac:dyDescent="0.3">
      <c r="B69" s="22" t="s">
        <v>94</v>
      </c>
      <c r="C69" s="124"/>
      <c r="D69" s="80">
        <v>0</v>
      </c>
      <c r="E69" s="80"/>
      <c r="F69" s="87">
        <v>0</v>
      </c>
      <c r="G69" s="87"/>
      <c r="H69" s="80">
        <v>0</v>
      </c>
      <c r="I69" s="80"/>
      <c r="J69" s="80">
        <v>0</v>
      </c>
      <c r="K69" s="80"/>
      <c r="L69" s="87">
        <v>0</v>
      </c>
      <c r="M69" s="87"/>
      <c r="N69" s="80">
        <v>0</v>
      </c>
    </row>
    <row r="70" spans="2:14" ht="15.95" customHeight="1" x14ac:dyDescent="0.3">
      <c r="B70" s="22" t="s">
        <v>95</v>
      </c>
      <c r="C70" s="124"/>
      <c r="D70" s="80">
        <v>0</v>
      </c>
      <c r="E70" s="80"/>
      <c r="F70" s="87">
        <v>0</v>
      </c>
      <c r="G70" s="87"/>
      <c r="H70" s="80">
        <v>0</v>
      </c>
      <c r="I70" s="80"/>
      <c r="J70" s="80">
        <v>0</v>
      </c>
      <c r="K70" s="80"/>
      <c r="L70" s="87">
        <v>0</v>
      </c>
      <c r="M70" s="87"/>
      <c r="N70" s="80">
        <v>0</v>
      </c>
    </row>
    <row r="71" spans="2:14" ht="15.95" customHeight="1" x14ac:dyDescent="0.3">
      <c r="B71" s="22" t="s">
        <v>96</v>
      </c>
      <c r="C71" s="124"/>
      <c r="D71" s="80">
        <v>16715</v>
      </c>
      <c r="E71" s="80"/>
      <c r="F71" s="87">
        <v>13017</v>
      </c>
      <c r="G71" s="87"/>
      <c r="H71" s="80">
        <v>3698</v>
      </c>
      <c r="I71" s="80"/>
      <c r="J71" s="80">
        <v>22377</v>
      </c>
      <c r="K71" s="80"/>
      <c r="L71" s="87">
        <v>18423</v>
      </c>
      <c r="M71" s="87"/>
      <c r="N71" s="80">
        <v>3954</v>
      </c>
    </row>
    <row r="72" spans="2:14" ht="15.95" customHeight="1" x14ac:dyDescent="0.3">
      <c r="B72" s="22" t="s">
        <v>97</v>
      </c>
      <c r="C72" s="124"/>
      <c r="D72" s="80">
        <v>0</v>
      </c>
      <c r="E72" s="80"/>
      <c r="F72" s="87">
        <v>0</v>
      </c>
      <c r="G72" s="87"/>
      <c r="H72" s="80">
        <v>0</v>
      </c>
      <c r="I72" s="80"/>
      <c r="J72" s="80">
        <v>0</v>
      </c>
      <c r="K72" s="80"/>
      <c r="L72" s="87">
        <v>0</v>
      </c>
      <c r="M72" s="87"/>
      <c r="N72" s="80">
        <v>0</v>
      </c>
    </row>
    <row r="73" spans="2:14" ht="15.95" customHeight="1" x14ac:dyDescent="0.3">
      <c r="B73" s="22" t="s">
        <v>98</v>
      </c>
      <c r="C73" s="124"/>
      <c r="D73" s="80">
        <v>0</v>
      </c>
      <c r="E73" s="80"/>
      <c r="F73" s="87">
        <v>0</v>
      </c>
      <c r="G73" s="87"/>
      <c r="H73" s="80">
        <v>0</v>
      </c>
      <c r="I73" s="80"/>
      <c r="J73" s="80">
        <v>0</v>
      </c>
      <c r="K73" s="80"/>
      <c r="L73" s="87">
        <v>0</v>
      </c>
      <c r="M73" s="87"/>
      <c r="N73" s="80">
        <v>0</v>
      </c>
    </row>
    <row r="74" spans="2:14" ht="15.95" customHeight="1" x14ac:dyDescent="0.3">
      <c r="B74" s="54" t="s">
        <v>26</v>
      </c>
      <c r="C74" s="124"/>
      <c r="D74" s="79">
        <v>284457</v>
      </c>
      <c r="E74" s="80"/>
      <c r="F74" s="79">
        <v>281740</v>
      </c>
      <c r="G74" s="80"/>
      <c r="H74" s="79">
        <v>2717</v>
      </c>
      <c r="I74" s="80"/>
      <c r="J74" s="79">
        <v>268134</v>
      </c>
      <c r="K74" s="80"/>
      <c r="L74" s="79">
        <v>266011</v>
      </c>
      <c r="M74" s="80"/>
      <c r="N74" s="79">
        <v>2123</v>
      </c>
    </row>
    <row r="75" spans="2:14" ht="15.95" customHeight="1" x14ac:dyDescent="0.3">
      <c r="B75" s="22" t="s">
        <v>99</v>
      </c>
      <c r="C75" s="124"/>
      <c r="D75" s="80">
        <v>0</v>
      </c>
      <c r="E75" s="80"/>
      <c r="F75" s="87">
        <v>0</v>
      </c>
      <c r="G75" s="87"/>
      <c r="H75" s="80">
        <v>0</v>
      </c>
      <c r="I75" s="80"/>
      <c r="J75" s="80">
        <v>0</v>
      </c>
      <c r="K75" s="80"/>
      <c r="L75" s="87">
        <v>0</v>
      </c>
      <c r="M75" s="87"/>
      <c r="N75" s="80">
        <v>0</v>
      </c>
    </row>
    <row r="76" spans="2:14" ht="15.95" customHeight="1" x14ac:dyDescent="0.3">
      <c r="B76" s="22" t="s">
        <v>100</v>
      </c>
      <c r="C76" s="124"/>
      <c r="D76" s="80">
        <v>284457</v>
      </c>
      <c r="E76" s="80"/>
      <c r="F76" s="87">
        <v>281740</v>
      </c>
      <c r="G76" s="87"/>
      <c r="H76" s="80">
        <v>2717</v>
      </c>
      <c r="I76" s="80"/>
      <c r="J76" s="80">
        <v>268134</v>
      </c>
      <c r="K76" s="80"/>
      <c r="L76" s="87">
        <v>266011</v>
      </c>
      <c r="M76" s="87"/>
      <c r="N76" s="80">
        <v>2123</v>
      </c>
    </row>
    <row r="77" spans="2:14" ht="15.95" customHeight="1" x14ac:dyDescent="0.3">
      <c r="B77" s="54" t="s">
        <v>27</v>
      </c>
      <c r="C77" s="124"/>
      <c r="D77" s="79">
        <v>0</v>
      </c>
      <c r="E77" s="80"/>
      <c r="F77" s="79">
        <v>0</v>
      </c>
      <c r="G77" s="80"/>
      <c r="H77" s="79">
        <v>0</v>
      </c>
      <c r="I77" s="80"/>
      <c r="J77" s="79">
        <v>0</v>
      </c>
      <c r="K77" s="80"/>
      <c r="L77" s="79">
        <v>0</v>
      </c>
      <c r="M77" s="80"/>
      <c r="N77" s="79">
        <v>0</v>
      </c>
    </row>
    <row r="78" spans="2:14" ht="15.95" customHeight="1" x14ac:dyDescent="0.3">
      <c r="B78" s="22" t="s">
        <v>101</v>
      </c>
      <c r="C78" s="124"/>
      <c r="D78" s="80">
        <v>0</v>
      </c>
      <c r="E78" s="80"/>
      <c r="F78" s="87">
        <v>0</v>
      </c>
      <c r="G78" s="87"/>
      <c r="H78" s="80">
        <v>0</v>
      </c>
      <c r="I78" s="80"/>
      <c r="J78" s="80">
        <v>0</v>
      </c>
      <c r="K78" s="80"/>
      <c r="L78" s="87">
        <v>0</v>
      </c>
      <c r="M78" s="87"/>
      <c r="N78" s="80">
        <v>0</v>
      </c>
    </row>
    <row r="79" spans="2:14" ht="15.95" customHeight="1" x14ac:dyDescent="0.3">
      <c r="B79" s="22" t="s">
        <v>102</v>
      </c>
      <c r="C79" s="124"/>
      <c r="D79" s="80">
        <v>0</v>
      </c>
      <c r="E79" s="80"/>
      <c r="F79" s="87">
        <v>0</v>
      </c>
      <c r="G79" s="87"/>
      <c r="H79" s="80">
        <v>0</v>
      </c>
      <c r="I79" s="80"/>
      <c r="J79" s="80">
        <v>0</v>
      </c>
      <c r="K79" s="80"/>
      <c r="L79" s="87">
        <v>0</v>
      </c>
      <c r="M79" s="87"/>
      <c r="N79" s="80">
        <v>0</v>
      </c>
    </row>
    <row r="80" spans="2:14" ht="15.95" customHeight="1" x14ac:dyDescent="0.3">
      <c r="B80" s="22" t="s">
        <v>103</v>
      </c>
      <c r="C80" s="124"/>
      <c r="D80" s="80">
        <v>0</v>
      </c>
      <c r="E80" s="80"/>
      <c r="F80" s="87">
        <v>0</v>
      </c>
      <c r="G80" s="87"/>
      <c r="H80" s="87">
        <v>0</v>
      </c>
      <c r="I80" s="87"/>
      <c r="J80" s="80">
        <v>0</v>
      </c>
      <c r="K80" s="80"/>
      <c r="L80" s="87">
        <v>0</v>
      </c>
      <c r="M80" s="87"/>
      <c r="N80" s="87">
        <v>0</v>
      </c>
    </row>
    <row r="81" spans="2:14" ht="15.95" customHeight="1" x14ac:dyDescent="0.3">
      <c r="B81" s="54" t="s">
        <v>28</v>
      </c>
      <c r="C81" s="124"/>
      <c r="D81" s="79">
        <v>476</v>
      </c>
      <c r="E81" s="80"/>
      <c r="F81" s="79">
        <v>476</v>
      </c>
      <c r="G81" s="80"/>
      <c r="H81" s="79">
        <v>0</v>
      </c>
      <c r="I81" s="80"/>
      <c r="J81" s="79">
        <v>1104</v>
      </c>
      <c r="K81" s="80"/>
      <c r="L81" s="79">
        <v>1104</v>
      </c>
      <c r="M81" s="80"/>
      <c r="N81" s="79">
        <v>0</v>
      </c>
    </row>
    <row r="82" spans="2:14" ht="15.95" customHeight="1" x14ac:dyDescent="0.3">
      <c r="B82" s="22" t="s">
        <v>104</v>
      </c>
      <c r="C82" s="124"/>
      <c r="D82" s="80">
        <v>476</v>
      </c>
      <c r="E82" s="80"/>
      <c r="F82" s="87">
        <v>476</v>
      </c>
      <c r="G82" s="87"/>
      <c r="H82" s="80">
        <v>0</v>
      </c>
      <c r="I82" s="80"/>
      <c r="J82" s="80">
        <v>1104</v>
      </c>
      <c r="K82" s="80"/>
      <c r="L82" s="87">
        <v>1104</v>
      </c>
      <c r="M82" s="87"/>
      <c r="N82" s="80">
        <v>0</v>
      </c>
    </row>
    <row r="83" spans="2:14" ht="15.95" customHeight="1" x14ac:dyDescent="0.3">
      <c r="B83" s="22" t="s">
        <v>105</v>
      </c>
      <c r="C83" s="124"/>
      <c r="D83" s="80">
        <v>0</v>
      </c>
      <c r="E83" s="80"/>
      <c r="F83" s="87">
        <v>0</v>
      </c>
      <c r="G83" s="87"/>
      <c r="H83" s="87">
        <v>0</v>
      </c>
      <c r="I83" s="87"/>
      <c r="J83" s="80">
        <v>0</v>
      </c>
      <c r="K83" s="80"/>
      <c r="L83" s="87">
        <v>0</v>
      </c>
      <c r="M83" s="87"/>
      <c r="N83" s="87">
        <v>0</v>
      </c>
    </row>
    <row r="84" spans="2:14" ht="15.95" customHeight="1" x14ac:dyDescent="0.3">
      <c r="B84" s="54" t="s">
        <v>29</v>
      </c>
      <c r="C84" s="124"/>
      <c r="D84" s="79">
        <v>275397</v>
      </c>
      <c r="E84" s="80"/>
      <c r="F84" s="79">
        <v>272121</v>
      </c>
      <c r="G84" s="80"/>
      <c r="H84" s="79">
        <v>3276</v>
      </c>
      <c r="I84" s="80"/>
      <c r="J84" s="79">
        <v>259356</v>
      </c>
      <c r="K84" s="80"/>
      <c r="L84" s="79">
        <v>256693</v>
      </c>
      <c r="M84" s="80"/>
      <c r="N84" s="79">
        <v>2663</v>
      </c>
    </row>
    <row r="85" spans="2:14" ht="15.95" customHeight="1" x14ac:dyDescent="0.3">
      <c r="B85" s="22" t="s">
        <v>106</v>
      </c>
      <c r="C85" s="124"/>
      <c r="D85" s="80">
        <v>0</v>
      </c>
      <c r="E85" s="80"/>
      <c r="F85" s="87">
        <v>0</v>
      </c>
      <c r="G85" s="87"/>
      <c r="H85" s="80">
        <v>0</v>
      </c>
      <c r="I85" s="80"/>
      <c r="J85" s="80">
        <v>0</v>
      </c>
      <c r="K85" s="80"/>
      <c r="L85" s="87">
        <v>0</v>
      </c>
      <c r="M85" s="87"/>
      <c r="N85" s="80">
        <v>0</v>
      </c>
    </row>
    <row r="86" spans="2:14" ht="15.95" customHeight="1" x14ac:dyDescent="0.3">
      <c r="B86" s="22" t="s">
        <v>107</v>
      </c>
      <c r="C86" s="124"/>
      <c r="D86" s="80">
        <v>275397</v>
      </c>
      <c r="E86" s="80"/>
      <c r="F86" s="87">
        <v>272121</v>
      </c>
      <c r="G86" s="87"/>
      <c r="H86" s="80">
        <v>3276</v>
      </c>
      <c r="I86" s="80"/>
      <c r="J86" s="80">
        <v>259356</v>
      </c>
      <c r="K86" s="80"/>
      <c r="L86" s="87">
        <v>256693</v>
      </c>
      <c r="M86" s="87"/>
      <c r="N86" s="80">
        <v>2663</v>
      </c>
    </row>
    <row r="87" spans="2:14" ht="15.95" customHeight="1" x14ac:dyDescent="0.3">
      <c r="B87" s="22" t="s">
        <v>108</v>
      </c>
      <c r="C87" s="124"/>
      <c r="D87" s="80">
        <v>0</v>
      </c>
      <c r="E87" s="80"/>
      <c r="F87" s="87">
        <v>0</v>
      </c>
      <c r="G87" s="87"/>
      <c r="H87" s="80">
        <v>0</v>
      </c>
      <c r="I87" s="80"/>
      <c r="J87" s="80">
        <v>0</v>
      </c>
      <c r="K87" s="80"/>
      <c r="L87" s="87">
        <v>0</v>
      </c>
      <c r="M87" s="87"/>
      <c r="N87" s="80">
        <v>0</v>
      </c>
    </row>
    <row r="88" spans="2:14" ht="15.95" customHeight="1" x14ac:dyDescent="0.3">
      <c r="B88" s="54" t="s">
        <v>30</v>
      </c>
      <c r="C88" s="124"/>
      <c r="D88" s="79">
        <v>0</v>
      </c>
      <c r="E88" s="80"/>
      <c r="F88" s="79">
        <v>0</v>
      </c>
      <c r="G88" s="80"/>
      <c r="H88" s="79">
        <v>0</v>
      </c>
      <c r="I88" s="80"/>
      <c r="J88" s="79">
        <v>0</v>
      </c>
      <c r="K88" s="80"/>
      <c r="L88" s="79">
        <v>0</v>
      </c>
      <c r="M88" s="80"/>
      <c r="N88" s="79">
        <v>0</v>
      </c>
    </row>
    <row r="89" spans="2:14" ht="15.95" customHeight="1" x14ac:dyDescent="0.3">
      <c r="B89" s="22" t="s">
        <v>109</v>
      </c>
      <c r="C89" s="124"/>
      <c r="D89" s="80">
        <v>0</v>
      </c>
      <c r="E89" s="80"/>
      <c r="F89" s="87">
        <v>0</v>
      </c>
      <c r="G89" s="87"/>
      <c r="H89" s="80">
        <v>0</v>
      </c>
      <c r="I89" s="80"/>
      <c r="J89" s="80">
        <v>0</v>
      </c>
      <c r="K89" s="80"/>
      <c r="L89" s="87">
        <v>0</v>
      </c>
      <c r="M89" s="87"/>
      <c r="N89" s="80">
        <v>0</v>
      </c>
    </row>
    <row r="90" spans="2:14" ht="15.95" customHeight="1" x14ac:dyDescent="0.3">
      <c r="B90" s="22" t="s">
        <v>110</v>
      </c>
      <c r="C90" s="124"/>
      <c r="D90" s="80">
        <v>0</v>
      </c>
      <c r="E90" s="80"/>
      <c r="F90" s="87">
        <v>0</v>
      </c>
      <c r="G90" s="87"/>
      <c r="H90" s="80">
        <v>0</v>
      </c>
      <c r="I90" s="80"/>
      <c r="J90" s="80">
        <v>0</v>
      </c>
      <c r="K90" s="80"/>
      <c r="L90" s="87">
        <v>0</v>
      </c>
      <c r="M90" s="87"/>
      <c r="N90" s="80">
        <v>0</v>
      </c>
    </row>
    <row r="91" spans="2:14" ht="15.95" customHeight="1" x14ac:dyDescent="0.3">
      <c r="B91" s="54" t="s">
        <v>31</v>
      </c>
      <c r="C91" s="124"/>
      <c r="D91" s="79">
        <v>44440</v>
      </c>
      <c r="E91" s="80"/>
      <c r="F91" s="79">
        <v>42599</v>
      </c>
      <c r="G91" s="80"/>
      <c r="H91" s="79">
        <v>1841</v>
      </c>
      <c r="I91" s="80"/>
      <c r="J91" s="79">
        <v>44557</v>
      </c>
      <c r="K91" s="80"/>
      <c r="L91" s="79">
        <v>42659</v>
      </c>
      <c r="M91" s="80"/>
      <c r="N91" s="79">
        <v>1898</v>
      </c>
    </row>
    <row r="92" spans="2:14" ht="15.95" customHeight="1" x14ac:dyDescent="0.3">
      <c r="B92" s="22" t="s">
        <v>111</v>
      </c>
      <c r="C92" s="124"/>
      <c r="D92" s="80">
        <v>44440</v>
      </c>
      <c r="E92" s="80"/>
      <c r="F92" s="87">
        <v>42599</v>
      </c>
      <c r="G92" s="87"/>
      <c r="H92" s="80">
        <v>1841</v>
      </c>
      <c r="I92" s="80"/>
      <c r="J92" s="80">
        <v>44557</v>
      </c>
      <c r="K92" s="80"/>
      <c r="L92" s="87">
        <v>42659</v>
      </c>
      <c r="M92" s="87"/>
      <c r="N92" s="87">
        <v>1898</v>
      </c>
    </row>
    <row r="93" spans="2:14" ht="15.95" customHeight="1" x14ac:dyDescent="0.3">
      <c r="B93" s="54" t="s">
        <v>32</v>
      </c>
      <c r="C93" s="124"/>
      <c r="D93" s="79">
        <v>0</v>
      </c>
      <c r="E93" s="80"/>
      <c r="F93" s="79">
        <v>0</v>
      </c>
      <c r="G93" s="80"/>
      <c r="H93" s="79">
        <v>0</v>
      </c>
      <c r="I93" s="80"/>
      <c r="J93" s="79">
        <v>0</v>
      </c>
      <c r="K93" s="80"/>
      <c r="L93" s="79">
        <v>0</v>
      </c>
      <c r="M93" s="80"/>
      <c r="N93" s="79">
        <v>0</v>
      </c>
    </row>
    <row r="94" spans="2:14" ht="15.95" customHeight="1" x14ac:dyDescent="0.3">
      <c r="B94" s="22" t="s">
        <v>112</v>
      </c>
      <c r="C94" s="124"/>
      <c r="D94" s="80">
        <v>0</v>
      </c>
      <c r="E94" s="80"/>
      <c r="F94" s="87">
        <v>0</v>
      </c>
      <c r="G94" s="87"/>
      <c r="H94" s="80">
        <v>0</v>
      </c>
      <c r="I94" s="80"/>
      <c r="J94" s="87">
        <v>0</v>
      </c>
      <c r="K94" s="87"/>
      <c r="L94" s="87">
        <v>0</v>
      </c>
      <c r="M94" s="87"/>
      <c r="N94" s="80">
        <v>0</v>
      </c>
    </row>
    <row r="95" spans="2:14" ht="3.95" customHeight="1" x14ac:dyDescent="0.3">
      <c r="B95" s="172"/>
      <c r="C95" s="172"/>
      <c r="D95" s="172"/>
      <c r="E95" s="172"/>
      <c r="F95" s="172"/>
      <c r="G95" s="172"/>
      <c r="H95" s="172"/>
      <c r="I95" s="172"/>
      <c r="J95" s="172"/>
      <c r="K95" s="172"/>
      <c r="L95" s="172"/>
      <c r="M95" s="172"/>
      <c r="N95" s="172"/>
    </row>
    <row r="96" spans="2:14" ht="3.95" customHeight="1" x14ac:dyDescent="0.3">
      <c r="B96" s="178"/>
      <c r="C96" s="178"/>
      <c r="D96" s="178"/>
      <c r="E96" s="178"/>
      <c r="F96" s="178"/>
      <c r="G96" s="178"/>
      <c r="H96" s="178"/>
      <c r="I96" s="178"/>
      <c r="J96" s="178"/>
      <c r="K96" s="178"/>
      <c r="L96" s="178"/>
      <c r="M96" s="178"/>
      <c r="N96" s="178"/>
    </row>
    <row r="97" spans="2:14" s="23" customFormat="1" ht="15.95" customHeight="1" x14ac:dyDescent="0.25">
      <c r="B97" s="17" t="s">
        <v>10</v>
      </c>
      <c r="C97" s="117"/>
      <c r="D97" s="19"/>
      <c r="E97" s="119"/>
      <c r="F97" s="19"/>
      <c r="G97" s="119"/>
      <c r="H97" s="19"/>
      <c r="I97" s="119"/>
      <c r="J97" s="19"/>
      <c r="K97" s="119"/>
      <c r="L97" s="19"/>
      <c r="M97" s="119"/>
      <c r="N97" s="19"/>
    </row>
    <row r="98" spans="2:14" s="23" customFormat="1" ht="15.95" customHeight="1" x14ac:dyDescent="0.25">
      <c r="B98" s="17" t="s">
        <v>11</v>
      </c>
      <c r="C98" s="117"/>
      <c r="D98" s="19"/>
      <c r="E98" s="119"/>
      <c r="F98" s="19"/>
      <c r="G98" s="119"/>
      <c r="H98" s="19"/>
      <c r="I98" s="119"/>
      <c r="J98" s="19"/>
      <c r="K98" s="119"/>
      <c r="L98" s="19"/>
      <c r="M98" s="119"/>
      <c r="N98" s="19"/>
    </row>
    <row r="99" spans="2:14" s="23" customFormat="1" ht="15.95" customHeight="1" x14ac:dyDescent="0.25">
      <c r="B99" s="20"/>
      <c r="C99" s="117"/>
      <c r="D99" s="19"/>
      <c r="E99" s="119"/>
      <c r="F99" s="19"/>
      <c r="G99" s="119"/>
      <c r="H99" s="19"/>
      <c r="I99" s="119"/>
      <c r="J99" s="19"/>
      <c r="K99" s="119"/>
      <c r="L99" s="19"/>
      <c r="M99" s="119"/>
      <c r="N99" s="19"/>
    </row>
    <row r="100" spans="2:14" s="23" customFormat="1" ht="15.95" customHeight="1" x14ac:dyDescent="0.25">
      <c r="B100" s="29"/>
      <c r="C100" s="117"/>
      <c r="D100" s="19"/>
      <c r="E100" s="119"/>
      <c r="F100" s="19"/>
      <c r="G100" s="119"/>
      <c r="H100" s="19"/>
      <c r="I100" s="119"/>
      <c r="J100" s="19"/>
      <c r="K100" s="119"/>
      <c r="L100" s="19"/>
      <c r="M100" s="119"/>
      <c r="N100" s="19"/>
    </row>
    <row r="101" spans="2:14" s="23" customFormat="1" ht="15.95" customHeight="1" x14ac:dyDescent="0.25">
      <c r="B101" s="29"/>
      <c r="C101" s="117"/>
      <c r="D101" s="19"/>
      <c r="E101" s="119"/>
      <c r="F101" s="19"/>
      <c r="G101" s="119"/>
      <c r="H101" s="19"/>
      <c r="I101" s="119"/>
      <c r="J101" s="19"/>
      <c r="K101" s="119"/>
      <c r="L101" s="19"/>
      <c r="M101" s="119"/>
      <c r="N101" s="19"/>
    </row>
    <row r="102" spans="2:14" s="23" customFormat="1" ht="21.95" customHeight="1" x14ac:dyDescent="0.25">
      <c r="B102" s="57"/>
      <c r="C102" s="130"/>
      <c r="D102" s="57"/>
      <c r="E102" s="130"/>
      <c r="F102" s="57"/>
      <c r="G102" s="130"/>
      <c r="H102" s="57"/>
      <c r="I102" s="130"/>
      <c r="J102" s="57"/>
      <c r="K102" s="130"/>
      <c r="L102" s="57"/>
      <c r="M102" s="130"/>
      <c r="N102" s="57"/>
    </row>
    <row r="103" spans="2:14" s="23" customFormat="1" ht="21.95" customHeight="1" x14ac:dyDescent="0.25">
      <c r="B103" s="57"/>
      <c r="C103" s="130"/>
      <c r="D103" s="57"/>
      <c r="E103" s="130"/>
      <c r="F103" s="57"/>
      <c r="G103" s="130"/>
      <c r="H103" s="57"/>
      <c r="I103" s="130"/>
      <c r="J103" s="57"/>
      <c r="K103" s="130"/>
      <c r="L103" s="57"/>
      <c r="M103" s="130"/>
      <c r="N103" s="57"/>
    </row>
    <row r="104" spans="2:14" s="31" customFormat="1" ht="21.95" customHeight="1" x14ac:dyDescent="0.25">
      <c r="B104" s="30" t="s">
        <v>2</v>
      </c>
      <c r="C104" s="129"/>
      <c r="D104" s="32"/>
      <c r="E104" s="133"/>
      <c r="F104" s="32"/>
      <c r="G104" s="133"/>
      <c r="H104" s="32"/>
      <c r="I104" s="133"/>
      <c r="J104" s="32"/>
      <c r="K104" s="133"/>
      <c r="L104" s="32"/>
      <c r="M104" s="133"/>
      <c r="N104" s="32"/>
    </row>
    <row r="105" spans="2:14" ht="21.95" customHeight="1" x14ac:dyDescent="0.3">
      <c r="B105" s="2" t="s">
        <v>48</v>
      </c>
      <c r="C105" s="115"/>
      <c r="D105" s="2"/>
      <c r="E105" s="115"/>
      <c r="F105" s="2"/>
      <c r="G105" s="115"/>
      <c r="H105" s="2"/>
      <c r="I105" s="115"/>
      <c r="J105" s="2"/>
      <c r="K105" s="115"/>
      <c r="L105" s="2"/>
      <c r="M105" s="115"/>
      <c r="N105" s="11" t="s">
        <v>113</v>
      </c>
    </row>
    <row r="106" spans="2:14" s="22" customFormat="1" ht="3.95" customHeight="1" x14ac:dyDescent="0.25">
      <c r="B106" s="55"/>
      <c r="C106" s="122"/>
      <c r="D106" s="55"/>
      <c r="E106" s="122"/>
      <c r="F106" s="55"/>
      <c r="G106" s="122"/>
      <c r="H106" s="55"/>
      <c r="I106" s="122"/>
      <c r="J106" s="55"/>
      <c r="K106" s="122"/>
      <c r="L106" s="55"/>
      <c r="M106" s="122"/>
      <c r="N106" s="55"/>
    </row>
    <row r="107" spans="2:14" s="22" customFormat="1" ht="3.95" customHeight="1" x14ac:dyDescent="0.25">
      <c r="B107" s="176"/>
      <c r="C107" s="176"/>
      <c r="D107" s="176"/>
      <c r="E107" s="176"/>
      <c r="F107" s="176"/>
      <c r="G107" s="176"/>
      <c r="H107" s="176"/>
      <c r="I107" s="176"/>
      <c r="J107" s="176"/>
      <c r="K107" s="176"/>
      <c r="L107" s="176"/>
      <c r="M107" s="176"/>
      <c r="N107" s="176"/>
    </row>
    <row r="108" spans="2:14" s="22" customFormat="1" ht="15.95" customHeight="1" x14ac:dyDescent="0.25">
      <c r="B108" s="174" t="s">
        <v>49</v>
      </c>
      <c r="C108" s="123"/>
      <c r="D108" s="175" t="s">
        <v>4</v>
      </c>
      <c r="E108" s="175"/>
      <c r="F108" s="175"/>
      <c r="G108" s="175"/>
      <c r="H108" s="175"/>
      <c r="I108" s="128"/>
      <c r="J108" s="175" t="s">
        <v>5</v>
      </c>
      <c r="K108" s="175"/>
      <c r="L108" s="175"/>
      <c r="M108" s="175"/>
      <c r="N108" s="175"/>
    </row>
    <row r="109" spans="2:14" s="124" customFormat="1" ht="3" customHeight="1" x14ac:dyDescent="0.25">
      <c r="B109" s="174"/>
      <c r="C109" s="123"/>
      <c r="D109" s="128"/>
      <c r="E109" s="128"/>
      <c r="F109" s="128"/>
      <c r="G109" s="128"/>
      <c r="H109" s="128"/>
      <c r="I109" s="128"/>
      <c r="J109" s="128"/>
      <c r="K109" s="128"/>
      <c r="L109" s="128"/>
      <c r="M109" s="128"/>
      <c r="N109" s="128"/>
    </row>
    <row r="110" spans="2:14" ht="15.95" customHeight="1" x14ac:dyDescent="0.3">
      <c r="B110" s="174"/>
      <c r="C110" s="123"/>
      <c r="D110" s="175" t="s">
        <v>6</v>
      </c>
      <c r="E110" s="128"/>
      <c r="F110" s="175" t="s">
        <v>7</v>
      </c>
      <c r="G110" s="175"/>
      <c r="H110" s="175"/>
      <c r="I110" s="128"/>
      <c r="J110" s="175" t="s">
        <v>6</v>
      </c>
      <c r="K110" s="128"/>
      <c r="L110" s="175" t="s">
        <v>7</v>
      </c>
      <c r="M110" s="175"/>
      <c r="N110" s="175"/>
    </row>
    <row r="111" spans="2:14" s="127" customFormat="1" ht="3" customHeight="1" x14ac:dyDescent="0.3">
      <c r="B111" s="174"/>
      <c r="C111" s="123"/>
      <c r="D111" s="175"/>
      <c r="E111" s="128"/>
      <c r="F111" s="128"/>
      <c r="G111" s="128"/>
      <c r="H111" s="128"/>
      <c r="I111" s="128"/>
      <c r="J111" s="175"/>
      <c r="K111" s="128"/>
      <c r="L111" s="128"/>
      <c r="M111" s="128"/>
      <c r="N111" s="128"/>
    </row>
    <row r="112" spans="2:14" ht="15.95" customHeight="1" x14ac:dyDescent="0.3">
      <c r="B112" s="174"/>
      <c r="C112" s="123"/>
      <c r="D112" s="175"/>
      <c r="E112" s="128"/>
      <c r="F112" s="16" t="s">
        <v>8</v>
      </c>
      <c r="G112" s="128"/>
      <c r="H112" s="16" t="s">
        <v>9</v>
      </c>
      <c r="I112" s="128"/>
      <c r="J112" s="175"/>
      <c r="K112" s="128"/>
      <c r="L112" s="16" t="s">
        <v>8</v>
      </c>
      <c r="M112" s="128"/>
      <c r="N112" s="16" t="s">
        <v>9</v>
      </c>
    </row>
    <row r="113" spans="2:14" s="127" customFormat="1" ht="3" customHeight="1" x14ac:dyDescent="0.3">
      <c r="B113" s="123"/>
      <c r="C113" s="123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</row>
    <row r="114" spans="2:14" ht="15.95" customHeight="1" x14ac:dyDescent="0.3">
      <c r="B114" s="73" t="s">
        <v>114</v>
      </c>
      <c r="C114" s="124"/>
      <c r="D114" s="85">
        <v>10302952</v>
      </c>
      <c r="E114" s="80"/>
      <c r="F114" s="85">
        <v>10178654</v>
      </c>
      <c r="G114" s="80"/>
      <c r="H114" s="85">
        <v>124298</v>
      </c>
      <c r="I114" s="80"/>
      <c r="J114" s="85">
        <v>10088117</v>
      </c>
      <c r="K114" s="80"/>
      <c r="L114" s="85">
        <v>9992303</v>
      </c>
      <c r="M114" s="80"/>
      <c r="N114" s="85">
        <v>95814</v>
      </c>
    </row>
    <row r="115" spans="2:14" s="127" customFormat="1" ht="3" customHeight="1" x14ac:dyDescent="0.3">
      <c r="B115" s="124"/>
      <c r="C115" s="124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</row>
    <row r="116" spans="2:14" ht="15.95" customHeight="1" x14ac:dyDescent="0.3">
      <c r="B116" s="54" t="s">
        <v>34</v>
      </c>
      <c r="C116" s="124"/>
      <c r="D116" s="79">
        <v>0</v>
      </c>
      <c r="E116" s="80"/>
      <c r="F116" s="79">
        <v>0</v>
      </c>
      <c r="G116" s="80"/>
      <c r="H116" s="79">
        <v>0</v>
      </c>
      <c r="I116" s="80"/>
      <c r="J116" s="79">
        <v>0</v>
      </c>
      <c r="K116" s="80"/>
      <c r="L116" s="79">
        <v>0</v>
      </c>
      <c r="M116" s="80"/>
      <c r="N116" s="79">
        <v>0</v>
      </c>
    </row>
    <row r="117" spans="2:14" s="18" customFormat="1" ht="15.95" customHeight="1" x14ac:dyDescent="0.3">
      <c r="B117" s="31" t="s">
        <v>115</v>
      </c>
      <c r="C117" s="131"/>
      <c r="D117" s="80">
        <v>0</v>
      </c>
      <c r="E117" s="80"/>
      <c r="F117" s="80">
        <v>0</v>
      </c>
      <c r="G117" s="80"/>
      <c r="H117" s="80">
        <v>0</v>
      </c>
      <c r="I117" s="80"/>
      <c r="J117" s="80">
        <v>0</v>
      </c>
      <c r="K117" s="80"/>
      <c r="L117" s="80">
        <v>0</v>
      </c>
      <c r="M117" s="80"/>
      <c r="N117" s="80">
        <v>0</v>
      </c>
    </row>
    <row r="118" spans="2:14" ht="15.95" customHeight="1" x14ac:dyDescent="0.3">
      <c r="B118" s="54" t="s">
        <v>35</v>
      </c>
      <c r="C118" s="124"/>
      <c r="D118" s="79">
        <v>217964</v>
      </c>
      <c r="E118" s="80"/>
      <c r="F118" s="79">
        <v>215440</v>
      </c>
      <c r="G118" s="80"/>
      <c r="H118" s="79">
        <v>2524</v>
      </c>
      <c r="I118" s="80"/>
      <c r="J118" s="79">
        <v>206503</v>
      </c>
      <c r="K118" s="80"/>
      <c r="L118" s="79">
        <v>204241</v>
      </c>
      <c r="M118" s="80"/>
      <c r="N118" s="79">
        <v>2262</v>
      </c>
    </row>
    <row r="119" spans="2:14" s="18" customFormat="1" ht="15.95" customHeight="1" x14ac:dyDescent="0.3">
      <c r="B119" s="31" t="s">
        <v>116</v>
      </c>
      <c r="C119" s="131"/>
      <c r="D119" s="80">
        <v>0</v>
      </c>
      <c r="E119" s="80"/>
      <c r="F119" s="80">
        <v>0</v>
      </c>
      <c r="G119" s="80"/>
      <c r="H119" s="80">
        <v>0</v>
      </c>
      <c r="I119" s="80"/>
      <c r="J119" s="80">
        <v>0</v>
      </c>
      <c r="K119" s="80"/>
      <c r="L119" s="80">
        <v>0</v>
      </c>
      <c r="M119" s="80"/>
      <c r="N119" s="80">
        <v>0</v>
      </c>
    </row>
    <row r="120" spans="2:14" s="18" customFormat="1" ht="15.95" customHeight="1" x14ac:dyDescent="0.3">
      <c r="B120" s="31" t="s">
        <v>117</v>
      </c>
      <c r="C120" s="131"/>
      <c r="D120" s="80">
        <v>0</v>
      </c>
      <c r="E120" s="80"/>
      <c r="F120" s="80">
        <v>0</v>
      </c>
      <c r="G120" s="80"/>
      <c r="H120" s="80">
        <v>0</v>
      </c>
      <c r="I120" s="80"/>
      <c r="J120" s="80">
        <v>0</v>
      </c>
      <c r="K120" s="80"/>
      <c r="L120" s="80">
        <v>0</v>
      </c>
      <c r="M120" s="80"/>
      <c r="N120" s="80">
        <v>0</v>
      </c>
    </row>
    <row r="121" spans="2:14" s="18" customFormat="1" ht="15.95" customHeight="1" x14ac:dyDescent="0.3">
      <c r="B121" s="31" t="s">
        <v>118</v>
      </c>
      <c r="C121" s="131"/>
      <c r="D121" s="80">
        <v>0</v>
      </c>
      <c r="E121" s="80"/>
      <c r="F121" s="80">
        <v>0</v>
      </c>
      <c r="G121" s="80"/>
      <c r="H121" s="80">
        <v>0</v>
      </c>
      <c r="I121" s="80"/>
      <c r="J121" s="80">
        <v>0</v>
      </c>
      <c r="K121" s="80"/>
      <c r="L121" s="80">
        <v>0</v>
      </c>
      <c r="M121" s="80"/>
      <c r="N121" s="80">
        <v>0</v>
      </c>
    </row>
    <row r="122" spans="2:14" s="18" customFormat="1" ht="15.95" customHeight="1" x14ac:dyDescent="0.3">
      <c r="B122" s="31" t="s">
        <v>119</v>
      </c>
      <c r="C122" s="131"/>
      <c r="D122" s="80">
        <v>0</v>
      </c>
      <c r="E122" s="80"/>
      <c r="F122" s="80">
        <v>0</v>
      </c>
      <c r="G122" s="80"/>
      <c r="H122" s="80">
        <v>0</v>
      </c>
      <c r="I122" s="80"/>
      <c r="J122" s="80">
        <v>0</v>
      </c>
      <c r="K122" s="80"/>
      <c r="L122" s="80">
        <v>0</v>
      </c>
      <c r="M122" s="80"/>
      <c r="N122" s="80">
        <v>0</v>
      </c>
    </row>
    <row r="123" spans="2:14" s="18" customFormat="1" ht="15.95" customHeight="1" x14ac:dyDescent="0.3">
      <c r="B123" s="31" t="s">
        <v>120</v>
      </c>
      <c r="C123" s="131"/>
      <c r="D123" s="80">
        <v>0</v>
      </c>
      <c r="E123" s="80"/>
      <c r="F123" s="80">
        <v>0</v>
      </c>
      <c r="G123" s="80"/>
      <c r="H123" s="80">
        <v>0</v>
      </c>
      <c r="I123" s="80"/>
      <c r="J123" s="80">
        <v>0</v>
      </c>
      <c r="K123" s="80"/>
      <c r="L123" s="80">
        <v>0</v>
      </c>
      <c r="M123" s="80"/>
      <c r="N123" s="80">
        <v>0</v>
      </c>
    </row>
    <row r="124" spans="2:14" s="18" customFormat="1" ht="15.95" customHeight="1" x14ac:dyDescent="0.3">
      <c r="B124" s="31" t="s">
        <v>121</v>
      </c>
      <c r="C124" s="131"/>
      <c r="D124" s="80">
        <v>0</v>
      </c>
      <c r="E124" s="80"/>
      <c r="F124" s="80">
        <v>0</v>
      </c>
      <c r="G124" s="80"/>
      <c r="H124" s="80">
        <v>0</v>
      </c>
      <c r="I124" s="80"/>
      <c r="J124" s="80">
        <v>0</v>
      </c>
      <c r="K124" s="80"/>
      <c r="L124" s="80">
        <v>0</v>
      </c>
      <c r="M124" s="80"/>
      <c r="N124" s="80">
        <v>0</v>
      </c>
    </row>
    <row r="125" spans="2:14" s="18" customFormat="1" ht="15.95" customHeight="1" x14ac:dyDescent="0.3">
      <c r="B125" s="31" t="s">
        <v>122</v>
      </c>
      <c r="C125" s="131"/>
      <c r="D125" s="80">
        <v>0</v>
      </c>
      <c r="E125" s="80"/>
      <c r="F125" s="80">
        <v>0</v>
      </c>
      <c r="G125" s="80"/>
      <c r="H125" s="80">
        <v>0</v>
      </c>
      <c r="I125" s="80"/>
      <c r="J125" s="80">
        <v>0</v>
      </c>
      <c r="K125" s="80"/>
      <c r="L125" s="80">
        <v>0</v>
      </c>
      <c r="M125" s="80"/>
      <c r="N125" s="80">
        <v>0</v>
      </c>
    </row>
    <row r="126" spans="2:14" s="18" customFormat="1" ht="15.95" customHeight="1" x14ac:dyDescent="0.3">
      <c r="B126" s="31" t="s">
        <v>123</v>
      </c>
      <c r="C126" s="131"/>
      <c r="D126" s="80">
        <v>0</v>
      </c>
      <c r="E126" s="80"/>
      <c r="F126" s="80">
        <v>0</v>
      </c>
      <c r="G126" s="80"/>
      <c r="H126" s="80">
        <v>0</v>
      </c>
      <c r="I126" s="80"/>
      <c r="J126" s="80">
        <v>0</v>
      </c>
      <c r="K126" s="80"/>
      <c r="L126" s="80">
        <v>0</v>
      </c>
      <c r="M126" s="80"/>
      <c r="N126" s="80">
        <v>0</v>
      </c>
    </row>
    <row r="127" spans="2:14" s="18" customFormat="1" ht="15.95" customHeight="1" x14ac:dyDescent="0.3">
      <c r="B127" s="31" t="s">
        <v>124</v>
      </c>
      <c r="C127" s="131"/>
      <c r="D127" s="80">
        <v>0</v>
      </c>
      <c r="E127" s="80"/>
      <c r="F127" s="80">
        <v>0</v>
      </c>
      <c r="G127" s="80"/>
      <c r="H127" s="80">
        <v>0</v>
      </c>
      <c r="I127" s="80"/>
      <c r="J127" s="80">
        <v>0</v>
      </c>
      <c r="K127" s="80"/>
      <c r="L127" s="80">
        <v>0</v>
      </c>
      <c r="M127" s="80"/>
      <c r="N127" s="80">
        <v>0</v>
      </c>
    </row>
    <row r="128" spans="2:14" ht="15.95" customHeight="1" x14ac:dyDescent="0.3">
      <c r="B128" s="22" t="s">
        <v>125</v>
      </c>
      <c r="C128" s="124"/>
      <c r="D128" s="80">
        <v>217964</v>
      </c>
      <c r="E128" s="80"/>
      <c r="F128" s="80">
        <v>215440</v>
      </c>
      <c r="G128" s="80"/>
      <c r="H128" s="80">
        <v>2524</v>
      </c>
      <c r="I128" s="80"/>
      <c r="J128" s="80">
        <v>206503</v>
      </c>
      <c r="K128" s="80"/>
      <c r="L128" s="80">
        <v>204241</v>
      </c>
      <c r="M128" s="80"/>
      <c r="N128" s="80">
        <v>2262</v>
      </c>
    </row>
    <row r="129" spans="2:14" ht="15.95" customHeight="1" x14ac:dyDescent="0.3">
      <c r="B129" s="22" t="s">
        <v>126</v>
      </c>
      <c r="C129" s="124"/>
      <c r="D129" s="80">
        <v>0</v>
      </c>
      <c r="E129" s="80"/>
      <c r="F129" s="80">
        <v>0</v>
      </c>
      <c r="G129" s="80"/>
      <c r="H129" s="80">
        <v>0</v>
      </c>
      <c r="I129" s="80"/>
      <c r="J129" s="80">
        <v>0</v>
      </c>
      <c r="K129" s="80"/>
      <c r="L129" s="80">
        <v>0</v>
      </c>
      <c r="M129" s="80"/>
      <c r="N129" s="80">
        <v>0</v>
      </c>
    </row>
    <row r="130" spans="2:14" s="18" customFormat="1" ht="15.95" customHeight="1" x14ac:dyDescent="0.3">
      <c r="B130" s="22" t="s">
        <v>127</v>
      </c>
      <c r="C130" s="124"/>
      <c r="D130" s="80">
        <v>0</v>
      </c>
      <c r="E130" s="80"/>
      <c r="F130" s="80">
        <v>0</v>
      </c>
      <c r="G130" s="80"/>
      <c r="H130" s="80">
        <v>0</v>
      </c>
      <c r="I130" s="80"/>
      <c r="J130" s="80">
        <v>0</v>
      </c>
      <c r="K130" s="80"/>
      <c r="L130" s="80">
        <v>0</v>
      </c>
      <c r="M130" s="80"/>
      <c r="N130" s="80">
        <v>0</v>
      </c>
    </row>
    <row r="131" spans="2:14" ht="15.95" customHeight="1" x14ac:dyDescent="0.3">
      <c r="B131" s="54" t="s">
        <v>36</v>
      </c>
      <c r="C131" s="124"/>
      <c r="D131" s="79">
        <v>2210063</v>
      </c>
      <c r="E131" s="80"/>
      <c r="F131" s="79">
        <v>2193457</v>
      </c>
      <c r="G131" s="80"/>
      <c r="H131" s="79">
        <v>16606</v>
      </c>
      <c r="I131" s="80"/>
      <c r="J131" s="79">
        <v>2172532</v>
      </c>
      <c r="K131" s="80"/>
      <c r="L131" s="79">
        <v>2154659</v>
      </c>
      <c r="M131" s="80"/>
      <c r="N131" s="79">
        <v>17873</v>
      </c>
    </row>
    <row r="132" spans="2:14" ht="15.95" customHeight="1" x14ac:dyDescent="0.3">
      <c r="B132" s="22" t="s">
        <v>128</v>
      </c>
      <c r="C132" s="124"/>
      <c r="D132" s="80">
        <v>2207160</v>
      </c>
      <c r="E132" s="80"/>
      <c r="F132" s="80">
        <v>2190801</v>
      </c>
      <c r="G132" s="80"/>
      <c r="H132" s="80">
        <v>16359</v>
      </c>
      <c r="I132" s="80"/>
      <c r="J132" s="80">
        <v>2169562</v>
      </c>
      <c r="K132" s="80"/>
      <c r="L132" s="80">
        <v>2152091</v>
      </c>
      <c r="M132" s="80"/>
      <c r="N132" s="80">
        <v>17471</v>
      </c>
    </row>
    <row r="133" spans="2:14" ht="15.95" customHeight="1" x14ac:dyDescent="0.3">
      <c r="B133" s="22" t="s">
        <v>129</v>
      </c>
      <c r="C133" s="124"/>
      <c r="D133" s="80">
        <v>0</v>
      </c>
      <c r="E133" s="80"/>
      <c r="F133" s="80">
        <v>0</v>
      </c>
      <c r="G133" s="80"/>
      <c r="H133" s="80">
        <v>0</v>
      </c>
      <c r="I133" s="80"/>
      <c r="J133" s="80">
        <v>0</v>
      </c>
      <c r="K133" s="80"/>
      <c r="L133" s="80">
        <v>0</v>
      </c>
      <c r="M133" s="80"/>
      <c r="N133" s="80">
        <v>0</v>
      </c>
    </row>
    <row r="134" spans="2:14" ht="15.95" customHeight="1" x14ac:dyDescent="0.3">
      <c r="B134" s="22" t="s">
        <v>130</v>
      </c>
      <c r="C134" s="124"/>
      <c r="D134" s="80">
        <v>2903</v>
      </c>
      <c r="E134" s="80"/>
      <c r="F134" s="80">
        <v>2656</v>
      </c>
      <c r="G134" s="80"/>
      <c r="H134" s="80">
        <v>247</v>
      </c>
      <c r="I134" s="80"/>
      <c r="J134" s="80">
        <v>2970</v>
      </c>
      <c r="K134" s="80"/>
      <c r="L134" s="80">
        <v>2568</v>
      </c>
      <c r="M134" s="80"/>
      <c r="N134" s="80">
        <v>402</v>
      </c>
    </row>
    <row r="135" spans="2:14" ht="15.95" customHeight="1" x14ac:dyDescent="0.3">
      <c r="B135" s="22" t="s">
        <v>131</v>
      </c>
      <c r="C135" s="124"/>
      <c r="D135" s="80">
        <v>0</v>
      </c>
      <c r="E135" s="80"/>
      <c r="F135" s="80">
        <v>0</v>
      </c>
      <c r="G135" s="80"/>
      <c r="H135" s="80">
        <v>0</v>
      </c>
      <c r="I135" s="80"/>
      <c r="J135" s="80">
        <v>0</v>
      </c>
      <c r="K135" s="80"/>
      <c r="L135" s="80">
        <v>0</v>
      </c>
      <c r="M135" s="80"/>
      <c r="N135" s="80">
        <v>0</v>
      </c>
    </row>
    <row r="136" spans="2:14" s="33" customFormat="1" ht="15.95" customHeight="1" x14ac:dyDescent="0.3">
      <c r="B136" s="22" t="s">
        <v>132</v>
      </c>
      <c r="C136" s="124"/>
      <c r="D136" s="80">
        <v>0</v>
      </c>
      <c r="E136" s="80"/>
      <c r="F136" s="80">
        <v>0</v>
      </c>
      <c r="G136" s="80"/>
      <c r="H136" s="80">
        <v>0</v>
      </c>
      <c r="I136" s="80"/>
      <c r="J136" s="80">
        <v>0</v>
      </c>
      <c r="K136" s="80"/>
      <c r="L136" s="80">
        <v>0</v>
      </c>
      <c r="M136" s="80"/>
      <c r="N136" s="80">
        <v>0</v>
      </c>
    </row>
    <row r="137" spans="2:14" ht="15.95" customHeight="1" x14ac:dyDescent="0.3">
      <c r="B137" s="54" t="s">
        <v>37</v>
      </c>
      <c r="C137" s="124"/>
      <c r="D137" s="79">
        <v>7874925</v>
      </c>
      <c r="E137" s="80"/>
      <c r="F137" s="79">
        <v>7769757</v>
      </c>
      <c r="G137" s="80"/>
      <c r="H137" s="79">
        <v>105168</v>
      </c>
      <c r="I137" s="80"/>
      <c r="J137" s="79">
        <v>7709082</v>
      </c>
      <c r="K137" s="80"/>
      <c r="L137" s="79">
        <v>7633403</v>
      </c>
      <c r="M137" s="80"/>
      <c r="N137" s="79">
        <v>75679</v>
      </c>
    </row>
    <row r="138" spans="2:14" ht="15.95" customHeight="1" x14ac:dyDescent="0.3">
      <c r="B138" s="22" t="s">
        <v>133</v>
      </c>
      <c r="C138" s="124"/>
      <c r="D138" s="80">
        <v>0</v>
      </c>
      <c r="E138" s="80"/>
      <c r="F138" s="80">
        <v>0</v>
      </c>
      <c r="G138" s="80"/>
      <c r="H138" s="80">
        <v>0</v>
      </c>
      <c r="I138" s="80"/>
      <c r="J138" s="80">
        <v>0</v>
      </c>
      <c r="K138" s="80"/>
      <c r="L138" s="80">
        <v>0</v>
      </c>
      <c r="M138" s="80"/>
      <c r="N138" s="80">
        <v>0</v>
      </c>
    </row>
    <row r="139" spans="2:14" ht="15.95" customHeight="1" x14ac:dyDescent="0.3">
      <c r="B139" s="22" t="s">
        <v>134</v>
      </c>
      <c r="C139" s="124"/>
      <c r="D139" s="80">
        <v>0</v>
      </c>
      <c r="E139" s="80"/>
      <c r="F139" s="80">
        <v>0</v>
      </c>
      <c r="G139" s="80"/>
      <c r="H139" s="80">
        <v>0</v>
      </c>
      <c r="I139" s="80"/>
      <c r="J139" s="80">
        <v>0</v>
      </c>
      <c r="K139" s="80"/>
      <c r="L139" s="80">
        <v>0</v>
      </c>
      <c r="M139" s="80"/>
      <c r="N139" s="80">
        <v>0</v>
      </c>
    </row>
    <row r="140" spans="2:14" ht="15.95" customHeight="1" x14ac:dyDescent="0.3">
      <c r="B140" s="22" t="s">
        <v>135</v>
      </c>
      <c r="C140" s="124"/>
      <c r="D140" s="80">
        <v>0</v>
      </c>
      <c r="E140" s="80"/>
      <c r="F140" s="80">
        <v>0</v>
      </c>
      <c r="G140" s="80"/>
      <c r="H140" s="80">
        <v>0</v>
      </c>
      <c r="I140" s="80"/>
      <c r="J140" s="80">
        <v>0</v>
      </c>
      <c r="K140" s="80"/>
      <c r="L140" s="80">
        <v>0</v>
      </c>
      <c r="M140" s="80"/>
      <c r="N140" s="80">
        <v>0</v>
      </c>
    </row>
    <row r="141" spans="2:14" ht="15.95" customHeight="1" x14ac:dyDescent="0.3">
      <c r="B141" s="22" t="s">
        <v>136</v>
      </c>
      <c r="C141" s="124"/>
      <c r="D141" s="80">
        <v>0</v>
      </c>
      <c r="E141" s="80"/>
      <c r="F141" s="80">
        <v>0</v>
      </c>
      <c r="G141" s="80"/>
      <c r="H141" s="80">
        <v>0</v>
      </c>
      <c r="I141" s="80"/>
      <c r="J141" s="80">
        <v>0</v>
      </c>
      <c r="K141" s="80"/>
      <c r="L141" s="80">
        <v>0</v>
      </c>
      <c r="M141" s="80"/>
      <c r="N141" s="80">
        <v>0</v>
      </c>
    </row>
    <row r="142" spans="2:14" ht="15.95" customHeight="1" x14ac:dyDescent="0.3">
      <c r="B142" s="22" t="s">
        <v>137</v>
      </c>
      <c r="C142" s="124"/>
      <c r="D142" s="80">
        <v>7385037</v>
      </c>
      <c r="E142" s="80"/>
      <c r="F142" s="80">
        <v>7317819</v>
      </c>
      <c r="G142" s="80"/>
      <c r="H142" s="80">
        <v>67218</v>
      </c>
      <c r="I142" s="80"/>
      <c r="J142" s="80">
        <v>7234392</v>
      </c>
      <c r="K142" s="80"/>
      <c r="L142" s="80">
        <v>7190478</v>
      </c>
      <c r="M142" s="80"/>
      <c r="N142" s="80">
        <v>43914</v>
      </c>
    </row>
    <row r="143" spans="2:14" ht="15.95" customHeight="1" x14ac:dyDescent="0.3">
      <c r="B143" s="22" t="s">
        <v>138</v>
      </c>
      <c r="C143" s="124"/>
      <c r="D143" s="80">
        <v>0</v>
      </c>
      <c r="E143" s="80"/>
      <c r="F143" s="80">
        <v>0</v>
      </c>
      <c r="G143" s="80"/>
      <c r="H143" s="80">
        <v>0</v>
      </c>
      <c r="I143" s="80"/>
      <c r="J143" s="80">
        <v>0</v>
      </c>
      <c r="K143" s="80"/>
      <c r="L143" s="80">
        <v>0</v>
      </c>
      <c r="M143" s="80"/>
      <c r="N143" s="80">
        <v>0</v>
      </c>
    </row>
    <row r="144" spans="2:14" ht="15.95" customHeight="1" x14ac:dyDescent="0.3">
      <c r="B144" s="22" t="s">
        <v>139</v>
      </c>
      <c r="C144" s="124"/>
      <c r="D144" s="80">
        <v>0</v>
      </c>
      <c r="E144" s="80"/>
      <c r="F144" s="80">
        <v>0</v>
      </c>
      <c r="G144" s="80"/>
      <c r="H144" s="80">
        <v>0</v>
      </c>
      <c r="I144" s="80"/>
      <c r="J144" s="80">
        <v>0</v>
      </c>
      <c r="K144" s="80"/>
      <c r="L144" s="80">
        <v>0</v>
      </c>
      <c r="M144" s="80"/>
      <c r="N144" s="80">
        <v>0</v>
      </c>
    </row>
    <row r="145" spans="2:14" ht="15.95" customHeight="1" x14ac:dyDescent="0.3">
      <c r="B145" s="22" t="s">
        <v>140</v>
      </c>
      <c r="C145" s="124"/>
      <c r="D145" s="80">
        <v>0</v>
      </c>
      <c r="E145" s="80"/>
      <c r="F145" s="80">
        <v>0</v>
      </c>
      <c r="G145" s="80"/>
      <c r="H145" s="80">
        <v>0</v>
      </c>
      <c r="I145" s="80"/>
      <c r="J145" s="80">
        <v>0</v>
      </c>
      <c r="K145" s="80"/>
      <c r="L145" s="80">
        <v>0</v>
      </c>
      <c r="M145" s="80"/>
      <c r="N145" s="80">
        <v>0</v>
      </c>
    </row>
    <row r="146" spans="2:14" ht="15.95" customHeight="1" x14ac:dyDescent="0.3">
      <c r="B146" s="22" t="s">
        <v>141</v>
      </c>
      <c r="C146" s="124"/>
      <c r="D146" s="80">
        <v>0</v>
      </c>
      <c r="E146" s="80"/>
      <c r="F146" s="80">
        <v>0</v>
      </c>
      <c r="G146" s="80"/>
      <c r="H146" s="80">
        <v>0</v>
      </c>
      <c r="I146" s="80"/>
      <c r="J146" s="80">
        <v>0</v>
      </c>
      <c r="K146" s="80"/>
      <c r="L146" s="80">
        <v>0</v>
      </c>
      <c r="M146" s="80"/>
      <c r="N146" s="80">
        <v>0</v>
      </c>
    </row>
    <row r="147" spans="2:14" ht="15.95" customHeight="1" x14ac:dyDescent="0.3">
      <c r="B147" s="22" t="s">
        <v>142</v>
      </c>
      <c r="C147" s="124"/>
      <c r="D147" s="80">
        <v>489888</v>
      </c>
      <c r="E147" s="80"/>
      <c r="F147" s="80">
        <v>451938</v>
      </c>
      <c r="G147" s="80"/>
      <c r="H147" s="80">
        <v>37950</v>
      </c>
      <c r="I147" s="80"/>
      <c r="J147" s="80">
        <v>474690</v>
      </c>
      <c r="K147" s="80"/>
      <c r="L147" s="80">
        <v>442925</v>
      </c>
      <c r="M147" s="80"/>
      <c r="N147" s="80">
        <v>31765</v>
      </c>
    </row>
    <row r="148" spans="2:14" ht="15.95" customHeight="1" x14ac:dyDescent="0.3">
      <c r="B148" s="73" t="s">
        <v>143</v>
      </c>
      <c r="C148" s="124"/>
      <c r="D148" s="85">
        <v>470516</v>
      </c>
      <c r="E148" s="80"/>
      <c r="F148" s="85">
        <v>453345</v>
      </c>
      <c r="G148" s="80"/>
      <c r="H148" s="85">
        <v>17171</v>
      </c>
      <c r="I148" s="80"/>
      <c r="J148" s="85">
        <v>461904</v>
      </c>
      <c r="K148" s="80"/>
      <c r="L148" s="85">
        <v>442686</v>
      </c>
      <c r="M148" s="80"/>
      <c r="N148" s="85">
        <v>19218</v>
      </c>
    </row>
    <row r="149" spans="2:14" s="127" customFormat="1" ht="3" customHeight="1" x14ac:dyDescent="0.3">
      <c r="B149" s="124"/>
      <c r="C149" s="124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</row>
    <row r="150" spans="2:14" ht="15.95" customHeight="1" x14ac:dyDescent="0.3">
      <c r="B150" s="54" t="s">
        <v>39</v>
      </c>
      <c r="C150" s="124"/>
      <c r="D150" s="79">
        <v>78110</v>
      </c>
      <c r="E150" s="80"/>
      <c r="F150" s="79">
        <v>77041</v>
      </c>
      <c r="G150" s="80"/>
      <c r="H150" s="79">
        <v>1069</v>
      </c>
      <c r="I150" s="80"/>
      <c r="J150" s="79">
        <v>73037</v>
      </c>
      <c r="K150" s="80"/>
      <c r="L150" s="79">
        <v>71733</v>
      </c>
      <c r="M150" s="80"/>
      <c r="N150" s="79">
        <v>1304</v>
      </c>
    </row>
    <row r="151" spans="2:14" ht="15.95" customHeight="1" x14ac:dyDescent="0.3">
      <c r="B151" s="22" t="s">
        <v>144</v>
      </c>
      <c r="C151" s="124"/>
      <c r="D151" s="80">
        <v>39263</v>
      </c>
      <c r="E151" s="80"/>
      <c r="F151" s="80">
        <v>38487</v>
      </c>
      <c r="G151" s="80"/>
      <c r="H151" s="80">
        <v>776</v>
      </c>
      <c r="I151" s="80"/>
      <c r="J151" s="80">
        <v>38408</v>
      </c>
      <c r="K151" s="80"/>
      <c r="L151" s="80">
        <v>37625</v>
      </c>
      <c r="M151" s="80"/>
      <c r="N151" s="80">
        <v>783</v>
      </c>
    </row>
    <row r="152" spans="2:14" ht="15.95" customHeight="1" x14ac:dyDescent="0.3">
      <c r="B152" s="22" t="s">
        <v>145</v>
      </c>
      <c r="C152" s="124"/>
      <c r="D152" s="80">
        <v>38847</v>
      </c>
      <c r="E152" s="80"/>
      <c r="F152" s="80">
        <v>38554</v>
      </c>
      <c r="G152" s="80"/>
      <c r="H152" s="80">
        <v>293</v>
      </c>
      <c r="I152" s="80"/>
      <c r="J152" s="80">
        <v>34629</v>
      </c>
      <c r="K152" s="80"/>
      <c r="L152" s="80">
        <v>34108</v>
      </c>
      <c r="M152" s="80"/>
      <c r="N152" s="80">
        <v>521</v>
      </c>
    </row>
    <row r="153" spans="2:14" ht="15.95" customHeight="1" x14ac:dyDescent="0.3">
      <c r="B153" s="22" t="s">
        <v>146</v>
      </c>
      <c r="C153" s="124"/>
      <c r="D153" s="80">
        <v>0</v>
      </c>
      <c r="E153" s="80"/>
      <c r="F153" s="80">
        <v>0</v>
      </c>
      <c r="G153" s="80"/>
      <c r="H153" s="80">
        <v>0</v>
      </c>
      <c r="I153" s="80"/>
      <c r="J153" s="80">
        <v>0</v>
      </c>
      <c r="K153" s="80"/>
      <c r="L153" s="80">
        <v>0</v>
      </c>
      <c r="M153" s="80"/>
      <c r="N153" s="80">
        <v>0</v>
      </c>
    </row>
    <row r="154" spans="2:14" ht="15.95" customHeight="1" x14ac:dyDescent="0.3">
      <c r="B154" s="22" t="s">
        <v>147</v>
      </c>
      <c r="C154" s="124"/>
      <c r="D154" s="80">
        <v>0</v>
      </c>
      <c r="E154" s="80"/>
      <c r="F154" s="80">
        <v>0</v>
      </c>
      <c r="G154" s="80"/>
      <c r="H154" s="80">
        <v>0</v>
      </c>
      <c r="I154" s="80"/>
      <c r="J154" s="80">
        <v>0</v>
      </c>
      <c r="K154" s="80"/>
      <c r="L154" s="80">
        <v>0</v>
      </c>
      <c r="M154" s="80"/>
      <c r="N154" s="80">
        <v>0</v>
      </c>
    </row>
    <row r="155" spans="2:14" ht="15.95" customHeight="1" x14ac:dyDescent="0.3">
      <c r="B155" s="22" t="s">
        <v>148</v>
      </c>
      <c r="C155" s="124"/>
      <c r="D155" s="80">
        <v>0</v>
      </c>
      <c r="E155" s="80"/>
      <c r="F155" s="80">
        <v>0</v>
      </c>
      <c r="G155" s="80"/>
      <c r="H155" s="80">
        <v>0</v>
      </c>
      <c r="I155" s="80"/>
      <c r="J155" s="80">
        <v>0</v>
      </c>
      <c r="K155" s="80"/>
      <c r="L155" s="80">
        <v>0</v>
      </c>
      <c r="M155" s="80"/>
      <c r="N155" s="80">
        <v>0</v>
      </c>
    </row>
    <row r="156" spans="2:14" ht="15.95" customHeight="1" x14ac:dyDescent="0.3">
      <c r="B156" s="54" t="s">
        <v>40</v>
      </c>
      <c r="C156" s="124"/>
      <c r="D156" s="79">
        <v>257306</v>
      </c>
      <c r="E156" s="80"/>
      <c r="F156" s="79">
        <v>252508</v>
      </c>
      <c r="G156" s="80"/>
      <c r="H156" s="79">
        <v>4798</v>
      </c>
      <c r="I156" s="80"/>
      <c r="J156" s="79">
        <v>249425</v>
      </c>
      <c r="K156" s="80"/>
      <c r="L156" s="79">
        <v>244631</v>
      </c>
      <c r="M156" s="80"/>
      <c r="N156" s="79">
        <v>4794</v>
      </c>
    </row>
    <row r="157" spans="2:14" ht="15.95" customHeight="1" x14ac:dyDescent="0.3">
      <c r="B157" s="22" t="s">
        <v>149</v>
      </c>
      <c r="C157" s="124"/>
      <c r="D157" s="80">
        <v>0</v>
      </c>
      <c r="E157" s="80"/>
      <c r="F157" s="80">
        <v>0</v>
      </c>
      <c r="G157" s="80"/>
      <c r="H157" s="80">
        <v>0</v>
      </c>
      <c r="I157" s="80"/>
      <c r="J157" s="80">
        <v>0</v>
      </c>
      <c r="K157" s="80"/>
      <c r="L157" s="80">
        <v>0</v>
      </c>
      <c r="M157" s="80"/>
      <c r="N157" s="80">
        <v>0</v>
      </c>
    </row>
    <row r="158" spans="2:14" ht="15.95" customHeight="1" x14ac:dyDescent="0.3">
      <c r="B158" s="22" t="s">
        <v>150</v>
      </c>
      <c r="C158" s="124"/>
      <c r="D158" s="80">
        <v>0</v>
      </c>
      <c r="E158" s="80"/>
      <c r="F158" s="80">
        <v>0</v>
      </c>
      <c r="G158" s="80"/>
      <c r="H158" s="80">
        <v>0</v>
      </c>
      <c r="I158" s="80"/>
      <c r="J158" s="80">
        <v>0</v>
      </c>
      <c r="K158" s="80"/>
      <c r="L158" s="80">
        <v>0</v>
      </c>
      <c r="M158" s="80"/>
      <c r="N158" s="80">
        <v>0</v>
      </c>
    </row>
    <row r="159" spans="2:14" ht="15.95" customHeight="1" x14ac:dyDescent="0.3">
      <c r="B159" s="22" t="s">
        <v>151</v>
      </c>
      <c r="C159" s="124"/>
      <c r="D159" s="80">
        <v>0</v>
      </c>
      <c r="E159" s="80"/>
      <c r="F159" s="80">
        <v>0</v>
      </c>
      <c r="G159" s="80"/>
      <c r="H159" s="80">
        <v>0</v>
      </c>
      <c r="I159" s="80"/>
      <c r="J159" s="80">
        <v>0</v>
      </c>
      <c r="K159" s="80"/>
      <c r="L159" s="80">
        <v>0</v>
      </c>
      <c r="M159" s="80"/>
      <c r="N159" s="80">
        <v>0</v>
      </c>
    </row>
    <row r="160" spans="2:14" ht="15.95" customHeight="1" x14ac:dyDescent="0.3">
      <c r="B160" s="22" t="s">
        <v>152</v>
      </c>
      <c r="C160" s="124"/>
      <c r="D160" s="80">
        <v>0</v>
      </c>
      <c r="E160" s="80"/>
      <c r="F160" s="80">
        <v>0</v>
      </c>
      <c r="G160" s="80"/>
      <c r="H160" s="80">
        <v>0</v>
      </c>
      <c r="I160" s="80"/>
      <c r="J160" s="80">
        <v>0</v>
      </c>
      <c r="K160" s="80"/>
      <c r="L160" s="80">
        <v>0</v>
      </c>
      <c r="M160" s="80"/>
      <c r="N160" s="80">
        <v>0</v>
      </c>
    </row>
    <row r="161" spans="2:14" ht="15.95" customHeight="1" x14ac:dyDescent="0.3">
      <c r="B161" s="22" t="s">
        <v>153</v>
      </c>
      <c r="C161" s="124"/>
      <c r="D161" s="80">
        <v>257306</v>
      </c>
      <c r="E161" s="80"/>
      <c r="F161" s="80">
        <v>252508</v>
      </c>
      <c r="G161" s="80"/>
      <c r="H161" s="80">
        <v>4798</v>
      </c>
      <c r="I161" s="80"/>
      <c r="J161" s="80">
        <v>249425</v>
      </c>
      <c r="K161" s="80"/>
      <c r="L161" s="80">
        <v>244631</v>
      </c>
      <c r="M161" s="80"/>
      <c r="N161" s="80">
        <v>4794</v>
      </c>
    </row>
    <row r="162" spans="2:14" ht="15.95" customHeight="1" x14ac:dyDescent="0.3">
      <c r="B162" s="22" t="s">
        <v>154</v>
      </c>
      <c r="C162" s="124"/>
      <c r="D162" s="80">
        <v>0</v>
      </c>
      <c r="E162" s="80"/>
      <c r="F162" s="80">
        <v>0</v>
      </c>
      <c r="G162" s="80"/>
      <c r="H162" s="80">
        <v>0</v>
      </c>
      <c r="I162" s="80"/>
      <c r="J162" s="80">
        <v>0</v>
      </c>
      <c r="K162" s="80"/>
      <c r="L162" s="80">
        <v>0</v>
      </c>
      <c r="M162" s="80"/>
      <c r="N162" s="80">
        <v>0</v>
      </c>
    </row>
    <row r="163" spans="2:14" ht="15.95" customHeight="1" x14ac:dyDescent="0.3">
      <c r="B163" s="54" t="s">
        <v>41</v>
      </c>
      <c r="C163" s="124"/>
      <c r="D163" s="79">
        <v>135100</v>
      </c>
      <c r="E163" s="80"/>
      <c r="F163" s="79">
        <v>123796</v>
      </c>
      <c r="G163" s="80"/>
      <c r="H163" s="79">
        <v>11304</v>
      </c>
      <c r="I163" s="80"/>
      <c r="J163" s="79">
        <v>139442</v>
      </c>
      <c r="K163" s="80"/>
      <c r="L163" s="79">
        <v>126322</v>
      </c>
      <c r="M163" s="80"/>
      <c r="N163" s="79">
        <v>13120</v>
      </c>
    </row>
    <row r="164" spans="2:14" ht="15.95" customHeight="1" x14ac:dyDescent="0.3">
      <c r="B164" s="22" t="s">
        <v>155</v>
      </c>
      <c r="C164" s="124"/>
      <c r="D164" s="80">
        <v>0</v>
      </c>
      <c r="E164" s="80"/>
      <c r="F164" s="80">
        <v>0</v>
      </c>
      <c r="G164" s="80"/>
      <c r="H164" s="80">
        <v>0</v>
      </c>
      <c r="I164" s="80"/>
      <c r="J164" s="80">
        <v>0</v>
      </c>
      <c r="K164" s="80"/>
      <c r="L164" s="80">
        <v>0</v>
      </c>
      <c r="M164" s="80"/>
      <c r="N164" s="80">
        <v>0</v>
      </c>
    </row>
    <row r="165" spans="2:14" ht="15.95" customHeight="1" x14ac:dyDescent="0.3">
      <c r="B165" s="22" t="s">
        <v>156</v>
      </c>
      <c r="C165" s="124"/>
      <c r="D165" s="80">
        <v>128116</v>
      </c>
      <c r="E165" s="80"/>
      <c r="F165" s="80">
        <v>116812</v>
      </c>
      <c r="G165" s="80"/>
      <c r="H165" s="80">
        <v>11304</v>
      </c>
      <c r="I165" s="80"/>
      <c r="J165" s="80">
        <v>132876</v>
      </c>
      <c r="K165" s="80"/>
      <c r="L165" s="80">
        <v>119756</v>
      </c>
      <c r="M165" s="80"/>
      <c r="N165" s="80">
        <v>13120</v>
      </c>
    </row>
    <row r="166" spans="2:14" ht="15.95" customHeight="1" x14ac:dyDescent="0.3">
      <c r="B166" s="22" t="s">
        <v>157</v>
      </c>
      <c r="C166" s="124"/>
      <c r="D166" s="80">
        <v>0</v>
      </c>
      <c r="E166" s="80"/>
      <c r="F166" s="80">
        <v>0</v>
      </c>
      <c r="G166" s="80"/>
      <c r="H166" s="80">
        <v>0</v>
      </c>
      <c r="I166" s="80"/>
      <c r="J166" s="80">
        <v>0</v>
      </c>
      <c r="K166" s="80"/>
      <c r="L166" s="80">
        <v>0</v>
      </c>
      <c r="M166" s="80"/>
      <c r="N166" s="80">
        <v>0</v>
      </c>
    </row>
    <row r="167" spans="2:14" ht="15.95" customHeight="1" x14ac:dyDescent="0.3">
      <c r="B167" s="22" t="s">
        <v>158</v>
      </c>
      <c r="C167" s="124"/>
      <c r="D167" s="80">
        <v>6984</v>
      </c>
      <c r="E167" s="80"/>
      <c r="F167" s="80">
        <v>6984</v>
      </c>
      <c r="G167" s="80"/>
      <c r="H167" s="80">
        <v>0</v>
      </c>
      <c r="I167" s="80"/>
      <c r="J167" s="80">
        <v>6566</v>
      </c>
      <c r="K167" s="80"/>
      <c r="L167" s="80">
        <v>6566</v>
      </c>
      <c r="M167" s="80"/>
      <c r="N167" s="80">
        <v>0</v>
      </c>
    </row>
    <row r="168" spans="2:14" ht="15.95" customHeight="1" x14ac:dyDescent="0.3">
      <c r="B168" s="22" t="s">
        <v>159</v>
      </c>
      <c r="C168" s="124"/>
      <c r="D168" s="80">
        <v>0</v>
      </c>
      <c r="E168" s="80"/>
      <c r="F168" s="80">
        <v>0</v>
      </c>
      <c r="G168" s="80"/>
      <c r="H168" s="80">
        <v>0</v>
      </c>
      <c r="I168" s="80"/>
      <c r="J168" s="80">
        <v>0</v>
      </c>
      <c r="K168" s="80"/>
      <c r="L168" s="80">
        <v>0</v>
      </c>
      <c r="M168" s="80"/>
      <c r="N168" s="80">
        <v>0</v>
      </c>
    </row>
    <row r="169" spans="2:14" ht="15.95" customHeight="1" x14ac:dyDescent="0.3">
      <c r="B169" s="22" t="s">
        <v>160</v>
      </c>
      <c r="C169" s="124"/>
      <c r="D169" s="80">
        <v>0</v>
      </c>
      <c r="E169" s="80"/>
      <c r="F169" s="80">
        <v>0</v>
      </c>
      <c r="G169" s="80"/>
      <c r="H169" s="80">
        <v>0</v>
      </c>
      <c r="I169" s="80"/>
      <c r="J169" s="80">
        <v>0</v>
      </c>
      <c r="K169" s="80"/>
      <c r="L169" s="80">
        <v>0</v>
      </c>
      <c r="M169" s="80"/>
      <c r="N169" s="80">
        <v>0</v>
      </c>
    </row>
    <row r="170" spans="2:14" ht="15.95" customHeight="1" x14ac:dyDescent="0.3">
      <c r="B170" s="73" t="s">
        <v>161</v>
      </c>
      <c r="C170" s="124"/>
      <c r="D170" s="85">
        <v>332246</v>
      </c>
      <c r="E170" s="80"/>
      <c r="F170" s="85">
        <v>330812</v>
      </c>
      <c r="G170" s="80"/>
      <c r="H170" s="85">
        <v>1434</v>
      </c>
      <c r="I170" s="80"/>
      <c r="J170" s="85">
        <v>326344</v>
      </c>
      <c r="K170" s="80"/>
      <c r="L170" s="85">
        <v>324611</v>
      </c>
      <c r="M170" s="80"/>
      <c r="N170" s="85">
        <v>1733</v>
      </c>
    </row>
    <row r="171" spans="2:14" s="127" customFormat="1" ht="3" customHeight="1" x14ac:dyDescent="0.3">
      <c r="B171" s="124"/>
      <c r="C171" s="124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</row>
    <row r="172" spans="2:14" ht="15.95" customHeight="1" x14ac:dyDescent="0.3">
      <c r="B172" s="54" t="s">
        <v>43</v>
      </c>
      <c r="C172" s="124"/>
      <c r="D172" s="79">
        <v>332246</v>
      </c>
      <c r="E172" s="80"/>
      <c r="F172" s="79">
        <v>330812</v>
      </c>
      <c r="G172" s="80"/>
      <c r="H172" s="79">
        <v>1434</v>
      </c>
      <c r="I172" s="80"/>
      <c r="J172" s="79">
        <v>326344</v>
      </c>
      <c r="K172" s="80"/>
      <c r="L172" s="79">
        <v>324611</v>
      </c>
      <c r="M172" s="80"/>
      <c r="N172" s="79">
        <v>1733</v>
      </c>
    </row>
    <row r="173" spans="2:14" ht="15.95" customHeight="1" x14ac:dyDescent="0.3">
      <c r="B173" s="22" t="s">
        <v>162</v>
      </c>
      <c r="C173" s="124"/>
      <c r="D173" s="80">
        <v>332246</v>
      </c>
      <c r="E173" s="80"/>
      <c r="F173" s="80">
        <v>330812</v>
      </c>
      <c r="G173" s="80"/>
      <c r="H173" s="80">
        <v>1434</v>
      </c>
      <c r="I173" s="80"/>
      <c r="J173" s="80">
        <v>326344</v>
      </c>
      <c r="K173" s="80"/>
      <c r="L173" s="80">
        <v>324611</v>
      </c>
      <c r="M173" s="80"/>
      <c r="N173" s="80">
        <v>1733</v>
      </c>
    </row>
    <row r="174" spans="2:14" ht="15.95" customHeight="1" x14ac:dyDescent="0.3">
      <c r="B174" s="54" t="s">
        <v>44</v>
      </c>
      <c r="C174" s="124"/>
      <c r="D174" s="79">
        <v>0</v>
      </c>
      <c r="E174" s="80"/>
      <c r="F174" s="79">
        <v>0</v>
      </c>
      <c r="G174" s="80"/>
      <c r="H174" s="79">
        <v>0</v>
      </c>
      <c r="I174" s="80"/>
      <c r="J174" s="79">
        <v>0</v>
      </c>
      <c r="K174" s="80"/>
      <c r="L174" s="79">
        <v>0</v>
      </c>
      <c r="M174" s="80"/>
      <c r="N174" s="79">
        <v>0</v>
      </c>
    </row>
    <row r="175" spans="2:14" ht="15.95" customHeight="1" x14ac:dyDescent="0.3">
      <c r="B175" s="22" t="s">
        <v>163</v>
      </c>
      <c r="C175" s="124"/>
      <c r="D175" s="80">
        <v>0</v>
      </c>
      <c r="E175" s="80"/>
      <c r="F175" s="80">
        <v>0</v>
      </c>
      <c r="G175" s="80"/>
      <c r="H175" s="80">
        <v>0</v>
      </c>
      <c r="I175" s="80"/>
      <c r="J175" s="80">
        <v>0</v>
      </c>
      <c r="K175" s="80"/>
      <c r="L175" s="80">
        <v>0</v>
      </c>
      <c r="M175" s="80"/>
      <c r="N175" s="80">
        <v>0</v>
      </c>
    </row>
    <row r="176" spans="2:14" ht="15.95" customHeight="1" x14ac:dyDescent="0.3">
      <c r="B176" s="22" t="s">
        <v>164</v>
      </c>
      <c r="C176" s="124"/>
      <c r="D176" s="80">
        <v>0</v>
      </c>
      <c r="E176" s="80"/>
      <c r="F176" s="80">
        <v>0</v>
      </c>
      <c r="G176" s="80"/>
      <c r="H176" s="80">
        <v>0</v>
      </c>
      <c r="I176" s="80"/>
      <c r="J176" s="80">
        <v>0</v>
      </c>
      <c r="K176" s="80"/>
      <c r="L176" s="80">
        <v>0</v>
      </c>
      <c r="M176" s="80"/>
      <c r="N176" s="80">
        <v>0</v>
      </c>
    </row>
    <row r="177" spans="2:14" ht="15.95" customHeight="1" x14ac:dyDescent="0.3">
      <c r="B177" s="22" t="s">
        <v>165</v>
      </c>
      <c r="C177" s="124"/>
      <c r="D177" s="80">
        <v>0</v>
      </c>
      <c r="E177" s="80"/>
      <c r="F177" s="80">
        <v>0</v>
      </c>
      <c r="G177" s="80"/>
      <c r="H177" s="80">
        <v>0</v>
      </c>
      <c r="I177" s="80"/>
      <c r="J177" s="80">
        <v>0</v>
      </c>
      <c r="K177" s="80"/>
      <c r="L177" s="80">
        <v>0</v>
      </c>
      <c r="M177" s="80"/>
      <c r="N177" s="80">
        <v>0</v>
      </c>
    </row>
    <row r="178" spans="2:14" ht="15.95" customHeight="1" x14ac:dyDescent="0.3">
      <c r="B178" s="54" t="s">
        <v>45</v>
      </c>
      <c r="C178" s="124"/>
      <c r="D178" s="79">
        <v>0</v>
      </c>
      <c r="E178" s="80"/>
      <c r="F178" s="79">
        <v>0</v>
      </c>
      <c r="G178" s="80"/>
      <c r="H178" s="79">
        <v>0</v>
      </c>
      <c r="I178" s="80"/>
      <c r="J178" s="79">
        <v>0</v>
      </c>
      <c r="K178" s="80"/>
      <c r="L178" s="79">
        <v>0</v>
      </c>
      <c r="M178" s="80"/>
      <c r="N178" s="79">
        <v>0</v>
      </c>
    </row>
    <row r="179" spans="2:14" ht="15.95" customHeight="1" x14ac:dyDescent="0.3">
      <c r="B179" s="22" t="s">
        <v>166</v>
      </c>
      <c r="C179" s="124"/>
      <c r="D179" s="80">
        <v>0</v>
      </c>
      <c r="E179" s="80"/>
      <c r="F179" s="80">
        <v>0</v>
      </c>
      <c r="G179" s="80"/>
      <c r="H179" s="80">
        <v>0</v>
      </c>
      <c r="I179" s="80"/>
      <c r="J179" s="80">
        <v>0</v>
      </c>
      <c r="K179" s="80"/>
      <c r="L179" s="80">
        <v>0</v>
      </c>
      <c r="M179" s="80"/>
      <c r="N179" s="80">
        <v>0</v>
      </c>
    </row>
    <row r="180" spans="2:14" ht="15.95" customHeight="1" x14ac:dyDescent="0.3">
      <c r="B180" s="22" t="s">
        <v>167</v>
      </c>
      <c r="C180" s="124"/>
      <c r="D180" s="80">
        <v>0</v>
      </c>
      <c r="E180" s="80"/>
      <c r="F180" s="80">
        <v>0</v>
      </c>
      <c r="G180" s="80"/>
      <c r="H180" s="80">
        <v>0</v>
      </c>
      <c r="I180" s="80"/>
      <c r="J180" s="80">
        <v>0</v>
      </c>
      <c r="K180" s="80"/>
      <c r="L180" s="80">
        <v>0</v>
      </c>
      <c r="M180" s="80"/>
      <c r="N180" s="80">
        <v>0</v>
      </c>
    </row>
    <row r="181" spans="2:14" ht="15.95" customHeight="1" x14ac:dyDescent="0.3">
      <c r="B181" s="22" t="s">
        <v>168</v>
      </c>
      <c r="C181" s="124"/>
      <c r="D181" s="80">
        <v>0</v>
      </c>
      <c r="E181" s="80"/>
      <c r="F181" s="80">
        <v>0</v>
      </c>
      <c r="G181" s="80"/>
      <c r="H181" s="80">
        <v>0</v>
      </c>
      <c r="I181" s="80"/>
      <c r="J181" s="80">
        <v>0</v>
      </c>
      <c r="K181" s="80"/>
      <c r="L181" s="80">
        <v>0</v>
      </c>
      <c r="M181" s="80"/>
      <c r="N181" s="80">
        <v>0</v>
      </c>
    </row>
    <row r="182" spans="2:14" ht="15.95" customHeight="1" x14ac:dyDescent="0.3">
      <c r="B182" s="22" t="s">
        <v>169</v>
      </c>
      <c r="C182" s="124"/>
      <c r="D182" s="80">
        <v>0</v>
      </c>
      <c r="E182" s="80"/>
      <c r="F182" s="80">
        <v>0</v>
      </c>
      <c r="G182" s="80"/>
      <c r="H182" s="80">
        <v>0</v>
      </c>
      <c r="I182" s="80"/>
      <c r="J182" s="80">
        <v>0</v>
      </c>
      <c r="K182" s="80"/>
      <c r="L182" s="80">
        <v>0</v>
      </c>
      <c r="M182" s="80"/>
      <c r="N182" s="80">
        <v>0</v>
      </c>
    </row>
    <row r="183" spans="2:14" ht="15.95" customHeight="1" x14ac:dyDescent="0.3">
      <c r="B183" s="54" t="s">
        <v>46</v>
      </c>
      <c r="C183" s="124"/>
      <c r="D183" s="79">
        <v>0</v>
      </c>
      <c r="E183" s="80"/>
      <c r="F183" s="79">
        <v>0</v>
      </c>
      <c r="G183" s="80"/>
      <c r="H183" s="79">
        <v>0</v>
      </c>
      <c r="I183" s="80"/>
      <c r="J183" s="79">
        <v>0</v>
      </c>
      <c r="K183" s="80"/>
      <c r="L183" s="79">
        <v>0</v>
      </c>
      <c r="M183" s="80"/>
      <c r="N183" s="79">
        <v>0</v>
      </c>
    </row>
    <row r="184" spans="2:14" ht="15.95" customHeight="1" x14ac:dyDescent="0.3">
      <c r="B184" s="22" t="s">
        <v>170</v>
      </c>
      <c r="C184" s="124"/>
      <c r="D184" s="80">
        <v>0</v>
      </c>
      <c r="E184" s="80"/>
      <c r="F184" s="80">
        <v>0</v>
      </c>
      <c r="G184" s="80"/>
      <c r="H184" s="80">
        <v>0</v>
      </c>
      <c r="I184" s="80"/>
      <c r="J184" s="80">
        <v>0</v>
      </c>
      <c r="K184" s="80"/>
      <c r="L184" s="80">
        <v>0</v>
      </c>
      <c r="M184" s="80"/>
      <c r="N184" s="80">
        <v>0</v>
      </c>
    </row>
    <row r="185" spans="2:14" ht="15.95" customHeight="1" x14ac:dyDescent="0.3">
      <c r="B185" s="22" t="s">
        <v>171</v>
      </c>
      <c r="C185" s="124"/>
      <c r="D185" s="80">
        <v>0</v>
      </c>
      <c r="E185" s="80"/>
      <c r="F185" s="80">
        <v>0</v>
      </c>
      <c r="G185" s="80"/>
      <c r="H185" s="80">
        <v>0</v>
      </c>
      <c r="I185" s="80"/>
      <c r="J185" s="80">
        <v>0</v>
      </c>
      <c r="K185" s="80"/>
      <c r="L185" s="80">
        <v>0</v>
      </c>
      <c r="M185" s="80"/>
      <c r="N185" s="80">
        <v>0</v>
      </c>
    </row>
    <row r="186" spans="2:14" ht="15.95" customHeight="1" x14ac:dyDescent="0.3">
      <c r="B186" s="22" t="s">
        <v>172</v>
      </c>
      <c r="C186" s="124"/>
      <c r="D186" s="80">
        <v>0</v>
      </c>
      <c r="E186" s="80"/>
      <c r="F186" s="80">
        <v>0</v>
      </c>
      <c r="G186" s="80"/>
      <c r="H186" s="80">
        <v>0</v>
      </c>
      <c r="I186" s="80"/>
      <c r="J186" s="80">
        <v>0</v>
      </c>
      <c r="K186" s="80"/>
      <c r="L186" s="80">
        <v>0</v>
      </c>
      <c r="M186" s="80"/>
      <c r="N186" s="80">
        <v>0</v>
      </c>
    </row>
    <row r="187" spans="2:14" ht="15.95" customHeight="1" x14ac:dyDescent="0.3">
      <c r="B187" s="22" t="s">
        <v>173</v>
      </c>
      <c r="C187" s="124"/>
      <c r="D187" s="80">
        <v>0</v>
      </c>
      <c r="E187" s="80"/>
      <c r="F187" s="80">
        <v>0</v>
      </c>
      <c r="G187" s="80"/>
      <c r="H187" s="80">
        <v>0</v>
      </c>
      <c r="I187" s="80"/>
      <c r="J187" s="80">
        <v>0</v>
      </c>
      <c r="K187" s="80"/>
      <c r="L187" s="80">
        <v>0</v>
      </c>
      <c r="M187" s="80"/>
      <c r="N187" s="80">
        <v>0</v>
      </c>
    </row>
    <row r="188" spans="2:14" ht="15.95" customHeight="1" x14ac:dyDescent="0.3">
      <c r="B188" s="22" t="s">
        <v>174</v>
      </c>
      <c r="C188" s="124"/>
      <c r="D188" s="80">
        <v>0</v>
      </c>
      <c r="E188" s="80"/>
      <c r="F188" s="80">
        <v>0</v>
      </c>
      <c r="G188" s="80"/>
      <c r="H188" s="80">
        <v>0</v>
      </c>
      <c r="I188" s="80"/>
      <c r="J188" s="80">
        <v>0</v>
      </c>
      <c r="K188" s="80"/>
      <c r="L188" s="80">
        <v>0</v>
      </c>
      <c r="M188" s="80"/>
      <c r="N188" s="80">
        <v>0</v>
      </c>
    </row>
    <row r="189" spans="2:14" ht="3.95" customHeight="1" x14ac:dyDescent="0.3">
      <c r="B189" s="172"/>
      <c r="C189" s="172"/>
      <c r="D189" s="172"/>
      <c r="E189" s="172"/>
      <c r="F189" s="172"/>
      <c r="G189" s="172"/>
      <c r="H189" s="172"/>
      <c r="I189" s="172"/>
      <c r="J189" s="172"/>
      <c r="K189" s="172"/>
      <c r="L189" s="172"/>
      <c r="M189" s="172"/>
      <c r="N189" s="172"/>
    </row>
    <row r="190" spans="2:14" ht="3.95" customHeight="1" x14ac:dyDescent="0.3">
      <c r="B190" s="22"/>
      <c r="C190" s="124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2:14" s="23" customFormat="1" ht="15.95" customHeight="1" x14ac:dyDescent="0.25">
      <c r="B191" s="17" t="s">
        <v>10</v>
      </c>
      <c r="C191" s="117"/>
      <c r="D191" s="19"/>
      <c r="E191" s="119"/>
      <c r="F191" s="19"/>
      <c r="G191" s="119"/>
      <c r="H191" s="19"/>
      <c r="I191" s="119"/>
      <c r="J191" s="19"/>
      <c r="K191" s="119"/>
      <c r="L191" s="19"/>
      <c r="M191" s="119"/>
    </row>
    <row r="192" spans="2:14" s="23" customFormat="1" ht="15.95" customHeight="1" x14ac:dyDescent="0.25">
      <c r="B192" s="17" t="s">
        <v>11</v>
      </c>
      <c r="C192" s="117"/>
      <c r="D192" s="19"/>
      <c r="E192" s="119"/>
      <c r="F192" s="19"/>
      <c r="G192" s="119"/>
      <c r="H192" s="19"/>
      <c r="I192" s="119"/>
      <c r="J192" s="19"/>
      <c r="K192" s="119"/>
      <c r="L192" s="19"/>
      <c r="M192" s="119"/>
      <c r="N192" s="19"/>
    </row>
    <row r="193" spans="2:14" s="23" customFormat="1" ht="15.95" customHeight="1" x14ac:dyDescent="0.25">
      <c r="B193" s="20"/>
      <c r="C193" s="118"/>
      <c r="D193" s="20"/>
      <c r="E193" s="118"/>
      <c r="F193" s="20"/>
      <c r="G193" s="118"/>
      <c r="H193" s="20"/>
      <c r="I193" s="118"/>
      <c r="J193" s="20"/>
      <c r="K193" s="118"/>
      <c r="L193" s="20"/>
      <c r="M193" s="118"/>
      <c r="N193" s="20"/>
    </row>
    <row r="194" spans="2:14" s="23" customFormat="1" ht="15.95" customHeight="1" x14ac:dyDescent="0.25">
      <c r="B194" s="29"/>
      <c r="C194" s="132"/>
      <c r="D194" s="29"/>
      <c r="E194" s="132"/>
      <c r="F194" s="29"/>
      <c r="G194" s="132"/>
      <c r="H194" s="29"/>
      <c r="I194" s="132"/>
      <c r="J194" s="29"/>
      <c r="K194" s="132"/>
      <c r="L194" s="29"/>
      <c r="M194" s="132"/>
      <c r="N194" s="29"/>
    </row>
    <row r="195" spans="2:14" s="23" customFormat="1" ht="15.95" customHeight="1" x14ac:dyDescent="0.25">
      <c r="B195" s="29"/>
      <c r="C195" s="132"/>
      <c r="D195" s="29"/>
      <c r="E195" s="132"/>
      <c r="F195" s="29"/>
      <c r="G195" s="132"/>
      <c r="H195" s="29"/>
      <c r="I195" s="132"/>
      <c r="J195" s="29"/>
      <c r="K195" s="132"/>
      <c r="L195" s="29"/>
      <c r="M195" s="132"/>
      <c r="N195" s="29"/>
    </row>
    <row r="196" spans="2:14" s="23" customFormat="1" ht="15.95" customHeight="1" x14ac:dyDescent="0.25">
      <c r="B196" s="29"/>
      <c r="C196" s="132"/>
      <c r="D196" s="29"/>
      <c r="E196" s="132"/>
      <c r="F196" s="29"/>
      <c r="G196" s="132"/>
      <c r="H196" s="29"/>
      <c r="I196" s="132"/>
      <c r="J196" s="29"/>
      <c r="K196" s="132"/>
      <c r="L196" s="29"/>
      <c r="M196" s="132"/>
      <c r="N196" s="29"/>
    </row>
    <row r="197" spans="2:14" s="23" customFormat="1" ht="15.95" customHeight="1" x14ac:dyDescent="0.25">
      <c r="B197" s="29"/>
      <c r="C197" s="132"/>
      <c r="D197" s="29"/>
      <c r="E197" s="132"/>
      <c r="F197" s="29"/>
      <c r="G197" s="132"/>
      <c r="H197" s="29"/>
      <c r="I197" s="132"/>
      <c r="J197" s="29"/>
      <c r="K197" s="132"/>
      <c r="L197" s="29"/>
      <c r="M197" s="132"/>
      <c r="N197" s="29"/>
    </row>
    <row r="198" spans="2:14" s="30" customFormat="1" ht="21.95" customHeight="1" x14ac:dyDescent="0.25">
      <c r="B198" s="30" t="s">
        <v>2</v>
      </c>
      <c r="C198" s="129"/>
      <c r="E198" s="129"/>
      <c r="G198" s="129"/>
      <c r="I198" s="129"/>
      <c r="K198" s="129"/>
      <c r="M198" s="129"/>
    </row>
    <row r="199" spans="2:14" s="31" customFormat="1" ht="21.95" customHeight="1" x14ac:dyDescent="0.25">
      <c r="B199" s="177" t="s">
        <v>175</v>
      </c>
      <c r="C199" s="177"/>
      <c r="D199" s="177"/>
      <c r="E199" s="177"/>
      <c r="F199" s="177"/>
      <c r="G199" s="177"/>
      <c r="H199" s="177"/>
      <c r="I199" s="177"/>
      <c r="J199" s="177"/>
      <c r="K199" s="177"/>
      <c r="L199" s="177"/>
      <c r="M199" s="177"/>
      <c r="N199" s="177"/>
    </row>
    <row r="200" spans="2:14" s="22" customFormat="1" ht="3.95" customHeight="1" x14ac:dyDescent="0.25">
      <c r="B200" s="55"/>
      <c r="C200" s="122"/>
      <c r="D200" s="55"/>
      <c r="E200" s="122"/>
      <c r="F200" s="55"/>
      <c r="G200" s="122"/>
      <c r="H200" s="55"/>
      <c r="I200" s="122"/>
      <c r="J200" s="55"/>
      <c r="K200" s="122"/>
      <c r="L200" s="55"/>
      <c r="M200" s="122"/>
      <c r="N200" s="55"/>
    </row>
    <row r="201" spans="2:14" s="22" customFormat="1" ht="3.95" customHeight="1" x14ac:dyDescent="0.25">
      <c r="B201" s="176"/>
      <c r="C201" s="176"/>
      <c r="D201" s="176"/>
      <c r="E201" s="176"/>
      <c r="F201" s="176"/>
      <c r="G201" s="176"/>
      <c r="H201" s="176"/>
      <c r="I201" s="176"/>
      <c r="J201" s="176"/>
      <c r="K201" s="176"/>
      <c r="L201" s="176"/>
      <c r="M201" s="176"/>
      <c r="N201" s="176"/>
    </row>
    <row r="202" spans="2:14" s="22" customFormat="1" ht="15.95" customHeight="1" x14ac:dyDescent="0.25">
      <c r="B202" s="174" t="s">
        <v>49</v>
      </c>
      <c r="C202" s="123"/>
      <c r="D202" s="175" t="s">
        <v>4</v>
      </c>
      <c r="E202" s="175"/>
      <c r="F202" s="175"/>
      <c r="G202" s="175"/>
      <c r="H202" s="175"/>
      <c r="I202" s="128"/>
      <c r="J202" s="175" t="s">
        <v>5</v>
      </c>
      <c r="K202" s="175"/>
      <c r="L202" s="175"/>
      <c r="M202" s="175"/>
      <c r="N202" s="175"/>
    </row>
    <row r="203" spans="2:14" s="124" customFormat="1" ht="3" customHeight="1" x14ac:dyDescent="0.25">
      <c r="B203" s="174"/>
      <c r="C203" s="123"/>
      <c r="D203" s="128"/>
      <c r="E203" s="128"/>
      <c r="F203" s="128"/>
      <c r="G203" s="128"/>
      <c r="H203" s="128"/>
      <c r="I203" s="128"/>
      <c r="J203" s="128"/>
      <c r="K203" s="128"/>
      <c r="L203" s="128"/>
      <c r="M203" s="128"/>
      <c r="N203" s="128"/>
    </row>
    <row r="204" spans="2:14" ht="15.95" customHeight="1" x14ac:dyDescent="0.3">
      <c r="B204" s="174"/>
      <c r="C204" s="123"/>
      <c r="D204" s="175" t="s">
        <v>6</v>
      </c>
      <c r="E204" s="128"/>
      <c r="F204" s="175" t="s">
        <v>7</v>
      </c>
      <c r="G204" s="175"/>
      <c r="H204" s="175"/>
      <c r="I204" s="128"/>
      <c r="J204" s="175" t="s">
        <v>6</v>
      </c>
      <c r="K204" s="128"/>
      <c r="L204" s="175" t="s">
        <v>7</v>
      </c>
      <c r="M204" s="175"/>
      <c r="N204" s="175"/>
    </row>
    <row r="205" spans="2:14" s="127" customFormat="1" ht="3" customHeight="1" x14ac:dyDescent="0.3">
      <c r="B205" s="174"/>
      <c r="C205" s="123"/>
      <c r="D205" s="175"/>
      <c r="E205" s="128"/>
      <c r="F205" s="128"/>
      <c r="G205" s="128"/>
      <c r="H205" s="128"/>
      <c r="I205" s="128"/>
      <c r="J205" s="175"/>
      <c r="K205" s="128"/>
      <c r="L205" s="128"/>
      <c r="M205" s="128"/>
      <c r="N205" s="128"/>
    </row>
    <row r="206" spans="2:14" ht="15.95" customHeight="1" x14ac:dyDescent="0.3">
      <c r="B206" s="174"/>
      <c r="C206" s="123"/>
      <c r="D206" s="175"/>
      <c r="E206" s="128"/>
      <c r="F206" s="16" t="s">
        <v>8</v>
      </c>
      <c r="G206" s="128"/>
      <c r="H206" s="16" t="s">
        <v>9</v>
      </c>
      <c r="I206" s="128"/>
      <c r="J206" s="175"/>
      <c r="K206" s="128"/>
      <c r="L206" s="16" t="s">
        <v>8</v>
      </c>
      <c r="M206" s="128"/>
      <c r="N206" s="16" t="s">
        <v>9</v>
      </c>
    </row>
    <row r="207" spans="2:14" s="127" customFormat="1" ht="3" customHeight="1" x14ac:dyDescent="0.3">
      <c r="B207" s="123"/>
      <c r="C207" s="123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</row>
    <row r="208" spans="2:14" ht="15.95" customHeight="1" x14ac:dyDescent="0.3">
      <c r="B208" s="53" t="s">
        <v>14</v>
      </c>
      <c r="C208" s="116"/>
      <c r="D208" s="81">
        <v>3269078</v>
      </c>
      <c r="E208" s="80"/>
      <c r="F208" s="81">
        <v>3112380</v>
      </c>
      <c r="G208" s="80"/>
      <c r="H208" s="81">
        <v>156698</v>
      </c>
      <c r="I208" s="80"/>
      <c r="J208" s="81">
        <v>3502237</v>
      </c>
      <c r="K208" s="80"/>
      <c r="L208" s="81">
        <v>3353563</v>
      </c>
      <c r="M208" s="80"/>
      <c r="N208" s="81">
        <v>148674</v>
      </c>
    </row>
    <row r="209" spans="2:14" s="127" customFormat="1" ht="3" customHeight="1" x14ac:dyDescent="0.3">
      <c r="B209" s="116"/>
      <c r="C209" s="116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</row>
    <row r="210" spans="2:14" ht="15.95" customHeight="1" x14ac:dyDescent="0.3">
      <c r="B210" s="73" t="s">
        <v>15</v>
      </c>
      <c r="C210" s="124"/>
      <c r="D210" s="85">
        <v>29278</v>
      </c>
      <c r="E210" s="80"/>
      <c r="F210" s="85">
        <v>27558</v>
      </c>
      <c r="G210" s="80"/>
      <c r="H210" s="85">
        <v>1720</v>
      </c>
      <c r="I210" s="80"/>
      <c r="J210" s="85">
        <v>34406</v>
      </c>
      <c r="K210" s="80"/>
      <c r="L210" s="85">
        <v>31906</v>
      </c>
      <c r="M210" s="80"/>
      <c r="N210" s="85">
        <v>2500</v>
      </c>
    </row>
    <row r="211" spans="2:14" s="127" customFormat="1" ht="3" customHeight="1" x14ac:dyDescent="0.3">
      <c r="B211" s="124"/>
      <c r="C211" s="124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</row>
    <row r="212" spans="2:14" ht="15.95" customHeight="1" x14ac:dyDescent="0.3">
      <c r="B212" s="54" t="s">
        <v>16</v>
      </c>
      <c r="C212" s="124"/>
      <c r="D212" s="79">
        <v>0</v>
      </c>
      <c r="E212" s="80"/>
      <c r="F212" s="79">
        <v>0</v>
      </c>
      <c r="G212" s="80"/>
      <c r="H212" s="79">
        <v>0</v>
      </c>
      <c r="I212" s="80"/>
      <c r="J212" s="79">
        <v>0</v>
      </c>
      <c r="K212" s="80"/>
      <c r="L212" s="79">
        <v>0</v>
      </c>
      <c r="M212" s="80"/>
      <c r="N212" s="79">
        <v>0</v>
      </c>
    </row>
    <row r="213" spans="2:14" ht="15.95" customHeight="1" x14ac:dyDescent="0.3">
      <c r="B213" s="22" t="s">
        <v>50</v>
      </c>
      <c r="C213" s="124"/>
      <c r="D213" s="80">
        <v>0</v>
      </c>
      <c r="E213" s="80"/>
      <c r="F213" s="87">
        <v>0</v>
      </c>
      <c r="G213" s="87"/>
      <c r="H213" s="80">
        <v>0</v>
      </c>
      <c r="I213" s="80"/>
      <c r="J213" s="87">
        <v>0</v>
      </c>
      <c r="K213" s="87"/>
      <c r="L213" s="87">
        <v>0</v>
      </c>
      <c r="M213" s="87"/>
      <c r="N213" s="80">
        <v>0</v>
      </c>
    </row>
    <row r="214" spans="2:14" ht="15.95" customHeight="1" x14ac:dyDescent="0.3">
      <c r="B214" s="22" t="s">
        <v>51</v>
      </c>
      <c r="C214" s="124"/>
      <c r="D214" s="80">
        <v>0</v>
      </c>
      <c r="E214" s="80"/>
      <c r="F214" s="87">
        <v>0</v>
      </c>
      <c r="G214" s="87"/>
      <c r="H214" s="80">
        <v>0</v>
      </c>
      <c r="I214" s="80"/>
      <c r="J214" s="87">
        <v>0</v>
      </c>
      <c r="K214" s="87"/>
      <c r="L214" s="87">
        <v>0</v>
      </c>
      <c r="M214" s="87"/>
      <c r="N214" s="80">
        <v>0</v>
      </c>
    </row>
    <row r="215" spans="2:14" ht="15.95" customHeight="1" x14ac:dyDescent="0.3">
      <c r="B215" s="54" t="s">
        <v>17</v>
      </c>
      <c r="C215" s="124"/>
      <c r="D215" s="79">
        <v>0</v>
      </c>
      <c r="E215" s="80"/>
      <c r="F215" s="79">
        <v>0</v>
      </c>
      <c r="G215" s="80"/>
      <c r="H215" s="79">
        <v>0</v>
      </c>
      <c r="I215" s="80"/>
      <c r="J215" s="79">
        <v>0</v>
      </c>
      <c r="K215" s="80"/>
      <c r="L215" s="79">
        <v>0</v>
      </c>
      <c r="M215" s="80"/>
      <c r="N215" s="79">
        <v>0</v>
      </c>
    </row>
    <row r="216" spans="2:14" ht="15.95" customHeight="1" x14ac:dyDescent="0.3">
      <c r="B216" s="22" t="s">
        <v>52</v>
      </c>
      <c r="C216" s="124"/>
      <c r="D216" s="80">
        <v>0</v>
      </c>
      <c r="E216" s="80"/>
      <c r="F216" s="87">
        <v>0</v>
      </c>
      <c r="G216" s="87"/>
      <c r="H216" s="87">
        <v>0</v>
      </c>
      <c r="I216" s="87"/>
      <c r="J216" s="87">
        <v>0</v>
      </c>
      <c r="K216" s="87"/>
      <c r="L216" s="87">
        <v>0</v>
      </c>
      <c r="M216" s="87"/>
      <c r="N216" s="87">
        <v>0</v>
      </c>
    </row>
    <row r="217" spans="2:14" ht="15.95" customHeight="1" x14ac:dyDescent="0.3">
      <c r="B217" s="54" t="s">
        <v>18</v>
      </c>
      <c r="C217" s="124"/>
      <c r="D217" s="79">
        <v>12823</v>
      </c>
      <c r="E217" s="80"/>
      <c r="F217" s="79">
        <v>12822</v>
      </c>
      <c r="G217" s="80"/>
      <c r="H217" s="79">
        <v>1</v>
      </c>
      <c r="I217" s="80"/>
      <c r="J217" s="79">
        <v>14308</v>
      </c>
      <c r="K217" s="80"/>
      <c r="L217" s="79">
        <v>14015</v>
      </c>
      <c r="M217" s="80"/>
      <c r="N217" s="79">
        <v>293</v>
      </c>
    </row>
    <row r="218" spans="2:14" ht="15.95" customHeight="1" x14ac:dyDescent="0.3">
      <c r="B218" s="22" t="s">
        <v>53</v>
      </c>
      <c r="C218" s="124"/>
      <c r="D218" s="80">
        <v>0</v>
      </c>
      <c r="E218" s="80"/>
      <c r="F218" s="87">
        <v>0</v>
      </c>
      <c r="G218" s="87"/>
      <c r="H218" s="87">
        <v>0</v>
      </c>
      <c r="I218" s="87"/>
      <c r="J218" s="87">
        <v>0</v>
      </c>
      <c r="K218" s="87"/>
      <c r="L218" s="87">
        <v>0</v>
      </c>
      <c r="M218" s="87"/>
      <c r="N218" s="87">
        <v>0</v>
      </c>
    </row>
    <row r="219" spans="2:14" ht="15.95" customHeight="1" x14ac:dyDescent="0.3">
      <c r="B219" s="22" t="s">
        <v>54</v>
      </c>
      <c r="C219" s="124"/>
      <c r="D219" s="80">
        <v>0</v>
      </c>
      <c r="E219" s="80"/>
      <c r="F219" s="87">
        <v>0</v>
      </c>
      <c r="G219" s="87"/>
      <c r="H219" s="87">
        <v>0</v>
      </c>
      <c r="I219" s="87"/>
      <c r="J219" s="87">
        <v>0</v>
      </c>
      <c r="K219" s="87"/>
      <c r="L219" s="87">
        <v>0</v>
      </c>
      <c r="M219" s="87"/>
      <c r="N219" s="87">
        <v>0</v>
      </c>
    </row>
    <row r="220" spans="2:14" ht="15.95" customHeight="1" x14ac:dyDescent="0.3">
      <c r="B220" s="22" t="s">
        <v>55</v>
      </c>
      <c r="C220" s="124"/>
      <c r="D220" s="80">
        <v>0</v>
      </c>
      <c r="E220" s="80"/>
      <c r="F220" s="87">
        <v>0</v>
      </c>
      <c r="G220" s="87"/>
      <c r="H220" s="87">
        <v>0</v>
      </c>
      <c r="I220" s="87"/>
      <c r="J220" s="87">
        <v>0</v>
      </c>
      <c r="K220" s="87"/>
      <c r="L220" s="87">
        <v>0</v>
      </c>
      <c r="M220" s="87"/>
      <c r="N220" s="87">
        <v>0</v>
      </c>
    </row>
    <row r="221" spans="2:14" ht="15.95" customHeight="1" x14ac:dyDescent="0.3">
      <c r="B221" s="22" t="s">
        <v>56</v>
      </c>
      <c r="C221" s="124"/>
      <c r="D221" s="80">
        <v>0</v>
      </c>
      <c r="E221" s="80"/>
      <c r="F221" s="87">
        <v>0</v>
      </c>
      <c r="G221" s="87"/>
      <c r="H221" s="87">
        <v>0</v>
      </c>
      <c r="I221" s="87"/>
      <c r="J221" s="87">
        <v>0</v>
      </c>
      <c r="K221" s="87"/>
      <c r="L221" s="87">
        <v>0</v>
      </c>
      <c r="M221" s="87"/>
      <c r="N221" s="87">
        <v>0</v>
      </c>
    </row>
    <row r="222" spans="2:14" ht="15.95" customHeight="1" x14ac:dyDescent="0.3">
      <c r="B222" s="22" t="s">
        <v>57</v>
      </c>
      <c r="C222" s="124"/>
      <c r="D222" s="80">
        <v>12823</v>
      </c>
      <c r="E222" s="80"/>
      <c r="F222" s="87">
        <v>12822</v>
      </c>
      <c r="G222" s="87"/>
      <c r="H222" s="87">
        <v>1</v>
      </c>
      <c r="I222" s="87"/>
      <c r="J222" s="87">
        <v>14308</v>
      </c>
      <c r="K222" s="87"/>
      <c r="L222" s="87">
        <v>14015</v>
      </c>
      <c r="M222" s="87"/>
      <c r="N222" s="87">
        <v>293</v>
      </c>
    </row>
    <row r="223" spans="2:14" ht="15.95" customHeight="1" x14ac:dyDescent="0.3">
      <c r="B223" s="22" t="s">
        <v>58</v>
      </c>
      <c r="C223" s="124"/>
      <c r="D223" s="80">
        <v>0</v>
      </c>
      <c r="E223" s="80"/>
      <c r="F223" s="87">
        <v>0</v>
      </c>
      <c r="G223" s="87"/>
      <c r="H223" s="87">
        <v>0</v>
      </c>
      <c r="I223" s="87"/>
      <c r="J223" s="87">
        <v>0</v>
      </c>
      <c r="K223" s="87"/>
      <c r="L223" s="87">
        <v>0</v>
      </c>
      <c r="M223" s="87"/>
      <c r="N223" s="87">
        <v>0</v>
      </c>
    </row>
    <row r="224" spans="2:14" ht="15.95" customHeight="1" x14ac:dyDescent="0.3">
      <c r="B224" s="22" t="s">
        <v>59</v>
      </c>
      <c r="C224" s="124"/>
      <c r="D224" s="80">
        <v>0</v>
      </c>
      <c r="E224" s="80"/>
      <c r="F224" s="87">
        <v>0</v>
      </c>
      <c r="G224" s="87"/>
      <c r="H224" s="87">
        <v>0</v>
      </c>
      <c r="I224" s="87"/>
      <c r="J224" s="87">
        <v>0</v>
      </c>
      <c r="K224" s="87"/>
      <c r="L224" s="87">
        <v>0</v>
      </c>
      <c r="M224" s="87"/>
      <c r="N224" s="87">
        <v>0</v>
      </c>
    </row>
    <row r="225" spans="2:14" ht="15.95" customHeight="1" x14ac:dyDescent="0.3">
      <c r="B225" s="22" t="s">
        <v>60</v>
      </c>
      <c r="C225" s="124"/>
      <c r="D225" s="80">
        <v>0</v>
      </c>
      <c r="E225" s="80"/>
      <c r="F225" s="87">
        <v>0</v>
      </c>
      <c r="G225" s="87"/>
      <c r="H225" s="87">
        <v>0</v>
      </c>
      <c r="I225" s="87"/>
      <c r="J225" s="87">
        <v>0</v>
      </c>
      <c r="K225" s="87"/>
      <c r="L225" s="87">
        <v>0</v>
      </c>
      <c r="M225" s="87"/>
      <c r="N225" s="87">
        <v>0</v>
      </c>
    </row>
    <row r="226" spans="2:14" ht="15.95" customHeight="1" x14ac:dyDescent="0.3">
      <c r="B226" s="22" t="s">
        <v>61</v>
      </c>
      <c r="C226" s="124"/>
      <c r="D226" s="80">
        <v>0</v>
      </c>
      <c r="E226" s="80"/>
      <c r="F226" s="87">
        <v>0</v>
      </c>
      <c r="G226" s="87"/>
      <c r="H226" s="87">
        <v>0</v>
      </c>
      <c r="I226" s="87"/>
      <c r="J226" s="87">
        <v>0</v>
      </c>
      <c r="K226" s="87"/>
      <c r="L226" s="87">
        <v>0</v>
      </c>
      <c r="M226" s="87"/>
      <c r="N226" s="87">
        <v>0</v>
      </c>
    </row>
    <row r="227" spans="2:14" ht="15.95" customHeight="1" x14ac:dyDescent="0.3">
      <c r="B227" s="22" t="s">
        <v>62</v>
      </c>
      <c r="C227" s="124"/>
      <c r="D227" s="80">
        <v>0</v>
      </c>
      <c r="E227" s="80"/>
      <c r="F227" s="87">
        <v>0</v>
      </c>
      <c r="G227" s="87"/>
      <c r="H227" s="87">
        <v>0</v>
      </c>
      <c r="I227" s="87"/>
      <c r="J227" s="87">
        <v>0</v>
      </c>
      <c r="K227" s="87"/>
      <c r="L227" s="87">
        <v>0</v>
      </c>
      <c r="M227" s="87"/>
      <c r="N227" s="87">
        <v>0</v>
      </c>
    </row>
    <row r="228" spans="2:14" ht="15.95" customHeight="1" x14ac:dyDescent="0.3">
      <c r="B228" s="22" t="s">
        <v>63</v>
      </c>
      <c r="C228" s="124"/>
      <c r="D228" s="80">
        <v>0</v>
      </c>
      <c r="E228" s="80"/>
      <c r="F228" s="87">
        <v>0</v>
      </c>
      <c r="G228" s="87"/>
      <c r="H228" s="87">
        <v>0</v>
      </c>
      <c r="I228" s="87"/>
      <c r="J228" s="87">
        <v>0</v>
      </c>
      <c r="K228" s="87"/>
      <c r="L228" s="87">
        <v>0</v>
      </c>
      <c r="M228" s="87"/>
      <c r="N228" s="87">
        <v>0</v>
      </c>
    </row>
    <row r="229" spans="2:14" ht="15.95" customHeight="1" x14ac:dyDescent="0.3">
      <c r="B229" s="22" t="s">
        <v>64</v>
      </c>
      <c r="C229" s="124"/>
      <c r="D229" s="80">
        <v>0</v>
      </c>
      <c r="E229" s="80"/>
      <c r="F229" s="87">
        <v>0</v>
      </c>
      <c r="G229" s="87"/>
      <c r="H229" s="87">
        <v>0</v>
      </c>
      <c r="I229" s="87"/>
      <c r="J229" s="87">
        <v>0</v>
      </c>
      <c r="K229" s="87"/>
      <c r="L229" s="87">
        <v>0</v>
      </c>
      <c r="M229" s="87"/>
      <c r="N229" s="87">
        <v>0</v>
      </c>
    </row>
    <row r="230" spans="2:14" ht="15.95" customHeight="1" x14ac:dyDescent="0.3">
      <c r="B230" s="22" t="s">
        <v>65</v>
      </c>
      <c r="C230" s="124"/>
      <c r="D230" s="80">
        <v>0</v>
      </c>
      <c r="E230" s="80"/>
      <c r="F230" s="87">
        <v>0</v>
      </c>
      <c r="G230" s="87"/>
      <c r="H230" s="87">
        <v>0</v>
      </c>
      <c r="I230" s="87"/>
      <c r="J230" s="87">
        <v>0</v>
      </c>
      <c r="K230" s="87"/>
      <c r="L230" s="87">
        <v>0</v>
      </c>
      <c r="M230" s="87"/>
      <c r="N230" s="87">
        <v>0</v>
      </c>
    </row>
    <row r="231" spans="2:14" ht="15.95" customHeight="1" x14ac:dyDescent="0.3">
      <c r="B231" s="22" t="s">
        <v>66</v>
      </c>
      <c r="C231" s="124"/>
      <c r="D231" s="80">
        <v>0</v>
      </c>
      <c r="E231" s="80"/>
      <c r="F231" s="87">
        <v>0</v>
      </c>
      <c r="G231" s="87"/>
      <c r="H231" s="87">
        <v>0</v>
      </c>
      <c r="I231" s="87"/>
      <c r="J231" s="87">
        <v>0</v>
      </c>
      <c r="K231" s="87"/>
      <c r="L231" s="87">
        <v>0</v>
      </c>
      <c r="M231" s="87"/>
      <c r="N231" s="87">
        <v>0</v>
      </c>
    </row>
    <row r="232" spans="2:14" ht="15.95" customHeight="1" x14ac:dyDescent="0.3">
      <c r="B232" s="22" t="s">
        <v>67</v>
      </c>
      <c r="C232" s="124"/>
      <c r="D232" s="80">
        <v>0</v>
      </c>
      <c r="E232" s="80"/>
      <c r="F232" s="87">
        <v>0</v>
      </c>
      <c r="G232" s="87"/>
      <c r="H232" s="87">
        <v>0</v>
      </c>
      <c r="I232" s="87"/>
      <c r="J232" s="87">
        <v>0</v>
      </c>
      <c r="K232" s="87"/>
      <c r="L232" s="87">
        <v>0</v>
      </c>
      <c r="M232" s="87"/>
      <c r="N232" s="87">
        <v>0</v>
      </c>
    </row>
    <row r="233" spans="2:14" ht="15.95" customHeight="1" x14ac:dyDescent="0.3">
      <c r="B233" s="22" t="s">
        <v>68</v>
      </c>
      <c r="C233" s="124"/>
      <c r="D233" s="80">
        <v>0</v>
      </c>
      <c r="E233" s="80"/>
      <c r="F233" s="87">
        <v>0</v>
      </c>
      <c r="G233" s="87"/>
      <c r="H233" s="87">
        <v>0</v>
      </c>
      <c r="I233" s="87"/>
      <c r="J233" s="87">
        <v>0</v>
      </c>
      <c r="K233" s="87"/>
      <c r="L233" s="87">
        <v>0</v>
      </c>
      <c r="M233" s="87"/>
      <c r="N233" s="87">
        <v>0</v>
      </c>
    </row>
    <row r="234" spans="2:14" ht="15.95" customHeight="1" x14ac:dyDescent="0.3">
      <c r="B234" s="54" t="s">
        <v>19</v>
      </c>
      <c r="C234" s="124"/>
      <c r="D234" s="79">
        <v>16429</v>
      </c>
      <c r="E234" s="80"/>
      <c r="F234" s="79">
        <v>14736</v>
      </c>
      <c r="G234" s="80"/>
      <c r="H234" s="79">
        <v>1693</v>
      </c>
      <c r="I234" s="80"/>
      <c r="J234" s="79">
        <v>20084</v>
      </c>
      <c r="K234" s="80"/>
      <c r="L234" s="79">
        <v>17891</v>
      </c>
      <c r="M234" s="80"/>
      <c r="N234" s="79">
        <v>2193</v>
      </c>
    </row>
    <row r="235" spans="2:14" ht="15.95" customHeight="1" x14ac:dyDescent="0.3">
      <c r="B235" s="22" t="s">
        <v>69</v>
      </c>
      <c r="C235" s="124"/>
      <c r="D235" s="80">
        <v>0</v>
      </c>
      <c r="E235" s="80"/>
      <c r="F235" s="87">
        <v>0</v>
      </c>
      <c r="G235" s="87"/>
      <c r="H235" s="87">
        <v>0</v>
      </c>
      <c r="I235" s="87"/>
      <c r="J235" s="87">
        <v>0</v>
      </c>
      <c r="K235" s="87"/>
      <c r="L235" s="87">
        <v>0</v>
      </c>
      <c r="M235" s="87"/>
      <c r="N235" s="87">
        <v>0</v>
      </c>
    </row>
    <row r="236" spans="2:14" ht="15.95" customHeight="1" x14ac:dyDescent="0.3">
      <c r="B236" s="22" t="s">
        <v>70</v>
      </c>
      <c r="C236" s="124"/>
      <c r="D236" s="80">
        <v>0</v>
      </c>
      <c r="E236" s="80"/>
      <c r="F236" s="87">
        <v>0</v>
      </c>
      <c r="G236" s="87"/>
      <c r="H236" s="87">
        <v>0</v>
      </c>
      <c r="I236" s="87"/>
      <c r="J236" s="87">
        <v>0</v>
      </c>
      <c r="K236" s="87"/>
      <c r="L236" s="87">
        <v>0</v>
      </c>
      <c r="M236" s="87"/>
      <c r="N236" s="87">
        <v>0</v>
      </c>
    </row>
    <row r="237" spans="2:14" ht="15.95" customHeight="1" x14ac:dyDescent="0.3">
      <c r="B237" s="22" t="s">
        <v>71</v>
      </c>
      <c r="C237" s="124"/>
      <c r="D237" s="80">
        <v>0</v>
      </c>
      <c r="E237" s="80"/>
      <c r="F237" s="87">
        <v>0</v>
      </c>
      <c r="G237" s="87"/>
      <c r="H237" s="87">
        <v>0</v>
      </c>
      <c r="I237" s="87"/>
      <c r="J237" s="87">
        <v>0</v>
      </c>
      <c r="K237" s="87"/>
      <c r="L237" s="87">
        <v>0</v>
      </c>
      <c r="M237" s="87"/>
      <c r="N237" s="87">
        <v>0</v>
      </c>
    </row>
    <row r="238" spans="2:14" ht="15.95" customHeight="1" x14ac:dyDescent="0.3">
      <c r="B238" s="22" t="s">
        <v>72</v>
      </c>
      <c r="C238" s="124"/>
      <c r="D238" s="80">
        <v>16429</v>
      </c>
      <c r="E238" s="80"/>
      <c r="F238" s="87">
        <v>14736</v>
      </c>
      <c r="G238" s="87"/>
      <c r="H238" s="87">
        <v>1693</v>
      </c>
      <c r="I238" s="87"/>
      <c r="J238" s="87">
        <v>20084</v>
      </c>
      <c r="K238" s="87"/>
      <c r="L238" s="87">
        <v>17891</v>
      </c>
      <c r="M238" s="87"/>
      <c r="N238" s="87">
        <v>2193</v>
      </c>
    </row>
    <row r="239" spans="2:14" ht="15.95" customHeight="1" x14ac:dyDescent="0.3">
      <c r="B239" s="22" t="s">
        <v>73</v>
      </c>
      <c r="C239" s="124"/>
      <c r="D239" s="80">
        <v>0</v>
      </c>
      <c r="E239" s="80"/>
      <c r="F239" s="87">
        <v>0</v>
      </c>
      <c r="G239" s="87"/>
      <c r="H239" s="87">
        <v>0</v>
      </c>
      <c r="I239" s="87"/>
      <c r="J239" s="87">
        <v>0</v>
      </c>
      <c r="K239" s="87"/>
      <c r="L239" s="87">
        <v>0</v>
      </c>
      <c r="M239" s="87"/>
      <c r="N239" s="87">
        <v>0</v>
      </c>
    </row>
    <row r="240" spans="2:14" ht="15.95" customHeight="1" x14ac:dyDescent="0.3">
      <c r="B240" s="22" t="s">
        <v>74</v>
      </c>
      <c r="C240" s="124"/>
      <c r="D240" s="80">
        <v>0</v>
      </c>
      <c r="E240" s="80"/>
      <c r="F240" s="87">
        <v>0</v>
      </c>
      <c r="G240" s="87"/>
      <c r="H240" s="87">
        <v>0</v>
      </c>
      <c r="I240" s="87"/>
      <c r="J240" s="87">
        <v>0</v>
      </c>
      <c r="K240" s="87"/>
      <c r="L240" s="87">
        <v>0</v>
      </c>
      <c r="M240" s="87"/>
      <c r="N240" s="87">
        <v>0</v>
      </c>
    </row>
    <row r="241" spans="2:14" ht="15.95" customHeight="1" x14ac:dyDescent="0.3">
      <c r="B241" s="22" t="s">
        <v>75</v>
      </c>
      <c r="C241" s="124"/>
      <c r="D241" s="80">
        <v>0</v>
      </c>
      <c r="E241" s="80"/>
      <c r="F241" s="87">
        <v>0</v>
      </c>
      <c r="G241" s="87"/>
      <c r="H241" s="87">
        <v>0</v>
      </c>
      <c r="I241" s="87"/>
      <c r="J241" s="87">
        <v>0</v>
      </c>
      <c r="K241" s="87"/>
      <c r="L241" s="87">
        <v>0</v>
      </c>
      <c r="M241" s="87"/>
      <c r="N241" s="87">
        <v>0</v>
      </c>
    </row>
    <row r="242" spans="2:14" ht="15.95" customHeight="1" x14ac:dyDescent="0.3">
      <c r="B242" s="22" t="s">
        <v>76</v>
      </c>
      <c r="C242" s="124"/>
      <c r="D242" s="80">
        <v>0</v>
      </c>
      <c r="E242" s="80"/>
      <c r="F242" s="87">
        <v>0</v>
      </c>
      <c r="G242" s="87"/>
      <c r="H242" s="87">
        <v>0</v>
      </c>
      <c r="I242" s="87"/>
      <c r="J242" s="87">
        <v>0</v>
      </c>
      <c r="K242" s="87"/>
      <c r="L242" s="87">
        <v>0</v>
      </c>
      <c r="M242" s="87"/>
      <c r="N242" s="87">
        <v>0</v>
      </c>
    </row>
    <row r="243" spans="2:14" ht="15.95" customHeight="1" x14ac:dyDescent="0.3">
      <c r="B243" s="22" t="s">
        <v>77</v>
      </c>
      <c r="C243" s="124"/>
      <c r="D243" s="80">
        <v>0</v>
      </c>
      <c r="E243" s="80"/>
      <c r="F243" s="87">
        <v>0</v>
      </c>
      <c r="G243" s="87"/>
      <c r="H243" s="87">
        <v>0</v>
      </c>
      <c r="I243" s="87"/>
      <c r="J243" s="87">
        <v>0</v>
      </c>
      <c r="K243" s="87"/>
      <c r="L243" s="87">
        <v>0</v>
      </c>
      <c r="M243" s="87"/>
      <c r="N243" s="87">
        <v>0</v>
      </c>
    </row>
    <row r="244" spans="2:14" ht="15.95" customHeight="1" x14ac:dyDescent="0.3">
      <c r="B244" s="22" t="s">
        <v>78</v>
      </c>
      <c r="C244" s="124"/>
      <c r="D244" s="80">
        <v>0</v>
      </c>
      <c r="E244" s="80"/>
      <c r="F244" s="87">
        <v>0</v>
      </c>
      <c r="G244" s="87"/>
      <c r="H244" s="80">
        <v>0</v>
      </c>
      <c r="I244" s="80"/>
      <c r="J244" s="87">
        <v>0</v>
      </c>
      <c r="K244" s="87"/>
      <c r="L244" s="87">
        <v>0</v>
      </c>
      <c r="M244" s="87"/>
      <c r="N244" s="80">
        <v>0</v>
      </c>
    </row>
    <row r="245" spans="2:14" ht="15.95" customHeight="1" x14ac:dyDescent="0.3">
      <c r="B245" s="22" t="s">
        <v>79</v>
      </c>
      <c r="C245" s="124"/>
      <c r="D245" s="80">
        <v>0</v>
      </c>
      <c r="E245" s="80"/>
      <c r="F245" s="87">
        <v>0</v>
      </c>
      <c r="G245" s="87"/>
      <c r="H245" s="87">
        <v>0</v>
      </c>
      <c r="I245" s="87"/>
      <c r="J245" s="87">
        <v>0</v>
      </c>
      <c r="K245" s="87"/>
      <c r="L245" s="87">
        <v>0</v>
      </c>
      <c r="M245" s="87"/>
      <c r="N245" s="87">
        <v>0</v>
      </c>
    </row>
    <row r="246" spans="2:14" ht="15.95" customHeight="1" x14ac:dyDescent="0.3">
      <c r="B246" s="22" t="s">
        <v>80</v>
      </c>
      <c r="C246" s="124"/>
      <c r="D246" s="80">
        <v>0</v>
      </c>
      <c r="E246" s="80"/>
      <c r="F246" s="87">
        <v>0</v>
      </c>
      <c r="G246" s="87"/>
      <c r="H246" s="80">
        <v>0</v>
      </c>
      <c r="I246" s="80"/>
      <c r="J246" s="87">
        <v>0</v>
      </c>
      <c r="K246" s="87"/>
      <c r="L246" s="87">
        <v>0</v>
      </c>
      <c r="M246" s="87"/>
      <c r="N246" s="80">
        <v>0</v>
      </c>
    </row>
    <row r="247" spans="2:14" ht="15.95" customHeight="1" x14ac:dyDescent="0.3">
      <c r="B247" s="54" t="s">
        <v>20</v>
      </c>
      <c r="C247" s="124"/>
      <c r="D247" s="79">
        <v>0</v>
      </c>
      <c r="E247" s="80"/>
      <c r="F247" s="79">
        <v>0</v>
      </c>
      <c r="G247" s="80"/>
      <c r="H247" s="79">
        <v>0</v>
      </c>
      <c r="I247" s="80"/>
      <c r="J247" s="79">
        <v>0</v>
      </c>
      <c r="K247" s="80"/>
      <c r="L247" s="79">
        <v>0</v>
      </c>
      <c r="M247" s="80"/>
      <c r="N247" s="79">
        <v>0</v>
      </c>
    </row>
    <row r="248" spans="2:14" ht="15.95" customHeight="1" x14ac:dyDescent="0.3">
      <c r="B248" s="22" t="s">
        <v>81</v>
      </c>
      <c r="C248" s="124"/>
      <c r="D248" s="80">
        <v>0</v>
      </c>
      <c r="E248" s="80"/>
      <c r="F248" s="80">
        <v>0</v>
      </c>
      <c r="G248" s="80"/>
      <c r="H248" s="80">
        <v>0</v>
      </c>
      <c r="I248" s="80"/>
      <c r="J248" s="80">
        <v>0</v>
      </c>
      <c r="K248" s="80"/>
      <c r="L248" s="80">
        <v>0</v>
      </c>
      <c r="M248" s="80"/>
      <c r="N248" s="80">
        <v>0</v>
      </c>
    </row>
    <row r="249" spans="2:14" ht="15.95" customHeight="1" x14ac:dyDescent="0.3">
      <c r="B249" s="22" t="s">
        <v>82</v>
      </c>
      <c r="C249" s="124"/>
      <c r="D249" s="80">
        <v>0</v>
      </c>
      <c r="E249" s="80"/>
      <c r="F249" s="80">
        <v>0</v>
      </c>
      <c r="G249" s="80"/>
      <c r="H249" s="80">
        <v>0</v>
      </c>
      <c r="I249" s="80"/>
      <c r="J249" s="80">
        <v>0</v>
      </c>
      <c r="K249" s="80"/>
      <c r="L249" s="80">
        <v>0</v>
      </c>
      <c r="M249" s="80"/>
      <c r="N249" s="80">
        <v>0</v>
      </c>
    </row>
    <row r="250" spans="2:14" ht="15.95" customHeight="1" x14ac:dyDescent="0.3">
      <c r="B250" s="22" t="s">
        <v>83</v>
      </c>
      <c r="C250" s="124"/>
      <c r="D250" s="80">
        <v>0</v>
      </c>
      <c r="E250" s="80"/>
      <c r="F250" s="80">
        <v>0</v>
      </c>
      <c r="G250" s="80"/>
      <c r="H250" s="80">
        <v>0</v>
      </c>
      <c r="I250" s="80"/>
      <c r="J250" s="80">
        <v>0</v>
      </c>
      <c r="K250" s="80"/>
      <c r="L250" s="80">
        <v>0</v>
      </c>
      <c r="M250" s="80"/>
      <c r="N250" s="80">
        <v>0</v>
      </c>
    </row>
    <row r="251" spans="2:14" ht="15.95" customHeight="1" x14ac:dyDescent="0.3">
      <c r="B251" s="22" t="s">
        <v>84</v>
      </c>
      <c r="C251" s="124"/>
      <c r="D251" s="80">
        <v>0</v>
      </c>
      <c r="E251" s="80"/>
      <c r="F251" s="87">
        <v>0</v>
      </c>
      <c r="G251" s="87"/>
      <c r="H251" s="80">
        <v>0</v>
      </c>
      <c r="I251" s="80"/>
      <c r="J251" s="80">
        <v>0</v>
      </c>
      <c r="K251" s="80"/>
      <c r="L251" s="87">
        <v>0</v>
      </c>
      <c r="M251" s="87"/>
      <c r="N251" s="80">
        <v>0</v>
      </c>
    </row>
    <row r="252" spans="2:14" ht="15.95" customHeight="1" x14ac:dyDescent="0.3">
      <c r="B252" s="54" t="s">
        <v>21</v>
      </c>
      <c r="C252" s="124"/>
      <c r="D252" s="79">
        <v>26</v>
      </c>
      <c r="E252" s="80"/>
      <c r="F252" s="79">
        <v>0</v>
      </c>
      <c r="G252" s="80"/>
      <c r="H252" s="79">
        <v>26</v>
      </c>
      <c r="I252" s="80"/>
      <c r="J252" s="79">
        <v>14</v>
      </c>
      <c r="K252" s="80"/>
      <c r="L252" s="79">
        <v>0</v>
      </c>
      <c r="M252" s="80"/>
      <c r="N252" s="79">
        <v>14</v>
      </c>
    </row>
    <row r="253" spans="2:14" ht="15.95" customHeight="1" x14ac:dyDescent="0.3">
      <c r="B253" s="22" t="s">
        <v>85</v>
      </c>
      <c r="C253" s="124"/>
      <c r="D253" s="80">
        <v>26</v>
      </c>
      <c r="E253" s="80"/>
      <c r="F253" s="87">
        <v>0</v>
      </c>
      <c r="G253" s="87"/>
      <c r="H253" s="87">
        <v>26</v>
      </c>
      <c r="I253" s="87"/>
      <c r="J253" s="80">
        <v>14</v>
      </c>
      <c r="K253" s="80"/>
      <c r="L253" s="87">
        <v>0</v>
      </c>
      <c r="M253" s="87"/>
      <c r="N253" s="87">
        <v>14</v>
      </c>
    </row>
    <row r="254" spans="2:14" ht="15.95" customHeight="1" x14ac:dyDescent="0.3">
      <c r="B254" s="54" t="s">
        <v>22</v>
      </c>
      <c r="C254" s="124"/>
      <c r="D254" s="79">
        <v>0</v>
      </c>
      <c r="E254" s="80"/>
      <c r="F254" s="79">
        <v>0</v>
      </c>
      <c r="G254" s="80"/>
      <c r="H254" s="79">
        <v>0</v>
      </c>
      <c r="I254" s="80"/>
      <c r="J254" s="79">
        <v>0</v>
      </c>
      <c r="K254" s="80"/>
      <c r="L254" s="79">
        <v>0</v>
      </c>
      <c r="M254" s="80"/>
      <c r="N254" s="79">
        <v>0</v>
      </c>
    </row>
    <row r="255" spans="2:14" ht="15.95" customHeight="1" x14ac:dyDescent="0.3">
      <c r="B255" s="22" t="s">
        <v>86</v>
      </c>
      <c r="C255" s="124"/>
      <c r="D255" s="80">
        <v>0</v>
      </c>
      <c r="E255" s="80"/>
      <c r="F255" s="87">
        <v>0</v>
      </c>
      <c r="G255" s="87"/>
      <c r="H255" s="80">
        <v>0</v>
      </c>
      <c r="I255" s="80"/>
      <c r="J255" s="80">
        <v>0</v>
      </c>
      <c r="K255" s="80"/>
      <c r="L255" s="87">
        <v>0</v>
      </c>
      <c r="M255" s="87"/>
      <c r="N255" s="80">
        <v>0</v>
      </c>
    </row>
    <row r="256" spans="2:14" ht="15.95" customHeight="1" x14ac:dyDescent="0.3">
      <c r="B256" s="22" t="s">
        <v>87</v>
      </c>
      <c r="C256" s="124"/>
      <c r="D256" s="80">
        <v>0</v>
      </c>
      <c r="E256" s="80"/>
      <c r="F256" s="87">
        <v>0</v>
      </c>
      <c r="G256" s="87"/>
      <c r="H256" s="80">
        <v>0</v>
      </c>
      <c r="I256" s="80"/>
      <c r="J256" s="80">
        <v>0</v>
      </c>
      <c r="K256" s="80"/>
      <c r="L256" s="87">
        <v>0</v>
      </c>
      <c r="M256" s="87"/>
      <c r="N256" s="80">
        <v>0</v>
      </c>
    </row>
    <row r="257" spans="2:14" ht="15.95" customHeight="1" x14ac:dyDescent="0.3">
      <c r="B257" s="73" t="s">
        <v>88</v>
      </c>
      <c r="C257" s="124"/>
      <c r="D257" s="85">
        <v>212591</v>
      </c>
      <c r="E257" s="80"/>
      <c r="F257" s="85">
        <v>197252</v>
      </c>
      <c r="G257" s="80"/>
      <c r="H257" s="85">
        <v>15339</v>
      </c>
      <c r="I257" s="80"/>
      <c r="J257" s="85">
        <v>213726</v>
      </c>
      <c r="K257" s="80"/>
      <c r="L257" s="85">
        <v>198941</v>
      </c>
      <c r="M257" s="80"/>
      <c r="N257" s="85">
        <v>14785</v>
      </c>
    </row>
    <row r="258" spans="2:14" s="127" customFormat="1" ht="3" customHeight="1" x14ac:dyDescent="0.3">
      <c r="B258" s="124"/>
      <c r="C258" s="124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</row>
    <row r="259" spans="2:14" ht="15.95" customHeight="1" x14ac:dyDescent="0.3">
      <c r="B259" s="54" t="s">
        <v>24</v>
      </c>
      <c r="C259" s="124"/>
      <c r="D259" s="79">
        <v>1817</v>
      </c>
      <c r="E259" s="80"/>
      <c r="F259" s="79">
        <v>1817</v>
      </c>
      <c r="G259" s="80"/>
      <c r="H259" s="79">
        <v>0</v>
      </c>
      <c r="I259" s="80"/>
      <c r="J259" s="79">
        <v>2550</v>
      </c>
      <c r="K259" s="80"/>
      <c r="L259" s="79">
        <v>2446</v>
      </c>
      <c r="M259" s="80"/>
      <c r="N259" s="79">
        <v>104</v>
      </c>
    </row>
    <row r="260" spans="2:14" ht="15.95" customHeight="1" x14ac:dyDescent="0.3">
      <c r="B260" s="22" t="s">
        <v>89</v>
      </c>
      <c r="C260" s="124"/>
      <c r="D260" s="80">
        <v>1817</v>
      </c>
      <c r="E260" s="80"/>
      <c r="F260" s="87">
        <v>1817</v>
      </c>
      <c r="G260" s="87"/>
      <c r="H260" s="80">
        <v>0</v>
      </c>
      <c r="I260" s="80"/>
      <c r="J260" s="80">
        <v>2550</v>
      </c>
      <c r="K260" s="80"/>
      <c r="L260" s="87">
        <v>2446</v>
      </c>
      <c r="M260" s="87"/>
      <c r="N260" s="80">
        <v>104</v>
      </c>
    </row>
    <row r="261" spans="2:14" ht="15.95" customHeight="1" x14ac:dyDescent="0.3">
      <c r="B261" s="54" t="s">
        <v>25</v>
      </c>
      <c r="C261" s="124"/>
      <c r="D261" s="79">
        <v>66220</v>
      </c>
      <c r="E261" s="80"/>
      <c r="F261" s="79">
        <v>63266</v>
      </c>
      <c r="G261" s="80"/>
      <c r="H261" s="79">
        <v>2954</v>
      </c>
      <c r="I261" s="80"/>
      <c r="J261" s="79">
        <v>66672</v>
      </c>
      <c r="K261" s="80"/>
      <c r="L261" s="79">
        <v>64411</v>
      </c>
      <c r="M261" s="80"/>
      <c r="N261" s="79">
        <v>2261</v>
      </c>
    </row>
    <row r="262" spans="2:14" ht="15.95" customHeight="1" x14ac:dyDescent="0.3">
      <c r="B262" s="22" t="s">
        <v>90</v>
      </c>
      <c r="C262" s="124"/>
      <c r="D262" s="80">
        <v>0</v>
      </c>
      <c r="E262" s="80"/>
      <c r="F262" s="87">
        <v>0</v>
      </c>
      <c r="G262" s="87"/>
      <c r="H262" s="80">
        <v>0</v>
      </c>
      <c r="I262" s="80"/>
      <c r="J262" s="80">
        <v>0</v>
      </c>
      <c r="K262" s="80"/>
      <c r="L262" s="87">
        <v>0</v>
      </c>
      <c r="M262" s="87"/>
      <c r="N262" s="80">
        <v>0</v>
      </c>
    </row>
    <row r="263" spans="2:14" ht="15.95" customHeight="1" x14ac:dyDescent="0.3">
      <c r="B263" s="22" t="s">
        <v>91</v>
      </c>
      <c r="C263" s="124"/>
      <c r="D263" s="80">
        <v>0</v>
      </c>
      <c r="E263" s="80"/>
      <c r="F263" s="87">
        <v>0</v>
      </c>
      <c r="G263" s="87"/>
      <c r="H263" s="80">
        <v>0</v>
      </c>
      <c r="I263" s="80"/>
      <c r="J263" s="80">
        <v>0</v>
      </c>
      <c r="K263" s="80"/>
      <c r="L263" s="87">
        <v>0</v>
      </c>
      <c r="M263" s="87"/>
      <c r="N263" s="80">
        <v>0</v>
      </c>
    </row>
    <row r="264" spans="2:14" ht="15.95" customHeight="1" x14ac:dyDescent="0.3">
      <c r="B264" s="22" t="s">
        <v>92</v>
      </c>
      <c r="C264" s="124"/>
      <c r="D264" s="80">
        <v>59099</v>
      </c>
      <c r="E264" s="80"/>
      <c r="F264" s="87">
        <v>56239</v>
      </c>
      <c r="G264" s="87"/>
      <c r="H264" s="80">
        <v>2860</v>
      </c>
      <c r="I264" s="80"/>
      <c r="J264" s="80">
        <v>59848</v>
      </c>
      <c r="K264" s="80"/>
      <c r="L264" s="87">
        <v>57587</v>
      </c>
      <c r="M264" s="87"/>
      <c r="N264" s="80">
        <v>2261</v>
      </c>
    </row>
    <row r="265" spans="2:14" ht="15.95" customHeight="1" x14ac:dyDescent="0.3">
      <c r="B265" s="22" t="s">
        <v>93</v>
      </c>
      <c r="C265" s="124"/>
      <c r="D265" s="80">
        <v>0</v>
      </c>
      <c r="E265" s="80"/>
      <c r="F265" s="87">
        <v>0</v>
      </c>
      <c r="G265" s="87"/>
      <c r="H265" s="80">
        <v>0</v>
      </c>
      <c r="I265" s="80"/>
      <c r="J265" s="80">
        <v>0</v>
      </c>
      <c r="K265" s="80"/>
      <c r="L265" s="87">
        <v>0</v>
      </c>
      <c r="M265" s="87"/>
      <c r="N265" s="80">
        <v>0</v>
      </c>
    </row>
    <row r="266" spans="2:14" ht="15.95" customHeight="1" x14ac:dyDescent="0.3">
      <c r="B266" s="22" t="s">
        <v>94</v>
      </c>
      <c r="C266" s="124"/>
      <c r="D266" s="80">
        <v>0</v>
      </c>
      <c r="E266" s="80"/>
      <c r="F266" s="87">
        <v>0</v>
      </c>
      <c r="G266" s="87"/>
      <c r="H266" s="80">
        <v>0</v>
      </c>
      <c r="I266" s="80"/>
      <c r="J266" s="80">
        <v>0</v>
      </c>
      <c r="K266" s="80"/>
      <c r="L266" s="87">
        <v>0</v>
      </c>
      <c r="M266" s="87"/>
      <c r="N266" s="80">
        <v>0</v>
      </c>
    </row>
    <row r="267" spans="2:14" ht="15.95" customHeight="1" x14ac:dyDescent="0.3">
      <c r="B267" s="22" t="s">
        <v>95</v>
      </c>
      <c r="C267" s="124"/>
      <c r="D267" s="80">
        <v>0</v>
      </c>
      <c r="E267" s="80"/>
      <c r="F267" s="87">
        <v>0</v>
      </c>
      <c r="G267" s="87"/>
      <c r="H267" s="80">
        <v>0</v>
      </c>
      <c r="I267" s="80"/>
      <c r="J267" s="80">
        <v>0</v>
      </c>
      <c r="K267" s="80"/>
      <c r="L267" s="87">
        <v>0</v>
      </c>
      <c r="M267" s="87"/>
      <c r="N267" s="80">
        <v>0</v>
      </c>
    </row>
    <row r="268" spans="2:14" ht="15.95" customHeight="1" x14ac:dyDescent="0.3">
      <c r="B268" s="22" t="s">
        <v>96</v>
      </c>
      <c r="C268" s="124"/>
      <c r="D268" s="80">
        <v>7121</v>
      </c>
      <c r="E268" s="80"/>
      <c r="F268" s="87">
        <v>7027</v>
      </c>
      <c r="G268" s="87"/>
      <c r="H268" s="80">
        <v>94</v>
      </c>
      <c r="I268" s="80"/>
      <c r="J268" s="80">
        <v>6824</v>
      </c>
      <c r="K268" s="80"/>
      <c r="L268" s="87">
        <v>6824</v>
      </c>
      <c r="M268" s="87"/>
      <c r="N268" s="80">
        <v>0</v>
      </c>
    </row>
    <row r="269" spans="2:14" ht="15.95" customHeight="1" x14ac:dyDescent="0.3">
      <c r="B269" s="22" t="s">
        <v>97</v>
      </c>
      <c r="C269" s="124"/>
      <c r="D269" s="80">
        <v>0</v>
      </c>
      <c r="E269" s="80"/>
      <c r="F269" s="87">
        <v>0</v>
      </c>
      <c r="G269" s="87"/>
      <c r="H269" s="80">
        <v>0</v>
      </c>
      <c r="I269" s="80"/>
      <c r="J269" s="80">
        <v>0</v>
      </c>
      <c r="K269" s="80"/>
      <c r="L269" s="87">
        <v>0</v>
      </c>
      <c r="M269" s="87"/>
      <c r="N269" s="80">
        <v>0</v>
      </c>
    </row>
    <row r="270" spans="2:14" ht="15.95" customHeight="1" x14ac:dyDescent="0.3">
      <c r="B270" s="22" t="s">
        <v>98</v>
      </c>
      <c r="C270" s="124"/>
      <c r="D270" s="80">
        <v>0</v>
      </c>
      <c r="E270" s="80"/>
      <c r="F270" s="87">
        <v>0</v>
      </c>
      <c r="G270" s="87"/>
      <c r="H270" s="80">
        <v>0</v>
      </c>
      <c r="I270" s="80"/>
      <c r="J270" s="80">
        <v>0</v>
      </c>
      <c r="K270" s="80"/>
      <c r="L270" s="87">
        <v>0</v>
      </c>
      <c r="M270" s="87"/>
      <c r="N270" s="80">
        <v>0</v>
      </c>
    </row>
    <row r="271" spans="2:14" ht="15.95" customHeight="1" x14ac:dyDescent="0.3">
      <c r="B271" s="54" t="s">
        <v>26</v>
      </c>
      <c r="C271" s="124"/>
      <c r="D271" s="79">
        <v>66354</v>
      </c>
      <c r="E271" s="80"/>
      <c r="F271" s="79">
        <v>63645</v>
      </c>
      <c r="G271" s="80"/>
      <c r="H271" s="79">
        <v>2709</v>
      </c>
      <c r="I271" s="80"/>
      <c r="J271" s="79">
        <v>66660</v>
      </c>
      <c r="K271" s="80"/>
      <c r="L271" s="79">
        <v>63505</v>
      </c>
      <c r="M271" s="80"/>
      <c r="N271" s="79">
        <v>3155</v>
      </c>
    </row>
    <row r="272" spans="2:14" ht="15.95" customHeight="1" x14ac:dyDescent="0.3">
      <c r="B272" s="22" t="s">
        <v>99</v>
      </c>
      <c r="C272" s="124"/>
      <c r="D272" s="80">
        <v>0</v>
      </c>
      <c r="E272" s="80"/>
      <c r="F272" s="87">
        <v>0</v>
      </c>
      <c r="G272" s="87"/>
      <c r="H272" s="80">
        <v>0</v>
      </c>
      <c r="I272" s="80"/>
      <c r="J272" s="80">
        <v>0</v>
      </c>
      <c r="K272" s="80"/>
      <c r="L272" s="87">
        <v>0</v>
      </c>
      <c r="M272" s="87"/>
      <c r="N272" s="80">
        <v>0</v>
      </c>
    </row>
    <row r="273" spans="2:14" ht="15.95" customHeight="1" x14ac:dyDescent="0.3">
      <c r="B273" s="22" t="s">
        <v>100</v>
      </c>
      <c r="C273" s="124"/>
      <c r="D273" s="80">
        <v>66354</v>
      </c>
      <c r="E273" s="80"/>
      <c r="F273" s="87">
        <v>63645</v>
      </c>
      <c r="G273" s="87"/>
      <c r="H273" s="80">
        <v>2709</v>
      </c>
      <c r="I273" s="80"/>
      <c r="J273" s="80">
        <v>66660</v>
      </c>
      <c r="K273" s="80"/>
      <c r="L273" s="87">
        <v>63505</v>
      </c>
      <c r="M273" s="87"/>
      <c r="N273" s="80">
        <v>3155</v>
      </c>
    </row>
    <row r="274" spans="2:14" ht="15.95" customHeight="1" x14ac:dyDescent="0.3">
      <c r="B274" s="54" t="s">
        <v>27</v>
      </c>
      <c r="C274" s="124"/>
      <c r="D274" s="79">
        <v>37</v>
      </c>
      <c r="E274" s="80"/>
      <c r="F274" s="79">
        <v>0</v>
      </c>
      <c r="G274" s="80"/>
      <c r="H274" s="79">
        <v>37</v>
      </c>
      <c r="I274" s="80"/>
      <c r="J274" s="79">
        <v>48</v>
      </c>
      <c r="K274" s="80"/>
      <c r="L274" s="79">
        <v>0</v>
      </c>
      <c r="M274" s="80"/>
      <c r="N274" s="79">
        <v>48</v>
      </c>
    </row>
    <row r="275" spans="2:14" ht="15.95" customHeight="1" x14ac:dyDescent="0.3">
      <c r="B275" s="22" t="s">
        <v>101</v>
      </c>
      <c r="C275" s="124"/>
      <c r="D275" s="80">
        <v>0</v>
      </c>
      <c r="E275" s="80"/>
      <c r="F275" s="87">
        <v>0</v>
      </c>
      <c r="G275" s="87"/>
      <c r="H275" s="80">
        <v>0</v>
      </c>
      <c r="I275" s="80"/>
      <c r="J275" s="80">
        <v>0</v>
      </c>
      <c r="K275" s="80"/>
      <c r="L275" s="87">
        <v>0</v>
      </c>
      <c r="M275" s="87"/>
      <c r="N275" s="80">
        <v>0</v>
      </c>
    </row>
    <row r="276" spans="2:14" ht="15.95" customHeight="1" x14ac:dyDescent="0.3">
      <c r="B276" s="22" t="s">
        <v>102</v>
      </c>
      <c r="C276" s="124"/>
      <c r="D276" s="80">
        <v>37</v>
      </c>
      <c r="E276" s="80"/>
      <c r="F276" s="87">
        <v>0</v>
      </c>
      <c r="G276" s="87"/>
      <c r="H276" s="80">
        <v>37</v>
      </c>
      <c r="I276" s="80"/>
      <c r="J276" s="80">
        <v>48</v>
      </c>
      <c r="K276" s="80"/>
      <c r="L276" s="87">
        <v>0</v>
      </c>
      <c r="M276" s="87"/>
      <c r="N276" s="80">
        <v>48</v>
      </c>
    </row>
    <row r="277" spans="2:14" ht="15.95" customHeight="1" x14ac:dyDescent="0.3">
      <c r="B277" s="22" t="s">
        <v>103</v>
      </c>
      <c r="C277" s="124"/>
      <c r="D277" s="80">
        <v>0</v>
      </c>
      <c r="E277" s="80"/>
      <c r="F277" s="87">
        <v>0</v>
      </c>
      <c r="G277" s="87"/>
      <c r="H277" s="87">
        <v>0</v>
      </c>
      <c r="I277" s="87"/>
      <c r="J277" s="80">
        <v>0</v>
      </c>
      <c r="K277" s="80"/>
      <c r="L277" s="87">
        <v>0</v>
      </c>
      <c r="M277" s="87"/>
      <c r="N277" s="87">
        <v>0</v>
      </c>
    </row>
    <row r="278" spans="2:14" ht="15.95" customHeight="1" x14ac:dyDescent="0.3">
      <c r="B278" s="54" t="s">
        <v>28</v>
      </c>
      <c r="C278" s="124"/>
      <c r="D278" s="79">
        <v>154</v>
      </c>
      <c r="E278" s="80"/>
      <c r="F278" s="79">
        <v>154</v>
      </c>
      <c r="G278" s="80"/>
      <c r="H278" s="79">
        <v>0</v>
      </c>
      <c r="I278" s="80"/>
      <c r="J278" s="79">
        <v>230</v>
      </c>
      <c r="K278" s="80"/>
      <c r="L278" s="79">
        <v>230</v>
      </c>
      <c r="M278" s="80"/>
      <c r="N278" s="79">
        <v>0</v>
      </c>
    </row>
    <row r="279" spans="2:14" ht="15.95" customHeight="1" x14ac:dyDescent="0.3">
      <c r="B279" s="22" t="s">
        <v>104</v>
      </c>
      <c r="C279" s="124"/>
      <c r="D279" s="80">
        <v>154</v>
      </c>
      <c r="E279" s="80"/>
      <c r="F279" s="87">
        <v>154</v>
      </c>
      <c r="G279" s="87"/>
      <c r="H279" s="80">
        <v>0</v>
      </c>
      <c r="I279" s="80"/>
      <c r="J279" s="80">
        <v>230</v>
      </c>
      <c r="K279" s="80"/>
      <c r="L279" s="87">
        <v>230</v>
      </c>
      <c r="M279" s="87"/>
      <c r="N279" s="80">
        <v>0</v>
      </c>
    </row>
    <row r="280" spans="2:14" ht="15.95" customHeight="1" x14ac:dyDescent="0.3">
      <c r="B280" s="22" t="s">
        <v>105</v>
      </c>
      <c r="C280" s="124"/>
      <c r="D280" s="80">
        <v>0</v>
      </c>
      <c r="E280" s="80"/>
      <c r="F280" s="87">
        <v>0</v>
      </c>
      <c r="G280" s="87"/>
      <c r="H280" s="87">
        <v>0</v>
      </c>
      <c r="I280" s="87"/>
      <c r="J280" s="80">
        <v>0</v>
      </c>
      <c r="K280" s="80"/>
      <c r="L280" s="87">
        <v>0</v>
      </c>
      <c r="M280" s="87"/>
      <c r="N280" s="87">
        <v>0</v>
      </c>
    </row>
    <row r="281" spans="2:14" ht="15.95" customHeight="1" x14ac:dyDescent="0.3">
      <c r="B281" s="54" t="s">
        <v>29</v>
      </c>
      <c r="C281" s="124"/>
      <c r="D281" s="79">
        <v>63571</v>
      </c>
      <c r="E281" s="80"/>
      <c r="F281" s="79">
        <v>60265</v>
      </c>
      <c r="G281" s="80"/>
      <c r="H281" s="79">
        <v>3306</v>
      </c>
      <c r="I281" s="80"/>
      <c r="J281" s="79">
        <v>64648</v>
      </c>
      <c r="K281" s="80"/>
      <c r="L281" s="79">
        <v>60607</v>
      </c>
      <c r="M281" s="80"/>
      <c r="N281" s="79">
        <v>4041</v>
      </c>
    </row>
    <row r="282" spans="2:14" ht="15.95" customHeight="1" x14ac:dyDescent="0.3">
      <c r="B282" s="22" t="s">
        <v>106</v>
      </c>
      <c r="C282" s="124"/>
      <c r="D282" s="80">
        <v>0</v>
      </c>
      <c r="E282" s="80"/>
      <c r="F282" s="87">
        <v>0</v>
      </c>
      <c r="G282" s="87"/>
      <c r="H282" s="80">
        <v>0</v>
      </c>
      <c r="I282" s="80"/>
      <c r="J282" s="80">
        <v>0</v>
      </c>
      <c r="K282" s="80"/>
      <c r="L282" s="87">
        <v>0</v>
      </c>
      <c r="M282" s="87"/>
      <c r="N282" s="80">
        <v>0</v>
      </c>
    </row>
    <row r="283" spans="2:14" ht="15.95" customHeight="1" x14ac:dyDescent="0.3">
      <c r="B283" s="22" t="s">
        <v>107</v>
      </c>
      <c r="C283" s="124"/>
      <c r="D283" s="80">
        <v>63571</v>
      </c>
      <c r="E283" s="80"/>
      <c r="F283" s="87">
        <v>60265</v>
      </c>
      <c r="G283" s="87"/>
      <c r="H283" s="80">
        <v>3306</v>
      </c>
      <c r="I283" s="80"/>
      <c r="J283" s="80">
        <v>64648</v>
      </c>
      <c r="K283" s="80"/>
      <c r="L283" s="87">
        <v>60607</v>
      </c>
      <c r="M283" s="87"/>
      <c r="N283" s="80">
        <v>4041</v>
      </c>
    </row>
    <row r="284" spans="2:14" ht="15.95" customHeight="1" x14ac:dyDescent="0.3">
      <c r="B284" s="22" t="s">
        <v>108</v>
      </c>
      <c r="C284" s="124"/>
      <c r="D284" s="80">
        <v>0</v>
      </c>
      <c r="E284" s="80"/>
      <c r="F284" s="87">
        <v>0</v>
      </c>
      <c r="G284" s="87"/>
      <c r="H284" s="80">
        <v>0</v>
      </c>
      <c r="I284" s="80"/>
      <c r="J284" s="80">
        <v>0</v>
      </c>
      <c r="K284" s="80"/>
      <c r="L284" s="87">
        <v>0</v>
      </c>
      <c r="M284" s="87"/>
      <c r="N284" s="80">
        <v>0</v>
      </c>
    </row>
    <row r="285" spans="2:14" ht="15.95" customHeight="1" x14ac:dyDescent="0.3">
      <c r="B285" s="54" t="s">
        <v>30</v>
      </c>
      <c r="C285" s="124"/>
      <c r="D285" s="79">
        <v>0</v>
      </c>
      <c r="E285" s="80"/>
      <c r="F285" s="79">
        <v>0</v>
      </c>
      <c r="G285" s="80"/>
      <c r="H285" s="79">
        <v>0</v>
      </c>
      <c r="I285" s="80"/>
      <c r="J285" s="79">
        <v>0</v>
      </c>
      <c r="K285" s="80"/>
      <c r="L285" s="79">
        <v>0</v>
      </c>
      <c r="M285" s="80"/>
      <c r="N285" s="79">
        <v>0</v>
      </c>
    </row>
    <row r="286" spans="2:14" ht="15.95" customHeight="1" x14ac:dyDescent="0.3">
      <c r="B286" s="22" t="s">
        <v>109</v>
      </c>
      <c r="C286" s="124"/>
      <c r="D286" s="80">
        <v>0</v>
      </c>
      <c r="E286" s="80"/>
      <c r="F286" s="87">
        <v>0</v>
      </c>
      <c r="G286" s="87"/>
      <c r="H286" s="80">
        <v>0</v>
      </c>
      <c r="I286" s="80"/>
      <c r="J286" s="80">
        <v>0</v>
      </c>
      <c r="K286" s="80"/>
      <c r="L286" s="87">
        <v>0</v>
      </c>
      <c r="M286" s="87"/>
      <c r="N286" s="80">
        <v>0</v>
      </c>
    </row>
    <row r="287" spans="2:14" ht="15.95" customHeight="1" x14ac:dyDescent="0.3">
      <c r="B287" s="22" t="s">
        <v>110</v>
      </c>
      <c r="C287" s="124"/>
      <c r="D287" s="80">
        <v>0</v>
      </c>
      <c r="E287" s="80"/>
      <c r="F287" s="87">
        <v>0</v>
      </c>
      <c r="G287" s="87"/>
      <c r="H287" s="80">
        <v>0</v>
      </c>
      <c r="I287" s="80"/>
      <c r="J287" s="80">
        <v>0</v>
      </c>
      <c r="K287" s="80"/>
      <c r="L287" s="87">
        <v>0</v>
      </c>
      <c r="M287" s="87"/>
      <c r="N287" s="80">
        <v>0</v>
      </c>
    </row>
    <row r="288" spans="2:14" ht="15.95" customHeight="1" x14ac:dyDescent="0.3">
      <c r="B288" s="54" t="s">
        <v>31</v>
      </c>
      <c r="C288" s="124"/>
      <c r="D288" s="79">
        <v>14438</v>
      </c>
      <c r="E288" s="80"/>
      <c r="F288" s="79">
        <v>8105</v>
      </c>
      <c r="G288" s="80"/>
      <c r="H288" s="79">
        <v>6333</v>
      </c>
      <c r="I288" s="80"/>
      <c r="J288" s="79">
        <v>12918</v>
      </c>
      <c r="K288" s="80"/>
      <c r="L288" s="79">
        <v>7742</v>
      </c>
      <c r="M288" s="80"/>
      <c r="N288" s="79">
        <v>5176</v>
      </c>
    </row>
    <row r="289" spans="2:14" ht="15.95" customHeight="1" x14ac:dyDescent="0.3">
      <c r="B289" s="22" t="s">
        <v>111</v>
      </c>
      <c r="C289" s="124"/>
      <c r="D289" s="80">
        <v>14438</v>
      </c>
      <c r="E289" s="80"/>
      <c r="F289" s="87">
        <v>8105</v>
      </c>
      <c r="G289" s="87"/>
      <c r="H289" s="80">
        <v>6333</v>
      </c>
      <c r="I289" s="80"/>
      <c r="J289" s="80">
        <v>12918</v>
      </c>
      <c r="K289" s="80"/>
      <c r="L289" s="88">
        <v>7742</v>
      </c>
      <c r="M289" s="135"/>
      <c r="N289" s="88">
        <v>5176</v>
      </c>
    </row>
    <row r="290" spans="2:14" ht="15.95" customHeight="1" x14ac:dyDescent="0.3">
      <c r="B290" s="54" t="s">
        <v>32</v>
      </c>
      <c r="C290" s="124"/>
      <c r="D290" s="79">
        <v>0</v>
      </c>
      <c r="E290" s="80"/>
      <c r="F290" s="79">
        <v>0</v>
      </c>
      <c r="G290" s="80"/>
      <c r="H290" s="79">
        <v>0</v>
      </c>
      <c r="I290" s="80"/>
      <c r="J290" s="79">
        <v>0</v>
      </c>
      <c r="K290" s="80"/>
      <c r="L290" s="79">
        <v>0</v>
      </c>
      <c r="M290" s="80"/>
      <c r="N290" s="79">
        <v>0</v>
      </c>
    </row>
    <row r="291" spans="2:14" ht="15.95" customHeight="1" x14ac:dyDescent="0.3">
      <c r="B291" s="22" t="s">
        <v>112</v>
      </c>
      <c r="C291" s="124"/>
      <c r="D291" s="80">
        <v>0</v>
      </c>
      <c r="E291" s="80"/>
      <c r="F291" s="87">
        <v>0</v>
      </c>
      <c r="G291" s="87"/>
      <c r="H291" s="80">
        <v>0</v>
      </c>
      <c r="I291" s="80"/>
      <c r="J291" s="87">
        <v>0</v>
      </c>
      <c r="K291" s="87"/>
      <c r="L291" s="87">
        <v>0</v>
      </c>
      <c r="M291" s="87"/>
      <c r="N291" s="80">
        <v>0</v>
      </c>
    </row>
    <row r="292" spans="2:14" ht="3.95" customHeight="1" x14ac:dyDescent="0.3">
      <c r="B292" s="172"/>
      <c r="C292" s="172"/>
      <c r="D292" s="172"/>
      <c r="E292" s="172"/>
      <c r="F292" s="172"/>
      <c r="G292" s="172"/>
      <c r="H292" s="172"/>
      <c r="I292" s="172"/>
      <c r="J292" s="172"/>
      <c r="K292" s="172"/>
      <c r="L292" s="172"/>
      <c r="M292" s="172"/>
      <c r="N292" s="172"/>
    </row>
    <row r="293" spans="2:14" ht="3.95" customHeight="1" x14ac:dyDescent="0.3">
      <c r="B293" s="22"/>
      <c r="C293" s="124"/>
      <c r="D293" s="10"/>
      <c r="E293" s="10"/>
      <c r="F293" s="10"/>
      <c r="G293" s="10"/>
      <c r="H293" s="10"/>
      <c r="I293" s="10"/>
      <c r="J293" s="10"/>
      <c r="K293" s="10"/>
      <c r="L293" s="9"/>
      <c r="M293" s="9"/>
      <c r="N293" s="9"/>
    </row>
    <row r="294" spans="2:14" s="23" customFormat="1" ht="15.95" customHeight="1" x14ac:dyDescent="0.25">
      <c r="B294" s="17" t="s">
        <v>10</v>
      </c>
      <c r="C294" s="117"/>
      <c r="D294" s="19"/>
      <c r="E294" s="119"/>
      <c r="F294" s="19"/>
      <c r="G294" s="119"/>
      <c r="H294" s="19"/>
      <c r="I294" s="119"/>
      <c r="J294" s="19"/>
      <c r="K294" s="119"/>
      <c r="L294" s="19"/>
      <c r="M294" s="119"/>
      <c r="N294" s="19"/>
    </row>
    <row r="295" spans="2:14" s="23" customFormat="1" ht="15.95" customHeight="1" x14ac:dyDescent="0.25">
      <c r="B295" s="17" t="s">
        <v>11</v>
      </c>
      <c r="C295" s="117"/>
      <c r="D295" s="19"/>
      <c r="E295" s="119"/>
      <c r="F295" s="19"/>
      <c r="G295" s="119"/>
      <c r="H295" s="19"/>
      <c r="I295" s="119"/>
      <c r="J295" s="19"/>
      <c r="K295" s="119"/>
      <c r="L295" s="19"/>
      <c r="M295" s="119"/>
      <c r="N295" s="19"/>
    </row>
    <row r="296" spans="2:14" s="23" customFormat="1" ht="15.95" customHeight="1" x14ac:dyDescent="0.25">
      <c r="B296" s="20"/>
      <c r="C296" s="117"/>
      <c r="D296" s="19"/>
      <c r="E296" s="119"/>
      <c r="F296" s="19"/>
      <c r="G296" s="119"/>
      <c r="H296" s="19"/>
      <c r="I296" s="119"/>
      <c r="J296" s="19"/>
      <c r="K296" s="119"/>
      <c r="L296" s="19"/>
      <c r="M296" s="119"/>
      <c r="N296" s="19"/>
    </row>
    <row r="297" spans="2:14" s="23" customFormat="1" ht="15.95" customHeight="1" x14ac:dyDescent="0.25">
      <c r="B297" s="29"/>
      <c r="C297" s="117"/>
      <c r="D297" s="19"/>
      <c r="E297" s="119"/>
      <c r="F297" s="19"/>
      <c r="G297" s="119"/>
      <c r="H297" s="19"/>
      <c r="I297" s="119"/>
      <c r="J297" s="19"/>
      <c r="K297" s="119"/>
      <c r="L297" s="19"/>
      <c r="M297" s="119"/>
      <c r="N297" s="19"/>
    </row>
    <row r="298" spans="2:14" s="23" customFormat="1" ht="15.95" customHeight="1" x14ac:dyDescent="0.25">
      <c r="B298" s="29"/>
      <c r="C298" s="117"/>
      <c r="D298" s="19"/>
      <c r="E298" s="119"/>
      <c r="F298" s="19"/>
      <c r="G298" s="119"/>
      <c r="H298" s="19"/>
      <c r="I298" s="119"/>
      <c r="J298" s="19"/>
      <c r="K298" s="119"/>
      <c r="L298" s="19"/>
      <c r="M298" s="119"/>
      <c r="N298" s="19"/>
    </row>
    <row r="299" spans="2:14" s="23" customFormat="1" ht="21.95" customHeight="1" x14ac:dyDescent="0.25">
      <c r="B299" s="57"/>
      <c r="C299" s="130"/>
      <c r="D299" s="57"/>
      <c r="E299" s="130"/>
      <c r="F299" s="57"/>
      <c r="G299" s="130"/>
      <c r="H299" s="57"/>
      <c r="I299" s="130"/>
      <c r="J299" s="57"/>
      <c r="K299" s="130"/>
      <c r="L299" s="57"/>
      <c r="M299" s="130"/>
      <c r="N299" s="57"/>
    </row>
    <row r="300" spans="2:14" s="23" customFormat="1" ht="21.95" customHeight="1" x14ac:dyDescent="0.25">
      <c r="B300" s="57"/>
      <c r="C300" s="130"/>
      <c r="D300" s="57"/>
      <c r="E300" s="130"/>
      <c r="F300" s="57"/>
      <c r="G300" s="130"/>
      <c r="H300" s="57"/>
      <c r="I300" s="130"/>
      <c r="J300" s="57"/>
      <c r="K300" s="130"/>
      <c r="L300" s="57"/>
      <c r="M300" s="130"/>
      <c r="N300" s="57"/>
    </row>
    <row r="301" spans="2:14" s="31" customFormat="1" ht="21.95" customHeight="1" x14ac:dyDescent="0.25">
      <c r="B301" s="30" t="s">
        <v>2</v>
      </c>
      <c r="C301" s="129"/>
      <c r="D301" s="32"/>
      <c r="E301" s="133"/>
      <c r="F301" s="32"/>
      <c r="G301" s="133"/>
      <c r="H301" s="32"/>
      <c r="I301" s="133"/>
      <c r="J301" s="32"/>
      <c r="K301" s="133"/>
      <c r="L301" s="32"/>
      <c r="M301" s="133"/>
      <c r="N301" s="32"/>
    </row>
    <row r="302" spans="2:14" ht="21.95" customHeight="1" x14ac:dyDescent="0.3">
      <c r="B302" s="2" t="s">
        <v>175</v>
      </c>
      <c r="C302" s="115"/>
      <c r="D302" s="2"/>
      <c r="E302" s="115"/>
      <c r="F302" s="2"/>
      <c r="G302" s="115"/>
      <c r="H302" s="2"/>
      <c r="I302" s="115"/>
      <c r="J302" s="2"/>
      <c r="K302" s="115"/>
      <c r="L302" s="2"/>
      <c r="M302" s="115"/>
      <c r="N302" s="11" t="s">
        <v>113</v>
      </c>
    </row>
    <row r="303" spans="2:14" s="22" customFormat="1" ht="3.95" customHeight="1" x14ac:dyDescent="0.25">
      <c r="B303" s="55"/>
      <c r="C303" s="122"/>
      <c r="D303" s="55"/>
      <c r="E303" s="122"/>
      <c r="F303" s="55"/>
      <c r="G303" s="122"/>
      <c r="H303" s="55"/>
      <c r="I303" s="122"/>
      <c r="J303" s="55"/>
      <c r="K303" s="122"/>
      <c r="L303" s="55"/>
      <c r="M303" s="122"/>
      <c r="N303" s="55"/>
    </row>
    <row r="304" spans="2:14" s="22" customFormat="1" ht="3.95" customHeight="1" x14ac:dyDescent="0.25">
      <c r="B304" s="176"/>
      <c r="C304" s="176"/>
      <c r="D304" s="176"/>
      <c r="E304" s="176"/>
      <c r="F304" s="176"/>
      <c r="G304" s="176"/>
      <c r="H304" s="176"/>
      <c r="I304" s="176"/>
      <c r="J304" s="176"/>
      <c r="K304" s="176"/>
      <c r="L304" s="176"/>
      <c r="M304" s="176"/>
      <c r="N304" s="176"/>
    </row>
    <row r="305" spans="2:14" s="22" customFormat="1" ht="15.95" customHeight="1" x14ac:dyDescent="0.25">
      <c r="B305" s="174" t="s">
        <v>49</v>
      </c>
      <c r="C305" s="123"/>
      <c r="D305" s="175" t="s">
        <v>4</v>
      </c>
      <c r="E305" s="175"/>
      <c r="F305" s="175"/>
      <c r="G305" s="175"/>
      <c r="H305" s="175"/>
      <c r="I305" s="128"/>
      <c r="J305" s="175" t="s">
        <v>5</v>
      </c>
      <c r="K305" s="175"/>
      <c r="L305" s="175"/>
      <c r="M305" s="175"/>
      <c r="N305" s="175"/>
    </row>
    <row r="306" spans="2:14" s="124" customFormat="1" ht="3" customHeight="1" x14ac:dyDescent="0.25">
      <c r="B306" s="174"/>
      <c r="C306" s="123"/>
      <c r="D306" s="128"/>
      <c r="E306" s="128"/>
      <c r="F306" s="128"/>
      <c r="G306" s="128"/>
      <c r="H306" s="128"/>
      <c r="I306" s="128"/>
      <c r="J306" s="128"/>
      <c r="K306" s="128"/>
      <c r="L306" s="128"/>
      <c r="M306" s="128"/>
      <c r="N306" s="128"/>
    </row>
    <row r="307" spans="2:14" ht="15.95" customHeight="1" x14ac:dyDescent="0.3">
      <c r="B307" s="174"/>
      <c r="C307" s="123"/>
      <c r="D307" s="175" t="s">
        <v>6</v>
      </c>
      <c r="E307" s="128"/>
      <c r="F307" s="175" t="s">
        <v>7</v>
      </c>
      <c r="G307" s="175"/>
      <c r="H307" s="175"/>
      <c r="I307" s="128"/>
      <c r="J307" s="175" t="s">
        <v>6</v>
      </c>
      <c r="K307" s="128"/>
      <c r="L307" s="175" t="s">
        <v>7</v>
      </c>
      <c r="M307" s="175"/>
      <c r="N307" s="175"/>
    </row>
    <row r="308" spans="2:14" s="127" customFormat="1" ht="3" customHeight="1" x14ac:dyDescent="0.3">
      <c r="B308" s="174"/>
      <c r="C308" s="123"/>
      <c r="D308" s="175"/>
      <c r="E308" s="128"/>
      <c r="F308" s="128"/>
      <c r="G308" s="128"/>
      <c r="H308" s="128"/>
      <c r="I308" s="128"/>
      <c r="J308" s="175"/>
      <c r="K308" s="128"/>
      <c r="L308" s="128"/>
      <c r="M308" s="128"/>
      <c r="N308" s="128"/>
    </row>
    <row r="309" spans="2:14" ht="15.95" customHeight="1" x14ac:dyDescent="0.3">
      <c r="B309" s="174"/>
      <c r="C309" s="123"/>
      <c r="D309" s="175"/>
      <c r="E309" s="128"/>
      <c r="F309" s="16" t="s">
        <v>8</v>
      </c>
      <c r="G309" s="128"/>
      <c r="H309" s="16" t="s">
        <v>9</v>
      </c>
      <c r="I309" s="128"/>
      <c r="J309" s="175"/>
      <c r="K309" s="128"/>
      <c r="L309" s="16" t="s">
        <v>8</v>
      </c>
      <c r="M309" s="128"/>
      <c r="N309" s="16" t="s">
        <v>9</v>
      </c>
    </row>
    <row r="310" spans="2:14" s="127" customFormat="1" ht="3" customHeight="1" x14ac:dyDescent="0.3">
      <c r="B310" s="123"/>
      <c r="C310" s="123"/>
      <c r="D310" s="128"/>
      <c r="E310" s="128"/>
      <c r="F310" s="128"/>
      <c r="G310" s="128"/>
      <c r="H310" s="128"/>
      <c r="I310" s="128"/>
      <c r="J310" s="128"/>
      <c r="K310" s="128"/>
      <c r="L310" s="128"/>
      <c r="M310" s="128"/>
      <c r="N310" s="128"/>
    </row>
    <row r="311" spans="2:14" ht="15.95" customHeight="1" x14ac:dyDescent="0.3">
      <c r="B311" s="73" t="s">
        <v>114</v>
      </c>
      <c r="C311" s="124"/>
      <c r="D311" s="85">
        <v>2794200</v>
      </c>
      <c r="E311" s="80"/>
      <c r="F311" s="85">
        <v>2665177</v>
      </c>
      <c r="G311" s="80"/>
      <c r="H311" s="85">
        <v>129023</v>
      </c>
      <c r="I311" s="80"/>
      <c r="J311" s="85">
        <v>3009763</v>
      </c>
      <c r="K311" s="80"/>
      <c r="L311" s="85">
        <v>2888479</v>
      </c>
      <c r="M311" s="80"/>
      <c r="N311" s="85">
        <v>121284</v>
      </c>
    </row>
    <row r="312" spans="2:14" s="127" customFormat="1" ht="3" customHeight="1" x14ac:dyDescent="0.3">
      <c r="B312" s="124"/>
      <c r="C312" s="124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</row>
    <row r="313" spans="2:14" ht="15.95" customHeight="1" x14ac:dyDescent="0.3">
      <c r="B313" s="54" t="s">
        <v>34</v>
      </c>
      <c r="C313" s="124"/>
      <c r="D313" s="79">
        <v>0</v>
      </c>
      <c r="E313" s="80"/>
      <c r="F313" s="79">
        <v>0</v>
      </c>
      <c r="G313" s="80"/>
      <c r="H313" s="79">
        <v>0</v>
      </c>
      <c r="I313" s="80"/>
      <c r="J313" s="79">
        <v>0</v>
      </c>
      <c r="K313" s="80"/>
      <c r="L313" s="79">
        <v>0</v>
      </c>
      <c r="M313" s="80"/>
      <c r="N313" s="79">
        <v>0</v>
      </c>
    </row>
    <row r="314" spans="2:14" s="18" customFormat="1" ht="15.95" customHeight="1" x14ac:dyDescent="0.3">
      <c r="B314" s="31" t="s">
        <v>115</v>
      </c>
      <c r="C314" s="131"/>
      <c r="D314" s="80">
        <v>0</v>
      </c>
      <c r="E314" s="80"/>
      <c r="F314" s="80">
        <v>0</v>
      </c>
      <c r="G314" s="80"/>
      <c r="H314" s="80">
        <v>0</v>
      </c>
      <c r="I314" s="80"/>
      <c r="J314" s="80">
        <v>0</v>
      </c>
      <c r="K314" s="80"/>
      <c r="L314" s="80">
        <v>0</v>
      </c>
      <c r="M314" s="80"/>
      <c r="N314" s="80">
        <v>0</v>
      </c>
    </row>
    <row r="315" spans="2:14" ht="15.95" customHeight="1" x14ac:dyDescent="0.3">
      <c r="B315" s="54" t="s">
        <v>35</v>
      </c>
      <c r="C315" s="124"/>
      <c r="D315" s="79">
        <v>54284</v>
      </c>
      <c r="E315" s="80"/>
      <c r="F315" s="79">
        <v>52379</v>
      </c>
      <c r="G315" s="80"/>
      <c r="H315" s="79">
        <v>1905</v>
      </c>
      <c r="I315" s="80"/>
      <c r="J315" s="79">
        <v>59701</v>
      </c>
      <c r="K315" s="80"/>
      <c r="L315" s="79">
        <v>56393</v>
      </c>
      <c r="M315" s="80"/>
      <c r="N315" s="79">
        <v>3308</v>
      </c>
    </row>
    <row r="316" spans="2:14" s="18" customFormat="1" ht="15.95" customHeight="1" x14ac:dyDescent="0.3">
      <c r="B316" s="31" t="s">
        <v>116</v>
      </c>
      <c r="C316" s="131"/>
      <c r="D316" s="80">
        <v>0</v>
      </c>
      <c r="E316" s="80"/>
      <c r="F316" s="80">
        <v>0</v>
      </c>
      <c r="G316" s="80"/>
      <c r="H316" s="80">
        <v>0</v>
      </c>
      <c r="I316" s="80"/>
      <c r="J316" s="80">
        <v>0</v>
      </c>
      <c r="K316" s="80"/>
      <c r="L316" s="80">
        <v>0</v>
      </c>
      <c r="M316" s="80"/>
      <c r="N316" s="80">
        <v>0</v>
      </c>
    </row>
    <row r="317" spans="2:14" s="18" customFormat="1" ht="15.95" customHeight="1" x14ac:dyDescent="0.3">
      <c r="B317" s="31" t="s">
        <v>117</v>
      </c>
      <c r="C317" s="131"/>
      <c r="D317" s="80">
        <v>0</v>
      </c>
      <c r="E317" s="80"/>
      <c r="F317" s="80">
        <v>0</v>
      </c>
      <c r="G317" s="80"/>
      <c r="H317" s="80">
        <v>0</v>
      </c>
      <c r="I317" s="80"/>
      <c r="J317" s="80">
        <v>0</v>
      </c>
      <c r="K317" s="80"/>
      <c r="L317" s="80">
        <v>0</v>
      </c>
      <c r="M317" s="80"/>
      <c r="N317" s="80">
        <v>0</v>
      </c>
    </row>
    <row r="318" spans="2:14" s="18" customFormat="1" ht="15.95" customHeight="1" x14ac:dyDescent="0.3">
      <c r="B318" s="31" t="s">
        <v>118</v>
      </c>
      <c r="C318" s="131"/>
      <c r="D318" s="80">
        <v>0</v>
      </c>
      <c r="E318" s="80"/>
      <c r="F318" s="80">
        <v>0</v>
      </c>
      <c r="G318" s="80"/>
      <c r="H318" s="80">
        <v>0</v>
      </c>
      <c r="I318" s="80"/>
      <c r="J318" s="80">
        <v>0</v>
      </c>
      <c r="K318" s="80"/>
      <c r="L318" s="80">
        <v>0</v>
      </c>
      <c r="M318" s="80"/>
      <c r="N318" s="80">
        <v>0</v>
      </c>
    </row>
    <row r="319" spans="2:14" s="18" customFormat="1" ht="15.95" customHeight="1" x14ac:dyDescent="0.3">
      <c r="B319" s="31" t="s">
        <v>119</v>
      </c>
      <c r="C319" s="131"/>
      <c r="D319" s="80">
        <v>0</v>
      </c>
      <c r="E319" s="80"/>
      <c r="F319" s="80">
        <v>0</v>
      </c>
      <c r="G319" s="80"/>
      <c r="H319" s="80">
        <v>0</v>
      </c>
      <c r="I319" s="80"/>
      <c r="J319" s="80">
        <v>0</v>
      </c>
      <c r="K319" s="80"/>
      <c r="L319" s="80">
        <v>0</v>
      </c>
      <c r="M319" s="80"/>
      <c r="N319" s="80">
        <v>0</v>
      </c>
    </row>
    <row r="320" spans="2:14" s="18" customFormat="1" ht="15.95" customHeight="1" x14ac:dyDescent="0.3">
      <c r="B320" s="31" t="s">
        <v>120</v>
      </c>
      <c r="C320" s="131"/>
      <c r="D320" s="80">
        <v>0</v>
      </c>
      <c r="E320" s="80"/>
      <c r="F320" s="80">
        <v>0</v>
      </c>
      <c r="G320" s="80"/>
      <c r="H320" s="80">
        <v>0</v>
      </c>
      <c r="I320" s="80"/>
      <c r="J320" s="80">
        <v>0</v>
      </c>
      <c r="K320" s="80"/>
      <c r="L320" s="80">
        <v>0</v>
      </c>
      <c r="M320" s="80"/>
      <c r="N320" s="80">
        <v>0</v>
      </c>
    </row>
    <row r="321" spans="2:14" s="18" customFormat="1" ht="15.95" customHeight="1" x14ac:dyDescent="0.3">
      <c r="B321" s="31" t="s">
        <v>121</v>
      </c>
      <c r="C321" s="131"/>
      <c r="D321" s="80">
        <v>0</v>
      </c>
      <c r="E321" s="80"/>
      <c r="F321" s="80">
        <v>0</v>
      </c>
      <c r="G321" s="80"/>
      <c r="H321" s="80">
        <v>0</v>
      </c>
      <c r="I321" s="80"/>
      <c r="J321" s="80">
        <v>0</v>
      </c>
      <c r="K321" s="80"/>
      <c r="L321" s="80">
        <v>0</v>
      </c>
      <c r="M321" s="80"/>
      <c r="N321" s="80">
        <v>0</v>
      </c>
    </row>
    <row r="322" spans="2:14" s="18" customFormat="1" ht="15.95" customHeight="1" x14ac:dyDescent="0.3">
      <c r="B322" s="31" t="s">
        <v>122</v>
      </c>
      <c r="C322" s="131"/>
      <c r="D322" s="80">
        <v>0</v>
      </c>
      <c r="E322" s="80"/>
      <c r="F322" s="80">
        <v>0</v>
      </c>
      <c r="G322" s="80"/>
      <c r="H322" s="80">
        <v>0</v>
      </c>
      <c r="I322" s="80"/>
      <c r="J322" s="80">
        <v>0</v>
      </c>
      <c r="K322" s="80"/>
      <c r="L322" s="80">
        <v>0</v>
      </c>
      <c r="M322" s="80"/>
      <c r="N322" s="80">
        <v>0</v>
      </c>
    </row>
    <row r="323" spans="2:14" s="18" customFormat="1" ht="15.95" customHeight="1" x14ac:dyDescent="0.3">
      <c r="B323" s="31" t="s">
        <v>123</v>
      </c>
      <c r="C323" s="131"/>
      <c r="D323" s="80">
        <v>0</v>
      </c>
      <c r="E323" s="80"/>
      <c r="F323" s="80">
        <v>0</v>
      </c>
      <c r="G323" s="80"/>
      <c r="H323" s="80">
        <v>0</v>
      </c>
      <c r="I323" s="80"/>
      <c r="J323" s="80">
        <v>0</v>
      </c>
      <c r="K323" s="80"/>
      <c r="L323" s="80">
        <v>0</v>
      </c>
      <c r="M323" s="80"/>
      <c r="N323" s="80">
        <v>0</v>
      </c>
    </row>
    <row r="324" spans="2:14" s="18" customFormat="1" ht="15.95" customHeight="1" x14ac:dyDescent="0.3">
      <c r="B324" s="31" t="s">
        <v>124</v>
      </c>
      <c r="C324" s="131"/>
      <c r="D324" s="80">
        <v>0</v>
      </c>
      <c r="E324" s="80"/>
      <c r="F324" s="80">
        <v>0</v>
      </c>
      <c r="G324" s="80"/>
      <c r="H324" s="80">
        <v>0</v>
      </c>
      <c r="I324" s="80"/>
      <c r="J324" s="80">
        <v>0</v>
      </c>
      <c r="K324" s="80"/>
      <c r="L324" s="80">
        <v>0</v>
      </c>
      <c r="M324" s="80"/>
      <c r="N324" s="80">
        <v>0</v>
      </c>
    </row>
    <row r="325" spans="2:14" ht="15.95" customHeight="1" x14ac:dyDescent="0.3">
      <c r="B325" s="22" t="s">
        <v>125</v>
      </c>
      <c r="C325" s="124"/>
      <c r="D325" s="80">
        <v>54284</v>
      </c>
      <c r="E325" s="80"/>
      <c r="F325" s="80">
        <v>52379</v>
      </c>
      <c r="G325" s="80"/>
      <c r="H325" s="80">
        <v>1905</v>
      </c>
      <c r="I325" s="80"/>
      <c r="J325" s="80">
        <v>59701</v>
      </c>
      <c r="K325" s="80"/>
      <c r="L325" s="80">
        <v>56393</v>
      </c>
      <c r="M325" s="80"/>
      <c r="N325" s="80">
        <v>3308</v>
      </c>
    </row>
    <row r="326" spans="2:14" ht="15.95" customHeight="1" x14ac:dyDescent="0.3">
      <c r="B326" s="22" t="s">
        <v>126</v>
      </c>
      <c r="C326" s="124"/>
      <c r="D326" s="80">
        <v>0</v>
      </c>
      <c r="E326" s="80"/>
      <c r="F326" s="80">
        <v>0</v>
      </c>
      <c r="G326" s="80"/>
      <c r="H326" s="80">
        <v>0</v>
      </c>
      <c r="I326" s="80"/>
      <c r="J326" s="80">
        <v>0</v>
      </c>
      <c r="K326" s="80"/>
      <c r="L326" s="80">
        <v>0</v>
      </c>
      <c r="M326" s="80"/>
      <c r="N326" s="80">
        <v>0</v>
      </c>
    </row>
    <row r="327" spans="2:14" s="18" customFormat="1" ht="15.95" customHeight="1" x14ac:dyDescent="0.3">
      <c r="B327" s="22" t="s">
        <v>127</v>
      </c>
      <c r="C327" s="124"/>
      <c r="D327" s="80">
        <v>0</v>
      </c>
      <c r="E327" s="80"/>
      <c r="F327" s="80">
        <v>0</v>
      </c>
      <c r="G327" s="80"/>
      <c r="H327" s="80">
        <v>0</v>
      </c>
      <c r="I327" s="80"/>
      <c r="J327" s="80">
        <v>0</v>
      </c>
      <c r="K327" s="80"/>
      <c r="L327" s="80">
        <v>0</v>
      </c>
      <c r="M327" s="80"/>
      <c r="N327" s="80">
        <v>0</v>
      </c>
    </row>
    <row r="328" spans="2:14" ht="15.95" customHeight="1" x14ac:dyDescent="0.3">
      <c r="B328" s="54" t="s">
        <v>36</v>
      </c>
      <c r="C328" s="124"/>
      <c r="D328" s="79">
        <v>594953</v>
      </c>
      <c r="E328" s="80"/>
      <c r="F328" s="79">
        <v>540321</v>
      </c>
      <c r="G328" s="80"/>
      <c r="H328" s="79">
        <v>54632</v>
      </c>
      <c r="I328" s="80"/>
      <c r="J328" s="79">
        <v>600241</v>
      </c>
      <c r="K328" s="80"/>
      <c r="L328" s="79">
        <v>549523</v>
      </c>
      <c r="M328" s="80"/>
      <c r="N328" s="79">
        <v>50718</v>
      </c>
    </row>
    <row r="329" spans="2:14" ht="15.95" customHeight="1" x14ac:dyDescent="0.3">
      <c r="B329" s="22" t="s">
        <v>128</v>
      </c>
      <c r="C329" s="124"/>
      <c r="D329" s="80">
        <v>593342</v>
      </c>
      <c r="E329" s="80"/>
      <c r="F329" s="80">
        <v>540321</v>
      </c>
      <c r="G329" s="80"/>
      <c r="H329" s="80">
        <v>53021</v>
      </c>
      <c r="I329" s="80"/>
      <c r="J329" s="80">
        <v>598618</v>
      </c>
      <c r="K329" s="80"/>
      <c r="L329" s="80">
        <v>549523</v>
      </c>
      <c r="M329" s="80"/>
      <c r="N329" s="80">
        <v>49095</v>
      </c>
    </row>
    <row r="330" spans="2:14" ht="15.95" customHeight="1" x14ac:dyDescent="0.3">
      <c r="B330" s="22" t="s">
        <v>129</v>
      </c>
      <c r="C330" s="124"/>
      <c r="D330" s="80">
        <v>0</v>
      </c>
      <c r="E330" s="80"/>
      <c r="F330" s="80">
        <v>0</v>
      </c>
      <c r="G330" s="80"/>
      <c r="H330" s="80">
        <v>0</v>
      </c>
      <c r="I330" s="80"/>
      <c r="J330" s="80">
        <v>0</v>
      </c>
      <c r="K330" s="80"/>
      <c r="L330" s="80">
        <v>0</v>
      </c>
      <c r="M330" s="80"/>
      <c r="N330" s="80">
        <v>0</v>
      </c>
    </row>
    <row r="331" spans="2:14" ht="15.95" customHeight="1" x14ac:dyDescent="0.3">
      <c r="B331" s="22" t="s">
        <v>130</v>
      </c>
      <c r="C331" s="124"/>
      <c r="D331" s="80">
        <v>1611</v>
      </c>
      <c r="E331" s="80"/>
      <c r="F331" s="80">
        <v>0</v>
      </c>
      <c r="G331" s="80"/>
      <c r="H331" s="80">
        <v>1611</v>
      </c>
      <c r="I331" s="80"/>
      <c r="J331" s="80">
        <v>1623</v>
      </c>
      <c r="K331" s="80"/>
      <c r="L331" s="80">
        <v>0</v>
      </c>
      <c r="M331" s="80"/>
      <c r="N331" s="80">
        <v>1623</v>
      </c>
    </row>
    <row r="332" spans="2:14" ht="15.95" customHeight="1" x14ac:dyDescent="0.3">
      <c r="B332" s="22" t="s">
        <v>131</v>
      </c>
      <c r="C332" s="124"/>
      <c r="D332" s="80">
        <v>0</v>
      </c>
      <c r="E332" s="80"/>
      <c r="F332" s="80">
        <v>0</v>
      </c>
      <c r="G332" s="80"/>
      <c r="H332" s="80">
        <v>0</v>
      </c>
      <c r="I332" s="80"/>
      <c r="J332" s="80">
        <v>0</v>
      </c>
      <c r="K332" s="80"/>
      <c r="L332" s="80">
        <v>0</v>
      </c>
      <c r="M332" s="80"/>
      <c r="N332" s="80">
        <v>0</v>
      </c>
    </row>
    <row r="333" spans="2:14" s="33" customFormat="1" ht="15.95" customHeight="1" x14ac:dyDescent="0.3">
      <c r="B333" s="22" t="s">
        <v>132</v>
      </c>
      <c r="C333" s="124"/>
      <c r="D333" s="80">
        <v>0</v>
      </c>
      <c r="E333" s="80"/>
      <c r="F333" s="80">
        <v>0</v>
      </c>
      <c r="G333" s="80"/>
      <c r="H333" s="80">
        <v>0</v>
      </c>
      <c r="I333" s="80"/>
      <c r="J333" s="80">
        <v>0</v>
      </c>
      <c r="K333" s="80"/>
      <c r="L333" s="80">
        <v>0</v>
      </c>
      <c r="M333" s="80"/>
      <c r="N333" s="80">
        <v>0</v>
      </c>
    </row>
    <row r="334" spans="2:14" ht="15.95" customHeight="1" x14ac:dyDescent="0.3">
      <c r="B334" s="54" t="s">
        <v>37</v>
      </c>
      <c r="C334" s="124"/>
      <c r="D334" s="79">
        <v>2144963</v>
      </c>
      <c r="E334" s="80"/>
      <c r="F334" s="79">
        <v>2072477</v>
      </c>
      <c r="G334" s="80"/>
      <c r="H334" s="79">
        <v>72486</v>
      </c>
      <c r="I334" s="80"/>
      <c r="J334" s="79">
        <v>2349821</v>
      </c>
      <c r="K334" s="80"/>
      <c r="L334" s="79">
        <v>2282563</v>
      </c>
      <c r="M334" s="80"/>
      <c r="N334" s="79">
        <v>67258</v>
      </c>
    </row>
    <row r="335" spans="2:14" ht="15.95" customHeight="1" x14ac:dyDescent="0.3">
      <c r="B335" s="22" t="s">
        <v>133</v>
      </c>
      <c r="C335" s="124"/>
      <c r="D335" s="80">
        <v>0</v>
      </c>
      <c r="E335" s="80"/>
      <c r="F335" s="80">
        <v>0</v>
      </c>
      <c r="G335" s="80"/>
      <c r="H335" s="80">
        <v>0</v>
      </c>
      <c r="I335" s="80"/>
      <c r="J335" s="80">
        <v>0</v>
      </c>
      <c r="K335" s="80"/>
      <c r="L335" s="80">
        <v>0</v>
      </c>
      <c r="M335" s="80"/>
      <c r="N335" s="80">
        <v>0</v>
      </c>
    </row>
    <row r="336" spans="2:14" ht="15.95" customHeight="1" x14ac:dyDescent="0.3">
      <c r="B336" s="22" t="s">
        <v>134</v>
      </c>
      <c r="C336" s="124"/>
      <c r="D336" s="80">
        <v>0</v>
      </c>
      <c r="E336" s="80"/>
      <c r="F336" s="80">
        <v>0</v>
      </c>
      <c r="G336" s="80"/>
      <c r="H336" s="80">
        <v>0</v>
      </c>
      <c r="I336" s="80"/>
      <c r="J336" s="80">
        <v>0</v>
      </c>
      <c r="K336" s="80"/>
      <c r="L336" s="80">
        <v>0</v>
      </c>
      <c r="M336" s="80"/>
      <c r="N336" s="80">
        <v>0</v>
      </c>
    </row>
    <row r="337" spans="2:14" ht="15.95" customHeight="1" x14ac:dyDescent="0.3">
      <c r="B337" s="22" t="s">
        <v>135</v>
      </c>
      <c r="C337" s="124"/>
      <c r="D337" s="80">
        <v>0</v>
      </c>
      <c r="E337" s="80"/>
      <c r="F337" s="80">
        <v>0</v>
      </c>
      <c r="G337" s="80"/>
      <c r="H337" s="80">
        <v>0</v>
      </c>
      <c r="I337" s="80"/>
      <c r="J337" s="80">
        <v>0</v>
      </c>
      <c r="K337" s="80"/>
      <c r="L337" s="80">
        <v>0</v>
      </c>
      <c r="M337" s="80"/>
      <c r="N337" s="80">
        <v>0</v>
      </c>
    </row>
    <row r="338" spans="2:14" ht="15.95" customHeight="1" x14ac:dyDescent="0.3">
      <c r="B338" s="22" t="s">
        <v>136</v>
      </c>
      <c r="C338" s="124"/>
      <c r="D338" s="80">
        <v>0</v>
      </c>
      <c r="E338" s="80"/>
      <c r="F338" s="80">
        <v>0</v>
      </c>
      <c r="G338" s="80"/>
      <c r="H338" s="80">
        <v>0</v>
      </c>
      <c r="I338" s="80"/>
      <c r="J338" s="80">
        <v>0</v>
      </c>
      <c r="K338" s="80"/>
      <c r="L338" s="80">
        <v>0</v>
      </c>
      <c r="M338" s="80"/>
      <c r="N338" s="80">
        <v>0</v>
      </c>
    </row>
    <row r="339" spans="2:14" ht="15.95" customHeight="1" x14ac:dyDescent="0.3">
      <c r="B339" s="22" t="s">
        <v>137</v>
      </c>
      <c r="C339" s="124"/>
      <c r="D339" s="80">
        <v>1988333</v>
      </c>
      <c r="E339" s="80"/>
      <c r="F339" s="80">
        <v>1919929</v>
      </c>
      <c r="G339" s="80"/>
      <c r="H339" s="80">
        <v>68404</v>
      </c>
      <c r="I339" s="80"/>
      <c r="J339" s="80">
        <v>2171472</v>
      </c>
      <c r="K339" s="80"/>
      <c r="L339" s="80">
        <v>2111076</v>
      </c>
      <c r="M339" s="80"/>
      <c r="N339" s="80">
        <v>60396</v>
      </c>
    </row>
    <row r="340" spans="2:14" ht="15.95" customHeight="1" x14ac:dyDescent="0.3">
      <c r="B340" s="22" t="s">
        <v>138</v>
      </c>
      <c r="C340" s="124"/>
      <c r="D340" s="80">
        <v>0</v>
      </c>
      <c r="E340" s="80"/>
      <c r="F340" s="80">
        <v>0</v>
      </c>
      <c r="G340" s="80"/>
      <c r="H340" s="80">
        <v>0</v>
      </c>
      <c r="I340" s="80"/>
      <c r="J340" s="80">
        <v>0</v>
      </c>
      <c r="K340" s="80"/>
      <c r="L340" s="80">
        <v>0</v>
      </c>
      <c r="M340" s="80"/>
      <c r="N340" s="80">
        <v>0</v>
      </c>
    </row>
    <row r="341" spans="2:14" ht="15.95" customHeight="1" x14ac:dyDescent="0.3">
      <c r="B341" s="22" t="s">
        <v>139</v>
      </c>
      <c r="C341" s="124"/>
      <c r="D341" s="80">
        <v>0</v>
      </c>
      <c r="E341" s="80"/>
      <c r="F341" s="80">
        <v>0</v>
      </c>
      <c r="G341" s="80"/>
      <c r="H341" s="80">
        <v>0</v>
      </c>
      <c r="I341" s="80"/>
      <c r="J341" s="80">
        <v>0</v>
      </c>
      <c r="K341" s="80"/>
      <c r="L341" s="80">
        <v>0</v>
      </c>
      <c r="M341" s="80"/>
      <c r="N341" s="80">
        <v>0</v>
      </c>
    </row>
    <row r="342" spans="2:14" ht="15.95" customHeight="1" x14ac:dyDescent="0.3">
      <c r="B342" s="22" t="s">
        <v>140</v>
      </c>
      <c r="C342" s="124"/>
      <c r="D342" s="80">
        <v>0</v>
      </c>
      <c r="E342" s="80"/>
      <c r="F342" s="80">
        <v>0</v>
      </c>
      <c r="G342" s="80"/>
      <c r="H342" s="80">
        <v>0</v>
      </c>
      <c r="I342" s="80"/>
      <c r="J342" s="80">
        <v>0</v>
      </c>
      <c r="K342" s="80"/>
      <c r="L342" s="80">
        <v>0</v>
      </c>
      <c r="M342" s="80"/>
      <c r="N342" s="80">
        <v>0</v>
      </c>
    </row>
    <row r="343" spans="2:14" ht="15.95" customHeight="1" x14ac:dyDescent="0.3">
      <c r="B343" s="22" t="s">
        <v>141</v>
      </c>
      <c r="C343" s="124"/>
      <c r="D343" s="80">
        <v>0</v>
      </c>
      <c r="E343" s="80"/>
      <c r="F343" s="80">
        <v>0</v>
      </c>
      <c r="G343" s="80"/>
      <c r="H343" s="80">
        <v>0</v>
      </c>
      <c r="I343" s="80"/>
      <c r="J343" s="80">
        <v>0</v>
      </c>
      <c r="K343" s="80"/>
      <c r="L343" s="80">
        <v>0</v>
      </c>
      <c r="M343" s="80"/>
      <c r="N343" s="80">
        <v>0</v>
      </c>
    </row>
    <row r="344" spans="2:14" ht="15.95" customHeight="1" x14ac:dyDescent="0.3">
      <c r="B344" s="22" t="s">
        <v>142</v>
      </c>
      <c r="C344" s="124"/>
      <c r="D344" s="80">
        <v>156630</v>
      </c>
      <c r="E344" s="80"/>
      <c r="F344" s="80">
        <v>152548</v>
      </c>
      <c r="G344" s="80"/>
      <c r="H344" s="80">
        <v>4082</v>
      </c>
      <c r="I344" s="80"/>
      <c r="J344" s="80">
        <v>178349</v>
      </c>
      <c r="K344" s="80"/>
      <c r="L344" s="80">
        <v>171487</v>
      </c>
      <c r="M344" s="80"/>
      <c r="N344" s="80">
        <v>6862</v>
      </c>
    </row>
    <row r="345" spans="2:14" ht="15.95" customHeight="1" x14ac:dyDescent="0.3">
      <c r="B345" s="73" t="s">
        <v>143</v>
      </c>
      <c r="C345" s="124"/>
      <c r="D345" s="85">
        <v>152494</v>
      </c>
      <c r="E345" s="80"/>
      <c r="F345" s="85">
        <v>142992</v>
      </c>
      <c r="G345" s="80"/>
      <c r="H345" s="85">
        <v>9502</v>
      </c>
      <c r="I345" s="80"/>
      <c r="J345" s="85">
        <v>154179</v>
      </c>
      <c r="K345" s="80"/>
      <c r="L345" s="85">
        <v>145183</v>
      </c>
      <c r="M345" s="80"/>
      <c r="N345" s="85">
        <v>8996</v>
      </c>
    </row>
    <row r="346" spans="2:14" s="127" customFormat="1" ht="3" customHeight="1" x14ac:dyDescent="0.3">
      <c r="B346" s="124"/>
      <c r="C346" s="124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</row>
    <row r="347" spans="2:14" ht="15.95" customHeight="1" x14ac:dyDescent="0.3">
      <c r="B347" s="54" t="s">
        <v>39</v>
      </c>
      <c r="C347" s="124"/>
      <c r="D347" s="79">
        <v>20531</v>
      </c>
      <c r="E347" s="80"/>
      <c r="F347" s="79">
        <v>20109</v>
      </c>
      <c r="G347" s="80"/>
      <c r="H347" s="79">
        <v>422</v>
      </c>
      <c r="I347" s="80"/>
      <c r="J347" s="79">
        <v>20723</v>
      </c>
      <c r="K347" s="80"/>
      <c r="L347" s="79">
        <v>20156</v>
      </c>
      <c r="M347" s="80"/>
      <c r="N347" s="79">
        <v>567</v>
      </c>
    </row>
    <row r="348" spans="2:14" ht="15.95" customHeight="1" x14ac:dyDescent="0.3">
      <c r="B348" s="22" t="s">
        <v>144</v>
      </c>
      <c r="C348" s="124"/>
      <c r="D348" s="80">
        <v>7648</v>
      </c>
      <c r="E348" s="80"/>
      <c r="F348" s="80">
        <v>7299</v>
      </c>
      <c r="G348" s="80"/>
      <c r="H348" s="80">
        <v>349</v>
      </c>
      <c r="I348" s="80"/>
      <c r="J348" s="80">
        <v>8280</v>
      </c>
      <c r="K348" s="80"/>
      <c r="L348" s="80">
        <v>7775</v>
      </c>
      <c r="M348" s="80"/>
      <c r="N348" s="80">
        <v>505</v>
      </c>
    </row>
    <row r="349" spans="2:14" ht="15.95" customHeight="1" x14ac:dyDescent="0.3">
      <c r="B349" s="22" t="s">
        <v>145</v>
      </c>
      <c r="C349" s="124"/>
      <c r="D349" s="80">
        <v>12883</v>
      </c>
      <c r="E349" s="80"/>
      <c r="F349" s="80">
        <v>12810</v>
      </c>
      <c r="G349" s="80"/>
      <c r="H349" s="80">
        <v>73</v>
      </c>
      <c r="I349" s="80"/>
      <c r="J349" s="80">
        <v>12443</v>
      </c>
      <c r="K349" s="80"/>
      <c r="L349" s="80">
        <v>12381</v>
      </c>
      <c r="M349" s="80"/>
      <c r="N349" s="80">
        <v>62</v>
      </c>
    </row>
    <row r="350" spans="2:14" ht="15.95" customHeight="1" x14ac:dyDescent="0.3">
      <c r="B350" s="22" t="s">
        <v>146</v>
      </c>
      <c r="C350" s="124"/>
      <c r="D350" s="80">
        <v>0</v>
      </c>
      <c r="E350" s="80"/>
      <c r="F350" s="80">
        <v>0</v>
      </c>
      <c r="G350" s="80"/>
      <c r="H350" s="80">
        <v>0</v>
      </c>
      <c r="I350" s="80"/>
      <c r="J350" s="80">
        <v>0</v>
      </c>
      <c r="K350" s="80"/>
      <c r="L350" s="80">
        <v>0</v>
      </c>
      <c r="M350" s="80"/>
      <c r="N350" s="80">
        <v>0</v>
      </c>
    </row>
    <row r="351" spans="2:14" ht="15.95" customHeight="1" x14ac:dyDescent="0.3">
      <c r="B351" s="22" t="s">
        <v>147</v>
      </c>
      <c r="C351" s="124"/>
      <c r="D351" s="80">
        <v>0</v>
      </c>
      <c r="E351" s="80"/>
      <c r="F351" s="80">
        <v>0</v>
      </c>
      <c r="G351" s="80"/>
      <c r="H351" s="80">
        <v>0</v>
      </c>
      <c r="I351" s="80"/>
      <c r="J351" s="80">
        <v>0</v>
      </c>
      <c r="K351" s="80"/>
      <c r="L351" s="80">
        <v>0</v>
      </c>
      <c r="M351" s="80"/>
      <c r="N351" s="80">
        <v>0</v>
      </c>
    </row>
    <row r="352" spans="2:14" ht="15.95" customHeight="1" x14ac:dyDescent="0.3">
      <c r="B352" s="22" t="s">
        <v>148</v>
      </c>
      <c r="C352" s="124"/>
      <c r="D352" s="80">
        <v>0</v>
      </c>
      <c r="E352" s="80"/>
      <c r="F352" s="80">
        <v>0</v>
      </c>
      <c r="G352" s="80"/>
      <c r="H352" s="80">
        <v>0</v>
      </c>
      <c r="I352" s="80"/>
      <c r="J352" s="80">
        <v>0</v>
      </c>
      <c r="K352" s="80"/>
      <c r="L352" s="80">
        <v>0</v>
      </c>
      <c r="M352" s="80"/>
      <c r="N352" s="80">
        <v>0</v>
      </c>
    </row>
    <row r="353" spans="2:14" ht="15.95" customHeight="1" x14ac:dyDescent="0.3">
      <c r="B353" s="54" t="s">
        <v>40</v>
      </c>
      <c r="C353" s="124"/>
      <c r="D353" s="79">
        <v>55431</v>
      </c>
      <c r="E353" s="80"/>
      <c r="F353" s="79">
        <v>50389</v>
      </c>
      <c r="G353" s="80"/>
      <c r="H353" s="79">
        <v>5042</v>
      </c>
      <c r="I353" s="80"/>
      <c r="J353" s="79">
        <v>57557</v>
      </c>
      <c r="K353" s="80"/>
      <c r="L353" s="79">
        <v>52349</v>
      </c>
      <c r="M353" s="80"/>
      <c r="N353" s="79">
        <v>5208</v>
      </c>
    </row>
    <row r="354" spans="2:14" ht="15.95" customHeight="1" x14ac:dyDescent="0.3">
      <c r="B354" s="22" t="s">
        <v>149</v>
      </c>
      <c r="C354" s="124"/>
      <c r="D354" s="80">
        <v>0</v>
      </c>
      <c r="E354" s="80"/>
      <c r="F354" s="80">
        <v>0</v>
      </c>
      <c r="G354" s="80"/>
      <c r="H354" s="80">
        <v>0</v>
      </c>
      <c r="I354" s="80"/>
      <c r="J354" s="80">
        <v>0</v>
      </c>
      <c r="K354" s="80"/>
      <c r="L354" s="80">
        <v>0</v>
      </c>
      <c r="M354" s="80"/>
      <c r="N354" s="80">
        <v>0</v>
      </c>
    </row>
    <row r="355" spans="2:14" ht="15.95" customHeight="1" x14ac:dyDescent="0.3">
      <c r="B355" s="22" t="s">
        <v>150</v>
      </c>
      <c r="C355" s="124"/>
      <c r="D355" s="80">
        <v>0</v>
      </c>
      <c r="E355" s="80"/>
      <c r="F355" s="80">
        <v>0</v>
      </c>
      <c r="G355" s="80"/>
      <c r="H355" s="80">
        <v>0</v>
      </c>
      <c r="I355" s="80"/>
      <c r="J355" s="80">
        <v>0</v>
      </c>
      <c r="K355" s="80"/>
      <c r="L355" s="80">
        <v>0</v>
      </c>
      <c r="M355" s="80"/>
      <c r="N355" s="80">
        <v>0</v>
      </c>
    </row>
    <row r="356" spans="2:14" ht="15.95" customHeight="1" x14ac:dyDescent="0.3">
      <c r="B356" s="22" t="s">
        <v>151</v>
      </c>
      <c r="C356" s="124"/>
      <c r="D356" s="80">
        <v>0</v>
      </c>
      <c r="E356" s="80"/>
      <c r="F356" s="80">
        <v>0</v>
      </c>
      <c r="G356" s="80"/>
      <c r="H356" s="80">
        <v>0</v>
      </c>
      <c r="I356" s="80"/>
      <c r="J356" s="80">
        <v>0</v>
      </c>
      <c r="K356" s="80"/>
      <c r="L356" s="80">
        <v>0</v>
      </c>
      <c r="M356" s="80"/>
      <c r="N356" s="80">
        <v>0</v>
      </c>
    </row>
    <row r="357" spans="2:14" ht="15.95" customHeight="1" x14ac:dyDescent="0.3">
      <c r="B357" s="22" t="s">
        <v>152</v>
      </c>
      <c r="C357" s="124"/>
      <c r="D357" s="80">
        <v>0</v>
      </c>
      <c r="E357" s="80"/>
      <c r="F357" s="80">
        <v>0</v>
      </c>
      <c r="G357" s="80"/>
      <c r="H357" s="80">
        <v>0</v>
      </c>
      <c r="I357" s="80"/>
      <c r="J357" s="80">
        <v>0</v>
      </c>
      <c r="K357" s="80"/>
      <c r="L357" s="80">
        <v>0</v>
      </c>
      <c r="M357" s="80"/>
      <c r="N357" s="80">
        <v>0</v>
      </c>
    </row>
    <row r="358" spans="2:14" ht="15.95" customHeight="1" x14ac:dyDescent="0.3">
      <c r="B358" s="22" t="s">
        <v>153</v>
      </c>
      <c r="C358" s="124"/>
      <c r="D358" s="80">
        <v>55431</v>
      </c>
      <c r="E358" s="80"/>
      <c r="F358" s="80">
        <v>50389</v>
      </c>
      <c r="G358" s="80"/>
      <c r="H358" s="80">
        <v>5042</v>
      </c>
      <c r="I358" s="80"/>
      <c r="J358" s="80">
        <v>57557</v>
      </c>
      <c r="K358" s="80"/>
      <c r="L358" s="80">
        <v>52349</v>
      </c>
      <c r="M358" s="80"/>
      <c r="N358" s="80">
        <v>5208</v>
      </c>
    </row>
    <row r="359" spans="2:14" ht="15.95" customHeight="1" x14ac:dyDescent="0.3">
      <c r="B359" s="22" t="s">
        <v>154</v>
      </c>
      <c r="C359" s="124"/>
      <c r="D359" s="80">
        <v>0</v>
      </c>
      <c r="E359" s="80"/>
      <c r="F359" s="80">
        <v>0</v>
      </c>
      <c r="G359" s="80"/>
      <c r="H359" s="80">
        <v>0</v>
      </c>
      <c r="I359" s="80"/>
      <c r="J359" s="80">
        <v>0</v>
      </c>
      <c r="K359" s="80"/>
      <c r="L359" s="80">
        <v>0</v>
      </c>
      <c r="M359" s="80"/>
      <c r="N359" s="80">
        <v>0</v>
      </c>
    </row>
    <row r="360" spans="2:14" ht="15.95" customHeight="1" x14ac:dyDescent="0.3">
      <c r="B360" s="54" t="s">
        <v>41</v>
      </c>
      <c r="C360" s="124"/>
      <c r="D360" s="79">
        <v>76532</v>
      </c>
      <c r="E360" s="80"/>
      <c r="F360" s="79">
        <v>72494</v>
      </c>
      <c r="G360" s="80"/>
      <c r="H360" s="79">
        <v>4038</v>
      </c>
      <c r="I360" s="80"/>
      <c r="J360" s="79">
        <v>75899</v>
      </c>
      <c r="K360" s="80"/>
      <c r="L360" s="79">
        <v>72678</v>
      </c>
      <c r="M360" s="80"/>
      <c r="N360" s="79">
        <v>3221</v>
      </c>
    </row>
    <row r="361" spans="2:14" ht="15.95" customHeight="1" x14ac:dyDescent="0.3">
      <c r="B361" s="22" t="s">
        <v>155</v>
      </c>
      <c r="C361" s="124"/>
      <c r="D361" s="80">
        <v>0</v>
      </c>
      <c r="E361" s="80"/>
      <c r="F361" s="80">
        <v>0</v>
      </c>
      <c r="G361" s="80"/>
      <c r="H361" s="80">
        <v>0</v>
      </c>
      <c r="I361" s="80"/>
      <c r="J361" s="80">
        <v>0</v>
      </c>
      <c r="K361" s="80"/>
      <c r="L361" s="80">
        <v>0</v>
      </c>
      <c r="M361" s="80"/>
      <c r="N361" s="80">
        <v>0</v>
      </c>
    </row>
    <row r="362" spans="2:14" ht="15.95" customHeight="1" x14ac:dyDescent="0.3">
      <c r="B362" s="22" t="s">
        <v>156</v>
      </c>
      <c r="C362" s="124"/>
      <c r="D362" s="80">
        <v>76532</v>
      </c>
      <c r="E362" s="80"/>
      <c r="F362" s="80">
        <v>72494</v>
      </c>
      <c r="G362" s="80"/>
      <c r="H362" s="80">
        <v>4038</v>
      </c>
      <c r="I362" s="80"/>
      <c r="J362" s="80">
        <v>75899</v>
      </c>
      <c r="K362" s="80"/>
      <c r="L362" s="80">
        <v>72678</v>
      </c>
      <c r="M362" s="80"/>
      <c r="N362" s="80">
        <v>3221</v>
      </c>
    </row>
    <row r="363" spans="2:14" ht="15.95" customHeight="1" x14ac:dyDescent="0.3">
      <c r="B363" s="22" t="s">
        <v>157</v>
      </c>
      <c r="C363" s="124"/>
      <c r="D363" s="80">
        <v>0</v>
      </c>
      <c r="E363" s="80"/>
      <c r="F363" s="80">
        <v>0</v>
      </c>
      <c r="G363" s="80"/>
      <c r="H363" s="80">
        <v>0</v>
      </c>
      <c r="I363" s="80"/>
      <c r="J363" s="80">
        <v>0</v>
      </c>
      <c r="K363" s="80"/>
      <c r="L363" s="80">
        <v>0</v>
      </c>
      <c r="M363" s="80"/>
      <c r="N363" s="80">
        <v>0</v>
      </c>
    </row>
    <row r="364" spans="2:14" ht="15.95" customHeight="1" x14ac:dyDescent="0.3">
      <c r="B364" s="22" t="s">
        <v>158</v>
      </c>
      <c r="C364" s="124"/>
      <c r="D364" s="80">
        <v>0</v>
      </c>
      <c r="E364" s="80"/>
      <c r="F364" s="80">
        <v>0</v>
      </c>
      <c r="G364" s="80"/>
      <c r="H364" s="80">
        <v>0</v>
      </c>
      <c r="I364" s="80"/>
      <c r="J364" s="80">
        <v>0</v>
      </c>
      <c r="K364" s="80"/>
      <c r="L364" s="80">
        <v>0</v>
      </c>
      <c r="M364" s="80"/>
      <c r="N364" s="80">
        <v>0</v>
      </c>
    </row>
    <row r="365" spans="2:14" ht="15.95" customHeight="1" x14ac:dyDescent="0.3">
      <c r="B365" s="22" t="s">
        <v>159</v>
      </c>
      <c r="C365" s="124"/>
      <c r="D365" s="80">
        <v>0</v>
      </c>
      <c r="E365" s="80"/>
      <c r="F365" s="80">
        <v>0</v>
      </c>
      <c r="G365" s="80"/>
      <c r="H365" s="80">
        <v>0</v>
      </c>
      <c r="I365" s="80"/>
      <c r="J365" s="80">
        <v>0</v>
      </c>
      <c r="K365" s="80"/>
      <c r="L365" s="80">
        <v>0</v>
      </c>
      <c r="M365" s="80"/>
      <c r="N365" s="80">
        <v>0</v>
      </c>
    </row>
    <row r="366" spans="2:14" ht="15.95" customHeight="1" x14ac:dyDescent="0.3">
      <c r="B366" s="22" t="s">
        <v>160</v>
      </c>
      <c r="C366" s="124"/>
      <c r="D366" s="80">
        <v>0</v>
      </c>
      <c r="E366" s="80"/>
      <c r="F366" s="80">
        <v>0</v>
      </c>
      <c r="G366" s="80"/>
      <c r="H366" s="80">
        <v>0</v>
      </c>
      <c r="I366" s="80"/>
      <c r="J366" s="80">
        <v>0</v>
      </c>
      <c r="K366" s="80"/>
      <c r="L366" s="80">
        <v>0</v>
      </c>
      <c r="M366" s="80"/>
      <c r="N366" s="80">
        <v>0</v>
      </c>
    </row>
    <row r="367" spans="2:14" ht="15.95" customHeight="1" x14ac:dyDescent="0.3">
      <c r="B367" s="73" t="s">
        <v>161</v>
      </c>
      <c r="C367" s="124"/>
      <c r="D367" s="85">
        <v>80515</v>
      </c>
      <c r="E367" s="80"/>
      <c r="F367" s="85">
        <v>79401</v>
      </c>
      <c r="G367" s="80"/>
      <c r="H367" s="85">
        <v>1114</v>
      </c>
      <c r="I367" s="80"/>
      <c r="J367" s="85">
        <v>90163</v>
      </c>
      <c r="K367" s="80"/>
      <c r="L367" s="85">
        <v>89054</v>
      </c>
      <c r="M367" s="80"/>
      <c r="N367" s="85">
        <v>1109</v>
      </c>
    </row>
    <row r="368" spans="2:14" s="127" customFormat="1" ht="3" customHeight="1" x14ac:dyDescent="0.3">
      <c r="B368" s="124"/>
      <c r="C368" s="124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</row>
    <row r="369" spans="2:14" ht="15.95" customHeight="1" x14ac:dyDescent="0.3">
      <c r="B369" s="54" t="s">
        <v>43</v>
      </c>
      <c r="C369" s="124"/>
      <c r="D369" s="79">
        <v>80467</v>
      </c>
      <c r="E369" s="80"/>
      <c r="F369" s="79">
        <v>79401</v>
      </c>
      <c r="G369" s="80"/>
      <c r="H369" s="79">
        <v>1066</v>
      </c>
      <c r="I369" s="80"/>
      <c r="J369" s="79">
        <v>90117</v>
      </c>
      <c r="K369" s="80"/>
      <c r="L369" s="79">
        <v>89054</v>
      </c>
      <c r="M369" s="80"/>
      <c r="N369" s="79">
        <v>1063</v>
      </c>
    </row>
    <row r="370" spans="2:14" ht="15.95" customHeight="1" x14ac:dyDescent="0.3">
      <c r="B370" s="22" t="s">
        <v>162</v>
      </c>
      <c r="C370" s="124"/>
      <c r="D370" s="80">
        <v>80467</v>
      </c>
      <c r="E370" s="80"/>
      <c r="F370" s="80">
        <v>79401</v>
      </c>
      <c r="G370" s="80"/>
      <c r="H370" s="80">
        <v>1066</v>
      </c>
      <c r="I370" s="80"/>
      <c r="J370" s="80">
        <v>90117</v>
      </c>
      <c r="K370" s="80"/>
      <c r="L370" s="80">
        <v>89054</v>
      </c>
      <c r="M370" s="80"/>
      <c r="N370" s="80">
        <v>1063</v>
      </c>
    </row>
    <row r="371" spans="2:14" ht="15.95" customHeight="1" x14ac:dyDescent="0.3">
      <c r="B371" s="54" t="s">
        <v>44</v>
      </c>
      <c r="C371" s="124"/>
      <c r="D371" s="79">
        <v>48</v>
      </c>
      <c r="E371" s="80"/>
      <c r="F371" s="79">
        <v>0</v>
      </c>
      <c r="G371" s="80"/>
      <c r="H371" s="79">
        <v>48</v>
      </c>
      <c r="I371" s="80"/>
      <c r="J371" s="79">
        <v>46</v>
      </c>
      <c r="K371" s="80"/>
      <c r="L371" s="79">
        <v>0</v>
      </c>
      <c r="M371" s="80"/>
      <c r="N371" s="79">
        <v>46</v>
      </c>
    </row>
    <row r="372" spans="2:14" ht="15.95" customHeight="1" x14ac:dyDescent="0.3">
      <c r="B372" s="22" t="s">
        <v>163</v>
      </c>
      <c r="C372" s="124"/>
      <c r="D372" s="80">
        <v>0</v>
      </c>
      <c r="E372" s="80"/>
      <c r="F372" s="80">
        <v>0</v>
      </c>
      <c r="G372" s="80"/>
      <c r="H372" s="80">
        <v>0</v>
      </c>
      <c r="I372" s="80"/>
      <c r="J372" s="80">
        <v>0</v>
      </c>
      <c r="K372" s="80"/>
      <c r="L372" s="80">
        <v>0</v>
      </c>
      <c r="M372" s="80"/>
      <c r="N372" s="80">
        <v>0</v>
      </c>
    </row>
    <row r="373" spans="2:14" ht="15.95" customHeight="1" x14ac:dyDescent="0.3">
      <c r="B373" s="22" t="s">
        <v>164</v>
      </c>
      <c r="C373" s="124"/>
      <c r="D373" s="80">
        <v>0</v>
      </c>
      <c r="E373" s="80"/>
      <c r="F373" s="80">
        <v>0</v>
      </c>
      <c r="G373" s="80"/>
      <c r="H373" s="80">
        <v>0</v>
      </c>
      <c r="I373" s="80"/>
      <c r="J373" s="80">
        <v>0</v>
      </c>
      <c r="K373" s="80"/>
      <c r="L373" s="80">
        <v>0</v>
      </c>
      <c r="M373" s="80"/>
      <c r="N373" s="80">
        <v>0</v>
      </c>
    </row>
    <row r="374" spans="2:14" ht="15.95" customHeight="1" x14ac:dyDescent="0.3">
      <c r="B374" s="22" t="s">
        <v>165</v>
      </c>
      <c r="C374" s="124"/>
      <c r="D374" s="80">
        <v>48</v>
      </c>
      <c r="E374" s="80"/>
      <c r="F374" s="80">
        <v>0</v>
      </c>
      <c r="G374" s="80"/>
      <c r="H374" s="80">
        <v>48</v>
      </c>
      <c r="I374" s="80"/>
      <c r="J374" s="80">
        <v>46</v>
      </c>
      <c r="K374" s="80"/>
      <c r="L374" s="80">
        <v>0</v>
      </c>
      <c r="M374" s="80"/>
      <c r="N374" s="80">
        <v>46</v>
      </c>
    </row>
    <row r="375" spans="2:14" ht="15.95" customHeight="1" x14ac:dyDescent="0.3">
      <c r="B375" s="54" t="s">
        <v>45</v>
      </c>
      <c r="C375" s="124"/>
      <c r="D375" s="79">
        <v>0</v>
      </c>
      <c r="E375" s="80"/>
      <c r="F375" s="79">
        <v>0</v>
      </c>
      <c r="G375" s="80"/>
      <c r="H375" s="79">
        <v>0</v>
      </c>
      <c r="I375" s="80"/>
      <c r="J375" s="79">
        <v>0</v>
      </c>
      <c r="K375" s="80"/>
      <c r="L375" s="79">
        <v>0</v>
      </c>
      <c r="M375" s="80"/>
      <c r="N375" s="79">
        <v>0</v>
      </c>
    </row>
    <row r="376" spans="2:14" ht="15.95" customHeight="1" x14ac:dyDescent="0.3">
      <c r="B376" s="22" t="s">
        <v>166</v>
      </c>
      <c r="C376" s="124"/>
      <c r="D376" s="80">
        <v>0</v>
      </c>
      <c r="E376" s="80"/>
      <c r="F376" s="80">
        <v>0</v>
      </c>
      <c r="G376" s="80"/>
      <c r="H376" s="80">
        <v>0</v>
      </c>
      <c r="I376" s="80"/>
      <c r="J376" s="80">
        <v>0</v>
      </c>
      <c r="K376" s="80"/>
      <c r="L376" s="80">
        <v>0</v>
      </c>
      <c r="M376" s="80"/>
      <c r="N376" s="80">
        <v>0</v>
      </c>
    </row>
    <row r="377" spans="2:14" ht="15.95" customHeight="1" x14ac:dyDescent="0.3">
      <c r="B377" s="22" t="s">
        <v>167</v>
      </c>
      <c r="C377" s="124"/>
      <c r="D377" s="80">
        <v>0</v>
      </c>
      <c r="E377" s="80"/>
      <c r="F377" s="80">
        <v>0</v>
      </c>
      <c r="G377" s="80"/>
      <c r="H377" s="80">
        <v>0</v>
      </c>
      <c r="I377" s="80"/>
      <c r="J377" s="80">
        <v>0</v>
      </c>
      <c r="K377" s="80"/>
      <c r="L377" s="80">
        <v>0</v>
      </c>
      <c r="M377" s="80"/>
      <c r="N377" s="80">
        <v>0</v>
      </c>
    </row>
    <row r="378" spans="2:14" ht="15.95" customHeight="1" x14ac:dyDescent="0.3">
      <c r="B378" s="22" t="s">
        <v>168</v>
      </c>
      <c r="C378" s="124"/>
      <c r="D378" s="80">
        <v>0</v>
      </c>
      <c r="E378" s="80"/>
      <c r="F378" s="80">
        <v>0</v>
      </c>
      <c r="G378" s="80"/>
      <c r="H378" s="80">
        <v>0</v>
      </c>
      <c r="I378" s="80"/>
      <c r="J378" s="80">
        <v>0</v>
      </c>
      <c r="K378" s="80"/>
      <c r="L378" s="80">
        <v>0</v>
      </c>
      <c r="M378" s="80"/>
      <c r="N378" s="80">
        <v>0</v>
      </c>
    </row>
    <row r="379" spans="2:14" ht="15.95" customHeight="1" x14ac:dyDescent="0.3">
      <c r="B379" s="22" t="s">
        <v>169</v>
      </c>
      <c r="C379" s="124"/>
      <c r="D379" s="80">
        <v>0</v>
      </c>
      <c r="E379" s="80"/>
      <c r="F379" s="80">
        <v>0</v>
      </c>
      <c r="G379" s="80"/>
      <c r="H379" s="80">
        <v>0</v>
      </c>
      <c r="I379" s="80"/>
      <c r="J379" s="80">
        <v>0</v>
      </c>
      <c r="K379" s="80"/>
      <c r="L379" s="80">
        <v>0</v>
      </c>
      <c r="M379" s="80"/>
      <c r="N379" s="80">
        <v>0</v>
      </c>
    </row>
    <row r="380" spans="2:14" ht="15.95" customHeight="1" x14ac:dyDescent="0.3">
      <c r="B380" s="54" t="s">
        <v>46</v>
      </c>
      <c r="C380" s="124"/>
      <c r="D380" s="79">
        <v>0</v>
      </c>
      <c r="E380" s="80"/>
      <c r="F380" s="79">
        <v>0</v>
      </c>
      <c r="G380" s="80"/>
      <c r="H380" s="79">
        <v>0</v>
      </c>
      <c r="I380" s="80"/>
      <c r="J380" s="79">
        <v>0</v>
      </c>
      <c r="K380" s="80"/>
      <c r="L380" s="79">
        <v>0</v>
      </c>
      <c r="M380" s="80"/>
      <c r="N380" s="79">
        <v>0</v>
      </c>
    </row>
    <row r="381" spans="2:14" ht="15.95" customHeight="1" x14ac:dyDescent="0.3">
      <c r="B381" s="22" t="s">
        <v>170</v>
      </c>
      <c r="C381" s="124"/>
      <c r="D381" s="80">
        <v>0</v>
      </c>
      <c r="E381" s="80"/>
      <c r="F381" s="80">
        <v>0</v>
      </c>
      <c r="G381" s="80"/>
      <c r="H381" s="80">
        <v>0</v>
      </c>
      <c r="I381" s="80"/>
      <c r="J381" s="80">
        <v>0</v>
      </c>
      <c r="K381" s="80"/>
      <c r="L381" s="80">
        <v>0</v>
      </c>
      <c r="M381" s="80"/>
      <c r="N381" s="80">
        <v>0</v>
      </c>
    </row>
    <row r="382" spans="2:14" ht="15.95" customHeight="1" x14ac:dyDescent="0.3">
      <c r="B382" s="22" t="s">
        <v>171</v>
      </c>
      <c r="C382" s="124"/>
      <c r="D382" s="80">
        <v>0</v>
      </c>
      <c r="E382" s="80"/>
      <c r="F382" s="80">
        <v>0</v>
      </c>
      <c r="G382" s="80"/>
      <c r="H382" s="80">
        <v>0</v>
      </c>
      <c r="I382" s="80"/>
      <c r="J382" s="80">
        <v>0</v>
      </c>
      <c r="K382" s="80"/>
      <c r="L382" s="80">
        <v>0</v>
      </c>
      <c r="M382" s="80"/>
      <c r="N382" s="80">
        <v>0</v>
      </c>
    </row>
    <row r="383" spans="2:14" ht="15.95" customHeight="1" x14ac:dyDescent="0.3">
      <c r="B383" s="22" t="s">
        <v>172</v>
      </c>
      <c r="C383" s="124"/>
      <c r="D383" s="80">
        <v>0</v>
      </c>
      <c r="E383" s="80"/>
      <c r="F383" s="80">
        <v>0</v>
      </c>
      <c r="G383" s="80"/>
      <c r="H383" s="80">
        <v>0</v>
      </c>
      <c r="I383" s="80"/>
      <c r="J383" s="80">
        <v>0</v>
      </c>
      <c r="K383" s="80"/>
      <c r="L383" s="80">
        <v>0</v>
      </c>
      <c r="M383" s="80"/>
      <c r="N383" s="80">
        <v>0</v>
      </c>
    </row>
    <row r="384" spans="2:14" ht="15.95" customHeight="1" x14ac:dyDescent="0.3">
      <c r="B384" s="22" t="s">
        <v>173</v>
      </c>
      <c r="C384" s="124"/>
      <c r="D384" s="80">
        <v>0</v>
      </c>
      <c r="E384" s="80"/>
      <c r="F384" s="80">
        <v>0</v>
      </c>
      <c r="G384" s="80"/>
      <c r="H384" s="80">
        <v>0</v>
      </c>
      <c r="I384" s="80"/>
      <c r="J384" s="80">
        <v>0</v>
      </c>
      <c r="K384" s="80"/>
      <c r="L384" s="80">
        <v>0</v>
      </c>
      <c r="M384" s="80"/>
      <c r="N384" s="80">
        <v>0</v>
      </c>
    </row>
    <row r="385" spans="2:14" ht="15.95" customHeight="1" x14ac:dyDescent="0.3">
      <c r="B385" s="22" t="s">
        <v>174</v>
      </c>
      <c r="C385" s="124"/>
      <c r="D385" s="80">
        <v>0</v>
      </c>
      <c r="E385" s="80"/>
      <c r="F385" s="80">
        <v>0</v>
      </c>
      <c r="G385" s="80"/>
      <c r="H385" s="80">
        <v>0</v>
      </c>
      <c r="I385" s="80"/>
      <c r="J385" s="80">
        <v>0</v>
      </c>
      <c r="K385" s="80"/>
      <c r="L385" s="80">
        <v>0</v>
      </c>
      <c r="M385" s="80"/>
      <c r="N385" s="80">
        <v>0</v>
      </c>
    </row>
    <row r="386" spans="2:14" ht="3.95" customHeight="1" x14ac:dyDescent="0.3">
      <c r="B386" s="172"/>
      <c r="C386" s="172"/>
      <c r="D386" s="172"/>
      <c r="E386" s="172"/>
      <c r="F386" s="172"/>
      <c r="G386" s="172"/>
      <c r="H386" s="172"/>
      <c r="I386" s="172"/>
      <c r="J386" s="172"/>
      <c r="K386" s="172"/>
      <c r="L386" s="172"/>
      <c r="M386" s="172"/>
      <c r="N386" s="172"/>
    </row>
    <row r="387" spans="2:14" ht="3.95" customHeight="1" x14ac:dyDescent="0.3">
      <c r="B387" s="22"/>
      <c r="C387" s="124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</row>
    <row r="388" spans="2:14" s="23" customFormat="1" ht="15.95" customHeight="1" x14ac:dyDescent="0.25">
      <c r="B388" s="17" t="s">
        <v>10</v>
      </c>
      <c r="C388" s="117"/>
      <c r="D388" s="19"/>
      <c r="E388" s="119"/>
      <c r="F388" s="19"/>
      <c r="G388" s="119"/>
      <c r="H388" s="19"/>
      <c r="I388" s="119"/>
      <c r="J388" s="19"/>
      <c r="K388" s="119"/>
      <c r="L388" s="19">
        <v>0</v>
      </c>
      <c r="M388" s="119"/>
    </row>
    <row r="389" spans="2:14" s="23" customFormat="1" ht="15.95" customHeight="1" x14ac:dyDescent="0.25">
      <c r="B389" s="17" t="s">
        <v>11</v>
      </c>
      <c r="C389" s="117"/>
      <c r="D389" s="19"/>
      <c r="E389" s="119"/>
      <c r="F389" s="19"/>
      <c r="G389" s="119"/>
      <c r="H389" s="19"/>
      <c r="I389" s="119"/>
      <c r="J389" s="19"/>
      <c r="K389" s="119"/>
      <c r="L389" s="19"/>
      <c r="M389" s="119"/>
      <c r="N389" s="19"/>
    </row>
    <row r="390" spans="2:14" s="23" customFormat="1" ht="15.95" customHeight="1" x14ac:dyDescent="0.25">
      <c r="B390" s="20"/>
      <c r="C390" s="118"/>
      <c r="D390" s="20"/>
      <c r="E390" s="118"/>
      <c r="F390" s="20"/>
      <c r="G390" s="118"/>
      <c r="H390" s="20"/>
      <c r="I390" s="118"/>
      <c r="J390" s="20"/>
      <c r="K390" s="118"/>
      <c r="L390" s="20"/>
      <c r="M390" s="118"/>
      <c r="N390" s="20"/>
    </row>
    <row r="391" spans="2:14" s="23" customFormat="1" ht="15.95" customHeight="1" x14ac:dyDescent="0.25">
      <c r="B391" s="29"/>
      <c r="C391" s="132"/>
      <c r="D391" s="29"/>
      <c r="E391" s="132"/>
      <c r="F391" s="29"/>
      <c r="G391" s="132"/>
      <c r="H391" s="29"/>
      <c r="I391" s="132"/>
      <c r="J391" s="29"/>
      <c r="K391" s="132"/>
      <c r="L391" s="29"/>
      <c r="M391" s="132"/>
      <c r="N391" s="29"/>
    </row>
    <row r="392" spans="2:14" s="23" customFormat="1" ht="15.95" customHeight="1" x14ac:dyDescent="0.25">
      <c r="B392" s="29"/>
      <c r="C392" s="132"/>
      <c r="D392" s="29"/>
      <c r="E392" s="132"/>
      <c r="F392" s="29"/>
      <c r="G392" s="132"/>
      <c r="H392" s="29"/>
      <c r="I392" s="132"/>
      <c r="J392" s="29"/>
      <c r="K392" s="132"/>
      <c r="L392" s="29"/>
      <c r="M392" s="132"/>
      <c r="N392" s="29"/>
    </row>
    <row r="393" spans="2:14" ht="21.95" customHeight="1" x14ac:dyDescent="0.3">
      <c r="J393" s="24"/>
      <c r="K393" s="134"/>
      <c r="L393" s="24"/>
      <c r="M393" s="134"/>
      <c r="N393" s="24"/>
    </row>
    <row r="394" spans="2:14" ht="21.95" customHeight="1" x14ac:dyDescent="0.3">
      <c r="J394" s="24"/>
      <c r="K394" s="134"/>
      <c r="L394" s="24"/>
      <c r="M394" s="134"/>
      <c r="N394" s="24"/>
    </row>
    <row r="395" spans="2:14" ht="21.95" customHeight="1" x14ac:dyDescent="0.3">
      <c r="J395" s="24"/>
      <c r="K395" s="134"/>
      <c r="L395" s="24"/>
      <c r="M395" s="134"/>
      <c r="N395" s="24"/>
    </row>
    <row r="396" spans="2:14" ht="21.95" customHeight="1" x14ac:dyDescent="0.3">
      <c r="J396" s="24"/>
      <c r="K396" s="134"/>
      <c r="L396" s="24"/>
      <c r="M396" s="134"/>
      <c r="N396" s="24"/>
    </row>
    <row r="397" spans="2:14" ht="21.95" customHeight="1" x14ac:dyDescent="0.3">
      <c r="J397" s="24"/>
      <c r="K397" s="134"/>
      <c r="L397" s="24"/>
      <c r="M397" s="134"/>
      <c r="N397" s="24"/>
    </row>
    <row r="398" spans="2:14" ht="21.95" customHeight="1" x14ac:dyDescent="0.3">
      <c r="J398" s="24"/>
      <c r="K398" s="134"/>
      <c r="L398" s="24"/>
      <c r="M398" s="134"/>
      <c r="N398" s="24"/>
    </row>
    <row r="399" spans="2:14" ht="21.95" customHeight="1" x14ac:dyDescent="0.3">
      <c r="J399" s="24"/>
      <c r="K399" s="134"/>
      <c r="L399" s="24"/>
      <c r="M399" s="134"/>
      <c r="N399" s="24"/>
    </row>
    <row r="400" spans="2:14" ht="21.95" customHeight="1" x14ac:dyDescent="0.3">
      <c r="J400" s="24"/>
      <c r="K400" s="134"/>
      <c r="L400" s="24"/>
      <c r="M400" s="134"/>
      <c r="N400" s="24"/>
    </row>
    <row r="401" spans="10:14" ht="21.95" customHeight="1" x14ac:dyDescent="0.3">
      <c r="J401" s="24"/>
      <c r="K401" s="134"/>
      <c r="L401" s="24"/>
      <c r="M401" s="134"/>
      <c r="N401" s="24"/>
    </row>
    <row r="402" spans="10:14" ht="21.95" customHeight="1" x14ac:dyDescent="0.3">
      <c r="J402" s="24"/>
      <c r="K402" s="134"/>
      <c r="L402" s="24"/>
      <c r="M402" s="134"/>
      <c r="N402" s="24"/>
    </row>
    <row r="403" spans="10:14" ht="21.95" customHeight="1" x14ac:dyDescent="0.3">
      <c r="J403" s="24"/>
      <c r="K403" s="134"/>
      <c r="L403" s="24"/>
      <c r="M403" s="134"/>
      <c r="N403" s="24"/>
    </row>
    <row r="404" spans="10:14" ht="21.95" customHeight="1" x14ac:dyDescent="0.3">
      <c r="J404" s="24"/>
      <c r="K404" s="134"/>
      <c r="L404" s="24"/>
      <c r="M404" s="134"/>
      <c r="N404" s="24"/>
    </row>
    <row r="405" spans="10:14" ht="21.95" customHeight="1" x14ac:dyDescent="0.3">
      <c r="J405" s="24"/>
      <c r="K405" s="134"/>
      <c r="L405" s="24"/>
      <c r="M405" s="134"/>
      <c r="N405" s="24"/>
    </row>
    <row r="406" spans="10:14" ht="21.95" customHeight="1" x14ac:dyDescent="0.3">
      <c r="J406" s="24"/>
      <c r="K406" s="134"/>
      <c r="L406" s="24"/>
      <c r="M406" s="134"/>
      <c r="N406" s="24"/>
    </row>
    <row r="407" spans="10:14" ht="21.95" customHeight="1" x14ac:dyDescent="0.3">
      <c r="J407" s="24"/>
      <c r="K407" s="134"/>
      <c r="L407" s="24"/>
      <c r="M407" s="134"/>
      <c r="N407" s="24"/>
    </row>
    <row r="408" spans="10:14" ht="21.95" customHeight="1" x14ac:dyDescent="0.3">
      <c r="J408" s="24"/>
      <c r="K408" s="134"/>
      <c r="L408" s="24"/>
      <c r="M408" s="134"/>
      <c r="N408" s="24"/>
    </row>
    <row r="409" spans="10:14" ht="21.95" customHeight="1" x14ac:dyDescent="0.3">
      <c r="J409" s="24"/>
      <c r="K409" s="134"/>
      <c r="L409" s="24"/>
      <c r="M409" s="134"/>
      <c r="N409" s="24"/>
    </row>
    <row r="410" spans="10:14" ht="21.95" customHeight="1" x14ac:dyDescent="0.3">
      <c r="J410" s="24"/>
      <c r="K410" s="134"/>
      <c r="L410" s="24"/>
      <c r="M410" s="134"/>
      <c r="N410" s="24"/>
    </row>
    <row r="411" spans="10:14" ht="21.95" customHeight="1" x14ac:dyDescent="0.3">
      <c r="J411" s="24"/>
      <c r="K411" s="134"/>
      <c r="L411" s="24"/>
      <c r="M411" s="134"/>
      <c r="N411" s="24"/>
    </row>
    <row r="412" spans="10:14" ht="21.95" customHeight="1" x14ac:dyDescent="0.3">
      <c r="J412" s="24"/>
      <c r="K412" s="134"/>
      <c r="L412" s="24"/>
      <c r="M412" s="134"/>
      <c r="N412" s="24"/>
    </row>
    <row r="413" spans="10:14" ht="21.95" customHeight="1" x14ac:dyDescent="0.3">
      <c r="J413" s="24"/>
      <c r="K413" s="134"/>
      <c r="L413" s="24"/>
      <c r="M413" s="134"/>
      <c r="N413" s="24"/>
    </row>
    <row r="414" spans="10:14" ht="21.95" customHeight="1" x14ac:dyDescent="0.3">
      <c r="J414" s="24"/>
      <c r="K414" s="134"/>
      <c r="L414" s="24"/>
      <c r="M414" s="134"/>
      <c r="N414" s="24"/>
    </row>
    <row r="415" spans="10:14" ht="21.95" customHeight="1" x14ac:dyDescent="0.3">
      <c r="J415" s="24"/>
      <c r="K415" s="134"/>
      <c r="L415" s="24"/>
      <c r="M415" s="134"/>
      <c r="N415" s="24"/>
    </row>
    <row r="416" spans="10:14" ht="21.95" customHeight="1" x14ac:dyDescent="0.3">
      <c r="J416" s="24"/>
      <c r="K416" s="134"/>
      <c r="L416" s="24"/>
      <c r="M416" s="134"/>
      <c r="N416" s="24"/>
    </row>
    <row r="417" spans="10:14" ht="21.95" customHeight="1" x14ac:dyDescent="0.3">
      <c r="J417" s="24"/>
      <c r="K417" s="134"/>
      <c r="L417" s="24"/>
      <c r="M417" s="134"/>
      <c r="N417" s="24"/>
    </row>
    <row r="418" spans="10:14" ht="21.95" customHeight="1" x14ac:dyDescent="0.3">
      <c r="J418" s="24"/>
      <c r="K418" s="134"/>
      <c r="L418" s="24"/>
      <c r="M418" s="134"/>
      <c r="N418" s="24"/>
    </row>
    <row r="419" spans="10:14" ht="21.95" customHeight="1" x14ac:dyDescent="0.3">
      <c r="J419" s="24"/>
      <c r="K419" s="134"/>
      <c r="L419" s="24"/>
      <c r="M419" s="134"/>
      <c r="N419" s="24"/>
    </row>
    <row r="420" spans="10:14" ht="21.95" customHeight="1" x14ac:dyDescent="0.3">
      <c r="J420" s="24"/>
      <c r="K420" s="134"/>
      <c r="L420" s="24"/>
      <c r="M420" s="134"/>
      <c r="N420" s="24"/>
    </row>
    <row r="421" spans="10:14" ht="21.95" customHeight="1" x14ac:dyDescent="0.3">
      <c r="J421" s="24"/>
      <c r="K421" s="134"/>
      <c r="L421" s="24"/>
      <c r="M421" s="134"/>
      <c r="N421" s="24"/>
    </row>
    <row r="422" spans="10:14" ht="21.95" customHeight="1" x14ac:dyDescent="0.3">
      <c r="J422" s="24"/>
      <c r="K422" s="134"/>
      <c r="L422" s="24"/>
      <c r="M422" s="134"/>
      <c r="N422" s="24"/>
    </row>
    <row r="423" spans="10:14" ht="21.95" customHeight="1" x14ac:dyDescent="0.3">
      <c r="J423" s="24"/>
      <c r="K423" s="134"/>
      <c r="L423" s="24"/>
      <c r="M423" s="134"/>
      <c r="N423" s="24"/>
    </row>
    <row r="424" spans="10:14" ht="21.95" customHeight="1" x14ac:dyDescent="0.3">
      <c r="J424" s="24"/>
      <c r="K424" s="134"/>
      <c r="L424" s="24"/>
      <c r="M424" s="134"/>
      <c r="N424" s="24"/>
    </row>
    <row r="425" spans="10:14" ht="21.95" customHeight="1" x14ac:dyDescent="0.3">
      <c r="J425" s="24"/>
      <c r="K425" s="134"/>
      <c r="L425" s="24"/>
      <c r="M425" s="134"/>
      <c r="N425" s="24"/>
    </row>
    <row r="426" spans="10:14" ht="21.95" customHeight="1" x14ac:dyDescent="0.3">
      <c r="J426" s="24"/>
      <c r="K426" s="134"/>
      <c r="L426" s="24"/>
      <c r="M426" s="134"/>
      <c r="N426" s="24"/>
    </row>
    <row r="427" spans="10:14" ht="21.95" customHeight="1" x14ac:dyDescent="0.3">
      <c r="J427" s="24"/>
      <c r="K427" s="134"/>
      <c r="L427" s="24"/>
      <c r="M427" s="134"/>
      <c r="N427" s="24"/>
    </row>
    <row r="428" spans="10:14" ht="21.95" customHeight="1" x14ac:dyDescent="0.3">
      <c r="J428" s="24"/>
      <c r="K428" s="134"/>
      <c r="L428" s="24"/>
      <c r="M428" s="134"/>
      <c r="N428" s="24"/>
    </row>
    <row r="429" spans="10:14" ht="21.95" customHeight="1" x14ac:dyDescent="0.3">
      <c r="J429" s="24"/>
      <c r="K429" s="134"/>
      <c r="L429" s="24"/>
      <c r="M429" s="134"/>
      <c r="N429" s="24"/>
    </row>
    <row r="430" spans="10:14" ht="21.95" customHeight="1" x14ac:dyDescent="0.3">
      <c r="J430" s="24"/>
      <c r="K430" s="134"/>
      <c r="L430" s="24"/>
      <c r="M430" s="134"/>
      <c r="N430" s="24"/>
    </row>
    <row r="431" spans="10:14" ht="21.95" customHeight="1" x14ac:dyDescent="0.3">
      <c r="J431" s="24"/>
      <c r="K431" s="134"/>
      <c r="L431" s="24"/>
      <c r="M431" s="134"/>
      <c r="N431" s="24"/>
    </row>
    <row r="432" spans="10:14" ht="21.95" customHeight="1" x14ac:dyDescent="0.3">
      <c r="J432" s="24"/>
      <c r="K432" s="134"/>
      <c r="L432" s="24"/>
      <c r="M432" s="134"/>
      <c r="N432" s="24"/>
    </row>
    <row r="433" spans="10:14" ht="21.95" customHeight="1" x14ac:dyDescent="0.3">
      <c r="J433" s="24"/>
      <c r="K433" s="134"/>
      <c r="L433" s="24"/>
      <c r="M433" s="134"/>
      <c r="N433" s="24"/>
    </row>
    <row r="434" spans="10:14" ht="21.95" customHeight="1" x14ac:dyDescent="0.3">
      <c r="J434" s="24"/>
      <c r="K434" s="134"/>
      <c r="L434" s="24"/>
      <c r="M434" s="134"/>
      <c r="N434" s="24"/>
    </row>
    <row r="435" spans="10:14" ht="21.95" customHeight="1" x14ac:dyDescent="0.3">
      <c r="J435" s="24"/>
      <c r="K435" s="134"/>
      <c r="L435" s="24"/>
      <c r="M435" s="134"/>
      <c r="N435" s="24"/>
    </row>
    <row r="436" spans="10:14" ht="21.95" customHeight="1" x14ac:dyDescent="0.3">
      <c r="J436" s="24"/>
      <c r="K436" s="134"/>
      <c r="L436" s="24"/>
      <c r="M436" s="134"/>
      <c r="N436" s="24"/>
    </row>
    <row r="437" spans="10:14" ht="21.95" customHeight="1" x14ac:dyDescent="0.3">
      <c r="J437" s="24"/>
      <c r="K437" s="134"/>
      <c r="L437" s="24"/>
      <c r="M437" s="134"/>
      <c r="N437" s="24"/>
    </row>
    <row r="438" spans="10:14" ht="21.95" customHeight="1" x14ac:dyDescent="0.3">
      <c r="J438" s="24"/>
      <c r="K438" s="134"/>
      <c r="L438" s="24"/>
      <c r="M438" s="134"/>
      <c r="N438" s="24"/>
    </row>
    <row r="439" spans="10:14" ht="21.95" customHeight="1" x14ac:dyDescent="0.3">
      <c r="J439" s="24"/>
      <c r="K439" s="134"/>
      <c r="L439" s="24"/>
      <c r="M439" s="134"/>
      <c r="N439" s="24"/>
    </row>
    <row r="440" spans="10:14" ht="21.95" customHeight="1" x14ac:dyDescent="0.3">
      <c r="J440" s="24"/>
      <c r="K440" s="134"/>
      <c r="L440" s="24"/>
      <c r="M440" s="134"/>
      <c r="N440" s="24"/>
    </row>
    <row r="441" spans="10:14" ht="21.95" customHeight="1" x14ac:dyDescent="0.3">
      <c r="J441" s="24"/>
      <c r="K441" s="134"/>
      <c r="L441" s="24"/>
      <c r="M441" s="134"/>
      <c r="N441" s="24"/>
    </row>
    <row r="442" spans="10:14" ht="21.95" customHeight="1" x14ac:dyDescent="0.3">
      <c r="J442" s="24"/>
      <c r="K442" s="134"/>
      <c r="L442" s="24"/>
      <c r="M442" s="134"/>
      <c r="N442" s="24"/>
    </row>
    <row r="443" spans="10:14" ht="21.95" customHeight="1" x14ac:dyDescent="0.3">
      <c r="J443" s="24"/>
      <c r="K443" s="134"/>
      <c r="L443" s="24"/>
      <c r="M443" s="134"/>
      <c r="N443" s="24"/>
    </row>
    <row r="444" spans="10:14" ht="21.95" customHeight="1" x14ac:dyDescent="0.3">
      <c r="J444" s="24"/>
      <c r="K444" s="134"/>
      <c r="L444" s="24"/>
      <c r="M444" s="134"/>
      <c r="N444" s="24"/>
    </row>
    <row r="445" spans="10:14" ht="21.95" customHeight="1" x14ac:dyDescent="0.3">
      <c r="J445" s="24"/>
      <c r="K445" s="134"/>
      <c r="L445" s="24"/>
      <c r="M445" s="134"/>
      <c r="N445" s="24"/>
    </row>
    <row r="446" spans="10:14" ht="21.95" customHeight="1" x14ac:dyDescent="0.3">
      <c r="J446" s="24"/>
      <c r="K446" s="134"/>
      <c r="L446" s="24"/>
      <c r="M446" s="134"/>
      <c r="N446" s="24"/>
    </row>
    <row r="447" spans="10:14" ht="21.95" customHeight="1" x14ac:dyDescent="0.3">
      <c r="J447" s="24"/>
      <c r="K447" s="134"/>
      <c r="L447" s="24"/>
      <c r="M447" s="134"/>
      <c r="N447" s="24"/>
    </row>
    <row r="448" spans="10:14" ht="21.95" customHeight="1" x14ac:dyDescent="0.3">
      <c r="J448" s="24"/>
      <c r="K448" s="134"/>
      <c r="L448" s="24"/>
      <c r="M448" s="134"/>
      <c r="N448" s="24"/>
    </row>
    <row r="449" spans="10:14" ht="21.95" customHeight="1" x14ac:dyDescent="0.3">
      <c r="J449" s="24"/>
      <c r="K449" s="134"/>
      <c r="L449" s="24"/>
      <c r="M449" s="134"/>
      <c r="N449" s="24"/>
    </row>
    <row r="450" spans="10:14" ht="21.95" customHeight="1" x14ac:dyDescent="0.3">
      <c r="J450" s="24"/>
      <c r="K450" s="134"/>
      <c r="L450" s="24"/>
      <c r="M450" s="134"/>
      <c r="N450" s="24"/>
    </row>
    <row r="451" spans="10:14" ht="21.95" customHeight="1" x14ac:dyDescent="0.3">
      <c r="J451" s="24"/>
      <c r="K451" s="134"/>
      <c r="L451" s="24"/>
      <c r="M451" s="134"/>
      <c r="N451" s="24"/>
    </row>
    <row r="452" spans="10:14" ht="21.95" customHeight="1" x14ac:dyDescent="0.3">
      <c r="J452" s="24"/>
      <c r="K452" s="134"/>
      <c r="L452" s="24"/>
      <c r="M452" s="134"/>
      <c r="N452" s="24"/>
    </row>
    <row r="453" spans="10:14" ht="21.95" customHeight="1" x14ac:dyDescent="0.3">
      <c r="J453" s="24"/>
      <c r="K453" s="134"/>
      <c r="L453" s="24"/>
      <c r="M453" s="134"/>
      <c r="N453" s="24"/>
    </row>
    <row r="454" spans="10:14" ht="21.95" customHeight="1" x14ac:dyDescent="0.3">
      <c r="J454" s="24"/>
      <c r="K454" s="134"/>
      <c r="L454" s="24"/>
      <c r="M454" s="134"/>
      <c r="N454" s="24"/>
    </row>
    <row r="455" spans="10:14" ht="21.95" customHeight="1" x14ac:dyDescent="0.3">
      <c r="J455" s="24"/>
      <c r="K455" s="134"/>
      <c r="L455" s="24"/>
      <c r="M455" s="134"/>
      <c r="N455" s="24"/>
    </row>
    <row r="456" spans="10:14" ht="21.95" customHeight="1" x14ac:dyDescent="0.3">
      <c r="J456" s="24"/>
      <c r="K456" s="134"/>
      <c r="L456" s="24"/>
      <c r="M456" s="134"/>
      <c r="N456" s="24"/>
    </row>
    <row r="457" spans="10:14" ht="21.95" customHeight="1" x14ac:dyDescent="0.3">
      <c r="J457" s="24"/>
      <c r="K457" s="134"/>
      <c r="L457" s="24"/>
      <c r="M457" s="134"/>
      <c r="N457" s="24"/>
    </row>
    <row r="458" spans="10:14" ht="21.95" customHeight="1" x14ac:dyDescent="0.3">
      <c r="J458" s="24"/>
      <c r="K458" s="134"/>
      <c r="L458" s="24"/>
      <c r="M458" s="134"/>
      <c r="N458" s="24"/>
    </row>
    <row r="459" spans="10:14" ht="21.95" customHeight="1" x14ac:dyDescent="0.3">
      <c r="J459" s="24"/>
      <c r="K459" s="134"/>
      <c r="L459" s="24"/>
      <c r="M459" s="134"/>
      <c r="N459" s="24"/>
    </row>
    <row r="460" spans="10:14" ht="21.95" customHeight="1" x14ac:dyDescent="0.3">
      <c r="J460" s="24"/>
      <c r="K460" s="134"/>
      <c r="L460" s="24"/>
      <c r="M460" s="134"/>
      <c r="N460" s="24"/>
    </row>
    <row r="461" spans="10:14" ht="21.95" customHeight="1" x14ac:dyDescent="0.3">
      <c r="J461" s="24"/>
      <c r="K461" s="134"/>
      <c r="L461" s="24"/>
      <c r="M461" s="134"/>
      <c r="N461" s="24"/>
    </row>
    <row r="462" spans="10:14" ht="21.95" customHeight="1" x14ac:dyDescent="0.3">
      <c r="J462" s="24"/>
      <c r="K462" s="134"/>
      <c r="L462" s="24"/>
      <c r="M462" s="134"/>
      <c r="N462" s="24"/>
    </row>
    <row r="463" spans="10:14" ht="21.95" customHeight="1" x14ac:dyDescent="0.3">
      <c r="J463" s="24"/>
      <c r="K463" s="134"/>
      <c r="L463" s="24"/>
      <c r="M463" s="134"/>
      <c r="N463" s="24"/>
    </row>
    <row r="464" spans="10:14" ht="21.95" customHeight="1" x14ac:dyDescent="0.3">
      <c r="J464" s="24"/>
      <c r="K464" s="134"/>
      <c r="L464" s="24"/>
      <c r="M464" s="134"/>
      <c r="N464" s="24"/>
    </row>
    <row r="465" spans="10:14" ht="21.95" customHeight="1" x14ac:dyDescent="0.3">
      <c r="J465" s="24"/>
      <c r="K465" s="134"/>
      <c r="L465" s="24"/>
      <c r="M465" s="134"/>
      <c r="N465" s="24"/>
    </row>
    <row r="466" spans="10:14" ht="21.95" customHeight="1" x14ac:dyDescent="0.3">
      <c r="J466" s="24"/>
      <c r="K466" s="134"/>
      <c r="L466" s="24"/>
      <c r="M466" s="134"/>
      <c r="N466" s="24"/>
    </row>
    <row r="467" spans="10:14" ht="21.95" customHeight="1" x14ac:dyDescent="0.3">
      <c r="J467" s="24"/>
      <c r="K467" s="134"/>
      <c r="L467" s="24"/>
      <c r="M467" s="134"/>
      <c r="N467" s="24"/>
    </row>
    <row r="468" spans="10:14" ht="21.95" customHeight="1" x14ac:dyDescent="0.3">
      <c r="J468" s="24"/>
      <c r="K468" s="134"/>
      <c r="L468" s="24"/>
      <c r="M468" s="134"/>
      <c r="N468" s="24"/>
    </row>
    <row r="469" spans="10:14" ht="21.95" customHeight="1" x14ac:dyDescent="0.3">
      <c r="J469" s="24"/>
      <c r="K469" s="134"/>
      <c r="L469" s="24"/>
      <c r="M469" s="134"/>
      <c r="N469" s="24"/>
    </row>
    <row r="470" spans="10:14" ht="21.95" customHeight="1" x14ac:dyDescent="0.3">
      <c r="J470" s="24"/>
      <c r="K470" s="134"/>
      <c r="L470" s="24"/>
      <c r="M470" s="134"/>
      <c r="N470" s="24"/>
    </row>
    <row r="471" spans="10:14" ht="21.95" customHeight="1" x14ac:dyDescent="0.3">
      <c r="J471" s="24"/>
      <c r="K471" s="134"/>
      <c r="L471" s="24"/>
      <c r="M471" s="134"/>
      <c r="N471" s="24"/>
    </row>
    <row r="472" spans="10:14" ht="21.95" customHeight="1" x14ac:dyDescent="0.3">
      <c r="J472" s="24"/>
      <c r="K472" s="134"/>
      <c r="L472" s="24"/>
      <c r="M472" s="134"/>
      <c r="N472" s="24"/>
    </row>
    <row r="473" spans="10:14" ht="21.95" customHeight="1" x14ac:dyDescent="0.3">
      <c r="J473" s="24"/>
      <c r="K473" s="134"/>
      <c r="L473" s="24"/>
      <c r="M473" s="134"/>
      <c r="N473" s="24"/>
    </row>
    <row r="474" spans="10:14" ht="21.95" customHeight="1" x14ac:dyDescent="0.3">
      <c r="J474" s="24"/>
      <c r="K474" s="134"/>
      <c r="L474" s="24"/>
      <c r="M474" s="134"/>
      <c r="N474" s="24"/>
    </row>
    <row r="475" spans="10:14" ht="21.95" customHeight="1" x14ac:dyDescent="0.3">
      <c r="J475" s="24"/>
      <c r="K475" s="134"/>
      <c r="L475" s="24"/>
      <c r="M475" s="134"/>
      <c r="N475" s="24"/>
    </row>
    <row r="476" spans="10:14" ht="21.95" customHeight="1" x14ac:dyDescent="0.3">
      <c r="J476" s="24"/>
      <c r="K476" s="134"/>
      <c r="L476" s="24"/>
      <c r="M476" s="134"/>
      <c r="N476" s="24"/>
    </row>
    <row r="477" spans="10:14" ht="21.95" customHeight="1" x14ac:dyDescent="0.3">
      <c r="J477" s="24"/>
      <c r="K477" s="134"/>
      <c r="L477" s="24"/>
      <c r="M477" s="134"/>
      <c r="N477" s="24"/>
    </row>
    <row r="478" spans="10:14" ht="21.95" customHeight="1" x14ac:dyDescent="0.3">
      <c r="J478" s="24"/>
      <c r="K478" s="134"/>
      <c r="L478" s="24"/>
      <c r="M478" s="134"/>
      <c r="N478" s="24"/>
    </row>
    <row r="479" spans="10:14" ht="21.95" customHeight="1" x14ac:dyDescent="0.3">
      <c r="J479" s="24"/>
      <c r="K479" s="134"/>
      <c r="L479" s="24"/>
      <c r="M479" s="134"/>
      <c r="N479" s="24"/>
    </row>
    <row r="480" spans="10:14" ht="21.95" customHeight="1" x14ac:dyDescent="0.3">
      <c r="J480" s="24"/>
      <c r="K480" s="134"/>
      <c r="L480" s="24"/>
      <c r="M480" s="134"/>
      <c r="N480" s="24"/>
    </row>
    <row r="481" spans="10:14" ht="21.95" customHeight="1" x14ac:dyDescent="0.3">
      <c r="J481" s="24"/>
      <c r="K481" s="134"/>
      <c r="L481" s="24"/>
      <c r="M481" s="134"/>
      <c r="N481" s="24"/>
    </row>
    <row r="482" spans="10:14" ht="21.95" customHeight="1" x14ac:dyDescent="0.3">
      <c r="J482" s="24"/>
      <c r="K482" s="134"/>
      <c r="L482" s="24"/>
      <c r="M482" s="134"/>
      <c r="N482" s="24"/>
    </row>
    <row r="483" spans="10:14" ht="21.95" customHeight="1" x14ac:dyDescent="0.3">
      <c r="J483" s="24"/>
      <c r="K483" s="134"/>
      <c r="L483" s="24"/>
      <c r="M483" s="134"/>
      <c r="N483" s="24"/>
    </row>
    <row r="484" spans="10:14" ht="21.95" customHeight="1" x14ac:dyDescent="0.3">
      <c r="J484" s="24"/>
      <c r="K484" s="134"/>
      <c r="L484" s="24"/>
      <c r="M484" s="134"/>
      <c r="N484" s="24"/>
    </row>
    <row r="485" spans="10:14" ht="21.95" customHeight="1" x14ac:dyDescent="0.3">
      <c r="J485" s="24"/>
      <c r="K485" s="134"/>
      <c r="L485" s="24"/>
      <c r="M485" s="134"/>
      <c r="N485" s="24"/>
    </row>
    <row r="486" spans="10:14" ht="21.95" customHeight="1" x14ac:dyDescent="0.3">
      <c r="J486" s="24"/>
      <c r="K486" s="134"/>
      <c r="L486" s="24"/>
      <c r="M486" s="134"/>
      <c r="N486" s="24"/>
    </row>
    <row r="487" spans="10:14" ht="21.95" customHeight="1" x14ac:dyDescent="0.3">
      <c r="J487" s="24"/>
      <c r="K487" s="134"/>
      <c r="L487" s="24"/>
      <c r="M487" s="134"/>
      <c r="N487" s="24"/>
    </row>
    <row r="488" spans="10:14" ht="21.95" customHeight="1" x14ac:dyDescent="0.3">
      <c r="J488" s="24"/>
      <c r="K488" s="134"/>
      <c r="L488" s="24"/>
      <c r="M488" s="134"/>
      <c r="N488" s="24"/>
    </row>
    <row r="489" spans="10:14" ht="21.95" customHeight="1" x14ac:dyDescent="0.3">
      <c r="J489" s="24"/>
      <c r="K489" s="134"/>
      <c r="L489" s="24"/>
      <c r="M489" s="134"/>
      <c r="N489" s="24"/>
    </row>
    <row r="490" spans="10:14" ht="21.95" customHeight="1" x14ac:dyDescent="0.3">
      <c r="J490" s="24"/>
      <c r="K490" s="134"/>
      <c r="L490" s="24"/>
      <c r="M490" s="134"/>
      <c r="N490" s="24"/>
    </row>
    <row r="491" spans="10:14" ht="21.95" customHeight="1" x14ac:dyDescent="0.3">
      <c r="J491" s="24"/>
      <c r="K491" s="134"/>
      <c r="L491" s="24"/>
      <c r="M491" s="134"/>
      <c r="N491" s="24"/>
    </row>
    <row r="492" spans="10:14" ht="21.95" customHeight="1" x14ac:dyDescent="0.3">
      <c r="J492" s="24"/>
      <c r="K492" s="134"/>
      <c r="L492" s="24"/>
      <c r="M492" s="134"/>
      <c r="N492" s="24"/>
    </row>
    <row r="493" spans="10:14" ht="21.95" customHeight="1" x14ac:dyDescent="0.3">
      <c r="J493" s="24"/>
      <c r="K493" s="134"/>
      <c r="L493" s="24"/>
      <c r="M493" s="134"/>
      <c r="N493" s="24"/>
    </row>
    <row r="494" spans="10:14" ht="21.95" customHeight="1" x14ac:dyDescent="0.3">
      <c r="J494" s="24"/>
      <c r="K494" s="134"/>
      <c r="L494" s="24"/>
      <c r="M494" s="134"/>
      <c r="N494" s="24"/>
    </row>
    <row r="495" spans="10:14" ht="21.95" customHeight="1" x14ac:dyDescent="0.3">
      <c r="J495" s="24"/>
      <c r="K495" s="134"/>
      <c r="L495" s="24"/>
      <c r="M495" s="134"/>
      <c r="N495" s="24"/>
    </row>
    <row r="496" spans="10:14" ht="21.95" customHeight="1" x14ac:dyDescent="0.3">
      <c r="J496" s="24"/>
      <c r="K496" s="134"/>
      <c r="L496" s="24"/>
      <c r="M496" s="134"/>
      <c r="N496" s="24"/>
    </row>
    <row r="497" spans="10:14" ht="21.95" customHeight="1" x14ac:dyDescent="0.3">
      <c r="J497" s="24"/>
      <c r="K497" s="134"/>
      <c r="L497" s="24"/>
      <c r="M497" s="134"/>
      <c r="N497" s="24"/>
    </row>
    <row r="498" spans="10:14" ht="21.95" customHeight="1" x14ac:dyDescent="0.3">
      <c r="J498" s="24"/>
      <c r="K498" s="134"/>
      <c r="L498" s="24"/>
      <c r="M498" s="134"/>
      <c r="N498" s="24"/>
    </row>
    <row r="499" spans="10:14" ht="21.95" customHeight="1" x14ac:dyDescent="0.3">
      <c r="J499" s="24"/>
      <c r="K499" s="134"/>
      <c r="L499" s="24"/>
      <c r="M499" s="134"/>
      <c r="N499" s="24"/>
    </row>
    <row r="500" spans="10:14" ht="21.95" customHeight="1" x14ac:dyDescent="0.3">
      <c r="J500" s="24"/>
      <c r="K500" s="134"/>
      <c r="L500" s="24"/>
      <c r="M500" s="134"/>
      <c r="N500" s="24"/>
    </row>
    <row r="501" spans="10:14" ht="21.95" customHeight="1" x14ac:dyDescent="0.3">
      <c r="J501" s="24"/>
      <c r="K501" s="134"/>
      <c r="L501" s="24"/>
      <c r="M501" s="134"/>
      <c r="N501" s="24"/>
    </row>
    <row r="502" spans="10:14" ht="21.95" customHeight="1" x14ac:dyDescent="0.3">
      <c r="J502" s="24"/>
      <c r="K502" s="134"/>
      <c r="L502" s="24"/>
      <c r="M502" s="134"/>
      <c r="N502" s="24"/>
    </row>
    <row r="503" spans="10:14" ht="21.95" customHeight="1" x14ac:dyDescent="0.3">
      <c r="J503" s="24"/>
      <c r="K503" s="134"/>
      <c r="L503" s="24"/>
      <c r="M503" s="134"/>
      <c r="N503" s="24"/>
    </row>
    <row r="504" spans="10:14" ht="21.95" customHeight="1" x14ac:dyDescent="0.3">
      <c r="J504" s="24"/>
      <c r="K504" s="134"/>
      <c r="L504" s="24"/>
      <c r="M504" s="134"/>
      <c r="N504" s="24"/>
    </row>
    <row r="505" spans="10:14" ht="21.95" customHeight="1" x14ac:dyDescent="0.3">
      <c r="J505" s="24"/>
      <c r="K505" s="134"/>
      <c r="L505" s="24"/>
      <c r="M505" s="134"/>
      <c r="N505" s="24"/>
    </row>
    <row r="506" spans="10:14" ht="21.95" customHeight="1" x14ac:dyDescent="0.3">
      <c r="J506" s="24"/>
      <c r="K506" s="134"/>
      <c r="L506" s="24"/>
      <c r="M506" s="134"/>
      <c r="N506" s="24"/>
    </row>
    <row r="507" spans="10:14" ht="21.95" customHeight="1" x14ac:dyDescent="0.3">
      <c r="J507" s="24"/>
      <c r="K507" s="134"/>
      <c r="L507" s="24"/>
      <c r="M507" s="134"/>
      <c r="N507" s="24"/>
    </row>
    <row r="508" spans="10:14" ht="21.95" customHeight="1" x14ac:dyDescent="0.3">
      <c r="J508" s="24"/>
      <c r="K508" s="134"/>
      <c r="L508" s="24"/>
      <c r="M508" s="134"/>
      <c r="N508" s="24"/>
    </row>
    <row r="509" spans="10:14" ht="21.95" customHeight="1" x14ac:dyDescent="0.3">
      <c r="J509" s="24"/>
      <c r="K509" s="134"/>
      <c r="L509" s="24"/>
      <c r="M509" s="134"/>
      <c r="N509" s="24"/>
    </row>
    <row r="510" spans="10:14" ht="21.95" customHeight="1" x14ac:dyDescent="0.3">
      <c r="J510" s="24"/>
      <c r="K510" s="134"/>
      <c r="L510" s="24"/>
      <c r="M510" s="134"/>
      <c r="N510" s="24"/>
    </row>
    <row r="511" spans="10:14" ht="21.95" customHeight="1" x14ac:dyDescent="0.3">
      <c r="J511" s="24"/>
      <c r="K511" s="134"/>
      <c r="L511" s="24"/>
      <c r="M511" s="134"/>
      <c r="N511" s="24"/>
    </row>
    <row r="512" spans="10:14" ht="21.95" customHeight="1" x14ac:dyDescent="0.3">
      <c r="J512" s="24"/>
      <c r="K512" s="134"/>
      <c r="L512" s="24"/>
      <c r="M512" s="134"/>
      <c r="N512" s="24"/>
    </row>
    <row r="513" spans="10:14" ht="21.95" customHeight="1" x14ac:dyDescent="0.3">
      <c r="J513" s="24"/>
      <c r="K513" s="134"/>
      <c r="L513" s="24"/>
      <c r="M513" s="134"/>
      <c r="N513" s="24"/>
    </row>
    <row r="514" spans="10:14" ht="21.95" customHeight="1" x14ac:dyDescent="0.3">
      <c r="J514" s="24"/>
      <c r="K514" s="134"/>
      <c r="L514" s="24"/>
      <c r="M514" s="134"/>
      <c r="N514" s="24"/>
    </row>
    <row r="515" spans="10:14" ht="21.95" customHeight="1" x14ac:dyDescent="0.3">
      <c r="J515" s="24"/>
      <c r="K515" s="134"/>
      <c r="L515" s="24"/>
      <c r="M515" s="134"/>
      <c r="N515" s="24"/>
    </row>
    <row r="516" spans="10:14" ht="21.95" customHeight="1" x14ac:dyDescent="0.3">
      <c r="J516" s="24"/>
      <c r="K516" s="134"/>
      <c r="L516" s="24"/>
      <c r="M516" s="134"/>
      <c r="N516" s="24"/>
    </row>
    <row r="517" spans="10:14" ht="21.95" customHeight="1" x14ac:dyDescent="0.3">
      <c r="J517" s="24"/>
      <c r="K517" s="134"/>
      <c r="L517" s="24"/>
      <c r="M517" s="134"/>
      <c r="N517" s="24"/>
    </row>
    <row r="518" spans="10:14" ht="21.95" customHeight="1" x14ac:dyDescent="0.3">
      <c r="J518" s="24"/>
      <c r="K518" s="134"/>
      <c r="L518" s="24"/>
      <c r="M518" s="134"/>
      <c r="N518" s="24"/>
    </row>
    <row r="519" spans="10:14" ht="21.95" customHeight="1" x14ac:dyDescent="0.3">
      <c r="J519" s="24"/>
      <c r="K519" s="134"/>
      <c r="L519" s="24"/>
      <c r="M519" s="134"/>
      <c r="N519" s="24"/>
    </row>
    <row r="520" spans="10:14" ht="21.95" customHeight="1" x14ac:dyDescent="0.3">
      <c r="J520" s="24"/>
      <c r="K520" s="134"/>
      <c r="L520" s="24"/>
      <c r="M520" s="134"/>
      <c r="N520" s="24"/>
    </row>
    <row r="521" spans="10:14" ht="21.95" customHeight="1" x14ac:dyDescent="0.3">
      <c r="J521" s="24"/>
      <c r="K521" s="134"/>
      <c r="L521" s="24"/>
      <c r="M521" s="134"/>
      <c r="N521" s="24"/>
    </row>
    <row r="522" spans="10:14" ht="21.95" customHeight="1" x14ac:dyDescent="0.3">
      <c r="J522" s="24"/>
      <c r="K522" s="134"/>
      <c r="L522" s="24"/>
      <c r="M522" s="134"/>
      <c r="N522" s="24"/>
    </row>
    <row r="523" spans="10:14" ht="21.95" customHeight="1" x14ac:dyDescent="0.3">
      <c r="J523" s="24"/>
      <c r="K523" s="134"/>
      <c r="L523" s="24"/>
      <c r="M523" s="134"/>
      <c r="N523" s="24"/>
    </row>
    <row r="524" spans="10:14" ht="21.95" customHeight="1" x14ac:dyDescent="0.3">
      <c r="J524" s="24"/>
      <c r="K524" s="134"/>
      <c r="L524" s="24"/>
      <c r="M524" s="134"/>
      <c r="N524" s="24"/>
    </row>
    <row r="525" spans="10:14" ht="21.95" customHeight="1" x14ac:dyDescent="0.3">
      <c r="J525" s="24"/>
      <c r="K525" s="134"/>
      <c r="L525" s="24"/>
      <c r="M525" s="134"/>
      <c r="N525" s="24"/>
    </row>
    <row r="526" spans="10:14" ht="21.95" customHeight="1" x14ac:dyDescent="0.3">
      <c r="J526" s="24"/>
      <c r="K526" s="134"/>
      <c r="L526" s="24"/>
      <c r="M526" s="134"/>
      <c r="N526" s="24"/>
    </row>
    <row r="527" spans="10:14" ht="21.95" customHeight="1" x14ac:dyDescent="0.3">
      <c r="J527" s="24"/>
      <c r="K527" s="134"/>
      <c r="L527" s="24"/>
      <c r="M527" s="134"/>
      <c r="N527" s="24"/>
    </row>
    <row r="528" spans="10:14" ht="21.95" customHeight="1" x14ac:dyDescent="0.3">
      <c r="J528" s="24"/>
      <c r="K528" s="134"/>
      <c r="L528" s="24"/>
      <c r="M528" s="134"/>
      <c r="N528" s="24"/>
    </row>
    <row r="529" spans="10:14" ht="21.95" customHeight="1" x14ac:dyDescent="0.3">
      <c r="J529" s="24"/>
      <c r="K529" s="134"/>
      <c r="L529" s="24"/>
      <c r="M529" s="134"/>
      <c r="N529" s="24"/>
    </row>
    <row r="530" spans="10:14" ht="21.95" customHeight="1" x14ac:dyDescent="0.3">
      <c r="J530" s="24"/>
      <c r="K530" s="134"/>
      <c r="L530" s="24"/>
      <c r="M530" s="134"/>
      <c r="N530" s="24"/>
    </row>
    <row r="531" spans="10:14" ht="21.95" customHeight="1" x14ac:dyDescent="0.3">
      <c r="J531" s="24"/>
      <c r="K531" s="134"/>
      <c r="L531" s="24"/>
      <c r="M531" s="134"/>
      <c r="N531" s="24"/>
    </row>
    <row r="532" spans="10:14" ht="21.95" customHeight="1" x14ac:dyDescent="0.3">
      <c r="J532" s="24"/>
      <c r="K532" s="134"/>
      <c r="L532" s="24"/>
      <c r="M532" s="134"/>
      <c r="N532" s="24"/>
    </row>
    <row r="533" spans="10:14" ht="21.95" customHeight="1" x14ac:dyDescent="0.3">
      <c r="J533" s="24"/>
      <c r="K533" s="134"/>
      <c r="L533" s="24"/>
      <c r="M533" s="134"/>
      <c r="N533" s="24"/>
    </row>
    <row r="534" spans="10:14" ht="21.95" customHeight="1" x14ac:dyDescent="0.3">
      <c r="J534" s="24"/>
      <c r="K534" s="134"/>
      <c r="L534" s="24"/>
      <c r="M534" s="134"/>
      <c r="N534" s="24"/>
    </row>
    <row r="535" spans="10:14" ht="21.95" customHeight="1" x14ac:dyDescent="0.3">
      <c r="J535" s="24"/>
      <c r="K535" s="134"/>
      <c r="L535" s="24"/>
      <c r="M535" s="134"/>
      <c r="N535" s="24"/>
    </row>
    <row r="536" spans="10:14" ht="21.95" customHeight="1" x14ac:dyDescent="0.3">
      <c r="J536" s="24"/>
      <c r="K536" s="134"/>
      <c r="L536" s="24"/>
      <c r="M536" s="134"/>
      <c r="N536" s="24"/>
    </row>
    <row r="537" spans="10:14" ht="21.95" customHeight="1" x14ac:dyDescent="0.3">
      <c r="J537" s="24"/>
      <c r="K537" s="134"/>
      <c r="L537" s="24"/>
      <c r="M537" s="134"/>
      <c r="N537" s="24"/>
    </row>
    <row r="538" spans="10:14" ht="21.95" customHeight="1" x14ac:dyDescent="0.3">
      <c r="J538" s="24"/>
      <c r="K538" s="134"/>
      <c r="L538" s="24"/>
      <c r="M538" s="134"/>
      <c r="N538" s="24"/>
    </row>
    <row r="539" spans="10:14" ht="21.95" customHeight="1" x14ac:dyDescent="0.3">
      <c r="J539" s="24"/>
      <c r="K539" s="134"/>
      <c r="L539" s="24"/>
      <c r="M539" s="134"/>
      <c r="N539" s="24"/>
    </row>
    <row r="540" spans="10:14" ht="21.95" customHeight="1" x14ac:dyDescent="0.3">
      <c r="J540" s="24"/>
      <c r="K540" s="134"/>
      <c r="L540" s="24"/>
      <c r="M540" s="134"/>
      <c r="N540" s="24"/>
    </row>
    <row r="541" spans="10:14" ht="21.95" customHeight="1" x14ac:dyDescent="0.3">
      <c r="J541" s="24"/>
      <c r="K541" s="134"/>
      <c r="L541" s="24"/>
      <c r="M541" s="134"/>
      <c r="N541" s="24"/>
    </row>
    <row r="542" spans="10:14" ht="21.95" customHeight="1" x14ac:dyDescent="0.3">
      <c r="J542" s="24"/>
      <c r="K542" s="134"/>
      <c r="L542" s="24"/>
      <c r="M542" s="134"/>
      <c r="N542" s="24"/>
    </row>
    <row r="543" spans="10:14" ht="21.95" customHeight="1" x14ac:dyDescent="0.3">
      <c r="J543" s="24"/>
      <c r="K543" s="134"/>
      <c r="L543" s="24"/>
      <c r="M543" s="134"/>
      <c r="N543" s="24"/>
    </row>
    <row r="544" spans="10:14" ht="21.95" customHeight="1" x14ac:dyDescent="0.3">
      <c r="J544" s="24"/>
      <c r="K544" s="134"/>
      <c r="L544" s="24"/>
      <c r="M544" s="134"/>
      <c r="N544" s="24"/>
    </row>
    <row r="545" spans="10:14" ht="21.95" customHeight="1" x14ac:dyDescent="0.3">
      <c r="J545" s="24"/>
      <c r="K545" s="134"/>
      <c r="L545" s="24"/>
      <c r="M545" s="134"/>
      <c r="N545" s="24"/>
    </row>
    <row r="546" spans="10:14" ht="21.95" customHeight="1" x14ac:dyDescent="0.3">
      <c r="J546" s="24"/>
      <c r="K546" s="134"/>
      <c r="L546" s="24"/>
      <c r="M546" s="134"/>
      <c r="N546" s="24"/>
    </row>
    <row r="547" spans="10:14" ht="21.95" customHeight="1" x14ac:dyDescent="0.3">
      <c r="J547" s="24"/>
      <c r="K547" s="134"/>
      <c r="L547" s="24"/>
      <c r="M547" s="134"/>
      <c r="N547" s="24"/>
    </row>
    <row r="548" spans="10:14" ht="21.95" customHeight="1" x14ac:dyDescent="0.3">
      <c r="J548" s="24"/>
      <c r="K548" s="134"/>
      <c r="L548" s="24"/>
      <c r="M548" s="134"/>
      <c r="N548" s="24"/>
    </row>
    <row r="549" spans="10:14" ht="21.95" customHeight="1" x14ac:dyDescent="0.3">
      <c r="J549" s="24"/>
      <c r="K549" s="134"/>
      <c r="L549" s="24"/>
      <c r="M549" s="134"/>
      <c r="N549" s="24"/>
    </row>
    <row r="550" spans="10:14" ht="21.95" customHeight="1" x14ac:dyDescent="0.3">
      <c r="J550" s="24"/>
      <c r="K550" s="134"/>
      <c r="L550" s="24"/>
      <c r="M550" s="134"/>
      <c r="N550" s="24"/>
    </row>
    <row r="551" spans="10:14" ht="21.95" customHeight="1" x14ac:dyDescent="0.3">
      <c r="J551" s="24"/>
      <c r="K551" s="134"/>
      <c r="L551" s="24"/>
      <c r="M551" s="134"/>
      <c r="N551" s="24"/>
    </row>
    <row r="552" spans="10:14" ht="21.95" customHeight="1" x14ac:dyDescent="0.3">
      <c r="J552" s="24"/>
      <c r="K552" s="134"/>
      <c r="L552" s="24"/>
      <c r="M552" s="134"/>
      <c r="N552" s="24"/>
    </row>
    <row r="553" spans="10:14" ht="21.95" customHeight="1" x14ac:dyDescent="0.3">
      <c r="J553" s="24"/>
      <c r="K553" s="134"/>
      <c r="L553" s="24"/>
      <c r="M553" s="134"/>
      <c r="N553" s="24"/>
    </row>
    <row r="554" spans="10:14" ht="21.95" customHeight="1" x14ac:dyDescent="0.3">
      <c r="J554" s="24"/>
      <c r="K554" s="134"/>
      <c r="L554" s="24"/>
      <c r="M554" s="134"/>
      <c r="N554" s="24"/>
    </row>
    <row r="555" spans="10:14" ht="21.95" customHeight="1" x14ac:dyDescent="0.3">
      <c r="J555" s="24"/>
      <c r="K555" s="134"/>
      <c r="L555" s="24"/>
      <c r="M555" s="134"/>
      <c r="N555" s="24"/>
    </row>
    <row r="556" spans="10:14" ht="21.95" customHeight="1" x14ac:dyDescent="0.3">
      <c r="J556" s="24"/>
      <c r="K556" s="134"/>
      <c r="L556" s="24"/>
      <c r="M556" s="134"/>
      <c r="N556" s="24"/>
    </row>
    <row r="557" spans="10:14" ht="21.95" customHeight="1" x14ac:dyDescent="0.3">
      <c r="J557" s="24"/>
      <c r="K557" s="134"/>
      <c r="L557" s="24"/>
      <c r="M557" s="134"/>
      <c r="N557" s="24"/>
    </row>
    <row r="558" spans="10:14" ht="21.95" customHeight="1" x14ac:dyDescent="0.3">
      <c r="J558" s="24"/>
      <c r="K558" s="134"/>
      <c r="L558" s="24"/>
      <c r="M558" s="134"/>
      <c r="N558" s="24"/>
    </row>
    <row r="559" spans="10:14" ht="21.95" customHeight="1" x14ac:dyDescent="0.3">
      <c r="J559" s="24"/>
      <c r="K559" s="134"/>
      <c r="L559" s="24"/>
      <c r="M559" s="134"/>
      <c r="N559" s="24"/>
    </row>
    <row r="560" spans="10:14" ht="21.95" customHeight="1" x14ac:dyDescent="0.3">
      <c r="J560" s="24"/>
      <c r="K560" s="134"/>
      <c r="L560" s="24"/>
      <c r="M560" s="134"/>
      <c r="N560" s="24"/>
    </row>
    <row r="561" spans="10:14" ht="21.95" customHeight="1" x14ac:dyDescent="0.3">
      <c r="J561" s="24"/>
      <c r="K561" s="134"/>
      <c r="L561" s="24"/>
      <c r="M561" s="134"/>
      <c r="N561" s="24"/>
    </row>
    <row r="562" spans="10:14" ht="21.95" customHeight="1" x14ac:dyDescent="0.3">
      <c r="J562" s="24"/>
      <c r="K562" s="134"/>
      <c r="L562" s="24"/>
      <c r="M562" s="134"/>
      <c r="N562" s="24"/>
    </row>
    <row r="563" spans="10:14" ht="21.95" customHeight="1" x14ac:dyDescent="0.3">
      <c r="J563" s="24"/>
      <c r="K563" s="134"/>
      <c r="L563" s="24"/>
      <c r="M563" s="134"/>
      <c r="N563" s="24"/>
    </row>
    <row r="564" spans="10:14" ht="21.95" customHeight="1" x14ac:dyDescent="0.3">
      <c r="J564" s="24"/>
      <c r="K564" s="134"/>
      <c r="L564" s="24"/>
      <c r="M564" s="134"/>
      <c r="N564" s="24"/>
    </row>
    <row r="565" spans="10:14" ht="21.95" customHeight="1" x14ac:dyDescent="0.3">
      <c r="J565" s="24"/>
      <c r="K565" s="134"/>
      <c r="L565" s="24"/>
      <c r="M565" s="134"/>
      <c r="N565" s="24"/>
    </row>
    <row r="566" spans="10:14" ht="21.95" customHeight="1" x14ac:dyDescent="0.3">
      <c r="J566" s="24"/>
      <c r="K566" s="134"/>
      <c r="L566" s="24"/>
      <c r="M566" s="134"/>
      <c r="N566" s="24"/>
    </row>
    <row r="567" spans="10:14" ht="21.95" customHeight="1" x14ac:dyDescent="0.3">
      <c r="J567" s="24"/>
      <c r="K567" s="134"/>
      <c r="L567" s="24"/>
      <c r="M567" s="134"/>
      <c r="N567" s="24"/>
    </row>
    <row r="568" spans="10:14" ht="21.95" customHeight="1" x14ac:dyDescent="0.3">
      <c r="J568" s="24"/>
      <c r="K568" s="134"/>
      <c r="L568" s="24"/>
      <c r="M568" s="134"/>
      <c r="N568" s="24"/>
    </row>
    <row r="569" spans="10:14" ht="21.95" customHeight="1" x14ac:dyDescent="0.3">
      <c r="J569" s="24"/>
      <c r="K569" s="134"/>
      <c r="L569" s="24"/>
      <c r="M569" s="134"/>
      <c r="N569" s="24"/>
    </row>
    <row r="570" spans="10:14" ht="21.95" customHeight="1" x14ac:dyDescent="0.3">
      <c r="J570" s="24"/>
      <c r="K570" s="134"/>
      <c r="L570" s="24"/>
      <c r="M570" s="134"/>
      <c r="N570" s="24"/>
    </row>
    <row r="571" spans="10:14" ht="21.95" customHeight="1" x14ac:dyDescent="0.3">
      <c r="J571" s="24"/>
      <c r="K571" s="134"/>
      <c r="L571" s="24"/>
      <c r="M571" s="134"/>
      <c r="N571" s="24"/>
    </row>
    <row r="572" spans="10:14" ht="21.95" customHeight="1" x14ac:dyDescent="0.3">
      <c r="J572" s="24"/>
      <c r="K572" s="134"/>
      <c r="L572" s="24"/>
      <c r="M572" s="134"/>
      <c r="N572" s="24"/>
    </row>
    <row r="573" spans="10:14" ht="21.95" customHeight="1" x14ac:dyDescent="0.3">
      <c r="J573" s="24"/>
      <c r="K573" s="134"/>
      <c r="L573" s="24"/>
      <c r="M573" s="134"/>
      <c r="N573" s="24"/>
    </row>
    <row r="574" spans="10:14" ht="21.95" customHeight="1" x14ac:dyDescent="0.3">
      <c r="J574" s="24"/>
      <c r="K574" s="134"/>
      <c r="L574" s="24"/>
      <c r="M574" s="134"/>
      <c r="N574" s="24"/>
    </row>
    <row r="575" spans="10:14" ht="21.95" customHeight="1" x14ac:dyDescent="0.3">
      <c r="J575" s="24"/>
      <c r="K575" s="134"/>
      <c r="L575" s="24"/>
      <c r="M575" s="134"/>
      <c r="N575" s="24"/>
    </row>
    <row r="576" spans="10:14" ht="21.95" customHeight="1" x14ac:dyDescent="0.3">
      <c r="J576" s="24"/>
      <c r="K576" s="134"/>
      <c r="L576" s="24"/>
      <c r="M576" s="134"/>
      <c r="N576" s="24"/>
    </row>
    <row r="577" spans="10:14" ht="21.95" customHeight="1" x14ac:dyDescent="0.3">
      <c r="J577" s="24"/>
      <c r="K577" s="134"/>
      <c r="L577" s="24"/>
      <c r="M577" s="134"/>
      <c r="N577" s="24"/>
    </row>
  </sheetData>
  <mergeCells count="39">
    <mergeCell ref="B96:N96"/>
    <mergeCell ref="B386:N386"/>
    <mergeCell ref="D204:D206"/>
    <mergeCell ref="F204:H204"/>
    <mergeCell ref="J204:J206"/>
    <mergeCell ref="L204:N204"/>
    <mergeCell ref="J307:J309"/>
    <mergeCell ref="L307:N307"/>
    <mergeCell ref="B304:N304"/>
    <mergeCell ref="B305:B309"/>
    <mergeCell ref="D305:H305"/>
    <mergeCell ref="J305:N305"/>
    <mergeCell ref="D307:D309"/>
    <mergeCell ref="F307:H307"/>
    <mergeCell ref="B2:N2"/>
    <mergeCell ref="B5:B9"/>
    <mergeCell ref="D5:H5"/>
    <mergeCell ref="J5:N5"/>
    <mergeCell ref="D7:D9"/>
    <mergeCell ref="F7:H7"/>
    <mergeCell ref="J7:J9"/>
    <mergeCell ref="L7:N7"/>
    <mergeCell ref="B4:N4"/>
    <mergeCell ref="B95:N95"/>
    <mergeCell ref="B107:N107"/>
    <mergeCell ref="B189:N189"/>
    <mergeCell ref="B201:N201"/>
    <mergeCell ref="B292:N292"/>
    <mergeCell ref="B108:B112"/>
    <mergeCell ref="D108:H108"/>
    <mergeCell ref="J108:N108"/>
    <mergeCell ref="D110:D112"/>
    <mergeCell ref="F110:H110"/>
    <mergeCell ref="J110:J112"/>
    <mergeCell ref="L110:N110"/>
    <mergeCell ref="B199:N199"/>
    <mergeCell ref="B202:B206"/>
    <mergeCell ref="D202:H202"/>
    <mergeCell ref="J202:N202"/>
  </mergeCells>
  <pageMargins left="0.78740157480314965" right="0.59055118110236227" top="0.78740157480314965" bottom="0.59055118110236227" header="0.51181102362204722" footer="0.51181102362204722"/>
  <pageSetup paperSize="9" scale="44" orientation="portrait" horizontalDpi="300" verticalDpi="300" r:id="rId1"/>
  <headerFooter alignWithMargins="0">
    <oddHeader>&amp;C&amp;"Arial,Negrito"&amp;14Turismo receptivo</oddHeader>
  </headerFooter>
  <rowBreaks count="2" manualBreakCount="2">
    <brk id="103" max="16383" man="1"/>
    <brk id="19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3EFEC-CE82-4306-91BB-14F300FC9AFF}">
  <sheetPr>
    <tabColor rgb="FF00B0F0"/>
  </sheetPr>
  <dimension ref="A1:J4"/>
  <sheetViews>
    <sheetView showGridLines="0" zoomScaleNormal="100" zoomScaleSheetLayoutView="75" workbookViewId="0">
      <selection sqref="A1:J3"/>
    </sheetView>
  </sheetViews>
  <sheetFormatPr defaultColWidth="9.7109375" defaultRowHeight="20.100000000000001" customHeight="1" x14ac:dyDescent="0.3"/>
  <cols>
    <col min="1" max="16384" width="9.7109375" style="58"/>
  </cols>
  <sheetData>
    <row r="1" spans="1:10" ht="39.950000000000003" customHeight="1" x14ac:dyDescent="0.3">
      <c r="A1" s="169" t="s">
        <v>176</v>
      </c>
      <c r="B1" s="169"/>
      <c r="C1" s="169"/>
      <c r="D1" s="169"/>
      <c r="E1" s="169"/>
      <c r="F1" s="169"/>
      <c r="G1" s="169"/>
      <c r="H1" s="169"/>
      <c r="I1" s="169"/>
      <c r="J1" s="169"/>
    </row>
    <row r="2" spans="1:10" ht="39.950000000000003" customHeight="1" x14ac:dyDescent="0.3">
      <c r="A2" s="169"/>
      <c r="B2" s="169"/>
      <c r="C2" s="169"/>
      <c r="D2" s="169"/>
      <c r="E2" s="169"/>
      <c r="F2" s="169"/>
      <c r="G2" s="169"/>
      <c r="H2" s="169"/>
      <c r="I2" s="169"/>
      <c r="J2" s="169"/>
    </row>
    <row r="3" spans="1:10" ht="39.950000000000003" customHeight="1" x14ac:dyDescent="0.3">
      <c r="A3" s="169"/>
      <c r="B3" s="169"/>
      <c r="C3" s="169"/>
      <c r="D3" s="169"/>
      <c r="E3" s="169"/>
      <c r="F3" s="169"/>
      <c r="G3" s="169"/>
      <c r="H3" s="169"/>
      <c r="I3" s="169"/>
      <c r="J3" s="169"/>
    </row>
    <row r="4" spans="1:10" s="74" customFormat="1" ht="30" customHeight="1" x14ac:dyDescent="0.25">
      <c r="A4" s="170" t="str">
        <f>'6 - Mov Passag. Aeroportos'!A4:J4</f>
        <v>Anuário Estatístico de Turismo 2021 - Volume 48 - Ano Base 2020 - 2ª Edição</v>
      </c>
      <c r="B4" s="170"/>
      <c r="C4" s="170"/>
      <c r="D4" s="170"/>
      <c r="E4" s="170"/>
      <c r="F4" s="170"/>
      <c r="G4" s="170"/>
      <c r="H4" s="170"/>
      <c r="I4" s="170"/>
      <c r="J4" s="170"/>
    </row>
  </sheetData>
  <mergeCells count="2">
    <mergeCell ref="A1:J3"/>
    <mergeCell ref="A4:J4"/>
  </mergeCells>
  <printOptions horizontalCentered="1"/>
  <pageMargins left="0.78740157480314965" right="0.78740157480314965" top="0.78740157480314965" bottom="0.59055118110236227" header="0.51181102362204722" footer="0.51181102362204722"/>
  <pageSetup paperSize="9" scale="8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29EA8-3DF6-4752-9222-33D3D6F45A40}">
  <sheetPr>
    <tabColor rgb="FF92D050"/>
  </sheetPr>
  <dimension ref="A1:N176"/>
  <sheetViews>
    <sheetView showGridLines="0" zoomScaleNormal="100" zoomScaleSheetLayoutView="70" workbookViewId="0"/>
  </sheetViews>
  <sheetFormatPr defaultRowHeight="21.95" customHeight="1" x14ac:dyDescent="0.3"/>
  <cols>
    <col min="1" max="1" width="2.7109375" style="37" customWidth="1"/>
    <col min="2" max="2" width="30.7109375" style="37" customWidth="1"/>
    <col min="3" max="3" width="0.5703125" style="144" customWidth="1"/>
    <col min="4" max="4" width="25.7109375" style="37" customWidth="1"/>
    <col min="5" max="5" width="0.5703125" style="144" customWidth="1"/>
    <col min="6" max="6" width="20.7109375" style="37" customWidth="1"/>
    <col min="7" max="7" width="0.5703125" style="144" customWidth="1"/>
    <col min="8" max="8" width="20.7109375" style="37" customWidth="1"/>
    <col min="9" max="9" width="0.5703125" style="144" customWidth="1"/>
    <col min="10" max="10" width="25.7109375" style="37" customWidth="1"/>
    <col min="11" max="11" width="0.5703125" style="144" customWidth="1"/>
    <col min="12" max="12" width="20.7109375" style="37" customWidth="1"/>
    <col min="13" max="13" width="0.5703125" style="144" customWidth="1"/>
    <col min="14" max="14" width="20.7109375" style="37" customWidth="1"/>
    <col min="15" max="15" width="2.7109375" style="37" customWidth="1"/>
    <col min="16" max="255" width="9.140625" style="37"/>
    <col min="256" max="262" width="23.7109375" style="37" customWidth="1"/>
    <col min="263" max="264" width="17.7109375" style="37" customWidth="1"/>
    <col min="265" max="265" width="5.7109375" style="37" customWidth="1"/>
    <col min="266" max="511" width="9.140625" style="37"/>
    <col min="512" max="518" width="23.7109375" style="37" customWidth="1"/>
    <col min="519" max="520" width="17.7109375" style="37" customWidth="1"/>
    <col min="521" max="521" width="5.7109375" style="37" customWidth="1"/>
    <col min="522" max="767" width="9.140625" style="37"/>
    <col min="768" max="774" width="23.7109375" style="37" customWidth="1"/>
    <col min="775" max="776" width="17.7109375" style="37" customWidth="1"/>
    <col min="777" max="777" width="5.7109375" style="37" customWidth="1"/>
    <col min="778" max="1023" width="9.140625" style="37"/>
    <col min="1024" max="1030" width="23.7109375" style="37" customWidth="1"/>
    <col min="1031" max="1032" width="17.7109375" style="37" customWidth="1"/>
    <col min="1033" max="1033" width="5.7109375" style="37" customWidth="1"/>
    <col min="1034" max="1279" width="9.140625" style="37"/>
    <col min="1280" max="1286" width="23.7109375" style="37" customWidth="1"/>
    <col min="1287" max="1288" width="17.7109375" style="37" customWidth="1"/>
    <col min="1289" max="1289" width="5.7109375" style="37" customWidth="1"/>
    <col min="1290" max="1535" width="9.140625" style="37"/>
    <col min="1536" max="1542" width="23.7109375" style="37" customWidth="1"/>
    <col min="1543" max="1544" width="17.7109375" style="37" customWidth="1"/>
    <col min="1545" max="1545" width="5.7109375" style="37" customWidth="1"/>
    <col min="1546" max="1791" width="9.140625" style="37"/>
    <col min="1792" max="1798" width="23.7109375" style="37" customWidth="1"/>
    <col min="1799" max="1800" width="17.7109375" style="37" customWidth="1"/>
    <col min="1801" max="1801" width="5.7109375" style="37" customWidth="1"/>
    <col min="1802" max="2047" width="9.140625" style="37"/>
    <col min="2048" max="2054" width="23.7109375" style="37" customWidth="1"/>
    <col min="2055" max="2056" width="17.7109375" style="37" customWidth="1"/>
    <col min="2057" max="2057" width="5.7109375" style="37" customWidth="1"/>
    <col min="2058" max="2303" width="9.140625" style="37"/>
    <col min="2304" max="2310" width="23.7109375" style="37" customWidth="1"/>
    <col min="2311" max="2312" width="17.7109375" style="37" customWidth="1"/>
    <col min="2313" max="2313" width="5.7109375" style="37" customWidth="1"/>
    <col min="2314" max="2559" width="9.140625" style="37"/>
    <col min="2560" max="2566" width="23.7109375" style="37" customWidth="1"/>
    <col min="2567" max="2568" width="17.7109375" style="37" customWidth="1"/>
    <col min="2569" max="2569" width="5.7109375" style="37" customWidth="1"/>
    <col min="2570" max="2815" width="9.140625" style="37"/>
    <col min="2816" max="2822" width="23.7109375" style="37" customWidth="1"/>
    <col min="2823" max="2824" width="17.7109375" style="37" customWidth="1"/>
    <col min="2825" max="2825" width="5.7109375" style="37" customWidth="1"/>
    <col min="2826" max="3071" width="9.140625" style="37"/>
    <col min="3072" max="3078" width="23.7109375" style="37" customWidth="1"/>
    <col min="3079" max="3080" width="17.7109375" style="37" customWidth="1"/>
    <col min="3081" max="3081" width="5.7109375" style="37" customWidth="1"/>
    <col min="3082" max="3327" width="9.140625" style="37"/>
    <col min="3328" max="3334" width="23.7109375" style="37" customWidth="1"/>
    <col min="3335" max="3336" width="17.7109375" style="37" customWidth="1"/>
    <col min="3337" max="3337" width="5.7109375" style="37" customWidth="1"/>
    <col min="3338" max="3583" width="9.140625" style="37"/>
    <col min="3584" max="3590" width="23.7109375" style="37" customWidth="1"/>
    <col min="3591" max="3592" width="17.7109375" style="37" customWidth="1"/>
    <col min="3593" max="3593" width="5.7109375" style="37" customWidth="1"/>
    <col min="3594" max="3839" width="9.140625" style="37"/>
    <col min="3840" max="3846" width="23.7109375" style="37" customWidth="1"/>
    <col min="3847" max="3848" width="17.7109375" style="37" customWidth="1"/>
    <col min="3849" max="3849" width="5.7109375" style="37" customWidth="1"/>
    <col min="3850" max="4095" width="9.140625" style="37"/>
    <col min="4096" max="4102" width="23.7109375" style="37" customWidth="1"/>
    <col min="4103" max="4104" width="17.7109375" style="37" customWidth="1"/>
    <col min="4105" max="4105" width="5.7109375" style="37" customWidth="1"/>
    <col min="4106" max="4351" width="9.140625" style="37"/>
    <col min="4352" max="4358" width="23.7109375" style="37" customWidth="1"/>
    <col min="4359" max="4360" width="17.7109375" style="37" customWidth="1"/>
    <col min="4361" max="4361" width="5.7109375" style="37" customWidth="1"/>
    <col min="4362" max="4607" width="9.140625" style="37"/>
    <col min="4608" max="4614" width="23.7109375" style="37" customWidth="1"/>
    <col min="4615" max="4616" width="17.7109375" style="37" customWidth="1"/>
    <col min="4617" max="4617" width="5.7109375" style="37" customWidth="1"/>
    <col min="4618" max="4863" width="9.140625" style="37"/>
    <col min="4864" max="4870" width="23.7109375" style="37" customWidth="1"/>
    <col min="4871" max="4872" width="17.7109375" style="37" customWidth="1"/>
    <col min="4873" max="4873" width="5.7109375" style="37" customWidth="1"/>
    <col min="4874" max="5119" width="9.140625" style="37"/>
    <col min="5120" max="5126" width="23.7109375" style="37" customWidth="1"/>
    <col min="5127" max="5128" width="17.7109375" style="37" customWidth="1"/>
    <col min="5129" max="5129" width="5.7109375" style="37" customWidth="1"/>
    <col min="5130" max="5375" width="9.140625" style="37"/>
    <col min="5376" max="5382" width="23.7109375" style="37" customWidth="1"/>
    <col min="5383" max="5384" width="17.7109375" style="37" customWidth="1"/>
    <col min="5385" max="5385" width="5.7109375" style="37" customWidth="1"/>
    <col min="5386" max="5631" width="9.140625" style="37"/>
    <col min="5632" max="5638" width="23.7109375" style="37" customWidth="1"/>
    <col min="5639" max="5640" width="17.7109375" style="37" customWidth="1"/>
    <col min="5641" max="5641" width="5.7109375" style="37" customWidth="1"/>
    <col min="5642" max="5887" width="9.140625" style="37"/>
    <col min="5888" max="5894" width="23.7109375" style="37" customWidth="1"/>
    <col min="5895" max="5896" width="17.7109375" style="37" customWidth="1"/>
    <col min="5897" max="5897" width="5.7109375" style="37" customWidth="1"/>
    <col min="5898" max="6143" width="9.140625" style="37"/>
    <col min="6144" max="6150" width="23.7109375" style="37" customWidth="1"/>
    <col min="6151" max="6152" width="17.7109375" style="37" customWidth="1"/>
    <col min="6153" max="6153" width="5.7109375" style="37" customWidth="1"/>
    <col min="6154" max="6399" width="9.140625" style="37"/>
    <col min="6400" max="6406" width="23.7109375" style="37" customWidth="1"/>
    <col min="6407" max="6408" width="17.7109375" style="37" customWidth="1"/>
    <col min="6409" max="6409" width="5.7109375" style="37" customWidth="1"/>
    <col min="6410" max="6655" width="9.140625" style="37"/>
    <col min="6656" max="6662" width="23.7109375" style="37" customWidth="1"/>
    <col min="6663" max="6664" width="17.7109375" style="37" customWidth="1"/>
    <col min="6665" max="6665" width="5.7109375" style="37" customWidth="1"/>
    <col min="6666" max="6911" width="9.140625" style="37"/>
    <col min="6912" max="6918" width="23.7109375" style="37" customWidth="1"/>
    <col min="6919" max="6920" width="17.7109375" style="37" customWidth="1"/>
    <col min="6921" max="6921" width="5.7109375" style="37" customWidth="1"/>
    <col min="6922" max="7167" width="9.140625" style="37"/>
    <col min="7168" max="7174" width="23.7109375" style="37" customWidth="1"/>
    <col min="7175" max="7176" width="17.7109375" style="37" customWidth="1"/>
    <col min="7177" max="7177" width="5.7109375" style="37" customWidth="1"/>
    <col min="7178" max="7423" width="9.140625" style="37"/>
    <col min="7424" max="7430" width="23.7109375" style="37" customWidth="1"/>
    <col min="7431" max="7432" width="17.7109375" style="37" customWidth="1"/>
    <col min="7433" max="7433" width="5.7109375" style="37" customWidth="1"/>
    <col min="7434" max="7679" width="9.140625" style="37"/>
    <col min="7680" max="7686" width="23.7109375" style="37" customWidth="1"/>
    <col min="7687" max="7688" width="17.7109375" style="37" customWidth="1"/>
    <col min="7689" max="7689" width="5.7109375" style="37" customWidth="1"/>
    <col min="7690" max="7935" width="9.140625" style="37"/>
    <col min="7936" max="7942" width="23.7109375" style="37" customWidth="1"/>
    <col min="7943" max="7944" width="17.7109375" style="37" customWidth="1"/>
    <col min="7945" max="7945" width="5.7109375" style="37" customWidth="1"/>
    <col min="7946" max="8191" width="9.140625" style="37"/>
    <col min="8192" max="8198" width="23.7109375" style="37" customWidth="1"/>
    <col min="8199" max="8200" width="17.7109375" style="37" customWidth="1"/>
    <col min="8201" max="8201" width="5.7109375" style="37" customWidth="1"/>
    <col min="8202" max="8447" width="9.140625" style="37"/>
    <col min="8448" max="8454" width="23.7109375" style="37" customWidth="1"/>
    <col min="8455" max="8456" width="17.7109375" style="37" customWidth="1"/>
    <col min="8457" max="8457" width="5.7109375" style="37" customWidth="1"/>
    <col min="8458" max="8703" width="9.140625" style="37"/>
    <col min="8704" max="8710" width="23.7109375" style="37" customWidth="1"/>
    <col min="8711" max="8712" width="17.7109375" style="37" customWidth="1"/>
    <col min="8713" max="8713" width="5.7109375" style="37" customWidth="1"/>
    <col min="8714" max="8959" width="9.140625" style="37"/>
    <col min="8960" max="8966" width="23.7109375" style="37" customWidth="1"/>
    <col min="8967" max="8968" width="17.7109375" style="37" customWidth="1"/>
    <col min="8969" max="8969" width="5.7109375" style="37" customWidth="1"/>
    <col min="8970" max="9215" width="9.140625" style="37"/>
    <col min="9216" max="9222" width="23.7109375" style="37" customWidth="1"/>
    <col min="9223" max="9224" width="17.7109375" style="37" customWidth="1"/>
    <col min="9225" max="9225" width="5.7109375" style="37" customWidth="1"/>
    <col min="9226" max="9471" width="9.140625" style="37"/>
    <col min="9472" max="9478" width="23.7109375" style="37" customWidth="1"/>
    <col min="9479" max="9480" width="17.7109375" style="37" customWidth="1"/>
    <col min="9481" max="9481" width="5.7109375" style="37" customWidth="1"/>
    <col min="9482" max="9727" width="9.140625" style="37"/>
    <col min="9728" max="9734" width="23.7109375" style="37" customWidth="1"/>
    <col min="9735" max="9736" width="17.7109375" style="37" customWidth="1"/>
    <col min="9737" max="9737" width="5.7109375" style="37" customWidth="1"/>
    <col min="9738" max="9983" width="9.140625" style="37"/>
    <col min="9984" max="9990" width="23.7109375" style="37" customWidth="1"/>
    <col min="9991" max="9992" width="17.7109375" style="37" customWidth="1"/>
    <col min="9993" max="9993" width="5.7109375" style="37" customWidth="1"/>
    <col min="9994" max="10239" width="9.140625" style="37"/>
    <col min="10240" max="10246" width="23.7109375" style="37" customWidth="1"/>
    <col min="10247" max="10248" width="17.7109375" style="37" customWidth="1"/>
    <col min="10249" max="10249" width="5.7109375" style="37" customWidth="1"/>
    <col min="10250" max="10495" width="9.140625" style="37"/>
    <col min="10496" max="10502" width="23.7109375" style="37" customWidth="1"/>
    <col min="10503" max="10504" width="17.7109375" style="37" customWidth="1"/>
    <col min="10505" max="10505" width="5.7109375" style="37" customWidth="1"/>
    <col min="10506" max="10751" width="9.140625" style="37"/>
    <col min="10752" max="10758" width="23.7109375" style="37" customWidth="1"/>
    <col min="10759" max="10760" width="17.7109375" style="37" customWidth="1"/>
    <col min="10761" max="10761" width="5.7109375" style="37" customWidth="1"/>
    <col min="10762" max="11007" width="9.140625" style="37"/>
    <col min="11008" max="11014" width="23.7109375" style="37" customWidth="1"/>
    <col min="11015" max="11016" width="17.7109375" style="37" customWidth="1"/>
    <col min="11017" max="11017" width="5.7109375" style="37" customWidth="1"/>
    <col min="11018" max="11263" width="9.140625" style="37"/>
    <col min="11264" max="11270" width="23.7109375" style="37" customWidth="1"/>
    <col min="11271" max="11272" width="17.7109375" style="37" customWidth="1"/>
    <col min="11273" max="11273" width="5.7109375" style="37" customWidth="1"/>
    <col min="11274" max="11519" width="9.140625" style="37"/>
    <col min="11520" max="11526" width="23.7109375" style="37" customWidth="1"/>
    <col min="11527" max="11528" width="17.7109375" style="37" customWidth="1"/>
    <col min="11529" max="11529" width="5.7109375" style="37" customWidth="1"/>
    <col min="11530" max="11775" width="9.140625" style="37"/>
    <col min="11776" max="11782" width="23.7109375" style="37" customWidth="1"/>
    <col min="11783" max="11784" width="17.7109375" style="37" customWidth="1"/>
    <col min="11785" max="11785" width="5.7109375" style="37" customWidth="1"/>
    <col min="11786" max="12031" width="9.140625" style="37"/>
    <col min="12032" max="12038" width="23.7109375" style="37" customWidth="1"/>
    <col min="12039" max="12040" width="17.7109375" style="37" customWidth="1"/>
    <col min="12041" max="12041" width="5.7109375" style="37" customWidth="1"/>
    <col min="12042" max="12287" width="9.140625" style="37"/>
    <col min="12288" max="12294" width="23.7109375" style="37" customWidth="1"/>
    <col min="12295" max="12296" width="17.7109375" style="37" customWidth="1"/>
    <col min="12297" max="12297" width="5.7109375" style="37" customWidth="1"/>
    <col min="12298" max="12543" width="9.140625" style="37"/>
    <col min="12544" max="12550" width="23.7109375" style="37" customWidth="1"/>
    <col min="12551" max="12552" width="17.7109375" style="37" customWidth="1"/>
    <col min="12553" max="12553" width="5.7109375" style="37" customWidth="1"/>
    <col min="12554" max="12799" width="9.140625" style="37"/>
    <col min="12800" max="12806" width="23.7109375" style="37" customWidth="1"/>
    <col min="12807" max="12808" width="17.7109375" style="37" customWidth="1"/>
    <col min="12809" max="12809" width="5.7109375" style="37" customWidth="1"/>
    <col min="12810" max="13055" width="9.140625" style="37"/>
    <col min="13056" max="13062" width="23.7109375" style="37" customWidth="1"/>
    <col min="13063" max="13064" width="17.7109375" style="37" customWidth="1"/>
    <col min="13065" max="13065" width="5.7109375" style="37" customWidth="1"/>
    <col min="13066" max="13311" width="9.140625" style="37"/>
    <col min="13312" max="13318" width="23.7109375" style="37" customWidth="1"/>
    <col min="13319" max="13320" width="17.7109375" style="37" customWidth="1"/>
    <col min="13321" max="13321" width="5.7109375" style="37" customWidth="1"/>
    <col min="13322" max="13567" width="9.140625" style="37"/>
    <col min="13568" max="13574" width="23.7109375" style="37" customWidth="1"/>
    <col min="13575" max="13576" width="17.7109375" style="37" customWidth="1"/>
    <col min="13577" max="13577" width="5.7109375" style="37" customWidth="1"/>
    <col min="13578" max="13823" width="9.140625" style="37"/>
    <col min="13824" max="13830" width="23.7109375" style="37" customWidth="1"/>
    <col min="13831" max="13832" width="17.7109375" style="37" customWidth="1"/>
    <col min="13833" max="13833" width="5.7109375" style="37" customWidth="1"/>
    <col min="13834" max="14079" width="9.140625" style="37"/>
    <col min="14080" max="14086" width="23.7109375" style="37" customWidth="1"/>
    <col min="14087" max="14088" width="17.7109375" style="37" customWidth="1"/>
    <col min="14089" max="14089" width="5.7109375" style="37" customWidth="1"/>
    <col min="14090" max="14335" width="9.140625" style="37"/>
    <col min="14336" max="14342" width="23.7109375" style="37" customWidth="1"/>
    <col min="14343" max="14344" width="17.7109375" style="37" customWidth="1"/>
    <col min="14345" max="14345" width="5.7109375" style="37" customWidth="1"/>
    <col min="14346" max="14591" width="9.140625" style="37"/>
    <col min="14592" max="14598" width="23.7109375" style="37" customWidth="1"/>
    <col min="14599" max="14600" width="17.7109375" style="37" customWidth="1"/>
    <col min="14601" max="14601" width="5.7109375" style="37" customWidth="1"/>
    <col min="14602" max="14847" width="9.140625" style="37"/>
    <col min="14848" max="14854" width="23.7109375" style="37" customWidth="1"/>
    <col min="14855" max="14856" width="17.7109375" style="37" customWidth="1"/>
    <col min="14857" max="14857" width="5.7109375" style="37" customWidth="1"/>
    <col min="14858" max="15103" width="9.140625" style="37"/>
    <col min="15104" max="15110" width="23.7109375" style="37" customWidth="1"/>
    <col min="15111" max="15112" width="17.7109375" style="37" customWidth="1"/>
    <col min="15113" max="15113" width="5.7109375" style="37" customWidth="1"/>
    <col min="15114" max="15359" width="9.140625" style="37"/>
    <col min="15360" max="15366" width="23.7109375" style="37" customWidth="1"/>
    <col min="15367" max="15368" width="17.7109375" style="37" customWidth="1"/>
    <col min="15369" max="15369" width="5.7109375" style="37" customWidth="1"/>
    <col min="15370" max="15615" width="9.140625" style="37"/>
    <col min="15616" max="15622" width="23.7109375" style="37" customWidth="1"/>
    <col min="15623" max="15624" width="17.7109375" style="37" customWidth="1"/>
    <col min="15625" max="15625" width="5.7109375" style="37" customWidth="1"/>
    <col min="15626" max="15871" width="9.140625" style="37"/>
    <col min="15872" max="15878" width="23.7109375" style="37" customWidth="1"/>
    <col min="15879" max="15880" width="17.7109375" style="37" customWidth="1"/>
    <col min="15881" max="15881" width="5.7109375" style="37" customWidth="1"/>
    <col min="15882" max="16127" width="9.140625" style="37"/>
    <col min="16128" max="16134" width="23.7109375" style="37" customWidth="1"/>
    <col min="16135" max="16136" width="17.7109375" style="37" customWidth="1"/>
    <col min="16137" max="16137" width="5.7109375" style="37" customWidth="1"/>
    <col min="16138" max="16384" width="9.140625" style="37"/>
  </cols>
  <sheetData>
    <row r="1" spans="1:14" s="42" customFormat="1" ht="21.95" customHeight="1" x14ac:dyDescent="0.4">
      <c r="A1" s="42" t="s">
        <v>1</v>
      </c>
      <c r="B1" s="36" t="s">
        <v>177</v>
      </c>
      <c r="C1" s="136"/>
      <c r="D1" s="36"/>
      <c r="E1" s="136"/>
      <c r="G1" s="150"/>
      <c r="I1" s="150"/>
      <c r="K1" s="150"/>
      <c r="M1" s="150"/>
    </row>
    <row r="2" spans="1:14" s="46" customFormat="1" ht="21.95" customHeight="1" x14ac:dyDescent="0.4">
      <c r="B2" s="43" t="str">
        <f>"7.1 - Desembarques internacionais de passageiros em aeroportos, por tipos de voos, segundo os meses - "&amp;D7&amp;"-"&amp;J139</f>
        <v>7.1 - Desembarques internacionais de passageiros em aeroportos, por tipos de voos, segundo os meses - 2013-2020</v>
      </c>
      <c r="C2" s="137"/>
      <c r="D2" s="44"/>
      <c r="E2" s="145"/>
      <c r="F2" s="45"/>
      <c r="G2" s="151"/>
      <c r="H2" s="45"/>
      <c r="I2" s="151"/>
      <c r="J2" s="45"/>
      <c r="K2" s="151"/>
      <c r="M2" s="153"/>
    </row>
    <row r="3" spans="1:14" s="46" customFormat="1" ht="3.95" customHeight="1" x14ac:dyDescent="0.4">
      <c r="B3" s="43"/>
      <c r="C3" s="137"/>
      <c r="D3" s="44"/>
      <c r="E3" s="145"/>
      <c r="F3" s="45"/>
      <c r="G3" s="151"/>
      <c r="H3" s="45"/>
      <c r="I3" s="151"/>
      <c r="J3" s="45"/>
      <c r="K3" s="151"/>
      <c r="M3" s="153"/>
    </row>
    <row r="4" spans="1:14" s="46" customFormat="1" ht="3.95" customHeight="1" x14ac:dyDescent="0.4"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</row>
    <row r="5" spans="1:14" s="42" customFormat="1" ht="21.95" customHeight="1" x14ac:dyDescent="0.4">
      <c r="B5" s="181" t="s">
        <v>178</v>
      </c>
      <c r="C5" s="138"/>
      <c r="D5" s="182" t="s">
        <v>5</v>
      </c>
      <c r="E5" s="182"/>
      <c r="F5" s="182"/>
      <c r="G5" s="182"/>
      <c r="H5" s="182"/>
      <c r="I5" s="182"/>
      <c r="J5" s="182"/>
      <c r="K5" s="182"/>
      <c r="L5" s="182"/>
      <c r="M5" s="182"/>
      <c r="N5" s="182"/>
    </row>
    <row r="6" spans="1:14" s="150" customFormat="1" ht="3" customHeight="1" x14ac:dyDescent="0.4">
      <c r="B6" s="181"/>
      <c r="C6" s="138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</row>
    <row r="7" spans="1:14" s="42" customFormat="1" ht="21.95" customHeight="1" x14ac:dyDescent="0.4">
      <c r="B7" s="181"/>
      <c r="C7" s="138"/>
      <c r="D7" s="181">
        <f>J139-7</f>
        <v>2013</v>
      </c>
      <c r="E7" s="181"/>
      <c r="F7" s="181"/>
      <c r="G7" s="181"/>
      <c r="H7" s="181"/>
      <c r="I7" s="138"/>
      <c r="J7" s="181">
        <f>J139-6</f>
        <v>2014</v>
      </c>
      <c r="K7" s="181"/>
      <c r="L7" s="181"/>
      <c r="M7" s="181"/>
      <c r="N7" s="181"/>
    </row>
    <row r="8" spans="1:14" s="150" customFormat="1" ht="3" customHeight="1" x14ac:dyDescent="0.4">
      <c r="B8" s="181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</row>
    <row r="9" spans="1:14" s="42" customFormat="1" ht="21.95" customHeight="1" x14ac:dyDescent="0.4">
      <c r="B9" s="181"/>
      <c r="C9" s="138"/>
      <c r="D9" s="181" t="s">
        <v>6</v>
      </c>
      <c r="E9" s="138"/>
      <c r="F9" s="181" t="s">
        <v>7</v>
      </c>
      <c r="G9" s="181"/>
      <c r="H9" s="181"/>
      <c r="I9" s="138"/>
      <c r="J9" s="181" t="s">
        <v>6</v>
      </c>
      <c r="K9" s="138"/>
      <c r="L9" s="181" t="s">
        <v>7</v>
      </c>
      <c r="M9" s="181"/>
      <c r="N9" s="181"/>
    </row>
    <row r="10" spans="1:14" s="42" customFormat="1" ht="3" customHeight="1" x14ac:dyDescent="0.4">
      <c r="B10" s="181"/>
      <c r="C10" s="138"/>
      <c r="D10" s="181"/>
      <c r="E10" s="138"/>
      <c r="F10" s="59"/>
      <c r="G10" s="138"/>
      <c r="H10" s="59"/>
      <c r="I10" s="138"/>
      <c r="J10" s="181"/>
      <c r="K10" s="138"/>
      <c r="L10" s="59"/>
      <c r="M10" s="138"/>
      <c r="N10" s="59"/>
    </row>
    <row r="11" spans="1:14" s="42" customFormat="1" ht="21.95" customHeight="1" x14ac:dyDescent="0.4">
      <c r="B11" s="181"/>
      <c r="C11" s="138"/>
      <c r="D11" s="181"/>
      <c r="E11" s="138"/>
      <c r="F11" s="60" t="s">
        <v>8</v>
      </c>
      <c r="G11" s="138"/>
      <c r="H11" s="60" t="s">
        <v>9</v>
      </c>
      <c r="I11" s="138"/>
      <c r="J11" s="181"/>
      <c r="K11" s="138"/>
      <c r="L11" s="60" t="s">
        <v>8</v>
      </c>
      <c r="M11" s="138"/>
      <c r="N11" s="60" t="s">
        <v>9</v>
      </c>
    </row>
    <row r="12" spans="1:14" s="150" customFormat="1" ht="3" customHeight="1" x14ac:dyDescent="0.4">
      <c r="B12" s="139"/>
      <c r="C12" s="139"/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</row>
    <row r="13" spans="1:14" s="42" customFormat="1" ht="21.95" customHeight="1" x14ac:dyDescent="0.4">
      <c r="B13" s="61" t="s">
        <v>14</v>
      </c>
      <c r="C13" s="139"/>
      <c r="D13" s="92">
        <f>F13+H13</f>
        <v>9706813</v>
      </c>
      <c r="E13" s="147"/>
      <c r="F13" s="92">
        <f>F15+F17+F19+F21+F23+F25+F27+F29+F31+F33+F35+F37</f>
        <v>9448667</v>
      </c>
      <c r="G13" s="147"/>
      <c r="H13" s="92">
        <f>H15+H17+H19+H21+H23+H25+H27+H29+H31+H33+H35+H37</f>
        <v>258146</v>
      </c>
      <c r="I13" s="147"/>
      <c r="J13" s="92">
        <f>L13+N13</f>
        <v>10407056</v>
      </c>
      <c r="K13" s="147"/>
      <c r="L13" s="92">
        <f>L15+L17+L19+L21+L23+L25+L27+L29+L31+L33+L35+L37</f>
        <v>10109138</v>
      </c>
      <c r="M13" s="147"/>
      <c r="N13" s="92">
        <f>N15+N17+N19+N21+N23+N25+N27+N29+N31+N33+N35+N37</f>
        <v>297918</v>
      </c>
    </row>
    <row r="14" spans="1:14" s="150" customFormat="1" ht="3" customHeight="1" x14ac:dyDescent="0.4">
      <c r="B14" s="139"/>
      <c r="C14" s="139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</row>
    <row r="15" spans="1:14" s="42" customFormat="1" ht="21.95" customHeight="1" x14ac:dyDescent="0.4">
      <c r="B15" s="63" t="s">
        <v>179</v>
      </c>
      <c r="C15" s="140"/>
      <c r="D15" s="93">
        <f t="shared" ref="D15:D37" si="0">F15+H15</f>
        <v>939090</v>
      </c>
      <c r="E15" s="147"/>
      <c r="F15" s="94">
        <v>903239</v>
      </c>
      <c r="G15" s="94"/>
      <c r="H15" s="94">
        <v>35851</v>
      </c>
      <c r="I15" s="94"/>
      <c r="J15" s="93">
        <f t="shared" ref="J15:J37" si="1">L15+N15</f>
        <v>954116</v>
      </c>
      <c r="K15" s="147"/>
      <c r="L15" s="94">
        <v>924150</v>
      </c>
      <c r="M15" s="94"/>
      <c r="N15" s="94">
        <v>29966</v>
      </c>
    </row>
    <row r="16" spans="1:14" s="150" customFormat="1" ht="3" customHeight="1" x14ac:dyDescent="0.4">
      <c r="B16" s="140"/>
      <c r="C16" s="140"/>
      <c r="D16" s="147"/>
      <c r="E16" s="147"/>
      <c r="F16" s="94"/>
      <c r="G16" s="94"/>
      <c r="H16" s="94"/>
      <c r="I16" s="94"/>
      <c r="J16" s="147"/>
      <c r="K16" s="147"/>
      <c r="L16" s="94"/>
      <c r="M16" s="94"/>
      <c r="N16" s="94"/>
    </row>
    <row r="17" spans="2:14" s="42" customFormat="1" ht="21.95" customHeight="1" x14ac:dyDescent="0.4">
      <c r="B17" s="63" t="s">
        <v>180</v>
      </c>
      <c r="C17" s="140"/>
      <c r="D17" s="93">
        <f t="shared" si="0"/>
        <v>790093</v>
      </c>
      <c r="E17" s="147"/>
      <c r="F17" s="94">
        <v>766113</v>
      </c>
      <c r="G17" s="94"/>
      <c r="H17" s="94">
        <v>23980</v>
      </c>
      <c r="I17" s="94"/>
      <c r="J17" s="93">
        <f t="shared" si="1"/>
        <v>751873</v>
      </c>
      <c r="K17" s="147"/>
      <c r="L17" s="94">
        <v>737950</v>
      </c>
      <c r="M17" s="94"/>
      <c r="N17" s="94">
        <v>13923</v>
      </c>
    </row>
    <row r="18" spans="2:14" s="150" customFormat="1" ht="3" customHeight="1" x14ac:dyDescent="0.4">
      <c r="B18" s="140"/>
      <c r="C18" s="140"/>
      <c r="D18" s="147"/>
      <c r="E18" s="147"/>
      <c r="F18" s="94"/>
      <c r="G18" s="94"/>
      <c r="H18" s="94"/>
      <c r="I18" s="94"/>
      <c r="J18" s="147"/>
      <c r="K18" s="147"/>
      <c r="L18" s="94"/>
      <c r="M18" s="94"/>
      <c r="N18" s="94"/>
    </row>
    <row r="19" spans="2:14" s="42" customFormat="1" ht="21.95" customHeight="1" x14ac:dyDescent="0.4">
      <c r="B19" s="63" t="s">
        <v>181</v>
      </c>
      <c r="C19" s="140"/>
      <c r="D19" s="93">
        <f t="shared" si="0"/>
        <v>780228</v>
      </c>
      <c r="E19" s="147"/>
      <c r="F19" s="94">
        <v>760347</v>
      </c>
      <c r="G19" s="94"/>
      <c r="H19" s="94">
        <v>19881</v>
      </c>
      <c r="I19" s="94"/>
      <c r="J19" s="93">
        <f t="shared" si="1"/>
        <v>819488</v>
      </c>
      <c r="K19" s="147"/>
      <c r="L19" s="94">
        <v>801408</v>
      </c>
      <c r="M19" s="94"/>
      <c r="N19" s="94">
        <v>18080</v>
      </c>
    </row>
    <row r="20" spans="2:14" s="150" customFormat="1" ht="3" customHeight="1" x14ac:dyDescent="0.4">
      <c r="B20" s="140"/>
      <c r="C20" s="140"/>
      <c r="D20" s="147"/>
      <c r="E20" s="147"/>
      <c r="F20" s="94"/>
      <c r="G20" s="94"/>
      <c r="H20" s="94"/>
      <c r="I20" s="94"/>
      <c r="J20" s="147"/>
      <c r="K20" s="147"/>
      <c r="L20" s="94"/>
      <c r="M20" s="94"/>
      <c r="N20" s="94"/>
    </row>
    <row r="21" spans="2:14" s="42" customFormat="1" ht="21.95" customHeight="1" x14ac:dyDescent="0.4">
      <c r="B21" s="63" t="s">
        <v>182</v>
      </c>
      <c r="C21" s="140"/>
      <c r="D21" s="93">
        <f t="shared" si="0"/>
        <v>706122</v>
      </c>
      <c r="E21" s="147"/>
      <c r="F21" s="94">
        <v>693191</v>
      </c>
      <c r="G21" s="94"/>
      <c r="H21" s="94">
        <v>12931</v>
      </c>
      <c r="I21" s="94"/>
      <c r="J21" s="93">
        <f t="shared" si="1"/>
        <v>770377</v>
      </c>
      <c r="K21" s="147"/>
      <c r="L21" s="94">
        <v>751404</v>
      </c>
      <c r="M21" s="94"/>
      <c r="N21" s="94">
        <v>18973</v>
      </c>
    </row>
    <row r="22" spans="2:14" s="150" customFormat="1" ht="3" customHeight="1" x14ac:dyDescent="0.4">
      <c r="B22" s="140"/>
      <c r="C22" s="140"/>
      <c r="D22" s="147"/>
      <c r="E22" s="147"/>
      <c r="F22" s="94"/>
      <c r="G22" s="94"/>
      <c r="H22" s="94"/>
      <c r="I22" s="94"/>
      <c r="J22" s="147"/>
      <c r="K22" s="147"/>
      <c r="L22" s="94"/>
      <c r="M22" s="94"/>
      <c r="N22" s="94"/>
    </row>
    <row r="23" spans="2:14" s="42" customFormat="1" ht="21.95" customHeight="1" x14ac:dyDescent="0.4">
      <c r="B23" s="63" t="s">
        <v>183</v>
      </c>
      <c r="C23" s="140"/>
      <c r="D23" s="93">
        <f t="shared" si="0"/>
        <v>752132</v>
      </c>
      <c r="E23" s="147"/>
      <c r="F23" s="94">
        <v>735903</v>
      </c>
      <c r="G23" s="94"/>
      <c r="H23" s="94">
        <v>16229</v>
      </c>
      <c r="I23" s="94"/>
      <c r="J23" s="93">
        <f t="shared" si="1"/>
        <v>856643</v>
      </c>
      <c r="K23" s="147"/>
      <c r="L23" s="94">
        <v>832727</v>
      </c>
      <c r="M23" s="94"/>
      <c r="N23" s="94">
        <v>23916</v>
      </c>
    </row>
    <row r="24" spans="2:14" s="150" customFormat="1" ht="3" customHeight="1" x14ac:dyDescent="0.4">
      <c r="B24" s="140"/>
      <c r="C24" s="140"/>
      <c r="D24" s="147"/>
      <c r="E24" s="147"/>
      <c r="F24" s="94"/>
      <c r="G24" s="94"/>
      <c r="H24" s="94"/>
      <c r="I24" s="94"/>
      <c r="J24" s="147"/>
      <c r="K24" s="147"/>
      <c r="L24" s="94"/>
      <c r="M24" s="94"/>
      <c r="N24" s="94"/>
    </row>
    <row r="25" spans="2:14" s="42" customFormat="1" ht="21.95" customHeight="1" x14ac:dyDescent="0.4">
      <c r="B25" s="63" t="s">
        <v>184</v>
      </c>
      <c r="C25" s="140"/>
      <c r="D25" s="93">
        <f t="shared" si="0"/>
        <v>768051</v>
      </c>
      <c r="E25" s="147"/>
      <c r="F25" s="94">
        <v>754100</v>
      </c>
      <c r="G25" s="94"/>
      <c r="H25" s="94">
        <v>13951</v>
      </c>
      <c r="I25" s="94"/>
      <c r="J25" s="93">
        <f t="shared" si="1"/>
        <v>942557</v>
      </c>
      <c r="K25" s="147"/>
      <c r="L25" s="94">
        <v>894810</v>
      </c>
      <c r="M25" s="94"/>
      <c r="N25" s="94">
        <v>47747</v>
      </c>
    </row>
    <row r="26" spans="2:14" s="150" customFormat="1" ht="3" customHeight="1" x14ac:dyDescent="0.4">
      <c r="B26" s="140"/>
      <c r="C26" s="140"/>
      <c r="D26" s="147"/>
      <c r="E26" s="147"/>
      <c r="F26" s="94"/>
      <c r="G26" s="94"/>
      <c r="H26" s="94"/>
      <c r="I26" s="94"/>
      <c r="J26" s="147"/>
      <c r="K26" s="147"/>
      <c r="L26" s="94"/>
      <c r="M26" s="94"/>
      <c r="N26" s="94"/>
    </row>
    <row r="27" spans="2:14" s="42" customFormat="1" ht="21.95" customHeight="1" x14ac:dyDescent="0.4">
      <c r="B27" s="63" t="s">
        <v>185</v>
      </c>
      <c r="C27" s="140"/>
      <c r="D27" s="93">
        <f t="shared" si="0"/>
        <v>921547</v>
      </c>
      <c r="E27" s="147"/>
      <c r="F27" s="94">
        <v>880178</v>
      </c>
      <c r="G27" s="94"/>
      <c r="H27" s="94">
        <v>41369</v>
      </c>
      <c r="I27" s="94"/>
      <c r="J27" s="93">
        <f t="shared" si="1"/>
        <v>921288</v>
      </c>
      <c r="K27" s="147"/>
      <c r="L27" s="94">
        <v>880005</v>
      </c>
      <c r="M27" s="94"/>
      <c r="N27" s="94">
        <v>41283</v>
      </c>
    </row>
    <row r="28" spans="2:14" s="150" customFormat="1" ht="3" customHeight="1" x14ac:dyDescent="0.4">
      <c r="B28" s="140"/>
      <c r="C28" s="140"/>
      <c r="D28" s="147"/>
      <c r="E28" s="147"/>
      <c r="F28" s="94"/>
      <c r="G28" s="94"/>
      <c r="H28" s="94"/>
      <c r="I28" s="94"/>
      <c r="J28" s="147"/>
      <c r="K28" s="147"/>
      <c r="L28" s="94"/>
      <c r="M28" s="94"/>
      <c r="N28" s="94"/>
    </row>
    <row r="29" spans="2:14" s="42" customFormat="1" ht="21.95" customHeight="1" x14ac:dyDescent="0.4">
      <c r="B29" s="63" t="s">
        <v>186</v>
      </c>
      <c r="C29" s="140"/>
      <c r="D29" s="93">
        <f t="shared" si="0"/>
        <v>807363</v>
      </c>
      <c r="E29" s="147"/>
      <c r="F29" s="94">
        <v>784376</v>
      </c>
      <c r="G29" s="94"/>
      <c r="H29" s="94">
        <v>22987</v>
      </c>
      <c r="I29" s="94"/>
      <c r="J29" s="93">
        <f t="shared" si="1"/>
        <v>903011</v>
      </c>
      <c r="K29" s="147"/>
      <c r="L29" s="94">
        <v>879548</v>
      </c>
      <c r="M29" s="94"/>
      <c r="N29" s="94">
        <v>23463</v>
      </c>
    </row>
    <row r="30" spans="2:14" s="150" customFormat="1" ht="3" customHeight="1" x14ac:dyDescent="0.4">
      <c r="B30" s="140"/>
      <c r="C30" s="140"/>
      <c r="D30" s="147"/>
      <c r="E30" s="147"/>
      <c r="F30" s="94"/>
      <c r="G30" s="94"/>
      <c r="H30" s="94"/>
      <c r="I30" s="94"/>
      <c r="J30" s="147"/>
      <c r="K30" s="147"/>
      <c r="L30" s="94"/>
      <c r="M30" s="94"/>
      <c r="N30" s="94"/>
    </row>
    <row r="31" spans="2:14" s="42" customFormat="1" ht="21.95" customHeight="1" x14ac:dyDescent="0.4">
      <c r="B31" s="63" t="s">
        <v>187</v>
      </c>
      <c r="C31" s="140"/>
      <c r="D31" s="93">
        <f t="shared" si="0"/>
        <v>789086</v>
      </c>
      <c r="E31" s="147"/>
      <c r="F31" s="94">
        <v>773877</v>
      </c>
      <c r="G31" s="94"/>
      <c r="H31" s="94">
        <v>15209</v>
      </c>
      <c r="I31" s="94"/>
      <c r="J31" s="93">
        <f t="shared" si="1"/>
        <v>874838</v>
      </c>
      <c r="K31" s="147"/>
      <c r="L31" s="94">
        <v>856379</v>
      </c>
      <c r="M31" s="94"/>
      <c r="N31" s="94">
        <v>18459</v>
      </c>
    </row>
    <row r="32" spans="2:14" s="150" customFormat="1" ht="3" customHeight="1" x14ac:dyDescent="0.4">
      <c r="B32" s="140"/>
      <c r="C32" s="140"/>
      <c r="D32" s="147"/>
      <c r="E32" s="147"/>
      <c r="F32" s="94"/>
      <c r="G32" s="94"/>
      <c r="H32" s="94"/>
      <c r="I32" s="94"/>
      <c r="J32" s="147"/>
      <c r="K32" s="147"/>
      <c r="L32" s="94"/>
      <c r="M32" s="94"/>
      <c r="N32" s="94"/>
    </row>
    <row r="33" spans="2:14" s="42" customFormat="1" ht="21.95" customHeight="1" x14ac:dyDescent="0.4">
      <c r="B33" s="63" t="s">
        <v>188</v>
      </c>
      <c r="C33" s="140"/>
      <c r="D33" s="93">
        <f t="shared" si="0"/>
        <v>856496</v>
      </c>
      <c r="E33" s="147"/>
      <c r="F33" s="94">
        <v>844096</v>
      </c>
      <c r="G33" s="94"/>
      <c r="H33" s="94">
        <v>12400</v>
      </c>
      <c r="I33" s="94"/>
      <c r="J33" s="93">
        <f t="shared" si="1"/>
        <v>917079</v>
      </c>
      <c r="K33" s="147"/>
      <c r="L33" s="94">
        <v>897168</v>
      </c>
      <c r="M33" s="94"/>
      <c r="N33" s="94">
        <v>19911</v>
      </c>
    </row>
    <row r="34" spans="2:14" s="150" customFormat="1" ht="3" customHeight="1" x14ac:dyDescent="0.4">
      <c r="B34" s="140"/>
      <c r="C34" s="140"/>
      <c r="D34" s="147"/>
      <c r="E34" s="147"/>
      <c r="F34" s="94"/>
      <c r="G34" s="94"/>
      <c r="H34" s="94"/>
      <c r="I34" s="94"/>
      <c r="J34" s="147"/>
      <c r="K34" s="147"/>
      <c r="L34" s="94"/>
      <c r="M34" s="94"/>
      <c r="N34" s="94"/>
    </row>
    <row r="35" spans="2:14" s="42" customFormat="1" ht="21.95" customHeight="1" x14ac:dyDescent="0.4">
      <c r="B35" s="63" t="s">
        <v>189</v>
      </c>
      <c r="C35" s="140"/>
      <c r="D35" s="93">
        <f t="shared" si="0"/>
        <v>792836</v>
      </c>
      <c r="E35" s="147"/>
      <c r="F35" s="94">
        <v>772170</v>
      </c>
      <c r="G35" s="94"/>
      <c r="H35" s="94">
        <v>20666</v>
      </c>
      <c r="I35" s="94"/>
      <c r="J35" s="93">
        <f t="shared" si="1"/>
        <v>834026</v>
      </c>
      <c r="K35" s="147"/>
      <c r="L35" s="94">
        <v>819220</v>
      </c>
      <c r="M35" s="94"/>
      <c r="N35" s="94">
        <v>14806</v>
      </c>
    </row>
    <row r="36" spans="2:14" s="150" customFormat="1" ht="3" customHeight="1" x14ac:dyDescent="0.4">
      <c r="B36" s="140"/>
      <c r="C36" s="140"/>
      <c r="D36" s="147"/>
      <c r="E36" s="147"/>
      <c r="F36" s="94"/>
      <c r="G36" s="94"/>
      <c r="H36" s="94"/>
      <c r="I36" s="94"/>
      <c r="J36" s="147"/>
      <c r="K36" s="147"/>
      <c r="L36" s="94"/>
      <c r="M36" s="94"/>
      <c r="N36" s="94"/>
    </row>
    <row r="37" spans="2:14" s="42" customFormat="1" ht="21.95" customHeight="1" x14ac:dyDescent="0.4">
      <c r="B37" s="63" t="s">
        <v>190</v>
      </c>
      <c r="C37" s="140"/>
      <c r="D37" s="93">
        <f t="shared" si="0"/>
        <v>803769</v>
      </c>
      <c r="E37" s="147"/>
      <c r="F37" s="94">
        <v>781077</v>
      </c>
      <c r="G37" s="94"/>
      <c r="H37" s="94">
        <v>22692</v>
      </c>
      <c r="I37" s="94"/>
      <c r="J37" s="93">
        <f t="shared" si="1"/>
        <v>861760</v>
      </c>
      <c r="K37" s="147"/>
      <c r="L37" s="94">
        <v>834369</v>
      </c>
      <c r="M37" s="94"/>
      <c r="N37" s="94">
        <v>27391</v>
      </c>
    </row>
    <row r="38" spans="2:14" s="144" customFormat="1" ht="3" customHeight="1" x14ac:dyDescent="0.3">
      <c r="B38" s="183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</row>
    <row r="39" spans="2:14" ht="3.95" customHeight="1" x14ac:dyDescent="0.3">
      <c r="B39" s="48"/>
      <c r="C39" s="141"/>
      <c r="D39" s="47"/>
      <c r="E39" s="148"/>
      <c r="F39" s="49"/>
      <c r="G39" s="49"/>
      <c r="H39" s="49"/>
      <c r="I39" s="49"/>
      <c r="J39" s="47"/>
      <c r="K39" s="148"/>
      <c r="L39" s="49"/>
      <c r="M39" s="49"/>
      <c r="N39" s="49"/>
    </row>
    <row r="40" spans="2:14" s="39" customFormat="1" ht="15.95" customHeight="1" x14ac:dyDescent="0.25">
      <c r="B40" s="17" t="s">
        <v>10</v>
      </c>
      <c r="C40" s="142"/>
      <c r="E40" s="149"/>
      <c r="G40" s="149"/>
      <c r="I40" s="149"/>
      <c r="K40" s="149"/>
      <c r="M40" s="149"/>
    </row>
    <row r="41" spans="2:14" s="39" customFormat="1" ht="15.95" customHeight="1" x14ac:dyDescent="0.25">
      <c r="B41" s="17" t="s">
        <v>191</v>
      </c>
      <c r="C41" s="142"/>
      <c r="E41" s="149"/>
      <c r="G41" s="149"/>
      <c r="I41" s="149"/>
      <c r="K41" s="149"/>
      <c r="M41" s="149"/>
    </row>
    <row r="42" spans="2:14" s="39" customFormat="1" ht="15.95" customHeight="1" x14ac:dyDescent="0.25">
      <c r="B42" s="20" t="s">
        <v>192</v>
      </c>
      <c r="C42" s="142"/>
      <c r="E42" s="149"/>
      <c r="G42" s="149"/>
      <c r="I42" s="149"/>
      <c r="K42" s="149"/>
      <c r="M42" s="149"/>
    </row>
    <row r="43" spans="2:14" s="40" customFormat="1" ht="21.95" customHeight="1" x14ac:dyDescent="0.3">
      <c r="B43" s="50"/>
      <c r="C43" s="143"/>
      <c r="D43" s="50"/>
      <c r="E43" s="143"/>
      <c r="F43" s="51"/>
      <c r="G43" s="152"/>
      <c r="H43" s="51"/>
      <c r="I43" s="152"/>
      <c r="J43" s="51"/>
      <c r="K43" s="152"/>
      <c r="L43" s="51"/>
      <c r="M43" s="152"/>
      <c r="N43" s="52"/>
    </row>
    <row r="44" spans="2:14" s="40" customFormat="1" ht="21.95" customHeight="1" x14ac:dyDescent="0.3">
      <c r="B44" s="50"/>
      <c r="C44" s="143"/>
      <c r="D44" s="50"/>
      <c r="E44" s="143"/>
      <c r="F44" s="51"/>
      <c r="G44" s="152"/>
      <c r="H44" s="51"/>
      <c r="I44" s="152"/>
      <c r="J44" s="51"/>
      <c r="K44" s="152"/>
      <c r="L44" s="51"/>
      <c r="M44" s="152"/>
      <c r="N44" s="52"/>
    </row>
    <row r="45" spans="2:14" s="42" customFormat="1" ht="21.95" customHeight="1" x14ac:dyDescent="0.4">
      <c r="B45" s="36" t="s">
        <v>177</v>
      </c>
      <c r="C45" s="136"/>
      <c r="D45" s="36"/>
      <c r="E45" s="136"/>
      <c r="G45" s="150"/>
      <c r="I45" s="150"/>
      <c r="K45" s="150"/>
      <c r="M45" s="150"/>
    </row>
    <row r="46" spans="2:14" s="46" customFormat="1" ht="21.95" customHeight="1" x14ac:dyDescent="0.4">
      <c r="B46" s="43" t="str">
        <f>B2</f>
        <v>7.1 - Desembarques internacionais de passageiros em aeroportos, por tipos de voos, segundo os meses - 2013-2020</v>
      </c>
      <c r="C46" s="137"/>
      <c r="D46" s="44"/>
      <c r="E46" s="145"/>
      <c r="F46" s="45"/>
      <c r="G46" s="151"/>
      <c r="H46" s="45"/>
      <c r="I46" s="151"/>
      <c r="J46" s="45"/>
      <c r="K46" s="151"/>
      <c r="M46" s="153"/>
    </row>
    <row r="47" spans="2:14" s="46" customFormat="1" ht="3.95" customHeight="1" x14ac:dyDescent="0.4">
      <c r="B47" s="43"/>
      <c r="C47" s="137"/>
      <c r="D47" s="44"/>
      <c r="E47" s="145"/>
      <c r="F47" s="45"/>
      <c r="G47" s="151"/>
      <c r="H47" s="45"/>
      <c r="I47" s="151"/>
      <c r="J47" s="45"/>
      <c r="K47" s="151"/>
      <c r="M47" s="153"/>
    </row>
    <row r="48" spans="2:14" s="46" customFormat="1" ht="3.95" customHeight="1" x14ac:dyDescent="0.4">
      <c r="B48" s="180"/>
      <c r="C48" s="180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</row>
    <row r="49" spans="2:14" s="42" customFormat="1" ht="21.95" customHeight="1" x14ac:dyDescent="0.4">
      <c r="B49" s="181" t="s">
        <v>178</v>
      </c>
      <c r="C49" s="138"/>
      <c r="D49" s="182" t="s">
        <v>5</v>
      </c>
      <c r="E49" s="182"/>
      <c r="F49" s="182"/>
      <c r="G49" s="182"/>
      <c r="H49" s="182"/>
      <c r="I49" s="182"/>
      <c r="J49" s="182"/>
      <c r="K49" s="182"/>
      <c r="L49" s="182"/>
      <c r="M49" s="182"/>
      <c r="N49" s="182"/>
    </row>
    <row r="50" spans="2:14" s="150" customFormat="1" ht="3" customHeight="1" x14ac:dyDescent="0.4">
      <c r="B50" s="181"/>
      <c r="C50" s="138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</row>
    <row r="51" spans="2:14" s="42" customFormat="1" ht="21.95" customHeight="1" x14ac:dyDescent="0.4">
      <c r="B51" s="181"/>
      <c r="C51" s="138"/>
      <c r="D51" s="181">
        <f>J139-5</f>
        <v>2015</v>
      </c>
      <c r="E51" s="181"/>
      <c r="F51" s="181"/>
      <c r="G51" s="181"/>
      <c r="H51" s="181"/>
      <c r="I51" s="138"/>
      <c r="J51" s="181">
        <f>J139-4</f>
        <v>2016</v>
      </c>
      <c r="K51" s="181"/>
      <c r="L51" s="181"/>
      <c r="M51" s="181"/>
      <c r="N51" s="181"/>
    </row>
    <row r="52" spans="2:14" s="150" customFormat="1" ht="3" customHeight="1" x14ac:dyDescent="0.4">
      <c r="B52" s="181"/>
      <c r="C52" s="138"/>
      <c r="D52" s="138"/>
      <c r="E52" s="138"/>
      <c r="F52" s="138"/>
      <c r="G52" s="138"/>
      <c r="H52" s="138"/>
      <c r="I52" s="138"/>
      <c r="J52" s="138"/>
      <c r="K52" s="138"/>
      <c r="L52" s="138"/>
      <c r="M52" s="138"/>
      <c r="N52" s="138"/>
    </row>
    <row r="53" spans="2:14" s="42" customFormat="1" ht="21.95" customHeight="1" x14ac:dyDescent="0.4">
      <c r="B53" s="181"/>
      <c r="C53" s="138"/>
      <c r="D53" s="181" t="s">
        <v>6</v>
      </c>
      <c r="E53" s="138"/>
      <c r="F53" s="181" t="s">
        <v>7</v>
      </c>
      <c r="G53" s="181"/>
      <c r="H53" s="181"/>
      <c r="I53" s="138"/>
      <c r="J53" s="181" t="s">
        <v>6</v>
      </c>
      <c r="K53" s="138"/>
      <c r="L53" s="181" t="s">
        <v>7</v>
      </c>
      <c r="M53" s="181"/>
      <c r="N53" s="181"/>
    </row>
    <row r="54" spans="2:14" s="150" customFormat="1" ht="3" customHeight="1" x14ac:dyDescent="0.4">
      <c r="B54" s="181"/>
      <c r="C54" s="138"/>
      <c r="D54" s="181"/>
      <c r="E54" s="138"/>
      <c r="F54" s="138"/>
      <c r="G54" s="138"/>
      <c r="H54" s="138"/>
      <c r="I54" s="138"/>
      <c r="J54" s="181"/>
      <c r="K54" s="138"/>
      <c r="L54" s="138"/>
      <c r="M54" s="138"/>
      <c r="N54" s="138"/>
    </row>
    <row r="55" spans="2:14" s="42" customFormat="1" ht="21.95" customHeight="1" x14ac:dyDescent="0.4">
      <c r="B55" s="181"/>
      <c r="C55" s="138"/>
      <c r="D55" s="181"/>
      <c r="E55" s="138"/>
      <c r="F55" s="60" t="s">
        <v>8</v>
      </c>
      <c r="G55" s="138"/>
      <c r="H55" s="60" t="s">
        <v>9</v>
      </c>
      <c r="I55" s="138"/>
      <c r="J55" s="181"/>
      <c r="K55" s="138"/>
      <c r="L55" s="60" t="s">
        <v>8</v>
      </c>
      <c r="M55" s="138"/>
      <c r="N55" s="60" t="s">
        <v>9</v>
      </c>
    </row>
    <row r="56" spans="2:14" s="150" customFormat="1" ht="3" customHeight="1" x14ac:dyDescent="0.4">
      <c r="B56" s="139"/>
      <c r="C56" s="139"/>
      <c r="D56" s="139"/>
      <c r="E56" s="139"/>
      <c r="F56" s="139"/>
      <c r="G56" s="139"/>
      <c r="H56" s="139"/>
      <c r="I56" s="139"/>
      <c r="J56" s="139"/>
      <c r="K56" s="139"/>
      <c r="L56" s="139"/>
      <c r="M56" s="139"/>
      <c r="N56" s="139"/>
    </row>
    <row r="57" spans="2:14" s="42" customFormat="1" ht="21.95" customHeight="1" x14ac:dyDescent="0.4">
      <c r="B57" s="61" t="s">
        <v>14</v>
      </c>
      <c r="C57" s="139"/>
      <c r="D57" s="92">
        <f>F57+H57</f>
        <v>10571911</v>
      </c>
      <c r="E57" s="147"/>
      <c r="F57" s="92">
        <f>F59+F61+F63+F65+F67+F69+F71+F73+F75+F77+F79+F81</f>
        <v>10284693</v>
      </c>
      <c r="G57" s="147"/>
      <c r="H57" s="92">
        <f>H59+H61+H63+H65+H67+H69+H71+H73+H75+H77+H79+H81</f>
        <v>287218</v>
      </c>
      <c r="I57" s="147"/>
      <c r="J57" s="92">
        <f>L57+N57</f>
        <v>10204352</v>
      </c>
      <c r="K57" s="147"/>
      <c r="L57" s="92">
        <f>L59+L61+L63+L65+L67+L69+L71+L73+L75+L77+L79+L81</f>
        <v>9872684</v>
      </c>
      <c r="M57" s="147"/>
      <c r="N57" s="92">
        <f>N59+N61+N63+N65+N67+N69+N71+N73+N75+N77+N79+N81</f>
        <v>331668</v>
      </c>
    </row>
    <row r="58" spans="2:14" s="150" customFormat="1" ht="3" customHeight="1" x14ac:dyDescent="0.4">
      <c r="B58" s="139"/>
      <c r="C58" s="139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</row>
    <row r="59" spans="2:14" s="42" customFormat="1" ht="21.95" customHeight="1" x14ac:dyDescent="0.4">
      <c r="B59" s="63" t="s">
        <v>179</v>
      </c>
      <c r="C59" s="140"/>
      <c r="D59" s="93">
        <f t="shared" ref="D59:D81" si="2">F59+H59</f>
        <v>1062749</v>
      </c>
      <c r="E59" s="147"/>
      <c r="F59" s="94">
        <v>1019633</v>
      </c>
      <c r="G59" s="94"/>
      <c r="H59" s="94">
        <v>43116</v>
      </c>
      <c r="I59" s="94"/>
      <c r="J59" s="93">
        <f t="shared" ref="J59:J81" si="3">L59+N59</f>
        <v>1029690</v>
      </c>
      <c r="K59" s="147"/>
      <c r="L59" s="94">
        <v>972613</v>
      </c>
      <c r="M59" s="94"/>
      <c r="N59" s="94">
        <v>57077</v>
      </c>
    </row>
    <row r="60" spans="2:14" s="150" customFormat="1" ht="3" customHeight="1" x14ac:dyDescent="0.4">
      <c r="B60" s="140"/>
      <c r="C60" s="140"/>
      <c r="D60" s="147"/>
      <c r="E60" s="147"/>
      <c r="F60" s="94"/>
      <c r="G60" s="94"/>
      <c r="H60" s="94"/>
      <c r="I60" s="94"/>
      <c r="J60" s="147"/>
      <c r="K60" s="147"/>
      <c r="L60" s="94"/>
      <c r="M60" s="94"/>
      <c r="N60" s="94"/>
    </row>
    <row r="61" spans="2:14" s="42" customFormat="1" ht="21.95" customHeight="1" x14ac:dyDescent="0.4">
      <c r="B61" s="63" t="s">
        <v>180</v>
      </c>
      <c r="C61" s="140"/>
      <c r="D61" s="93">
        <f t="shared" si="2"/>
        <v>870438</v>
      </c>
      <c r="E61" s="147"/>
      <c r="F61" s="94">
        <v>846235</v>
      </c>
      <c r="G61" s="94"/>
      <c r="H61" s="94">
        <v>24203</v>
      </c>
      <c r="I61" s="94"/>
      <c r="J61" s="93">
        <f t="shared" si="3"/>
        <v>881633</v>
      </c>
      <c r="K61" s="147"/>
      <c r="L61" s="94">
        <v>846488</v>
      </c>
      <c r="M61" s="94"/>
      <c r="N61" s="94">
        <v>35145</v>
      </c>
    </row>
    <row r="62" spans="2:14" s="150" customFormat="1" ht="3" customHeight="1" x14ac:dyDescent="0.4">
      <c r="B62" s="140"/>
      <c r="C62" s="140"/>
      <c r="D62" s="147"/>
      <c r="E62" s="147"/>
      <c r="F62" s="94"/>
      <c r="G62" s="94"/>
      <c r="H62" s="94"/>
      <c r="I62" s="94"/>
      <c r="J62" s="147"/>
      <c r="K62" s="147"/>
      <c r="L62" s="94"/>
      <c r="M62" s="94"/>
      <c r="N62" s="94"/>
    </row>
    <row r="63" spans="2:14" s="42" customFormat="1" ht="21.95" customHeight="1" x14ac:dyDescent="0.4">
      <c r="B63" s="63" t="s">
        <v>181</v>
      </c>
      <c r="C63" s="140"/>
      <c r="D63" s="93">
        <f t="shared" si="2"/>
        <v>812158</v>
      </c>
      <c r="E63" s="147"/>
      <c r="F63" s="94">
        <v>792624</v>
      </c>
      <c r="G63" s="94"/>
      <c r="H63" s="94">
        <v>19534</v>
      </c>
      <c r="I63" s="94"/>
      <c r="J63" s="93">
        <f t="shared" si="3"/>
        <v>768672</v>
      </c>
      <c r="K63" s="147"/>
      <c r="L63" s="94">
        <v>744665</v>
      </c>
      <c r="M63" s="94"/>
      <c r="N63" s="94">
        <v>24007</v>
      </c>
    </row>
    <row r="64" spans="2:14" s="150" customFormat="1" ht="3" customHeight="1" x14ac:dyDescent="0.4">
      <c r="B64" s="140"/>
      <c r="C64" s="140"/>
      <c r="D64" s="147"/>
      <c r="E64" s="147"/>
      <c r="F64" s="94"/>
      <c r="G64" s="94"/>
      <c r="H64" s="94"/>
      <c r="I64" s="94"/>
      <c r="J64" s="147"/>
      <c r="K64" s="147"/>
      <c r="L64" s="94"/>
      <c r="M64" s="94"/>
      <c r="N64" s="94"/>
    </row>
    <row r="65" spans="2:14" s="42" customFormat="1" ht="21.95" customHeight="1" x14ac:dyDescent="0.4">
      <c r="B65" s="63" t="s">
        <v>182</v>
      </c>
      <c r="C65" s="140"/>
      <c r="D65" s="93">
        <f t="shared" si="2"/>
        <v>768554</v>
      </c>
      <c r="E65" s="147"/>
      <c r="F65" s="94">
        <v>751952</v>
      </c>
      <c r="G65" s="94"/>
      <c r="H65" s="94">
        <v>16602</v>
      </c>
      <c r="I65" s="94"/>
      <c r="J65" s="93">
        <f t="shared" si="3"/>
        <v>739715</v>
      </c>
      <c r="K65" s="147"/>
      <c r="L65" s="94">
        <v>712095</v>
      </c>
      <c r="M65" s="94"/>
      <c r="N65" s="94">
        <v>27620</v>
      </c>
    </row>
    <row r="66" spans="2:14" s="150" customFormat="1" ht="3" customHeight="1" x14ac:dyDescent="0.4">
      <c r="B66" s="140"/>
      <c r="C66" s="140"/>
      <c r="D66" s="147"/>
      <c r="E66" s="147"/>
      <c r="F66" s="94"/>
      <c r="G66" s="94"/>
      <c r="H66" s="94"/>
      <c r="I66" s="94"/>
      <c r="J66" s="147"/>
      <c r="K66" s="147"/>
      <c r="L66" s="94"/>
      <c r="M66" s="94"/>
      <c r="N66" s="94"/>
    </row>
    <row r="67" spans="2:14" s="42" customFormat="1" ht="21.95" customHeight="1" x14ac:dyDescent="0.4">
      <c r="B67" s="63" t="s">
        <v>183</v>
      </c>
      <c r="C67" s="140"/>
      <c r="D67" s="93">
        <f t="shared" si="2"/>
        <v>831323</v>
      </c>
      <c r="E67" s="147"/>
      <c r="F67" s="94">
        <v>818734</v>
      </c>
      <c r="G67" s="94"/>
      <c r="H67" s="94">
        <v>12589</v>
      </c>
      <c r="I67" s="94"/>
      <c r="J67" s="93">
        <f t="shared" si="3"/>
        <v>786281</v>
      </c>
      <c r="K67" s="147"/>
      <c r="L67" s="94">
        <v>772429</v>
      </c>
      <c r="M67" s="94"/>
      <c r="N67" s="94">
        <v>13852</v>
      </c>
    </row>
    <row r="68" spans="2:14" s="150" customFormat="1" ht="3" customHeight="1" x14ac:dyDescent="0.4">
      <c r="B68" s="140"/>
      <c r="C68" s="140"/>
      <c r="D68" s="147"/>
      <c r="E68" s="147"/>
      <c r="F68" s="94"/>
      <c r="G68" s="94"/>
      <c r="H68" s="94"/>
      <c r="I68" s="94"/>
      <c r="J68" s="147"/>
      <c r="K68" s="147"/>
      <c r="L68" s="94"/>
      <c r="M68" s="94"/>
      <c r="N68" s="94"/>
    </row>
    <row r="69" spans="2:14" s="42" customFormat="1" ht="21.95" customHeight="1" x14ac:dyDescent="0.4">
      <c r="B69" s="63" t="s">
        <v>184</v>
      </c>
      <c r="C69" s="140"/>
      <c r="D69" s="93">
        <f t="shared" si="2"/>
        <v>821278</v>
      </c>
      <c r="E69" s="147"/>
      <c r="F69" s="94">
        <v>808326</v>
      </c>
      <c r="G69" s="94"/>
      <c r="H69" s="94">
        <v>12952</v>
      </c>
      <c r="I69" s="94"/>
      <c r="J69" s="93">
        <f t="shared" si="3"/>
        <v>786818</v>
      </c>
      <c r="K69" s="147"/>
      <c r="L69" s="94">
        <v>768951</v>
      </c>
      <c r="M69" s="94"/>
      <c r="N69" s="94">
        <v>17867</v>
      </c>
    </row>
    <row r="70" spans="2:14" s="150" customFormat="1" ht="3" customHeight="1" x14ac:dyDescent="0.4">
      <c r="B70" s="140"/>
      <c r="C70" s="140"/>
      <c r="D70" s="147"/>
      <c r="E70" s="147"/>
      <c r="F70" s="94"/>
      <c r="G70" s="94"/>
      <c r="H70" s="94"/>
      <c r="I70" s="94"/>
      <c r="J70" s="147"/>
      <c r="K70" s="147"/>
      <c r="L70" s="94"/>
      <c r="M70" s="94"/>
      <c r="N70" s="94"/>
    </row>
    <row r="71" spans="2:14" s="42" customFormat="1" ht="21.95" customHeight="1" x14ac:dyDescent="0.4">
      <c r="B71" s="63" t="s">
        <v>185</v>
      </c>
      <c r="C71" s="140"/>
      <c r="D71" s="93">
        <f t="shared" si="2"/>
        <v>988184</v>
      </c>
      <c r="E71" s="147"/>
      <c r="F71" s="94">
        <v>951039</v>
      </c>
      <c r="G71" s="94"/>
      <c r="H71" s="94">
        <v>37145</v>
      </c>
      <c r="I71" s="94"/>
      <c r="J71" s="93">
        <f t="shared" si="3"/>
        <v>964835</v>
      </c>
      <c r="K71" s="147"/>
      <c r="L71" s="94">
        <v>921155</v>
      </c>
      <c r="M71" s="94"/>
      <c r="N71" s="94">
        <v>43680</v>
      </c>
    </row>
    <row r="72" spans="2:14" s="150" customFormat="1" ht="3" customHeight="1" x14ac:dyDescent="0.4">
      <c r="B72" s="140"/>
      <c r="C72" s="140"/>
      <c r="D72" s="147"/>
      <c r="E72" s="147"/>
      <c r="F72" s="94"/>
      <c r="G72" s="94"/>
      <c r="H72" s="94"/>
      <c r="I72" s="94"/>
      <c r="J72" s="147"/>
      <c r="K72" s="147"/>
      <c r="L72" s="94"/>
      <c r="M72" s="94"/>
      <c r="N72" s="94"/>
    </row>
    <row r="73" spans="2:14" s="42" customFormat="1" ht="21.95" customHeight="1" x14ac:dyDescent="0.4">
      <c r="B73" s="63" t="s">
        <v>186</v>
      </c>
      <c r="C73" s="140"/>
      <c r="D73" s="93">
        <f t="shared" si="2"/>
        <v>937942</v>
      </c>
      <c r="E73" s="147"/>
      <c r="F73" s="94">
        <v>911456</v>
      </c>
      <c r="G73" s="94"/>
      <c r="H73" s="94">
        <v>26486</v>
      </c>
      <c r="I73" s="94"/>
      <c r="J73" s="93">
        <f t="shared" si="3"/>
        <v>887691</v>
      </c>
      <c r="K73" s="147"/>
      <c r="L73" s="94">
        <v>853571</v>
      </c>
      <c r="M73" s="94"/>
      <c r="N73" s="94">
        <v>34120</v>
      </c>
    </row>
    <row r="74" spans="2:14" s="150" customFormat="1" ht="3" customHeight="1" x14ac:dyDescent="0.4">
      <c r="B74" s="140"/>
      <c r="C74" s="140"/>
      <c r="D74" s="147"/>
      <c r="E74" s="147"/>
      <c r="F74" s="94"/>
      <c r="G74" s="94"/>
      <c r="H74" s="94"/>
      <c r="I74" s="94"/>
      <c r="J74" s="147"/>
      <c r="K74" s="147"/>
      <c r="L74" s="94"/>
      <c r="M74" s="94"/>
      <c r="N74" s="94"/>
    </row>
    <row r="75" spans="2:14" s="42" customFormat="1" ht="21.95" customHeight="1" x14ac:dyDescent="0.4">
      <c r="B75" s="63" t="s">
        <v>187</v>
      </c>
      <c r="C75" s="140"/>
      <c r="D75" s="93">
        <f t="shared" si="2"/>
        <v>868068</v>
      </c>
      <c r="E75" s="147"/>
      <c r="F75" s="94">
        <v>847685</v>
      </c>
      <c r="G75" s="94"/>
      <c r="H75" s="94">
        <v>20383</v>
      </c>
      <c r="I75" s="94"/>
      <c r="J75" s="93">
        <f t="shared" si="3"/>
        <v>830105</v>
      </c>
      <c r="K75" s="147"/>
      <c r="L75" s="94">
        <v>813435</v>
      </c>
      <c r="M75" s="94"/>
      <c r="N75" s="94">
        <v>16670</v>
      </c>
    </row>
    <row r="76" spans="2:14" s="150" customFormat="1" ht="3" customHeight="1" x14ac:dyDescent="0.4">
      <c r="B76" s="140"/>
      <c r="C76" s="140"/>
      <c r="D76" s="147"/>
      <c r="E76" s="147"/>
      <c r="F76" s="94"/>
      <c r="G76" s="94"/>
      <c r="H76" s="94"/>
      <c r="I76" s="94"/>
      <c r="J76" s="147"/>
      <c r="K76" s="147"/>
      <c r="L76" s="94"/>
      <c r="M76" s="94"/>
      <c r="N76" s="94"/>
    </row>
    <row r="77" spans="2:14" s="42" customFormat="1" ht="21.95" customHeight="1" x14ac:dyDescent="0.4">
      <c r="B77" s="63" t="s">
        <v>188</v>
      </c>
      <c r="C77" s="140"/>
      <c r="D77" s="93">
        <f t="shared" si="2"/>
        <v>900559</v>
      </c>
      <c r="E77" s="147"/>
      <c r="F77" s="94">
        <v>874632</v>
      </c>
      <c r="G77" s="94"/>
      <c r="H77" s="94">
        <v>25927</v>
      </c>
      <c r="I77" s="94"/>
      <c r="J77" s="93">
        <f t="shared" si="3"/>
        <v>869480</v>
      </c>
      <c r="K77" s="147"/>
      <c r="L77" s="94">
        <v>850710</v>
      </c>
      <c r="M77" s="94"/>
      <c r="N77" s="94">
        <v>18770</v>
      </c>
    </row>
    <row r="78" spans="2:14" s="150" customFormat="1" ht="3" customHeight="1" x14ac:dyDescent="0.4">
      <c r="B78" s="140"/>
      <c r="C78" s="140"/>
      <c r="D78" s="147"/>
      <c r="E78" s="147"/>
      <c r="F78" s="94"/>
      <c r="G78" s="94"/>
      <c r="H78" s="94"/>
      <c r="I78" s="94"/>
      <c r="J78" s="147"/>
      <c r="K78" s="147"/>
      <c r="L78" s="94"/>
      <c r="M78" s="94"/>
      <c r="N78" s="94"/>
    </row>
    <row r="79" spans="2:14" s="42" customFormat="1" ht="21.95" customHeight="1" x14ac:dyDescent="0.4">
      <c r="B79" s="63" t="s">
        <v>189</v>
      </c>
      <c r="C79" s="140"/>
      <c r="D79" s="93">
        <f t="shared" si="2"/>
        <v>820504</v>
      </c>
      <c r="E79" s="147"/>
      <c r="F79" s="94">
        <v>805437</v>
      </c>
      <c r="G79" s="94"/>
      <c r="H79" s="94">
        <v>15067</v>
      </c>
      <c r="I79" s="94"/>
      <c r="J79" s="93">
        <f t="shared" si="3"/>
        <v>807685</v>
      </c>
      <c r="K79" s="147"/>
      <c r="L79" s="94">
        <v>794642</v>
      </c>
      <c r="M79" s="94"/>
      <c r="N79" s="94">
        <v>13043</v>
      </c>
    </row>
    <row r="80" spans="2:14" s="150" customFormat="1" ht="3" customHeight="1" x14ac:dyDescent="0.4">
      <c r="B80" s="140"/>
      <c r="C80" s="140"/>
      <c r="D80" s="147"/>
      <c r="E80" s="147"/>
      <c r="F80" s="94"/>
      <c r="G80" s="94"/>
      <c r="H80" s="94"/>
      <c r="I80" s="94"/>
      <c r="J80" s="147"/>
      <c r="K80" s="147"/>
      <c r="L80" s="94"/>
      <c r="M80" s="94"/>
      <c r="N80" s="94"/>
    </row>
    <row r="81" spans="2:14" s="42" customFormat="1" ht="21.95" customHeight="1" x14ac:dyDescent="0.4">
      <c r="B81" s="63" t="s">
        <v>190</v>
      </c>
      <c r="C81" s="140"/>
      <c r="D81" s="93">
        <f t="shared" si="2"/>
        <v>890154</v>
      </c>
      <c r="E81" s="147"/>
      <c r="F81" s="94">
        <v>856940</v>
      </c>
      <c r="G81" s="94"/>
      <c r="H81" s="94">
        <v>33214</v>
      </c>
      <c r="I81" s="94"/>
      <c r="J81" s="93">
        <f t="shared" si="3"/>
        <v>851747</v>
      </c>
      <c r="K81" s="147"/>
      <c r="L81" s="94">
        <v>821930</v>
      </c>
      <c r="M81" s="94"/>
      <c r="N81" s="94">
        <v>29817</v>
      </c>
    </row>
    <row r="82" spans="2:14" ht="3.95" customHeight="1" x14ac:dyDescent="0.3">
      <c r="B82" s="179"/>
      <c r="C82" s="179"/>
      <c r="D82" s="179"/>
      <c r="E82" s="179"/>
      <c r="F82" s="179"/>
      <c r="G82" s="179"/>
      <c r="H82" s="179"/>
      <c r="I82" s="179"/>
      <c r="J82" s="179"/>
      <c r="K82" s="179"/>
      <c r="L82" s="179"/>
      <c r="M82" s="179"/>
      <c r="N82" s="179"/>
    </row>
    <row r="83" spans="2:14" ht="3.95" customHeight="1" x14ac:dyDescent="0.3">
      <c r="B83" s="48"/>
      <c r="C83" s="141"/>
      <c r="D83" s="47"/>
      <c r="E83" s="148"/>
      <c r="F83" s="49"/>
      <c r="G83" s="49"/>
      <c r="H83" s="49"/>
      <c r="I83" s="49"/>
      <c r="J83" s="47"/>
      <c r="K83" s="148"/>
      <c r="L83" s="49"/>
      <c r="M83" s="49"/>
      <c r="N83" s="49"/>
    </row>
    <row r="84" spans="2:14" s="39" customFormat="1" ht="15.95" customHeight="1" x14ac:dyDescent="0.25">
      <c r="B84" s="17" t="s">
        <v>10</v>
      </c>
      <c r="C84" s="142"/>
      <c r="E84" s="149"/>
      <c r="G84" s="149"/>
      <c r="I84" s="149"/>
      <c r="K84" s="149"/>
      <c r="M84" s="149"/>
    </row>
    <row r="85" spans="2:14" s="39" customFormat="1" ht="15.95" customHeight="1" x14ac:dyDescent="0.25">
      <c r="B85" s="17" t="s">
        <v>191</v>
      </c>
      <c r="C85" s="142"/>
      <c r="E85" s="149"/>
      <c r="G85" s="149"/>
      <c r="I85" s="149"/>
      <c r="K85" s="149"/>
      <c r="M85" s="149"/>
    </row>
    <row r="86" spans="2:14" s="39" customFormat="1" ht="15.95" customHeight="1" x14ac:dyDescent="0.25">
      <c r="B86" s="20" t="s">
        <v>192</v>
      </c>
      <c r="C86" s="142"/>
      <c r="E86" s="149"/>
      <c r="G86" s="149"/>
      <c r="I86" s="149"/>
      <c r="K86" s="149"/>
      <c r="M86" s="149"/>
    </row>
    <row r="87" spans="2:14" s="40" customFormat="1" ht="21.95" customHeight="1" x14ac:dyDescent="0.3">
      <c r="B87" s="50"/>
      <c r="C87" s="143"/>
      <c r="D87" s="50"/>
      <c r="E87" s="143"/>
      <c r="F87" s="51"/>
      <c r="G87" s="152"/>
      <c r="H87" s="51"/>
      <c r="I87" s="152"/>
      <c r="J87" s="51"/>
      <c r="K87" s="152"/>
      <c r="L87" s="51"/>
      <c r="M87" s="152"/>
      <c r="N87" s="52"/>
    </row>
    <row r="88" spans="2:14" s="40" customFormat="1" ht="21.95" customHeight="1" x14ac:dyDescent="0.3">
      <c r="B88" s="50"/>
      <c r="C88" s="143"/>
      <c r="D88" s="50"/>
      <c r="E88" s="143"/>
      <c r="F88" s="51"/>
      <c r="G88" s="152"/>
      <c r="H88" s="51"/>
      <c r="I88" s="152"/>
      <c r="J88" s="51"/>
      <c r="K88" s="152"/>
      <c r="L88" s="51"/>
      <c r="M88" s="152"/>
      <c r="N88" s="52"/>
    </row>
    <row r="89" spans="2:14" s="42" customFormat="1" ht="21.95" customHeight="1" x14ac:dyDescent="0.4">
      <c r="B89" s="36" t="s">
        <v>177</v>
      </c>
      <c r="C89" s="136"/>
      <c r="D89" s="36"/>
      <c r="E89" s="136"/>
      <c r="G89" s="150"/>
      <c r="I89" s="150"/>
      <c r="K89" s="150"/>
      <c r="M89" s="150"/>
    </row>
    <row r="90" spans="2:14" s="46" customFormat="1" ht="21.95" customHeight="1" x14ac:dyDescent="0.4">
      <c r="B90" s="43" t="str">
        <f>B46</f>
        <v>7.1 - Desembarques internacionais de passageiros em aeroportos, por tipos de voos, segundo os meses - 2013-2020</v>
      </c>
      <c r="C90" s="137"/>
      <c r="D90" s="44"/>
      <c r="E90" s="145"/>
      <c r="F90" s="45"/>
      <c r="G90" s="151"/>
      <c r="H90" s="45"/>
      <c r="I90" s="151"/>
      <c r="J90" s="45"/>
      <c r="K90" s="151"/>
      <c r="M90" s="153"/>
    </row>
    <row r="91" spans="2:14" s="46" customFormat="1" ht="3.95" customHeight="1" x14ac:dyDescent="0.4">
      <c r="B91" s="43"/>
      <c r="C91" s="137"/>
      <c r="D91" s="44"/>
      <c r="E91" s="145"/>
      <c r="F91" s="45"/>
      <c r="G91" s="151"/>
      <c r="H91" s="45"/>
      <c r="I91" s="151"/>
      <c r="J91" s="45"/>
      <c r="K91" s="151"/>
      <c r="M91" s="153"/>
    </row>
    <row r="92" spans="2:14" s="46" customFormat="1" ht="3.95" customHeight="1" x14ac:dyDescent="0.4">
      <c r="B92" s="180"/>
      <c r="C92" s="180"/>
      <c r="D92" s="180"/>
      <c r="E92" s="180"/>
      <c r="F92" s="180"/>
      <c r="G92" s="180"/>
      <c r="H92" s="180"/>
      <c r="I92" s="180"/>
      <c r="J92" s="180"/>
      <c r="K92" s="180"/>
      <c r="L92" s="180"/>
      <c r="M92" s="180"/>
      <c r="N92" s="180"/>
    </row>
    <row r="93" spans="2:14" s="42" customFormat="1" ht="21.95" customHeight="1" x14ac:dyDescent="0.4">
      <c r="B93" s="181" t="s">
        <v>178</v>
      </c>
      <c r="C93" s="138"/>
      <c r="D93" s="182" t="s">
        <v>5</v>
      </c>
      <c r="E93" s="182"/>
      <c r="F93" s="182"/>
      <c r="G93" s="182"/>
      <c r="H93" s="182"/>
      <c r="I93" s="182"/>
      <c r="J93" s="182"/>
      <c r="K93" s="182"/>
      <c r="L93" s="182"/>
      <c r="M93" s="182"/>
      <c r="N93" s="182"/>
    </row>
    <row r="94" spans="2:14" s="150" customFormat="1" ht="3" customHeight="1" x14ac:dyDescent="0.4">
      <c r="B94" s="181"/>
      <c r="C94" s="138"/>
      <c r="D94" s="146"/>
      <c r="E94" s="146"/>
      <c r="F94" s="146"/>
      <c r="G94" s="146"/>
      <c r="H94" s="146"/>
      <c r="I94" s="146"/>
      <c r="J94" s="146"/>
      <c r="K94" s="146"/>
      <c r="L94" s="146"/>
      <c r="M94" s="146"/>
      <c r="N94" s="146"/>
    </row>
    <row r="95" spans="2:14" s="42" customFormat="1" ht="21.95" customHeight="1" x14ac:dyDescent="0.4">
      <c r="B95" s="181"/>
      <c r="C95" s="138"/>
      <c r="D95" s="181">
        <f>J139-3</f>
        <v>2017</v>
      </c>
      <c r="E95" s="181"/>
      <c r="F95" s="181"/>
      <c r="G95" s="181"/>
      <c r="H95" s="181"/>
      <c r="I95" s="138"/>
      <c r="J95" s="181">
        <f>J139-2</f>
        <v>2018</v>
      </c>
      <c r="K95" s="181"/>
      <c r="L95" s="181"/>
      <c r="M95" s="181"/>
      <c r="N95" s="181"/>
    </row>
    <row r="96" spans="2:14" s="150" customFormat="1" ht="3" customHeight="1" x14ac:dyDescent="0.4">
      <c r="B96" s="181"/>
      <c r="C96" s="138"/>
      <c r="D96" s="138"/>
      <c r="E96" s="138"/>
      <c r="F96" s="138"/>
      <c r="G96" s="138"/>
      <c r="H96" s="138"/>
      <c r="I96" s="138"/>
      <c r="J96" s="138"/>
      <c r="K96" s="138"/>
      <c r="L96" s="138"/>
      <c r="M96" s="138"/>
      <c r="N96" s="138"/>
    </row>
    <row r="97" spans="2:14" s="42" customFormat="1" ht="21.95" customHeight="1" x14ac:dyDescent="0.4">
      <c r="B97" s="181"/>
      <c r="C97" s="138"/>
      <c r="D97" s="181" t="s">
        <v>6</v>
      </c>
      <c r="E97" s="138"/>
      <c r="F97" s="181" t="s">
        <v>7</v>
      </c>
      <c r="G97" s="181"/>
      <c r="H97" s="181"/>
      <c r="I97" s="138"/>
      <c r="J97" s="181" t="s">
        <v>6</v>
      </c>
      <c r="K97" s="138"/>
      <c r="L97" s="181" t="s">
        <v>7</v>
      </c>
      <c r="M97" s="181"/>
      <c r="N97" s="181"/>
    </row>
    <row r="98" spans="2:14" s="150" customFormat="1" ht="3" customHeight="1" x14ac:dyDescent="0.4">
      <c r="B98" s="181"/>
      <c r="C98" s="138"/>
      <c r="D98" s="181"/>
      <c r="E98" s="138"/>
      <c r="F98" s="138"/>
      <c r="G98" s="138"/>
      <c r="H98" s="138"/>
      <c r="I98" s="138"/>
      <c r="J98" s="181"/>
      <c r="K98" s="138"/>
      <c r="L98" s="138"/>
      <c r="M98" s="138"/>
      <c r="N98" s="138"/>
    </row>
    <row r="99" spans="2:14" s="42" customFormat="1" ht="21.95" customHeight="1" x14ac:dyDescent="0.4">
      <c r="B99" s="181"/>
      <c r="C99" s="138"/>
      <c r="D99" s="181"/>
      <c r="E99" s="138"/>
      <c r="F99" s="60" t="s">
        <v>8</v>
      </c>
      <c r="G99" s="138"/>
      <c r="H99" s="60" t="s">
        <v>9</v>
      </c>
      <c r="I99" s="138"/>
      <c r="J99" s="181"/>
      <c r="K99" s="138"/>
      <c r="L99" s="60" t="s">
        <v>8</v>
      </c>
      <c r="M99" s="138"/>
      <c r="N99" s="60" t="s">
        <v>9</v>
      </c>
    </row>
    <row r="100" spans="2:14" s="150" customFormat="1" ht="3" customHeight="1" x14ac:dyDescent="0.4">
      <c r="B100" s="139"/>
      <c r="C100" s="139"/>
      <c r="D100" s="139"/>
      <c r="E100" s="139"/>
      <c r="F100" s="139"/>
      <c r="G100" s="139"/>
      <c r="H100" s="139"/>
      <c r="I100" s="139"/>
      <c r="J100" s="139"/>
      <c r="K100" s="139"/>
      <c r="L100" s="139"/>
      <c r="M100" s="139"/>
      <c r="N100" s="139"/>
    </row>
    <row r="101" spans="2:14" s="42" customFormat="1" ht="21.95" customHeight="1" x14ac:dyDescent="0.4">
      <c r="B101" s="61" t="s">
        <v>14</v>
      </c>
      <c r="C101" s="139"/>
      <c r="D101" s="92">
        <f>F101+H101</f>
        <v>10693497</v>
      </c>
      <c r="E101" s="147"/>
      <c r="F101" s="92">
        <f>F103+F105+F107+F109+F111+F113+F115+F117+F119+F121+F123+F125</f>
        <v>10308556</v>
      </c>
      <c r="G101" s="147"/>
      <c r="H101" s="92">
        <f>H103+H105+H107+H109+H111+H113+H115+H117+H119+H121+H123+H125</f>
        <v>384941</v>
      </c>
      <c r="I101" s="147"/>
      <c r="J101" s="92">
        <f>L101+N101</f>
        <v>11776837</v>
      </c>
      <c r="K101" s="147"/>
      <c r="L101" s="92">
        <f>L103+L105+L107+L109+L111+L113+L115+L117+L119+L121+L123+L125</f>
        <v>11433637</v>
      </c>
      <c r="M101" s="147"/>
      <c r="N101" s="92">
        <f>N103+N105+N107+N109+N111+N113+N115+N117+N119+N121+N123+N125</f>
        <v>343200</v>
      </c>
    </row>
    <row r="102" spans="2:14" s="150" customFormat="1" ht="3" customHeight="1" x14ac:dyDescent="0.4">
      <c r="B102" s="139"/>
      <c r="C102" s="139"/>
      <c r="D102" s="147"/>
      <c r="E102" s="147"/>
      <c r="F102" s="147"/>
      <c r="G102" s="147"/>
      <c r="H102" s="147"/>
      <c r="I102" s="147"/>
      <c r="J102" s="147"/>
      <c r="K102" s="147"/>
      <c r="L102" s="147"/>
      <c r="M102" s="147"/>
      <c r="N102" s="147"/>
    </row>
    <row r="103" spans="2:14" s="42" customFormat="1" ht="21.95" customHeight="1" x14ac:dyDescent="0.4">
      <c r="B103" s="63" t="s">
        <v>179</v>
      </c>
      <c r="C103" s="140"/>
      <c r="D103" s="93">
        <f t="shared" ref="D103:D125" si="4">F103+H103</f>
        <v>1007754</v>
      </c>
      <c r="E103" s="147"/>
      <c r="F103" s="94">
        <v>931322</v>
      </c>
      <c r="G103" s="94"/>
      <c r="H103" s="94">
        <v>76432</v>
      </c>
      <c r="I103" s="94"/>
      <c r="J103" s="93">
        <f t="shared" ref="J103:J125" si="5">L103+N103</f>
        <v>1168098</v>
      </c>
      <c r="K103" s="147"/>
      <c r="L103" s="94">
        <v>1061739</v>
      </c>
      <c r="M103" s="94"/>
      <c r="N103" s="94">
        <v>106359</v>
      </c>
    </row>
    <row r="104" spans="2:14" s="150" customFormat="1" ht="3" customHeight="1" x14ac:dyDescent="0.4">
      <c r="B104" s="140"/>
      <c r="C104" s="140"/>
      <c r="D104" s="147"/>
      <c r="E104" s="147"/>
      <c r="F104" s="94"/>
      <c r="G104" s="94"/>
      <c r="H104" s="94"/>
      <c r="I104" s="94"/>
      <c r="J104" s="147"/>
      <c r="K104" s="147"/>
      <c r="L104" s="94"/>
      <c r="M104" s="94"/>
      <c r="N104" s="94"/>
    </row>
    <row r="105" spans="2:14" s="42" customFormat="1" ht="21.95" customHeight="1" x14ac:dyDescent="0.4">
      <c r="B105" s="63" t="s">
        <v>180</v>
      </c>
      <c r="C105" s="140"/>
      <c r="D105" s="93">
        <f t="shared" si="4"/>
        <v>820860</v>
      </c>
      <c r="E105" s="147"/>
      <c r="F105" s="94">
        <v>781202</v>
      </c>
      <c r="G105" s="94"/>
      <c r="H105" s="94">
        <v>39658</v>
      </c>
      <c r="I105" s="94"/>
      <c r="J105" s="93">
        <f t="shared" si="5"/>
        <v>1003055</v>
      </c>
      <c r="K105" s="147"/>
      <c r="L105" s="94">
        <v>928830</v>
      </c>
      <c r="M105" s="94"/>
      <c r="N105" s="94">
        <v>74225</v>
      </c>
    </row>
    <row r="106" spans="2:14" s="150" customFormat="1" ht="3" customHeight="1" x14ac:dyDescent="0.4">
      <c r="B106" s="140"/>
      <c r="C106" s="140"/>
      <c r="D106" s="147"/>
      <c r="E106" s="147"/>
      <c r="F106" s="94"/>
      <c r="G106" s="94"/>
      <c r="H106" s="94"/>
      <c r="I106" s="94"/>
      <c r="J106" s="147"/>
      <c r="K106" s="147"/>
      <c r="L106" s="94"/>
      <c r="M106" s="94"/>
      <c r="N106" s="94"/>
    </row>
    <row r="107" spans="2:14" s="42" customFormat="1" ht="21.95" customHeight="1" x14ac:dyDescent="0.4">
      <c r="B107" s="63" t="s">
        <v>181</v>
      </c>
      <c r="C107" s="140"/>
      <c r="D107" s="93">
        <f t="shared" si="4"/>
        <v>871508</v>
      </c>
      <c r="E107" s="147"/>
      <c r="F107" s="94">
        <v>834864</v>
      </c>
      <c r="G107" s="94"/>
      <c r="H107" s="94">
        <v>36644</v>
      </c>
      <c r="I107" s="94"/>
      <c r="J107" s="93">
        <f t="shared" si="5"/>
        <v>952137</v>
      </c>
      <c r="K107" s="147"/>
      <c r="L107" s="94">
        <v>920774</v>
      </c>
      <c r="M107" s="94"/>
      <c r="N107" s="94">
        <v>31363</v>
      </c>
    </row>
    <row r="108" spans="2:14" s="150" customFormat="1" ht="3" customHeight="1" x14ac:dyDescent="0.4">
      <c r="B108" s="140"/>
      <c r="C108" s="140"/>
      <c r="D108" s="147"/>
      <c r="E108" s="147"/>
      <c r="F108" s="94"/>
      <c r="G108" s="94"/>
      <c r="H108" s="94"/>
      <c r="I108" s="94"/>
      <c r="J108" s="147"/>
      <c r="K108" s="147"/>
      <c r="L108" s="94"/>
      <c r="M108" s="94"/>
      <c r="N108" s="94"/>
    </row>
    <row r="109" spans="2:14" s="42" customFormat="1" ht="21.95" customHeight="1" x14ac:dyDescent="0.4">
      <c r="B109" s="63" t="s">
        <v>182</v>
      </c>
      <c r="C109" s="140"/>
      <c r="D109" s="93">
        <f t="shared" si="4"/>
        <v>785261</v>
      </c>
      <c r="E109" s="147"/>
      <c r="F109" s="94">
        <v>762333</v>
      </c>
      <c r="G109" s="94"/>
      <c r="H109" s="94">
        <v>22928</v>
      </c>
      <c r="I109" s="94"/>
      <c r="J109" s="93">
        <f t="shared" si="5"/>
        <v>866308</v>
      </c>
      <c r="K109" s="147"/>
      <c r="L109" s="94">
        <v>857067</v>
      </c>
      <c r="M109" s="94"/>
      <c r="N109" s="94">
        <v>9241</v>
      </c>
    </row>
    <row r="110" spans="2:14" s="150" customFormat="1" ht="3" customHeight="1" x14ac:dyDescent="0.4">
      <c r="B110" s="140"/>
      <c r="C110" s="140"/>
      <c r="D110" s="147"/>
      <c r="E110" s="147"/>
      <c r="F110" s="94"/>
      <c r="G110" s="94"/>
      <c r="H110" s="94"/>
      <c r="I110" s="94"/>
      <c r="J110" s="147"/>
      <c r="K110" s="147"/>
      <c r="L110" s="94"/>
      <c r="M110" s="94"/>
      <c r="N110" s="94"/>
    </row>
    <row r="111" spans="2:14" s="42" customFormat="1" ht="21.95" customHeight="1" x14ac:dyDescent="0.4">
      <c r="B111" s="63" t="s">
        <v>183</v>
      </c>
      <c r="C111" s="140"/>
      <c r="D111" s="93">
        <f t="shared" si="4"/>
        <v>821375</v>
      </c>
      <c r="E111" s="147"/>
      <c r="F111" s="94">
        <v>812421</v>
      </c>
      <c r="G111" s="94"/>
      <c r="H111" s="94">
        <v>8954</v>
      </c>
      <c r="I111" s="94"/>
      <c r="J111" s="93">
        <f t="shared" si="5"/>
        <v>905938</v>
      </c>
      <c r="K111" s="147"/>
      <c r="L111" s="94">
        <v>898243</v>
      </c>
      <c r="M111" s="94"/>
      <c r="N111" s="94">
        <v>7695</v>
      </c>
    </row>
    <row r="112" spans="2:14" s="150" customFormat="1" ht="3" customHeight="1" x14ac:dyDescent="0.4">
      <c r="B112" s="140"/>
      <c r="C112" s="140"/>
      <c r="D112" s="147"/>
      <c r="E112" s="147"/>
      <c r="F112" s="94"/>
      <c r="G112" s="94"/>
      <c r="H112" s="94"/>
      <c r="I112" s="94"/>
      <c r="J112" s="147"/>
      <c r="K112" s="147"/>
      <c r="L112" s="94"/>
      <c r="M112" s="94"/>
      <c r="N112" s="94"/>
    </row>
    <row r="113" spans="2:14" s="42" customFormat="1" ht="21.95" customHeight="1" x14ac:dyDescent="0.4">
      <c r="B113" s="63" t="s">
        <v>184</v>
      </c>
      <c r="C113" s="140"/>
      <c r="D113" s="93">
        <f t="shared" si="4"/>
        <v>797583</v>
      </c>
      <c r="E113" s="147"/>
      <c r="F113" s="94">
        <v>787336</v>
      </c>
      <c r="G113" s="94"/>
      <c r="H113" s="94">
        <v>10247</v>
      </c>
      <c r="I113" s="94"/>
      <c r="J113" s="93">
        <f t="shared" si="5"/>
        <v>887745</v>
      </c>
      <c r="K113" s="147"/>
      <c r="L113" s="94">
        <v>881946</v>
      </c>
      <c r="M113" s="94"/>
      <c r="N113" s="94">
        <v>5799</v>
      </c>
    </row>
    <row r="114" spans="2:14" s="150" customFormat="1" ht="3" customHeight="1" x14ac:dyDescent="0.4">
      <c r="B114" s="140"/>
      <c r="C114" s="140"/>
      <c r="D114" s="147"/>
      <c r="E114" s="147"/>
      <c r="F114" s="94"/>
      <c r="G114" s="94"/>
      <c r="H114" s="94"/>
      <c r="I114" s="94"/>
      <c r="J114" s="147"/>
      <c r="K114" s="147"/>
      <c r="L114" s="94"/>
      <c r="M114" s="94"/>
      <c r="N114" s="94"/>
    </row>
    <row r="115" spans="2:14" s="42" customFormat="1" ht="21.95" customHeight="1" x14ac:dyDescent="0.4">
      <c r="B115" s="63" t="s">
        <v>185</v>
      </c>
      <c r="C115" s="140"/>
      <c r="D115" s="93">
        <f t="shared" si="4"/>
        <v>1015593</v>
      </c>
      <c r="E115" s="147"/>
      <c r="F115" s="94">
        <v>949127</v>
      </c>
      <c r="G115" s="94"/>
      <c r="H115" s="94">
        <v>66466</v>
      </c>
      <c r="I115" s="94"/>
      <c r="J115" s="93">
        <f t="shared" si="5"/>
        <v>1091836</v>
      </c>
      <c r="K115" s="147"/>
      <c r="L115" s="94">
        <v>1074851</v>
      </c>
      <c r="M115" s="94"/>
      <c r="N115" s="94">
        <v>16985</v>
      </c>
    </row>
    <row r="116" spans="2:14" s="150" customFormat="1" ht="3" customHeight="1" x14ac:dyDescent="0.4">
      <c r="B116" s="140"/>
      <c r="C116" s="140"/>
      <c r="D116" s="147"/>
      <c r="E116" s="147"/>
      <c r="F116" s="94"/>
      <c r="G116" s="94"/>
      <c r="H116" s="94"/>
      <c r="I116" s="94"/>
      <c r="J116" s="147"/>
      <c r="K116" s="147"/>
      <c r="L116" s="94"/>
      <c r="M116" s="94"/>
      <c r="N116" s="94"/>
    </row>
    <row r="117" spans="2:14" s="42" customFormat="1" ht="21.95" customHeight="1" x14ac:dyDescent="0.4">
      <c r="B117" s="63" t="s">
        <v>186</v>
      </c>
      <c r="C117" s="140"/>
      <c r="D117" s="93">
        <f t="shared" si="4"/>
        <v>901727</v>
      </c>
      <c r="E117" s="147"/>
      <c r="F117" s="94">
        <v>880193</v>
      </c>
      <c r="G117" s="94"/>
      <c r="H117" s="94">
        <v>21534</v>
      </c>
      <c r="I117" s="94"/>
      <c r="J117" s="93">
        <f t="shared" si="5"/>
        <v>998837</v>
      </c>
      <c r="K117" s="147"/>
      <c r="L117" s="94">
        <v>988551</v>
      </c>
      <c r="M117" s="94"/>
      <c r="N117" s="94">
        <v>10286</v>
      </c>
    </row>
    <row r="118" spans="2:14" s="150" customFormat="1" ht="3" customHeight="1" x14ac:dyDescent="0.4">
      <c r="B118" s="140"/>
      <c r="C118" s="140"/>
      <c r="D118" s="147"/>
      <c r="E118" s="147"/>
      <c r="F118" s="94"/>
      <c r="G118" s="94"/>
      <c r="H118" s="94"/>
      <c r="I118" s="94"/>
      <c r="J118" s="147"/>
      <c r="K118" s="147"/>
      <c r="L118" s="94"/>
      <c r="M118" s="94"/>
      <c r="N118" s="94"/>
    </row>
    <row r="119" spans="2:14" s="42" customFormat="1" ht="21.95" customHeight="1" x14ac:dyDescent="0.4">
      <c r="B119" s="63" t="s">
        <v>187</v>
      </c>
      <c r="C119" s="140"/>
      <c r="D119" s="93">
        <f t="shared" si="4"/>
        <v>886035</v>
      </c>
      <c r="E119" s="147"/>
      <c r="F119" s="94">
        <v>866813</v>
      </c>
      <c r="G119" s="94"/>
      <c r="H119" s="94">
        <v>19222</v>
      </c>
      <c r="I119" s="94"/>
      <c r="J119" s="93">
        <f t="shared" si="5"/>
        <v>968830</v>
      </c>
      <c r="K119" s="147"/>
      <c r="L119" s="94">
        <v>944457</v>
      </c>
      <c r="M119" s="94"/>
      <c r="N119" s="94">
        <v>24373</v>
      </c>
    </row>
    <row r="120" spans="2:14" s="150" customFormat="1" ht="3" customHeight="1" x14ac:dyDescent="0.4">
      <c r="B120" s="140"/>
      <c r="C120" s="140"/>
      <c r="D120" s="147"/>
      <c r="E120" s="147"/>
      <c r="F120" s="94"/>
      <c r="G120" s="94"/>
      <c r="H120" s="94"/>
      <c r="I120" s="94"/>
      <c r="J120" s="147"/>
      <c r="K120" s="147"/>
      <c r="L120" s="94"/>
      <c r="M120" s="94"/>
      <c r="N120" s="94"/>
    </row>
    <row r="121" spans="2:14" s="42" customFormat="1" ht="21.95" customHeight="1" x14ac:dyDescent="0.4">
      <c r="B121" s="63" t="s">
        <v>188</v>
      </c>
      <c r="C121" s="140"/>
      <c r="D121" s="93">
        <f t="shared" si="4"/>
        <v>929216</v>
      </c>
      <c r="E121" s="147"/>
      <c r="F121" s="94">
        <v>913146</v>
      </c>
      <c r="G121" s="94"/>
      <c r="H121" s="94">
        <v>16070</v>
      </c>
      <c r="I121" s="94"/>
      <c r="J121" s="93">
        <f t="shared" si="5"/>
        <v>952698</v>
      </c>
      <c r="K121" s="147"/>
      <c r="L121" s="94">
        <v>932838</v>
      </c>
      <c r="M121" s="94"/>
      <c r="N121" s="94">
        <v>19860</v>
      </c>
    </row>
    <row r="122" spans="2:14" s="150" customFormat="1" ht="3" customHeight="1" x14ac:dyDescent="0.4">
      <c r="B122" s="140"/>
      <c r="C122" s="140"/>
      <c r="D122" s="147"/>
      <c r="E122" s="147"/>
      <c r="F122" s="94"/>
      <c r="G122" s="94"/>
      <c r="H122" s="94"/>
      <c r="I122" s="94"/>
      <c r="J122" s="147"/>
      <c r="K122" s="147"/>
      <c r="L122" s="94"/>
      <c r="M122" s="94"/>
      <c r="N122" s="94"/>
    </row>
    <row r="123" spans="2:14" s="42" customFormat="1" ht="21.95" customHeight="1" x14ac:dyDescent="0.4">
      <c r="B123" s="63" t="s">
        <v>189</v>
      </c>
      <c r="C123" s="140"/>
      <c r="D123" s="93">
        <f t="shared" si="4"/>
        <v>889968</v>
      </c>
      <c r="E123" s="147"/>
      <c r="F123" s="94">
        <v>872288</v>
      </c>
      <c r="G123" s="94"/>
      <c r="H123" s="94">
        <v>17680</v>
      </c>
      <c r="I123" s="94"/>
      <c r="J123" s="93">
        <f t="shared" si="5"/>
        <v>946463</v>
      </c>
      <c r="K123" s="147"/>
      <c r="L123" s="94">
        <v>932728</v>
      </c>
      <c r="M123" s="94"/>
      <c r="N123" s="94">
        <v>13735</v>
      </c>
    </row>
    <row r="124" spans="2:14" s="150" customFormat="1" ht="3" customHeight="1" x14ac:dyDescent="0.4">
      <c r="B124" s="140"/>
      <c r="C124" s="140"/>
      <c r="D124" s="147"/>
      <c r="E124" s="147"/>
      <c r="F124" s="94"/>
      <c r="G124" s="94"/>
      <c r="H124" s="94"/>
      <c r="I124" s="94"/>
      <c r="J124" s="147"/>
      <c r="K124" s="147"/>
      <c r="L124" s="94"/>
      <c r="M124" s="94"/>
      <c r="N124" s="94"/>
    </row>
    <row r="125" spans="2:14" s="42" customFormat="1" ht="21.95" customHeight="1" x14ac:dyDescent="0.4">
      <c r="B125" s="63" t="s">
        <v>190</v>
      </c>
      <c r="C125" s="140"/>
      <c r="D125" s="93">
        <f t="shared" si="4"/>
        <v>966617</v>
      </c>
      <c r="E125" s="147"/>
      <c r="F125" s="94">
        <v>917511</v>
      </c>
      <c r="G125" s="94"/>
      <c r="H125" s="94">
        <v>49106</v>
      </c>
      <c r="I125" s="94"/>
      <c r="J125" s="93">
        <f t="shared" si="5"/>
        <v>1034892</v>
      </c>
      <c r="K125" s="147"/>
      <c r="L125" s="94">
        <v>1011613</v>
      </c>
      <c r="M125" s="94"/>
      <c r="N125" s="94">
        <v>23279</v>
      </c>
    </row>
    <row r="126" spans="2:14" ht="3.95" customHeight="1" x14ac:dyDescent="0.3">
      <c r="B126" s="179"/>
      <c r="C126" s="179"/>
      <c r="D126" s="179"/>
      <c r="E126" s="179"/>
      <c r="F126" s="179"/>
      <c r="G126" s="179"/>
      <c r="H126" s="179"/>
      <c r="I126" s="179"/>
      <c r="J126" s="179"/>
      <c r="K126" s="179"/>
      <c r="L126" s="179"/>
      <c r="M126" s="179"/>
      <c r="N126" s="179"/>
    </row>
    <row r="127" spans="2:14" ht="3.95" customHeight="1" x14ac:dyDescent="0.3">
      <c r="B127" s="48"/>
      <c r="C127" s="141"/>
      <c r="D127" s="47"/>
      <c r="E127" s="148"/>
      <c r="F127" s="49"/>
      <c r="G127" s="49"/>
      <c r="H127" s="49"/>
      <c r="I127" s="49"/>
      <c r="J127" s="47"/>
      <c r="K127" s="148"/>
      <c r="L127" s="49"/>
      <c r="M127" s="49"/>
      <c r="N127" s="49"/>
    </row>
    <row r="128" spans="2:14" s="39" customFormat="1" ht="15.95" customHeight="1" x14ac:dyDescent="0.25">
      <c r="B128" s="17" t="s">
        <v>10</v>
      </c>
      <c r="C128" s="142"/>
      <c r="E128" s="149"/>
      <c r="G128" s="149"/>
      <c r="I128" s="149"/>
      <c r="K128" s="149"/>
      <c r="M128" s="149"/>
    </row>
    <row r="129" spans="2:14" s="39" customFormat="1" ht="15.95" customHeight="1" x14ac:dyDescent="0.25">
      <c r="B129" s="17" t="s">
        <v>191</v>
      </c>
      <c r="C129" s="142"/>
      <c r="E129" s="149"/>
      <c r="G129" s="149"/>
      <c r="I129" s="149"/>
      <c r="K129" s="149"/>
      <c r="M129" s="149"/>
    </row>
    <row r="130" spans="2:14" s="39" customFormat="1" ht="15.95" customHeight="1" x14ac:dyDescent="0.25">
      <c r="B130" s="20" t="s">
        <v>192</v>
      </c>
      <c r="C130" s="142"/>
      <c r="E130" s="149"/>
      <c r="G130" s="149"/>
      <c r="I130" s="149"/>
      <c r="K130" s="149"/>
      <c r="M130" s="149"/>
    </row>
    <row r="131" spans="2:14" s="40" customFormat="1" ht="21.95" customHeight="1" x14ac:dyDescent="0.3">
      <c r="B131" s="50"/>
      <c r="C131" s="143"/>
      <c r="D131" s="50"/>
      <c r="E131" s="143"/>
      <c r="F131" s="51"/>
      <c r="G131" s="152"/>
      <c r="H131" s="51"/>
      <c r="I131" s="152"/>
      <c r="J131" s="51"/>
      <c r="K131" s="152"/>
      <c r="L131" s="51"/>
      <c r="M131" s="152"/>
      <c r="N131" s="52"/>
    </row>
    <row r="132" spans="2:14" s="40" customFormat="1" ht="21.95" customHeight="1" x14ac:dyDescent="0.3">
      <c r="B132" s="50"/>
      <c r="C132" s="143"/>
      <c r="D132" s="50"/>
      <c r="E132" s="143"/>
      <c r="F132" s="51"/>
      <c r="G132" s="152"/>
      <c r="H132" s="51"/>
      <c r="I132" s="152"/>
      <c r="J132" s="51"/>
      <c r="K132" s="152"/>
      <c r="L132" s="51"/>
      <c r="M132" s="152"/>
      <c r="N132" s="52"/>
    </row>
    <row r="133" spans="2:14" s="42" customFormat="1" ht="21.95" customHeight="1" x14ac:dyDescent="0.4">
      <c r="B133" s="36" t="s">
        <v>177</v>
      </c>
      <c r="C133" s="136"/>
      <c r="D133" s="36"/>
      <c r="E133" s="136"/>
      <c r="G133" s="150"/>
      <c r="I133" s="150"/>
      <c r="K133" s="150"/>
      <c r="M133" s="150"/>
    </row>
    <row r="134" spans="2:14" s="46" customFormat="1" ht="21.95" customHeight="1" x14ac:dyDescent="0.4">
      <c r="B134" s="43" t="str">
        <f>B90</f>
        <v>7.1 - Desembarques internacionais de passageiros em aeroportos, por tipos de voos, segundo os meses - 2013-2020</v>
      </c>
      <c r="C134" s="137"/>
      <c r="D134" s="44"/>
      <c r="E134" s="145"/>
      <c r="F134" s="45"/>
      <c r="G134" s="151"/>
      <c r="H134" s="45"/>
      <c r="I134" s="151"/>
      <c r="J134" s="45"/>
      <c r="K134" s="151"/>
      <c r="M134" s="153"/>
    </row>
    <row r="135" spans="2:14" s="46" customFormat="1" ht="3.95" customHeight="1" x14ac:dyDescent="0.4">
      <c r="B135" s="43"/>
      <c r="C135" s="137"/>
      <c r="D135" s="44"/>
      <c r="E135" s="145"/>
      <c r="F135" s="45"/>
      <c r="G135" s="151"/>
      <c r="H135" s="45"/>
      <c r="I135" s="151"/>
      <c r="J135" s="45"/>
      <c r="K135" s="151"/>
      <c r="M135" s="153"/>
    </row>
    <row r="136" spans="2:14" s="46" customFormat="1" ht="3.95" customHeight="1" x14ac:dyDescent="0.4">
      <c r="B136" s="180"/>
      <c r="C136" s="180"/>
      <c r="D136" s="180"/>
      <c r="E136" s="180"/>
      <c r="F136" s="180"/>
      <c r="G136" s="180"/>
      <c r="H136" s="180"/>
      <c r="I136" s="180"/>
      <c r="J136" s="180"/>
      <c r="K136" s="180"/>
      <c r="L136" s="180"/>
      <c r="M136" s="180"/>
      <c r="N136" s="180"/>
    </row>
    <row r="137" spans="2:14" s="42" customFormat="1" ht="21.95" customHeight="1" x14ac:dyDescent="0.4">
      <c r="B137" s="181" t="s">
        <v>178</v>
      </c>
      <c r="C137" s="138"/>
      <c r="D137" s="182" t="s">
        <v>5</v>
      </c>
      <c r="E137" s="182"/>
      <c r="F137" s="182"/>
      <c r="G137" s="182"/>
      <c r="H137" s="182"/>
      <c r="I137" s="182"/>
      <c r="J137" s="182"/>
      <c r="K137" s="182"/>
      <c r="L137" s="182"/>
      <c r="M137" s="182"/>
      <c r="N137" s="182"/>
    </row>
    <row r="138" spans="2:14" s="150" customFormat="1" ht="3" customHeight="1" x14ac:dyDescent="0.4">
      <c r="B138" s="181"/>
      <c r="C138" s="138"/>
      <c r="D138" s="146"/>
      <c r="E138" s="146"/>
      <c r="F138" s="146"/>
      <c r="G138" s="146"/>
      <c r="H138" s="146"/>
      <c r="I138" s="146"/>
      <c r="J138" s="146"/>
      <c r="K138" s="146"/>
      <c r="L138" s="146"/>
      <c r="M138" s="146"/>
      <c r="N138" s="146"/>
    </row>
    <row r="139" spans="2:14" s="42" customFormat="1" ht="21.95" customHeight="1" x14ac:dyDescent="0.4">
      <c r="B139" s="181"/>
      <c r="C139" s="138"/>
      <c r="D139" s="181">
        <f>J139-1</f>
        <v>2019</v>
      </c>
      <c r="E139" s="181"/>
      <c r="F139" s="181"/>
      <c r="G139" s="181"/>
      <c r="H139" s="181"/>
      <c r="I139" s="138"/>
      <c r="J139" s="181">
        <f>'MOV.INTERNACIONAL 6.1'!B49</f>
        <v>2020</v>
      </c>
      <c r="K139" s="181"/>
      <c r="L139" s="181"/>
      <c r="M139" s="181"/>
      <c r="N139" s="181"/>
    </row>
    <row r="140" spans="2:14" s="150" customFormat="1" ht="3" customHeight="1" x14ac:dyDescent="0.4">
      <c r="B140" s="181"/>
      <c r="C140" s="138"/>
      <c r="D140" s="138"/>
      <c r="E140" s="138"/>
      <c r="F140" s="138"/>
      <c r="G140" s="138"/>
      <c r="H140" s="138"/>
      <c r="I140" s="138"/>
      <c r="J140" s="138"/>
      <c r="K140" s="138"/>
      <c r="L140" s="138"/>
      <c r="M140" s="138"/>
      <c r="N140" s="138"/>
    </row>
    <row r="141" spans="2:14" s="42" customFormat="1" ht="21.95" customHeight="1" x14ac:dyDescent="0.4">
      <c r="B141" s="181"/>
      <c r="C141" s="138"/>
      <c r="D141" s="181" t="s">
        <v>6</v>
      </c>
      <c r="E141" s="138"/>
      <c r="F141" s="181" t="s">
        <v>7</v>
      </c>
      <c r="G141" s="181"/>
      <c r="H141" s="181"/>
      <c r="I141" s="138"/>
      <c r="J141" s="181" t="s">
        <v>6</v>
      </c>
      <c r="K141" s="138"/>
      <c r="L141" s="181" t="s">
        <v>7</v>
      </c>
      <c r="M141" s="181"/>
      <c r="N141" s="181"/>
    </row>
    <row r="142" spans="2:14" s="150" customFormat="1" ht="3" customHeight="1" x14ac:dyDescent="0.4">
      <c r="B142" s="181"/>
      <c r="C142" s="138"/>
      <c r="D142" s="181"/>
      <c r="E142" s="138"/>
      <c r="F142" s="138"/>
      <c r="G142" s="138"/>
      <c r="H142" s="138"/>
      <c r="I142" s="138"/>
      <c r="J142" s="181"/>
      <c r="K142" s="138"/>
      <c r="L142" s="138"/>
      <c r="M142" s="138"/>
      <c r="N142" s="138"/>
    </row>
    <row r="143" spans="2:14" s="42" customFormat="1" ht="21.95" customHeight="1" x14ac:dyDescent="0.4">
      <c r="B143" s="181"/>
      <c r="C143" s="138"/>
      <c r="D143" s="181"/>
      <c r="E143" s="138"/>
      <c r="F143" s="60" t="s">
        <v>8</v>
      </c>
      <c r="G143" s="138"/>
      <c r="H143" s="60" t="s">
        <v>9</v>
      </c>
      <c r="I143" s="138"/>
      <c r="J143" s="181"/>
      <c r="K143" s="138"/>
      <c r="L143" s="60" t="s">
        <v>8</v>
      </c>
      <c r="M143" s="138"/>
      <c r="N143" s="60" t="s">
        <v>9</v>
      </c>
    </row>
    <row r="144" spans="2:14" s="150" customFormat="1" ht="3" customHeight="1" x14ac:dyDescent="0.4">
      <c r="B144" s="139"/>
      <c r="C144" s="139"/>
      <c r="D144" s="139"/>
      <c r="E144" s="139"/>
      <c r="F144" s="139"/>
      <c r="G144" s="139"/>
      <c r="H144" s="139"/>
      <c r="I144" s="139"/>
      <c r="J144" s="139"/>
      <c r="K144" s="139"/>
      <c r="L144" s="139"/>
      <c r="M144" s="139"/>
      <c r="N144" s="139"/>
    </row>
    <row r="145" spans="2:14" s="42" customFormat="1" ht="21.95" customHeight="1" x14ac:dyDescent="0.4">
      <c r="B145" s="61" t="s">
        <v>14</v>
      </c>
      <c r="C145" s="139"/>
      <c r="D145" s="92">
        <f>F145+H145</f>
        <v>11834647</v>
      </c>
      <c r="E145" s="147"/>
      <c r="F145" s="92">
        <f>F147+F149+F151+F153+F155+F157+F159+F161+F163+F165+F167+F169</f>
        <v>11697584</v>
      </c>
      <c r="G145" s="147"/>
      <c r="H145" s="92">
        <f>H147+H149+H151+H153+H155+H157+H159+H161+H163+H165+H167+H169</f>
        <v>137063</v>
      </c>
      <c r="I145" s="147"/>
      <c r="J145" s="92">
        <f>L145+N145</f>
        <v>3502237</v>
      </c>
      <c r="K145" s="147"/>
      <c r="L145" s="92">
        <f>L147+L149+L151+L153+L155+L157+L159+L161+L163+L165+L167+L169</f>
        <v>3353563</v>
      </c>
      <c r="M145" s="147"/>
      <c r="N145" s="92">
        <f>N147+N149+N151+N153+N155+N157+N159+N161+N163+N165+N167+N169</f>
        <v>148674</v>
      </c>
    </row>
    <row r="146" spans="2:14" s="150" customFormat="1" ht="3" customHeight="1" x14ac:dyDescent="0.4">
      <c r="B146" s="139"/>
      <c r="C146" s="139"/>
      <c r="D146" s="147"/>
      <c r="E146" s="147"/>
      <c r="F146" s="147"/>
      <c r="G146" s="147"/>
      <c r="H146" s="147"/>
      <c r="I146" s="147"/>
      <c r="J146" s="147"/>
      <c r="K146" s="147"/>
      <c r="L146" s="147"/>
      <c r="M146" s="147"/>
      <c r="N146" s="147"/>
    </row>
    <row r="147" spans="2:14" s="42" customFormat="1" ht="21.95" customHeight="1" x14ac:dyDescent="0.4">
      <c r="B147" s="63" t="s">
        <v>179</v>
      </c>
      <c r="C147" s="140"/>
      <c r="D147" s="93">
        <f t="shared" ref="D147:D169" si="6">F147+H147</f>
        <v>1205045</v>
      </c>
      <c r="E147" s="147"/>
      <c r="F147" s="94">
        <v>1175080</v>
      </c>
      <c r="G147" s="94"/>
      <c r="H147" s="94">
        <v>29965</v>
      </c>
      <c r="I147" s="94"/>
      <c r="J147" s="93">
        <f t="shared" ref="J147:J169" si="7">L147+N147</f>
        <v>1145441</v>
      </c>
      <c r="K147" s="147"/>
      <c r="L147" s="94">
        <v>1089221</v>
      </c>
      <c r="M147" s="94"/>
      <c r="N147" s="94">
        <v>56220</v>
      </c>
    </row>
    <row r="148" spans="2:14" s="150" customFormat="1" ht="3" customHeight="1" x14ac:dyDescent="0.4">
      <c r="B148" s="140"/>
      <c r="C148" s="140"/>
      <c r="D148" s="147"/>
      <c r="E148" s="147"/>
      <c r="F148" s="94"/>
      <c r="G148" s="94"/>
      <c r="H148" s="94"/>
      <c r="I148" s="94"/>
      <c r="J148" s="147"/>
      <c r="K148" s="147"/>
      <c r="L148" s="94"/>
      <c r="M148" s="94"/>
      <c r="N148" s="94"/>
    </row>
    <row r="149" spans="2:14" s="42" customFormat="1" ht="21.95" customHeight="1" x14ac:dyDescent="0.4">
      <c r="B149" s="63" t="s">
        <v>180</v>
      </c>
      <c r="C149" s="140"/>
      <c r="D149" s="93">
        <f t="shared" si="6"/>
        <v>990655</v>
      </c>
      <c r="E149" s="147"/>
      <c r="F149" s="94">
        <v>973041</v>
      </c>
      <c r="G149" s="94"/>
      <c r="H149" s="94">
        <v>17614</v>
      </c>
      <c r="I149" s="94"/>
      <c r="J149" s="93">
        <f t="shared" si="7"/>
        <v>976615</v>
      </c>
      <c r="K149" s="147"/>
      <c r="L149" s="94">
        <v>941674</v>
      </c>
      <c r="M149" s="94"/>
      <c r="N149" s="94">
        <v>34941</v>
      </c>
    </row>
    <row r="150" spans="2:14" s="150" customFormat="1" ht="3" customHeight="1" x14ac:dyDescent="0.4">
      <c r="B150" s="140"/>
      <c r="C150" s="140"/>
      <c r="D150" s="147"/>
      <c r="E150" s="147"/>
      <c r="F150" s="94"/>
      <c r="G150" s="94"/>
      <c r="H150" s="94"/>
      <c r="I150" s="94"/>
      <c r="J150" s="147"/>
      <c r="K150" s="147"/>
      <c r="L150" s="94"/>
      <c r="M150" s="94"/>
      <c r="N150" s="94"/>
    </row>
    <row r="151" spans="2:14" s="42" customFormat="1" ht="21.95" customHeight="1" x14ac:dyDescent="0.4">
      <c r="B151" s="63" t="s">
        <v>181</v>
      </c>
      <c r="C151" s="140"/>
      <c r="D151" s="93">
        <f t="shared" si="6"/>
        <v>1012246</v>
      </c>
      <c r="E151" s="147"/>
      <c r="F151" s="94">
        <v>1001467</v>
      </c>
      <c r="G151" s="94"/>
      <c r="H151" s="94">
        <v>10779</v>
      </c>
      <c r="I151" s="94"/>
      <c r="J151" s="93">
        <f t="shared" si="7"/>
        <v>603322</v>
      </c>
      <c r="K151" s="147"/>
      <c r="L151" s="94">
        <v>576677</v>
      </c>
      <c r="M151" s="94"/>
      <c r="N151" s="94">
        <v>26645</v>
      </c>
    </row>
    <row r="152" spans="2:14" s="150" customFormat="1" ht="3" customHeight="1" x14ac:dyDescent="0.4">
      <c r="B152" s="140"/>
      <c r="C152" s="140"/>
      <c r="D152" s="147"/>
      <c r="E152" s="147"/>
      <c r="F152" s="94"/>
      <c r="G152" s="94"/>
      <c r="H152" s="94"/>
      <c r="I152" s="94"/>
      <c r="J152" s="147"/>
      <c r="K152" s="147"/>
      <c r="L152" s="94"/>
      <c r="M152" s="94"/>
      <c r="N152" s="94"/>
    </row>
    <row r="153" spans="2:14" s="42" customFormat="1" ht="21.95" customHeight="1" x14ac:dyDescent="0.4">
      <c r="B153" s="63" t="s">
        <v>182</v>
      </c>
      <c r="C153" s="140"/>
      <c r="D153" s="93">
        <f t="shared" si="6"/>
        <v>889915</v>
      </c>
      <c r="E153" s="147"/>
      <c r="F153" s="94">
        <v>879424</v>
      </c>
      <c r="G153" s="94"/>
      <c r="H153" s="94">
        <v>10491</v>
      </c>
      <c r="I153" s="94"/>
      <c r="J153" s="93">
        <f t="shared" si="7"/>
        <v>24655</v>
      </c>
      <c r="K153" s="147"/>
      <c r="L153" s="94">
        <v>21090</v>
      </c>
      <c r="M153" s="94"/>
      <c r="N153" s="94">
        <v>3565</v>
      </c>
    </row>
    <row r="154" spans="2:14" s="150" customFormat="1" ht="3" customHeight="1" x14ac:dyDescent="0.4">
      <c r="B154" s="140"/>
      <c r="C154" s="140"/>
      <c r="D154" s="147"/>
      <c r="E154" s="147"/>
      <c r="F154" s="94"/>
      <c r="G154" s="94"/>
      <c r="H154" s="94"/>
      <c r="I154" s="94"/>
      <c r="J154" s="147"/>
      <c r="K154" s="147"/>
      <c r="L154" s="94"/>
      <c r="M154" s="94"/>
      <c r="N154" s="94"/>
    </row>
    <row r="155" spans="2:14" s="42" customFormat="1" ht="21.95" customHeight="1" x14ac:dyDescent="0.4">
      <c r="B155" s="63" t="s">
        <v>183</v>
      </c>
      <c r="C155" s="140"/>
      <c r="D155" s="93">
        <f t="shared" si="6"/>
        <v>914297</v>
      </c>
      <c r="E155" s="147"/>
      <c r="F155" s="94">
        <v>904909</v>
      </c>
      <c r="G155" s="94"/>
      <c r="H155" s="94">
        <v>9388</v>
      </c>
      <c r="I155" s="94"/>
      <c r="J155" s="93">
        <f t="shared" si="7"/>
        <v>25911</v>
      </c>
      <c r="K155" s="147"/>
      <c r="L155" s="94">
        <v>24279</v>
      </c>
      <c r="M155" s="94"/>
      <c r="N155" s="94">
        <v>1632</v>
      </c>
    </row>
    <row r="156" spans="2:14" s="150" customFormat="1" ht="3" customHeight="1" x14ac:dyDescent="0.4">
      <c r="B156" s="140"/>
      <c r="C156" s="140"/>
      <c r="D156" s="147"/>
      <c r="E156" s="147"/>
      <c r="F156" s="94"/>
      <c r="G156" s="94"/>
      <c r="H156" s="94"/>
      <c r="I156" s="94"/>
      <c r="J156" s="147"/>
      <c r="K156" s="147"/>
      <c r="L156" s="94"/>
      <c r="M156" s="94"/>
      <c r="N156" s="94"/>
    </row>
    <row r="157" spans="2:14" s="42" customFormat="1" ht="21.95" customHeight="1" x14ac:dyDescent="0.4">
      <c r="B157" s="63" t="s">
        <v>184</v>
      </c>
      <c r="C157" s="140"/>
      <c r="D157" s="93">
        <f t="shared" si="6"/>
        <v>936192</v>
      </c>
      <c r="E157" s="147"/>
      <c r="F157" s="94">
        <v>926403</v>
      </c>
      <c r="G157" s="94"/>
      <c r="H157" s="94">
        <v>9789</v>
      </c>
      <c r="I157" s="94"/>
      <c r="J157" s="93">
        <f t="shared" si="7"/>
        <v>32974</v>
      </c>
      <c r="K157" s="147"/>
      <c r="L157" s="94">
        <v>28405</v>
      </c>
      <c r="M157" s="94"/>
      <c r="N157" s="94">
        <v>4569</v>
      </c>
    </row>
    <row r="158" spans="2:14" s="150" customFormat="1" ht="3" customHeight="1" x14ac:dyDescent="0.4">
      <c r="B158" s="140"/>
      <c r="C158" s="140"/>
      <c r="D158" s="147"/>
      <c r="E158" s="147"/>
      <c r="F158" s="94"/>
      <c r="G158" s="94"/>
      <c r="H158" s="94"/>
      <c r="I158" s="94"/>
      <c r="J158" s="147"/>
      <c r="K158" s="147"/>
      <c r="L158" s="94"/>
      <c r="M158" s="94"/>
      <c r="N158" s="94"/>
    </row>
    <row r="159" spans="2:14" s="42" customFormat="1" ht="21.95" customHeight="1" x14ac:dyDescent="0.4">
      <c r="B159" s="63" t="s">
        <v>185</v>
      </c>
      <c r="C159" s="140"/>
      <c r="D159" s="93">
        <f t="shared" si="6"/>
        <v>1106404</v>
      </c>
      <c r="E159" s="147"/>
      <c r="F159" s="94">
        <v>1087054</v>
      </c>
      <c r="G159" s="94"/>
      <c r="H159" s="94">
        <v>19350</v>
      </c>
      <c r="I159" s="94"/>
      <c r="J159" s="93">
        <f t="shared" si="7"/>
        <v>46238</v>
      </c>
      <c r="K159" s="147"/>
      <c r="L159" s="94">
        <v>42595</v>
      </c>
      <c r="M159" s="94"/>
      <c r="N159" s="94">
        <v>3643</v>
      </c>
    </row>
    <row r="160" spans="2:14" s="150" customFormat="1" ht="3" customHeight="1" x14ac:dyDescent="0.4">
      <c r="B160" s="140"/>
      <c r="C160" s="140"/>
      <c r="D160" s="147"/>
      <c r="E160" s="147"/>
      <c r="F160" s="94"/>
      <c r="G160" s="94"/>
      <c r="H160" s="94"/>
      <c r="I160" s="94"/>
      <c r="J160" s="147"/>
      <c r="K160" s="147"/>
      <c r="L160" s="94"/>
      <c r="M160" s="94"/>
      <c r="N160" s="94"/>
    </row>
    <row r="161" spans="2:14" s="42" customFormat="1" ht="21.95" customHeight="1" x14ac:dyDescent="0.4">
      <c r="B161" s="63" t="s">
        <v>186</v>
      </c>
      <c r="C161" s="140"/>
      <c r="D161" s="93">
        <f t="shared" si="6"/>
        <v>997761</v>
      </c>
      <c r="E161" s="147"/>
      <c r="F161" s="94">
        <v>993288</v>
      </c>
      <c r="G161" s="94"/>
      <c r="H161" s="94">
        <v>4473</v>
      </c>
      <c r="I161" s="94"/>
      <c r="J161" s="93">
        <f t="shared" si="7"/>
        <v>62706</v>
      </c>
      <c r="K161" s="147"/>
      <c r="L161" s="94">
        <v>61321</v>
      </c>
      <c r="M161" s="94"/>
      <c r="N161" s="94">
        <v>1385</v>
      </c>
    </row>
    <row r="162" spans="2:14" s="150" customFormat="1" ht="3" customHeight="1" x14ac:dyDescent="0.4">
      <c r="B162" s="140"/>
      <c r="C162" s="140"/>
      <c r="D162" s="147"/>
      <c r="E162" s="147"/>
      <c r="F162" s="94"/>
      <c r="G162" s="94"/>
      <c r="H162" s="94"/>
      <c r="I162" s="94"/>
      <c r="J162" s="147"/>
      <c r="K162" s="147"/>
      <c r="L162" s="94"/>
      <c r="M162" s="94"/>
      <c r="N162" s="94"/>
    </row>
    <row r="163" spans="2:14" s="42" customFormat="1" ht="21.95" customHeight="1" x14ac:dyDescent="0.4">
      <c r="B163" s="63" t="s">
        <v>187</v>
      </c>
      <c r="C163" s="140"/>
      <c r="D163" s="93">
        <f t="shared" si="6"/>
        <v>923133</v>
      </c>
      <c r="E163" s="147"/>
      <c r="F163" s="94">
        <v>915649</v>
      </c>
      <c r="G163" s="94"/>
      <c r="H163" s="94">
        <v>7484</v>
      </c>
      <c r="I163" s="94"/>
      <c r="J163" s="93">
        <f t="shared" si="7"/>
        <v>74901</v>
      </c>
      <c r="K163" s="147"/>
      <c r="L163" s="94">
        <v>73100</v>
      </c>
      <c r="M163" s="94"/>
      <c r="N163" s="94">
        <v>1801</v>
      </c>
    </row>
    <row r="164" spans="2:14" s="150" customFormat="1" ht="3" customHeight="1" x14ac:dyDescent="0.4">
      <c r="B164" s="140"/>
      <c r="C164" s="140"/>
      <c r="D164" s="147"/>
      <c r="E164" s="147"/>
      <c r="F164" s="94"/>
      <c r="G164" s="94"/>
      <c r="H164" s="94"/>
      <c r="I164" s="94"/>
      <c r="J164" s="147"/>
      <c r="K164" s="147"/>
      <c r="L164" s="94"/>
      <c r="M164" s="94"/>
      <c r="N164" s="94"/>
    </row>
    <row r="165" spans="2:14" s="42" customFormat="1" ht="21.95" customHeight="1" x14ac:dyDescent="0.4">
      <c r="B165" s="63" t="s">
        <v>188</v>
      </c>
      <c r="C165" s="140"/>
      <c r="D165" s="93">
        <f t="shared" si="6"/>
        <v>942939</v>
      </c>
      <c r="E165" s="147"/>
      <c r="F165" s="94">
        <v>939528</v>
      </c>
      <c r="G165" s="94"/>
      <c r="H165" s="94">
        <v>3411</v>
      </c>
      <c r="I165" s="94"/>
      <c r="J165" s="93">
        <f t="shared" si="7"/>
        <v>104321</v>
      </c>
      <c r="K165" s="147"/>
      <c r="L165" s="94">
        <v>103274</v>
      </c>
      <c r="M165" s="94"/>
      <c r="N165" s="94">
        <v>1047</v>
      </c>
    </row>
    <row r="166" spans="2:14" s="150" customFormat="1" ht="3" customHeight="1" x14ac:dyDescent="0.4">
      <c r="B166" s="140"/>
      <c r="C166" s="140"/>
      <c r="D166" s="147"/>
      <c r="E166" s="147"/>
      <c r="F166" s="94"/>
      <c r="G166" s="94"/>
      <c r="H166" s="94"/>
      <c r="I166" s="94"/>
      <c r="J166" s="147"/>
      <c r="K166" s="147"/>
      <c r="L166" s="94"/>
      <c r="M166" s="94"/>
      <c r="N166" s="94"/>
    </row>
    <row r="167" spans="2:14" s="42" customFormat="1" ht="21.95" customHeight="1" x14ac:dyDescent="0.4">
      <c r="B167" s="63" t="s">
        <v>189</v>
      </c>
      <c r="C167" s="140"/>
      <c r="D167" s="93">
        <f t="shared" si="6"/>
        <v>911819</v>
      </c>
      <c r="E167" s="147"/>
      <c r="F167" s="94">
        <v>906516</v>
      </c>
      <c r="G167" s="94"/>
      <c r="H167" s="94">
        <v>5303</v>
      </c>
      <c r="I167" s="94"/>
      <c r="J167" s="93">
        <f t="shared" si="7"/>
        <v>145941</v>
      </c>
      <c r="K167" s="147"/>
      <c r="L167" s="94">
        <v>142916</v>
      </c>
      <c r="M167" s="94"/>
      <c r="N167" s="94">
        <v>3025</v>
      </c>
    </row>
    <row r="168" spans="2:14" s="150" customFormat="1" ht="3" customHeight="1" x14ac:dyDescent="0.4">
      <c r="B168" s="140"/>
      <c r="C168" s="140"/>
      <c r="D168" s="147"/>
      <c r="E168" s="147"/>
      <c r="F168" s="94"/>
      <c r="G168" s="94"/>
      <c r="H168" s="94"/>
      <c r="I168" s="94"/>
      <c r="J168" s="147"/>
      <c r="K168" s="147"/>
      <c r="L168" s="94"/>
      <c r="M168" s="94"/>
      <c r="N168" s="94"/>
    </row>
    <row r="169" spans="2:14" s="42" customFormat="1" ht="21.95" customHeight="1" x14ac:dyDescent="0.4">
      <c r="B169" s="63" t="s">
        <v>190</v>
      </c>
      <c r="C169" s="140"/>
      <c r="D169" s="93">
        <f t="shared" si="6"/>
        <v>1004241</v>
      </c>
      <c r="E169" s="147"/>
      <c r="F169" s="94">
        <v>995225</v>
      </c>
      <c r="G169" s="94"/>
      <c r="H169" s="94">
        <v>9016</v>
      </c>
      <c r="I169" s="94"/>
      <c r="J169" s="93">
        <f t="shared" si="7"/>
        <v>259212</v>
      </c>
      <c r="K169" s="147"/>
      <c r="L169" s="94">
        <v>249011</v>
      </c>
      <c r="M169" s="94"/>
      <c r="N169" s="94">
        <v>10201</v>
      </c>
    </row>
    <row r="170" spans="2:14" ht="3.95" customHeight="1" x14ac:dyDescent="0.3">
      <c r="B170" s="179"/>
      <c r="C170" s="179"/>
      <c r="D170" s="179"/>
      <c r="E170" s="179"/>
      <c r="F170" s="179"/>
      <c r="G170" s="179"/>
      <c r="H170" s="179"/>
      <c r="I170" s="179"/>
      <c r="J170" s="179"/>
      <c r="K170" s="179"/>
      <c r="L170" s="179"/>
      <c r="M170" s="179"/>
      <c r="N170" s="179"/>
    </row>
    <row r="171" spans="2:14" ht="3.95" customHeight="1" x14ac:dyDescent="0.3">
      <c r="B171" s="48"/>
      <c r="C171" s="141"/>
      <c r="D171" s="47"/>
      <c r="E171" s="148"/>
      <c r="F171" s="49"/>
      <c r="G171" s="49"/>
      <c r="H171" s="49"/>
      <c r="I171" s="49"/>
      <c r="J171" s="47"/>
      <c r="K171" s="148"/>
      <c r="L171" s="49"/>
      <c r="M171" s="49"/>
      <c r="N171" s="49"/>
    </row>
    <row r="172" spans="2:14" s="39" customFormat="1" ht="15.95" customHeight="1" x14ac:dyDescent="0.25">
      <c r="B172" s="17" t="s">
        <v>10</v>
      </c>
      <c r="C172" s="142"/>
      <c r="E172" s="149"/>
      <c r="G172" s="149"/>
      <c r="I172" s="149"/>
      <c r="K172" s="149"/>
      <c r="M172" s="149"/>
    </row>
    <row r="173" spans="2:14" s="39" customFormat="1" ht="15.95" customHeight="1" x14ac:dyDescent="0.25">
      <c r="B173" s="17" t="s">
        <v>191</v>
      </c>
      <c r="C173" s="142"/>
      <c r="E173" s="149"/>
      <c r="G173" s="149"/>
      <c r="I173" s="149"/>
      <c r="K173" s="149"/>
      <c r="M173" s="149"/>
    </row>
    <row r="174" spans="2:14" s="39" customFormat="1" ht="15.95" customHeight="1" x14ac:dyDescent="0.25">
      <c r="B174" s="20" t="s">
        <v>192</v>
      </c>
      <c r="C174" s="142"/>
      <c r="E174" s="149"/>
      <c r="G174" s="149"/>
      <c r="I174" s="149"/>
      <c r="K174" s="149"/>
      <c r="M174" s="149"/>
    </row>
    <row r="175" spans="2:14" s="40" customFormat="1" ht="21.95" customHeight="1" x14ac:dyDescent="0.3">
      <c r="B175" s="50"/>
      <c r="C175" s="143"/>
      <c r="D175" s="50"/>
      <c r="E175" s="143"/>
      <c r="F175" s="51"/>
      <c r="G175" s="152"/>
      <c r="H175" s="51"/>
      <c r="I175" s="152"/>
      <c r="J175" s="51"/>
      <c r="K175" s="152"/>
      <c r="L175" s="51"/>
      <c r="M175" s="152"/>
      <c r="N175" s="52"/>
    </row>
    <row r="176" spans="2:14" s="40" customFormat="1" ht="21.95" customHeight="1" x14ac:dyDescent="0.3">
      <c r="B176" s="50"/>
      <c r="C176" s="143"/>
      <c r="D176" s="50"/>
      <c r="E176" s="143"/>
      <c r="F176" s="51"/>
      <c r="G176" s="152"/>
      <c r="H176" s="51"/>
      <c r="I176" s="152"/>
      <c r="J176" s="51"/>
      <c r="K176" s="152"/>
      <c r="L176" s="51"/>
      <c r="M176" s="152"/>
      <c r="N176" s="52"/>
    </row>
  </sheetData>
  <mergeCells count="40">
    <mergeCell ref="F9:H9"/>
    <mergeCell ref="J9:J11"/>
    <mergeCell ref="L9:N9"/>
    <mergeCell ref="B93:B99"/>
    <mergeCell ref="D93:N93"/>
    <mergeCell ref="D95:H95"/>
    <mergeCell ref="J95:N95"/>
    <mergeCell ref="D97:D99"/>
    <mergeCell ref="F97:H97"/>
    <mergeCell ref="J97:J99"/>
    <mergeCell ref="L97:N97"/>
    <mergeCell ref="B82:N82"/>
    <mergeCell ref="B92:N92"/>
    <mergeCell ref="B4:N4"/>
    <mergeCell ref="B38:N38"/>
    <mergeCell ref="B48:N48"/>
    <mergeCell ref="B49:B55"/>
    <mergeCell ref="D49:N49"/>
    <mergeCell ref="D51:H51"/>
    <mergeCell ref="J51:N51"/>
    <mergeCell ref="D53:D55"/>
    <mergeCell ref="F53:H53"/>
    <mergeCell ref="J53:J55"/>
    <mergeCell ref="L53:N53"/>
    <mergeCell ref="B5:B11"/>
    <mergeCell ref="D5:N5"/>
    <mergeCell ref="D7:H7"/>
    <mergeCell ref="J7:N7"/>
    <mergeCell ref="D9:D11"/>
    <mergeCell ref="B126:N126"/>
    <mergeCell ref="B136:N136"/>
    <mergeCell ref="B170:N170"/>
    <mergeCell ref="B137:B143"/>
    <mergeCell ref="D137:N137"/>
    <mergeCell ref="D139:H139"/>
    <mergeCell ref="J139:N139"/>
    <mergeCell ref="D141:D143"/>
    <mergeCell ref="F141:H141"/>
    <mergeCell ref="J141:J143"/>
    <mergeCell ref="L141:N141"/>
  </mergeCells>
  <pageMargins left="0.78740157480314965" right="0.78740157480314965" top="0.78740157480314965" bottom="0.59055118110236227" header="0.51181102362204722" footer="0.51181102362204722"/>
  <pageSetup paperSize="9" scale="51" fitToHeight="0" orientation="portrait" horizontalDpi="300" verticalDpi="300" r:id="rId1"/>
  <headerFooter alignWithMargins="0">
    <oddHeader>&amp;C&amp;"Arial,Negrito"&amp;14Turismo receptivo</oddHeader>
  </headerFooter>
  <rowBreaks count="2" manualBreakCount="2">
    <brk id="224" max="16383" man="1"/>
    <brk id="22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1BB80-BCE4-476B-8FC5-CC55ACE18B1A}">
  <sheetPr>
    <tabColor rgb="FF92D050"/>
  </sheetPr>
  <dimension ref="B1:AB148"/>
  <sheetViews>
    <sheetView showGridLines="0" zoomScaleNormal="100" zoomScaleSheetLayoutView="75" workbookViewId="0"/>
  </sheetViews>
  <sheetFormatPr defaultColWidth="9" defaultRowHeight="21.95" customHeight="1" x14ac:dyDescent="0.4"/>
  <cols>
    <col min="1" max="1" width="2.7109375" style="42" customWidth="1"/>
    <col min="2" max="2" width="35.7109375" style="42" customWidth="1"/>
    <col min="3" max="3" width="0.5703125" style="150" customWidth="1"/>
    <col min="4" max="4" width="20.7109375" style="42" customWidth="1"/>
    <col min="5" max="5" width="0.5703125" style="150" customWidth="1"/>
    <col min="6" max="6" width="15.7109375" style="42" customWidth="1"/>
    <col min="7" max="7" width="0.5703125" style="150" customWidth="1"/>
    <col min="8" max="8" width="15.7109375" style="42" customWidth="1"/>
    <col min="9" max="9" width="0.5703125" style="150" customWidth="1"/>
    <col min="10" max="10" width="15.7109375" style="42" customWidth="1"/>
    <col min="11" max="11" width="0.5703125" style="150" customWidth="1"/>
    <col min="12" max="12" width="15.7109375" style="42" customWidth="1"/>
    <col min="13" max="13" width="0.5703125" style="150" customWidth="1"/>
    <col min="14" max="14" width="15.7109375" style="42" customWidth="1"/>
    <col min="15" max="15" width="0.5703125" style="150" customWidth="1"/>
    <col min="16" max="16" width="15.7109375" style="42" customWidth="1"/>
    <col min="17" max="17" width="0.5703125" style="150" customWidth="1"/>
    <col min="18" max="18" width="15.7109375" style="42" customWidth="1"/>
    <col min="19" max="19" width="0.5703125" style="150" customWidth="1"/>
    <col min="20" max="20" width="15.7109375" style="42" customWidth="1"/>
    <col min="21" max="21" width="0.5703125" style="150" customWidth="1"/>
    <col min="22" max="22" width="15.7109375" style="42" customWidth="1"/>
    <col min="23" max="23" width="0.5703125" style="150" customWidth="1"/>
    <col min="24" max="24" width="15.7109375" style="42" customWidth="1"/>
    <col min="25" max="25" width="0.5703125" style="150" customWidth="1"/>
    <col min="26" max="26" width="15.7109375" style="42" customWidth="1"/>
    <col min="27" max="27" width="0.5703125" style="150" customWidth="1"/>
    <col min="28" max="28" width="15.7109375" style="42" customWidth="1"/>
    <col min="29" max="29" width="1" style="42" customWidth="1"/>
    <col min="30" max="270" width="9" style="42"/>
    <col min="271" max="271" width="19.7109375" style="42" customWidth="1"/>
    <col min="272" max="284" width="10.7109375" style="42" customWidth="1"/>
    <col min="285" max="526" width="9" style="42"/>
    <col min="527" max="527" width="19.7109375" style="42" customWidth="1"/>
    <col min="528" max="540" width="10.7109375" style="42" customWidth="1"/>
    <col min="541" max="782" width="9" style="42"/>
    <col min="783" max="783" width="19.7109375" style="42" customWidth="1"/>
    <col min="784" max="796" width="10.7109375" style="42" customWidth="1"/>
    <col min="797" max="1038" width="9" style="42"/>
    <col min="1039" max="1039" width="19.7109375" style="42" customWidth="1"/>
    <col min="1040" max="1052" width="10.7109375" style="42" customWidth="1"/>
    <col min="1053" max="1294" width="9" style="42"/>
    <col min="1295" max="1295" width="19.7109375" style="42" customWidth="1"/>
    <col min="1296" max="1308" width="10.7109375" style="42" customWidth="1"/>
    <col min="1309" max="1550" width="9" style="42"/>
    <col min="1551" max="1551" width="19.7109375" style="42" customWidth="1"/>
    <col min="1552" max="1564" width="10.7109375" style="42" customWidth="1"/>
    <col min="1565" max="1806" width="9" style="42"/>
    <col min="1807" max="1807" width="19.7109375" style="42" customWidth="1"/>
    <col min="1808" max="1820" width="10.7109375" style="42" customWidth="1"/>
    <col min="1821" max="2062" width="9" style="42"/>
    <col min="2063" max="2063" width="19.7109375" style="42" customWidth="1"/>
    <col min="2064" max="2076" width="10.7109375" style="42" customWidth="1"/>
    <col min="2077" max="2318" width="9" style="42"/>
    <col min="2319" max="2319" width="19.7109375" style="42" customWidth="1"/>
    <col min="2320" max="2332" width="10.7109375" style="42" customWidth="1"/>
    <col min="2333" max="2574" width="9" style="42"/>
    <col min="2575" max="2575" width="19.7109375" style="42" customWidth="1"/>
    <col min="2576" max="2588" width="10.7109375" style="42" customWidth="1"/>
    <col min="2589" max="2830" width="9" style="42"/>
    <col min="2831" max="2831" width="19.7109375" style="42" customWidth="1"/>
    <col min="2832" max="2844" width="10.7109375" style="42" customWidth="1"/>
    <col min="2845" max="3086" width="9" style="42"/>
    <col min="3087" max="3087" width="19.7109375" style="42" customWidth="1"/>
    <col min="3088" max="3100" width="10.7109375" style="42" customWidth="1"/>
    <col min="3101" max="3342" width="9" style="42"/>
    <col min="3343" max="3343" width="19.7109375" style="42" customWidth="1"/>
    <col min="3344" max="3356" width="10.7109375" style="42" customWidth="1"/>
    <col min="3357" max="3598" width="9" style="42"/>
    <col min="3599" max="3599" width="19.7109375" style="42" customWidth="1"/>
    <col min="3600" max="3612" width="10.7109375" style="42" customWidth="1"/>
    <col min="3613" max="3854" width="9" style="42"/>
    <col min="3855" max="3855" width="19.7109375" style="42" customWidth="1"/>
    <col min="3856" max="3868" width="10.7109375" style="42" customWidth="1"/>
    <col min="3869" max="4110" width="9" style="42"/>
    <col min="4111" max="4111" width="19.7109375" style="42" customWidth="1"/>
    <col min="4112" max="4124" width="10.7109375" style="42" customWidth="1"/>
    <col min="4125" max="4366" width="9" style="42"/>
    <col min="4367" max="4367" width="19.7109375" style="42" customWidth="1"/>
    <col min="4368" max="4380" width="10.7109375" style="42" customWidth="1"/>
    <col min="4381" max="4622" width="9" style="42"/>
    <col min="4623" max="4623" width="19.7109375" style="42" customWidth="1"/>
    <col min="4624" max="4636" width="10.7109375" style="42" customWidth="1"/>
    <col min="4637" max="4878" width="9" style="42"/>
    <col min="4879" max="4879" width="19.7109375" style="42" customWidth="1"/>
    <col min="4880" max="4892" width="10.7109375" style="42" customWidth="1"/>
    <col min="4893" max="5134" width="9" style="42"/>
    <col min="5135" max="5135" width="19.7109375" style="42" customWidth="1"/>
    <col min="5136" max="5148" width="10.7109375" style="42" customWidth="1"/>
    <col min="5149" max="5390" width="9" style="42"/>
    <col min="5391" max="5391" width="19.7109375" style="42" customWidth="1"/>
    <col min="5392" max="5404" width="10.7109375" style="42" customWidth="1"/>
    <col min="5405" max="5646" width="9" style="42"/>
    <col min="5647" max="5647" width="19.7109375" style="42" customWidth="1"/>
    <col min="5648" max="5660" width="10.7109375" style="42" customWidth="1"/>
    <col min="5661" max="5902" width="9" style="42"/>
    <col min="5903" max="5903" width="19.7109375" style="42" customWidth="1"/>
    <col min="5904" max="5916" width="10.7109375" style="42" customWidth="1"/>
    <col min="5917" max="6158" width="9" style="42"/>
    <col min="6159" max="6159" width="19.7109375" style="42" customWidth="1"/>
    <col min="6160" max="6172" width="10.7109375" style="42" customWidth="1"/>
    <col min="6173" max="6414" width="9" style="42"/>
    <col min="6415" max="6415" width="19.7109375" style="42" customWidth="1"/>
    <col min="6416" max="6428" width="10.7109375" style="42" customWidth="1"/>
    <col min="6429" max="6670" width="9" style="42"/>
    <col min="6671" max="6671" width="19.7109375" style="42" customWidth="1"/>
    <col min="6672" max="6684" width="10.7109375" style="42" customWidth="1"/>
    <col min="6685" max="6926" width="9" style="42"/>
    <col min="6927" max="6927" width="19.7109375" style="42" customWidth="1"/>
    <col min="6928" max="6940" width="10.7109375" style="42" customWidth="1"/>
    <col min="6941" max="7182" width="9" style="42"/>
    <col min="7183" max="7183" width="19.7109375" style="42" customWidth="1"/>
    <col min="7184" max="7196" width="10.7109375" style="42" customWidth="1"/>
    <col min="7197" max="7438" width="9" style="42"/>
    <col min="7439" max="7439" width="19.7109375" style="42" customWidth="1"/>
    <col min="7440" max="7452" width="10.7109375" style="42" customWidth="1"/>
    <col min="7453" max="7694" width="9" style="42"/>
    <col min="7695" max="7695" width="19.7109375" style="42" customWidth="1"/>
    <col min="7696" max="7708" width="10.7109375" style="42" customWidth="1"/>
    <col min="7709" max="7950" width="9" style="42"/>
    <col min="7951" max="7951" width="19.7109375" style="42" customWidth="1"/>
    <col min="7952" max="7964" width="10.7109375" style="42" customWidth="1"/>
    <col min="7965" max="8206" width="9" style="42"/>
    <col min="8207" max="8207" width="19.7109375" style="42" customWidth="1"/>
    <col min="8208" max="8220" width="10.7109375" style="42" customWidth="1"/>
    <col min="8221" max="8462" width="9" style="42"/>
    <col min="8463" max="8463" width="19.7109375" style="42" customWidth="1"/>
    <col min="8464" max="8476" width="10.7109375" style="42" customWidth="1"/>
    <col min="8477" max="8718" width="9" style="42"/>
    <col min="8719" max="8719" width="19.7109375" style="42" customWidth="1"/>
    <col min="8720" max="8732" width="10.7109375" style="42" customWidth="1"/>
    <col min="8733" max="8974" width="9" style="42"/>
    <col min="8975" max="8975" width="19.7109375" style="42" customWidth="1"/>
    <col min="8976" max="8988" width="10.7109375" style="42" customWidth="1"/>
    <col min="8989" max="9230" width="9" style="42"/>
    <col min="9231" max="9231" width="19.7109375" style="42" customWidth="1"/>
    <col min="9232" max="9244" width="10.7109375" style="42" customWidth="1"/>
    <col min="9245" max="9486" width="9" style="42"/>
    <col min="9487" max="9487" width="19.7109375" style="42" customWidth="1"/>
    <col min="9488" max="9500" width="10.7109375" style="42" customWidth="1"/>
    <col min="9501" max="9742" width="9" style="42"/>
    <col min="9743" max="9743" width="19.7109375" style="42" customWidth="1"/>
    <col min="9744" max="9756" width="10.7109375" style="42" customWidth="1"/>
    <col min="9757" max="9998" width="9" style="42"/>
    <col min="9999" max="9999" width="19.7109375" style="42" customWidth="1"/>
    <col min="10000" max="10012" width="10.7109375" style="42" customWidth="1"/>
    <col min="10013" max="10254" width="9" style="42"/>
    <col min="10255" max="10255" width="19.7109375" style="42" customWidth="1"/>
    <col min="10256" max="10268" width="10.7109375" style="42" customWidth="1"/>
    <col min="10269" max="10510" width="9" style="42"/>
    <col min="10511" max="10511" width="19.7109375" style="42" customWidth="1"/>
    <col min="10512" max="10524" width="10.7109375" style="42" customWidth="1"/>
    <col min="10525" max="10766" width="9" style="42"/>
    <col min="10767" max="10767" width="19.7109375" style="42" customWidth="1"/>
    <col min="10768" max="10780" width="10.7109375" style="42" customWidth="1"/>
    <col min="10781" max="11022" width="9" style="42"/>
    <col min="11023" max="11023" width="19.7109375" style="42" customWidth="1"/>
    <col min="11024" max="11036" width="10.7109375" style="42" customWidth="1"/>
    <col min="11037" max="11278" width="9" style="42"/>
    <col min="11279" max="11279" width="19.7109375" style="42" customWidth="1"/>
    <col min="11280" max="11292" width="10.7109375" style="42" customWidth="1"/>
    <col min="11293" max="11534" width="9" style="42"/>
    <col min="11535" max="11535" width="19.7109375" style="42" customWidth="1"/>
    <col min="11536" max="11548" width="10.7109375" style="42" customWidth="1"/>
    <col min="11549" max="11790" width="9" style="42"/>
    <col min="11791" max="11791" width="19.7109375" style="42" customWidth="1"/>
    <col min="11792" max="11804" width="10.7109375" style="42" customWidth="1"/>
    <col min="11805" max="12046" width="9" style="42"/>
    <col min="12047" max="12047" width="19.7109375" style="42" customWidth="1"/>
    <col min="12048" max="12060" width="10.7109375" style="42" customWidth="1"/>
    <col min="12061" max="12302" width="9" style="42"/>
    <col min="12303" max="12303" width="19.7109375" style="42" customWidth="1"/>
    <col min="12304" max="12316" width="10.7109375" style="42" customWidth="1"/>
    <col min="12317" max="12558" width="9" style="42"/>
    <col min="12559" max="12559" width="19.7109375" style="42" customWidth="1"/>
    <col min="12560" max="12572" width="10.7109375" style="42" customWidth="1"/>
    <col min="12573" max="12814" width="9" style="42"/>
    <col min="12815" max="12815" width="19.7109375" style="42" customWidth="1"/>
    <col min="12816" max="12828" width="10.7109375" style="42" customWidth="1"/>
    <col min="12829" max="13070" width="9" style="42"/>
    <col min="13071" max="13071" width="19.7109375" style="42" customWidth="1"/>
    <col min="13072" max="13084" width="10.7109375" style="42" customWidth="1"/>
    <col min="13085" max="13326" width="9" style="42"/>
    <col min="13327" max="13327" width="19.7109375" style="42" customWidth="1"/>
    <col min="13328" max="13340" width="10.7109375" style="42" customWidth="1"/>
    <col min="13341" max="13582" width="9" style="42"/>
    <col min="13583" max="13583" width="19.7109375" style="42" customWidth="1"/>
    <col min="13584" max="13596" width="10.7109375" style="42" customWidth="1"/>
    <col min="13597" max="13838" width="9" style="42"/>
    <col min="13839" max="13839" width="19.7109375" style="42" customWidth="1"/>
    <col min="13840" max="13852" width="10.7109375" style="42" customWidth="1"/>
    <col min="13853" max="14094" width="9" style="42"/>
    <col min="14095" max="14095" width="19.7109375" style="42" customWidth="1"/>
    <col min="14096" max="14108" width="10.7109375" style="42" customWidth="1"/>
    <col min="14109" max="14350" width="9" style="42"/>
    <col min="14351" max="14351" width="19.7109375" style="42" customWidth="1"/>
    <col min="14352" max="14364" width="10.7109375" style="42" customWidth="1"/>
    <col min="14365" max="14606" width="9" style="42"/>
    <col min="14607" max="14607" width="19.7109375" style="42" customWidth="1"/>
    <col min="14608" max="14620" width="10.7109375" style="42" customWidth="1"/>
    <col min="14621" max="14862" width="9" style="42"/>
    <col min="14863" max="14863" width="19.7109375" style="42" customWidth="1"/>
    <col min="14864" max="14876" width="10.7109375" style="42" customWidth="1"/>
    <col min="14877" max="15118" width="9" style="42"/>
    <col min="15119" max="15119" width="19.7109375" style="42" customWidth="1"/>
    <col min="15120" max="15132" width="10.7109375" style="42" customWidth="1"/>
    <col min="15133" max="15374" width="9" style="42"/>
    <col min="15375" max="15375" width="19.7109375" style="42" customWidth="1"/>
    <col min="15376" max="15388" width="10.7109375" style="42" customWidth="1"/>
    <col min="15389" max="15630" width="9" style="42"/>
    <col min="15631" max="15631" width="19.7109375" style="42" customWidth="1"/>
    <col min="15632" max="15644" width="10.7109375" style="42" customWidth="1"/>
    <col min="15645" max="15886" width="9" style="42"/>
    <col min="15887" max="15887" width="19.7109375" style="42" customWidth="1"/>
    <col min="15888" max="15900" width="10.7109375" style="42" customWidth="1"/>
    <col min="15901" max="16142" width="9" style="42"/>
    <col min="16143" max="16143" width="19.7109375" style="42" customWidth="1"/>
    <col min="16144" max="16156" width="10.7109375" style="42" customWidth="1"/>
    <col min="16157" max="16384" width="9" style="42"/>
  </cols>
  <sheetData>
    <row r="1" spans="2:28" ht="21.95" customHeight="1" x14ac:dyDescent="0.4">
      <c r="B1" s="36" t="s">
        <v>177</v>
      </c>
      <c r="C1" s="136"/>
      <c r="D1" s="36"/>
      <c r="E1" s="136"/>
    </row>
    <row r="2" spans="2:28" ht="21.95" customHeight="1" x14ac:dyDescent="0.4">
      <c r="B2" s="185" t="s">
        <v>193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</row>
    <row r="3" spans="2:28" ht="3.95" customHeight="1" x14ac:dyDescent="0.4">
      <c r="B3" s="64"/>
      <c r="C3" s="156"/>
      <c r="D3" s="64"/>
      <c r="E3" s="156"/>
      <c r="F3" s="64"/>
      <c r="G3" s="156"/>
      <c r="H3" s="64"/>
      <c r="I3" s="156"/>
      <c r="J3" s="64"/>
      <c r="K3" s="156"/>
      <c r="L3" s="64"/>
      <c r="M3" s="156"/>
      <c r="N3" s="64"/>
      <c r="O3" s="156"/>
      <c r="P3" s="64"/>
      <c r="Q3" s="156"/>
      <c r="R3" s="64"/>
      <c r="S3" s="156"/>
      <c r="T3" s="64"/>
      <c r="U3" s="156"/>
      <c r="V3" s="64"/>
      <c r="W3" s="156"/>
      <c r="X3" s="64"/>
      <c r="Y3" s="156"/>
      <c r="Z3" s="64"/>
      <c r="AA3" s="156"/>
      <c r="AB3" s="64"/>
    </row>
    <row r="4" spans="2:28" ht="3.95" customHeight="1" x14ac:dyDescent="0.4"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</row>
    <row r="5" spans="2:28" ht="21.95" customHeight="1" x14ac:dyDescent="0.4">
      <c r="B5" s="184" t="s">
        <v>13</v>
      </c>
      <c r="C5" s="154"/>
      <c r="D5" s="182" t="s">
        <v>194</v>
      </c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</row>
    <row r="6" spans="2:28" s="150" customFormat="1" ht="3" customHeight="1" x14ac:dyDescent="0.4">
      <c r="B6" s="184"/>
      <c r="C6" s="154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  <c r="AA6" s="146"/>
      <c r="AB6" s="146"/>
    </row>
    <row r="7" spans="2:28" ht="21.95" customHeight="1" x14ac:dyDescent="0.4">
      <c r="B7" s="184"/>
      <c r="C7" s="154"/>
      <c r="D7" s="60" t="s">
        <v>6</v>
      </c>
      <c r="E7" s="138"/>
      <c r="F7" s="60" t="s">
        <v>179</v>
      </c>
      <c r="G7" s="138"/>
      <c r="H7" s="60" t="s">
        <v>180</v>
      </c>
      <c r="I7" s="138"/>
      <c r="J7" s="60" t="s">
        <v>181</v>
      </c>
      <c r="K7" s="138"/>
      <c r="L7" s="60" t="s">
        <v>182</v>
      </c>
      <c r="M7" s="138"/>
      <c r="N7" s="60" t="s">
        <v>183</v>
      </c>
      <c r="O7" s="138"/>
      <c r="P7" s="60" t="s">
        <v>184</v>
      </c>
      <c r="Q7" s="138"/>
      <c r="R7" s="60" t="s">
        <v>185</v>
      </c>
      <c r="S7" s="138"/>
      <c r="T7" s="60" t="s">
        <v>186</v>
      </c>
      <c r="U7" s="138"/>
      <c r="V7" s="60" t="s">
        <v>187</v>
      </c>
      <c r="W7" s="138"/>
      <c r="X7" s="60" t="s">
        <v>188</v>
      </c>
      <c r="Y7" s="138"/>
      <c r="Z7" s="60" t="s">
        <v>189</v>
      </c>
      <c r="AA7" s="138"/>
      <c r="AB7" s="60" t="s">
        <v>190</v>
      </c>
    </row>
    <row r="8" spans="2:28" s="150" customFormat="1" ht="3" customHeight="1" x14ac:dyDescent="0.4">
      <c r="B8" s="155"/>
      <c r="C8" s="155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</row>
    <row r="9" spans="2:28" ht="21.95" customHeight="1" x14ac:dyDescent="0.4">
      <c r="B9" s="61" t="s">
        <v>14</v>
      </c>
      <c r="C9" s="139"/>
      <c r="D9" s="92">
        <v>11834647</v>
      </c>
      <c r="E9" s="147"/>
      <c r="F9" s="92">
        <v>1205045</v>
      </c>
      <c r="G9" s="147"/>
      <c r="H9" s="92">
        <v>990655</v>
      </c>
      <c r="I9" s="147"/>
      <c r="J9" s="92">
        <v>1012246</v>
      </c>
      <c r="K9" s="147"/>
      <c r="L9" s="92">
        <v>889915</v>
      </c>
      <c r="M9" s="147"/>
      <c r="N9" s="92">
        <v>914297</v>
      </c>
      <c r="O9" s="147"/>
      <c r="P9" s="92">
        <v>936192</v>
      </c>
      <c r="Q9" s="147"/>
      <c r="R9" s="92">
        <v>1106404</v>
      </c>
      <c r="S9" s="147"/>
      <c r="T9" s="92">
        <v>997761</v>
      </c>
      <c r="U9" s="147"/>
      <c r="V9" s="92">
        <v>923133</v>
      </c>
      <c r="W9" s="147"/>
      <c r="X9" s="92">
        <v>942939</v>
      </c>
      <c r="Y9" s="147"/>
      <c r="Z9" s="92">
        <v>911819</v>
      </c>
      <c r="AA9" s="147"/>
      <c r="AB9" s="92">
        <v>1004241</v>
      </c>
    </row>
    <row r="10" spans="2:28" s="150" customFormat="1" ht="3" customHeight="1" x14ac:dyDescent="0.4">
      <c r="B10" s="139"/>
      <c r="C10" s="139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</row>
    <row r="11" spans="2:28" ht="21.95" customHeight="1" x14ac:dyDescent="0.4">
      <c r="B11" s="72" t="s">
        <v>195</v>
      </c>
      <c r="C11" s="136"/>
      <c r="D11" s="98">
        <v>144959</v>
      </c>
      <c r="E11" s="99"/>
      <c r="F11" s="98">
        <v>12466</v>
      </c>
      <c r="G11" s="99"/>
      <c r="H11" s="98">
        <v>10792</v>
      </c>
      <c r="I11" s="99"/>
      <c r="J11" s="98">
        <v>12342</v>
      </c>
      <c r="K11" s="99"/>
      <c r="L11" s="98">
        <v>11736</v>
      </c>
      <c r="M11" s="99"/>
      <c r="N11" s="98">
        <v>10130</v>
      </c>
      <c r="O11" s="99"/>
      <c r="P11" s="98">
        <v>10932</v>
      </c>
      <c r="Q11" s="99"/>
      <c r="R11" s="98">
        <v>15061</v>
      </c>
      <c r="S11" s="99"/>
      <c r="T11" s="98">
        <v>13049</v>
      </c>
      <c r="U11" s="99"/>
      <c r="V11" s="98">
        <v>11860</v>
      </c>
      <c r="W11" s="99"/>
      <c r="X11" s="98">
        <v>11849</v>
      </c>
      <c r="Y11" s="99"/>
      <c r="Z11" s="98">
        <v>11100</v>
      </c>
      <c r="AA11" s="99"/>
      <c r="AB11" s="98">
        <v>13642</v>
      </c>
    </row>
    <row r="12" spans="2:28" ht="21.95" customHeight="1" x14ac:dyDescent="0.4">
      <c r="B12" s="36" t="s">
        <v>16</v>
      </c>
      <c r="C12" s="136"/>
      <c r="D12" s="99">
        <v>0</v>
      </c>
      <c r="E12" s="99"/>
      <c r="F12" s="99">
        <v>0</v>
      </c>
      <c r="G12" s="99">
        <v>0</v>
      </c>
      <c r="H12" s="99">
        <v>0</v>
      </c>
      <c r="I12" s="99">
        <v>0</v>
      </c>
      <c r="J12" s="99">
        <v>0</v>
      </c>
      <c r="K12" s="99">
        <v>0</v>
      </c>
      <c r="L12" s="99">
        <v>0</v>
      </c>
      <c r="M12" s="99">
        <v>0</v>
      </c>
      <c r="N12" s="99">
        <v>0</v>
      </c>
      <c r="O12" s="99">
        <v>0</v>
      </c>
      <c r="P12" s="99">
        <v>0</v>
      </c>
      <c r="Q12" s="99">
        <v>0</v>
      </c>
      <c r="R12" s="99">
        <v>0</v>
      </c>
      <c r="S12" s="99">
        <v>0</v>
      </c>
      <c r="T12" s="99">
        <v>0</v>
      </c>
      <c r="U12" s="99">
        <v>0</v>
      </c>
      <c r="V12" s="99">
        <v>0</v>
      </c>
      <c r="W12" s="99">
        <v>0</v>
      </c>
      <c r="X12" s="99">
        <v>0</v>
      </c>
      <c r="Y12" s="99">
        <v>0</v>
      </c>
      <c r="Z12" s="99">
        <v>0</v>
      </c>
      <c r="AA12" s="99">
        <v>0</v>
      </c>
      <c r="AB12" s="99">
        <v>0</v>
      </c>
    </row>
    <row r="13" spans="2:28" ht="21.95" customHeight="1" x14ac:dyDescent="0.4">
      <c r="B13" s="36" t="s">
        <v>17</v>
      </c>
      <c r="C13" s="136"/>
      <c r="D13" s="99">
        <v>0</v>
      </c>
      <c r="E13" s="99"/>
      <c r="F13" s="99">
        <v>0</v>
      </c>
      <c r="G13" s="99">
        <v>0</v>
      </c>
      <c r="H13" s="99">
        <v>0</v>
      </c>
      <c r="I13" s="99">
        <v>0</v>
      </c>
      <c r="J13" s="99">
        <v>0</v>
      </c>
      <c r="K13" s="99">
        <v>0</v>
      </c>
      <c r="L13" s="99">
        <v>0</v>
      </c>
      <c r="M13" s="99">
        <v>0</v>
      </c>
      <c r="N13" s="99">
        <v>0</v>
      </c>
      <c r="O13" s="99">
        <v>0</v>
      </c>
      <c r="P13" s="99">
        <v>0</v>
      </c>
      <c r="Q13" s="99">
        <v>0</v>
      </c>
      <c r="R13" s="99">
        <v>0</v>
      </c>
      <c r="S13" s="99">
        <v>0</v>
      </c>
      <c r="T13" s="99">
        <v>0</v>
      </c>
      <c r="U13" s="99">
        <v>0</v>
      </c>
      <c r="V13" s="99">
        <v>0</v>
      </c>
      <c r="W13" s="99">
        <v>0</v>
      </c>
      <c r="X13" s="99">
        <v>0</v>
      </c>
      <c r="Y13" s="99">
        <v>0</v>
      </c>
      <c r="Z13" s="99">
        <v>0</v>
      </c>
      <c r="AA13" s="99">
        <v>0</v>
      </c>
      <c r="AB13" s="99">
        <v>0</v>
      </c>
    </row>
    <row r="14" spans="2:28" ht="21.95" customHeight="1" x14ac:dyDescent="0.4">
      <c r="B14" s="36" t="s">
        <v>18</v>
      </c>
      <c r="C14" s="136"/>
      <c r="D14" s="99">
        <v>63354</v>
      </c>
      <c r="E14" s="99"/>
      <c r="F14" s="99">
        <v>7058</v>
      </c>
      <c r="G14" s="99">
        <v>0</v>
      </c>
      <c r="H14" s="99">
        <v>4745</v>
      </c>
      <c r="I14" s="99">
        <v>0</v>
      </c>
      <c r="J14" s="99">
        <v>5573</v>
      </c>
      <c r="K14" s="99">
        <v>0</v>
      </c>
      <c r="L14" s="99">
        <v>4907</v>
      </c>
      <c r="M14" s="99">
        <v>0</v>
      </c>
      <c r="N14" s="99">
        <v>4706</v>
      </c>
      <c r="O14" s="99">
        <v>0</v>
      </c>
      <c r="P14" s="99">
        <v>4758</v>
      </c>
      <c r="Q14" s="99">
        <v>0</v>
      </c>
      <c r="R14" s="99">
        <v>6576</v>
      </c>
      <c r="S14" s="99">
        <v>0</v>
      </c>
      <c r="T14" s="99">
        <v>5268</v>
      </c>
      <c r="U14" s="99">
        <v>0</v>
      </c>
      <c r="V14" s="99">
        <v>4553</v>
      </c>
      <c r="W14" s="99">
        <v>0</v>
      </c>
      <c r="X14" s="99">
        <v>4969</v>
      </c>
      <c r="Y14" s="99">
        <v>0</v>
      </c>
      <c r="Z14" s="99">
        <v>5076</v>
      </c>
      <c r="AA14" s="99">
        <v>0</v>
      </c>
      <c r="AB14" s="99">
        <v>5165</v>
      </c>
    </row>
    <row r="15" spans="2:28" ht="21.95" customHeight="1" x14ac:dyDescent="0.4">
      <c r="B15" s="36" t="s">
        <v>19</v>
      </c>
      <c r="C15" s="136"/>
      <c r="D15" s="99">
        <v>81602</v>
      </c>
      <c r="E15" s="99"/>
      <c r="F15" s="99">
        <v>5408</v>
      </c>
      <c r="G15" s="99">
        <v>0</v>
      </c>
      <c r="H15" s="99">
        <v>6047</v>
      </c>
      <c r="I15" s="99">
        <v>0</v>
      </c>
      <c r="J15" s="99">
        <v>6769</v>
      </c>
      <c r="K15" s="99">
        <v>0</v>
      </c>
      <c r="L15" s="99">
        <v>6829</v>
      </c>
      <c r="M15" s="99">
        <v>0</v>
      </c>
      <c r="N15" s="99">
        <v>5424</v>
      </c>
      <c r="O15" s="99">
        <v>0</v>
      </c>
      <c r="P15" s="99">
        <v>6174</v>
      </c>
      <c r="Q15" s="99">
        <v>0</v>
      </c>
      <c r="R15" s="99">
        <v>8485</v>
      </c>
      <c r="S15" s="99">
        <v>0</v>
      </c>
      <c r="T15" s="99">
        <v>7781</v>
      </c>
      <c r="U15" s="99">
        <v>0</v>
      </c>
      <c r="V15" s="99">
        <v>7307</v>
      </c>
      <c r="W15" s="99">
        <v>0</v>
      </c>
      <c r="X15" s="99">
        <v>6880</v>
      </c>
      <c r="Y15" s="99">
        <v>0</v>
      </c>
      <c r="Z15" s="99">
        <v>6024</v>
      </c>
      <c r="AA15" s="99">
        <v>0</v>
      </c>
      <c r="AB15" s="99">
        <v>8474</v>
      </c>
    </row>
    <row r="16" spans="2:28" ht="21.95" customHeight="1" x14ac:dyDescent="0.4">
      <c r="B16" s="36" t="s">
        <v>20</v>
      </c>
      <c r="C16" s="136"/>
      <c r="D16" s="99">
        <v>0</v>
      </c>
      <c r="E16" s="99"/>
      <c r="F16" s="99">
        <v>0</v>
      </c>
      <c r="G16" s="99">
        <v>0</v>
      </c>
      <c r="H16" s="99">
        <v>0</v>
      </c>
      <c r="I16" s="99">
        <v>0</v>
      </c>
      <c r="J16" s="99">
        <v>0</v>
      </c>
      <c r="K16" s="99">
        <v>0</v>
      </c>
      <c r="L16" s="99">
        <v>0</v>
      </c>
      <c r="M16" s="99">
        <v>0</v>
      </c>
      <c r="N16" s="99">
        <v>0</v>
      </c>
      <c r="O16" s="99">
        <v>0</v>
      </c>
      <c r="P16" s="99">
        <v>0</v>
      </c>
      <c r="Q16" s="99">
        <v>0</v>
      </c>
      <c r="R16" s="99">
        <v>0</v>
      </c>
      <c r="S16" s="99">
        <v>0</v>
      </c>
      <c r="T16" s="99">
        <v>0</v>
      </c>
      <c r="U16" s="99">
        <v>0</v>
      </c>
      <c r="V16" s="99">
        <v>0</v>
      </c>
      <c r="W16" s="99">
        <v>0</v>
      </c>
      <c r="X16" s="99">
        <v>0</v>
      </c>
      <c r="Y16" s="99">
        <v>0</v>
      </c>
      <c r="Z16" s="99">
        <v>0</v>
      </c>
      <c r="AA16" s="99">
        <v>0</v>
      </c>
      <c r="AB16" s="99">
        <v>0</v>
      </c>
    </row>
    <row r="17" spans="2:28" ht="21.95" customHeight="1" x14ac:dyDescent="0.4">
      <c r="B17" s="36" t="s">
        <v>21</v>
      </c>
      <c r="C17" s="136"/>
      <c r="D17" s="99">
        <v>0</v>
      </c>
      <c r="E17" s="99"/>
      <c r="F17" s="99">
        <v>0</v>
      </c>
      <c r="G17" s="99">
        <v>0</v>
      </c>
      <c r="H17" s="99">
        <v>0</v>
      </c>
      <c r="I17" s="99">
        <v>0</v>
      </c>
      <c r="J17" s="99">
        <v>0</v>
      </c>
      <c r="K17" s="99">
        <v>0</v>
      </c>
      <c r="L17" s="99">
        <v>0</v>
      </c>
      <c r="M17" s="99">
        <v>0</v>
      </c>
      <c r="N17" s="99">
        <v>0</v>
      </c>
      <c r="O17" s="99">
        <v>0</v>
      </c>
      <c r="P17" s="99">
        <v>0</v>
      </c>
      <c r="Q17" s="99">
        <v>0</v>
      </c>
      <c r="R17" s="99">
        <v>0</v>
      </c>
      <c r="S17" s="99">
        <v>0</v>
      </c>
      <c r="T17" s="99">
        <v>0</v>
      </c>
      <c r="U17" s="99">
        <v>0</v>
      </c>
      <c r="V17" s="99">
        <v>0</v>
      </c>
      <c r="W17" s="99">
        <v>0</v>
      </c>
      <c r="X17" s="99">
        <v>0</v>
      </c>
      <c r="Y17" s="99">
        <v>0</v>
      </c>
      <c r="Z17" s="99">
        <v>0</v>
      </c>
      <c r="AA17" s="99">
        <v>0</v>
      </c>
      <c r="AB17" s="99">
        <v>0</v>
      </c>
    </row>
    <row r="18" spans="2:28" ht="21.95" customHeight="1" x14ac:dyDescent="0.4">
      <c r="B18" s="36" t="s">
        <v>22</v>
      </c>
      <c r="C18" s="136"/>
      <c r="D18" s="99">
        <v>3</v>
      </c>
      <c r="E18" s="99"/>
      <c r="F18" s="99">
        <v>0</v>
      </c>
      <c r="G18" s="99">
        <v>0</v>
      </c>
      <c r="H18" s="99">
        <v>0</v>
      </c>
      <c r="I18" s="99">
        <v>0</v>
      </c>
      <c r="J18" s="99">
        <v>0</v>
      </c>
      <c r="K18" s="99">
        <v>0</v>
      </c>
      <c r="L18" s="99">
        <v>0</v>
      </c>
      <c r="M18" s="99">
        <v>0</v>
      </c>
      <c r="N18" s="99">
        <v>0</v>
      </c>
      <c r="O18" s="99">
        <v>0</v>
      </c>
      <c r="P18" s="99">
        <v>0</v>
      </c>
      <c r="Q18" s="99">
        <v>0</v>
      </c>
      <c r="R18" s="99">
        <v>0</v>
      </c>
      <c r="S18" s="99">
        <v>0</v>
      </c>
      <c r="T18" s="99">
        <v>0</v>
      </c>
      <c r="U18" s="99">
        <v>0</v>
      </c>
      <c r="V18" s="99">
        <v>0</v>
      </c>
      <c r="W18" s="99">
        <v>0</v>
      </c>
      <c r="X18" s="99">
        <v>0</v>
      </c>
      <c r="Y18" s="99">
        <v>0</v>
      </c>
      <c r="Z18" s="99">
        <v>0</v>
      </c>
      <c r="AA18" s="99">
        <v>0</v>
      </c>
      <c r="AB18" s="99">
        <v>3</v>
      </c>
    </row>
    <row r="19" spans="2:28" ht="21.95" customHeight="1" x14ac:dyDescent="0.4">
      <c r="B19" s="72" t="s">
        <v>196</v>
      </c>
      <c r="C19" s="136"/>
      <c r="D19" s="98">
        <v>813323</v>
      </c>
      <c r="E19" s="99"/>
      <c r="F19" s="98">
        <v>87759</v>
      </c>
      <c r="G19" s="99"/>
      <c r="H19" s="98">
        <v>68899</v>
      </c>
      <c r="I19" s="99"/>
      <c r="J19" s="98">
        <v>64081</v>
      </c>
      <c r="K19" s="99"/>
      <c r="L19" s="98">
        <v>57555</v>
      </c>
      <c r="M19" s="99"/>
      <c r="N19" s="98">
        <v>50523</v>
      </c>
      <c r="O19" s="99"/>
      <c r="P19" s="98">
        <v>61256</v>
      </c>
      <c r="Q19" s="99"/>
      <c r="R19" s="98">
        <v>83223</v>
      </c>
      <c r="S19" s="99"/>
      <c r="T19" s="98">
        <v>71862</v>
      </c>
      <c r="U19" s="99"/>
      <c r="V19" s="98">
        <v>64325</v>
      </c>
      <c r="W19" s="99"/>
      <c r="X19" s="98">
        <v>67751</v>
      </c>
      <c r="Y19" s="99"/>
      <c r="Z19" s="98">
        <v>63696</v>
      </c>
      <c r="AA19" s="99"/>
      <c r="AB19" s="98">
        <v>72393</v>
      </c>
    </row>
    <row r="20" spans="2:28" ht="21.95" customHeight="1" x14ac:dyDescent="0.4">
      <c r="B20" s="36" t="s">
        <v>24</v>
      </c>
      <c r="C20" s="136"/>
      <c r="D20" s="99">
        <v>6298</v>
      </c>
      <c r="E20" s="99"/>
      <c r="F20" s="99">
        <v>587</v>
      </c>
      <c r="G20" s="99">
        <v>0</v>
      </c>
      <c r="H20" s="99">
        <v>544</v>
      </c>
      <c r="I20" s="99">
        <v>0</v>
      </c>
      <c r="J20" s="99">
        <v>633</v>
      </c>
      <c r="K20" s="99">
        <v>0</v>
      </c>
      <c r="L20" s="99">
        <v>523</v>
      </c>
      <c r="M20" s="99">
        <v>0</v>
      </c>
      <c r="N20" s="99">
        <v>417</v>
      </c>
      <c r="O20" s="99">
        <v>0</v>
      </c>
      <c r="P20" s="99">
        <v>484</v>
      </c>
      <c r="Q20" s="99">
        <v>0</v>
      </c>
      <c r="R20" s="99">
        <v>469</v>
      </c>
      <c r="S20" s="99">
        <v>0</v>
      </c>
      <c r="T20" s="99">
        <v>603</v>
      </c>
      <c r="U20" s="99">
        <v>0</v>
      </c>
      <c r="V20" s="99">
        <v>460</v>
      </c>
      <c r="W20" s="99">
        <v>0</v>
      </c>
      <c r="X20" s="99">
        <v>465</v>
      </c>
      <c r="Y20" s="99">
        <v>0</v>
      </c>
      <c r="Z20" s="99">
        <v>627</v>
      </c>
      <c r="AA20" s="99">
        <v>0</v>
      </c>
      <c r="AB20" s="99">
        <v>486</v>
      </c>
    </row>
    <row r="21" spans="2:28" ht="21.95" customHeight="1" x14ac:dyDescent="0.4">
      <c r="B21" s="36" t="s">
        <v>25</v>
      </c>
      <c r="C21" s="136"/>
      <c r="D21" s="99">
        <v>233874</v>
      </c>
      <c r="E21" s="99"/>
      <c r="F21" s="99">
        <v>29673</v>
      </c>
      <c r="G21" s="99">
        <v>0</v>
      </c>
      <c r="H21" s="99">
        <v>24066</v>
      </c>
      <c r="I21" s="99">
        <v>0</v>
      </c>
      <c r="J21" s="99">
        <v>19043</v>
      </c>
      <c r="K21" s="99">
        <v>0</v>
      </c>
      <c r="L21" s="99">
        <v>16424</v>
      </c>
      <c r="M21" s="99">
        <v>0</v>
      </c>
      <c r="N21" s="99">
        <v>11467</v>
      </c>
      <c r="O21" s="99">
        <v>0</v>
      </c>
      <c r="P21" s="99">
        <v>14716</v>
      </c>
      <c r="Q21" s="99">
        <v>0</v>
      </c>
      <c r="R21" s="99">
        <v>20896</v>
      </c>
      <c r="S21" s="99">
        <v>0</v>
      </c>
      <c r="T21" s="99">
        <v>19072</v>
      </c>
      <c r="U21" s="99">
        <v>0</v>
      </c>
      <c r="V21" s="99">
        <v>20037</v>
      </c>
      <c r="W21" s="99">
        <v>0</v>
      </c>
      <c r="X21" s="99">
        <v>19856</v>
      </c>
      <c r="Y21" s="99">
        <v>0</v>
      </c>
      <c r="Z21" s="99">
        <v>16885</v>
      </c>
      <c r="AA21" s="99">
        <v>0</v>
      </c>
      <c r="AB21" s="99">
        <v>21739</v>
      </c>
    </row>
    <row r="22" spans="2:28" ht="21.95" customHeight="1" x14ac:dyDescent="0.4">
      <c r="B22" s="36" t="s">
        <v>26</v>
      </c>
      <c r="C22" s="136"/>
      <c r="D22" s="99">
        <v>268134</v>
      </c>
      <c r="E22" s="99"/>
      <c r="F22" s="99">
        <v>29677</v>
      </c>
      <c r="G22" s="99">
        <v>0</v>
      </c>
      <c r="H22" s="99">
        <v>23797</v>
      </c>
      <c r="I22" s="99">
        <v>0</v>
      </c>
      <c r="J22" s="99">
        <v>20538</v>
      </c>
      <c r="K22" s="99">
        <v>0</v>
      </c>
      <c r="L22" s="99">
        <v>16651</v>
      </c>
      <c r="M22" s="99">
        <v>0</v>
      </c>
      <c r="N22" s="99">
        <v>18878</v>
      </c>
      <c r="O22" s="99">
        <v>0</v>
      </c>
      <c r="P22" s="99">
        <v>21539</v>
      </c>
      <c r="Q22" s="99">
        <v>0</v>
      </c>
      <c r="R22" s="99">
        <v>28175</v>
      </c>
      <c r="S22" s="99">
        <v>0</v>
      </c>
      <c r="T22" s="99">
        <v>24270</v>
      </c>
      <c r="U22" s="99">
        <v>0</v>
      </c>
      <c r="V22" s="99">
        <v>22073</v>
      </c>
      <c r="W22" s="99">
        <v>0</v>
      </c>
      <c r="X22" s="99">
        <v>20372</v>
      </c>
      <c r="Y22" s="99">
        <v>0</v>
      </c>
      <c r="Z22" s="99">
        <v>20745</v>
      </c>
      <c r="AA22" s="99">
        <v>0</v>
      </c>
      <c r="AB22" s="99">
        <v>21419</v>
      </c>
    </row>
    <row r="23" spans="2:28" ht="21.95" customHeight="1" x14ac:dyDescent="0.4">
      <c r="B23" s="36" t="s">
        <v>27</v>
      </c>
      <c r="C23" s="136"/>
      <c r="D23" s="99">
        <v>0</v>
      </c>
      <c r="E23" s="99"/>
      <c r="F23" s="99">
        <v>0</v>
      </c>
      <c r="G23" s="99">
        <v>0</v>
      </c>
      <c r="H23" s="99">
        <v>0</v>
      </c>
      <c r="I23" s="99">
        <v>0</v>
      </c>
      <c r="J23" s="99">
        <v>0</v>
      </c>
      <c r="K23" s="99">
        <v>0</v>
      </c>
      <c r="L23" s="99">
        <v>0</v>
      </c>
      <c r="M23" s="99">
        <v>0</v>
      </c>
      <c r="N23" s="99">
        <v>0</v>
      </c>
      <c r="O23" s="99">
        <v>0</v>
      </c>
      <c r="P23" s="99">
        <v>0</v>
      </c>
      <c r="Q23" s="99">
        <v>0</v>
      </c>
      <c r="R23" s="99">
        <v>0</v>
      </c>
      <c r="S23" s="99">
        <v>0</v>
      </c>
      <c r="T23" s="99">
        <v>0</v>
      </c>
      <c r="U23" s="99">
        <v>0</v>
      </c>
      <c r="V23" s="99">
        <v>0</v>
      </c>
      <c r="W23" s="99">
        <v>0</v>
      </c>
      <c r="X23" s="99">
        <v>0</v>
      </c>
      <c r="Y23" s="99">
        <v>0</v>
      </c>
      <c r="Z23" s="99">
        <v>0</v>
      </c>
      <c r="AA23" s="99">
        <v>0</v>
      </c>
      <c r="AB23" s="99">
        <v>0</v>
      </c>
    </row>
    <row r="24" spans="2:28" ht="21.95" customHeight="1" x14ac:dyDescent="0.4">
      <c r="B24" s="36" t="s">
        <v>28</v>
      </c>
      <c r="C24" s="136"/>
      <c r="D24" s="99">
        <v>1104</v>
      </c>
      <c r="E24" s="99"/>
      <c r="F24" s="99">
        <v>72</v>
      </c>
      <c r="G24" s="99">
        <v>0</v>
      </c>
      <c r="H24" s="99">
        <v>57</v>
      </c>
      <c r="I24" s="99">
        <v>0</v>
      </c>
      <c r="J24" s="99">
        <v>95</v>
      </c>
      <c r="K24" s="99">
        <v>0</v>
      </c>
      <c r="L24" s="99">
        <v>51</v>
      </c>
      <c r="M24" s="99">
        <v>0</v>
      </c>
      <c r="N24" s="99">
        <v>59</v>
      </c>
      <c r="O24" s="99">
        <v>0</v>
      </c>
      <c r="P24" s="99">
        <v>108</v>
      </c>
      <c r="Q24" s="99">
        <v>0</v>
      </c>
      <c r="R24" s="99">
        <v>173</v>
      </c>
      <c r="S24" s="99">
        <v>0</v>
      </c>
      <c r="T24" s="99">
        <v>119</v>
      </c>
      <c r="U24" s="99">
        <v>0</v>
      </c>
      <c r="V24" s="99">
        <v>111</v>
      </c>
      <c r="W24" s="99">
        <v>0</v>
      </c>
      <c r="X24" s="99">
        <v>65</v>
      </c>
      <c r="Y24" s="99">
        <v>0</v>
      </c>
      <c r="Z24" s="99">
        <v>102</v>
      </c>
      <c r="AA24" s="99">
        <v>0</v>
      </c>
      <c r="AB24" s="99">
        <v>92</v>
      </c>
    </row>
    <row r="25" spans="2:28" ht="21.95" customHeight="1" x14ac:dyDescent="0.4">
      <c r="B25" s="36" t="s">
        <v>29</v>
      </c>
      <c r="C25" s="136"/>
      <c r="D25" s="99">
        <v>259356</v>
      </c>
      <c r="E25" s="99"/>
      <c r="F25" s="99">
        <v>23473</v>
      </c>
      <c r="G25" s="99">
        <v>0</v>
      </c>
      <c r="H25" s="99">
        <v>17046</v>
      </c>
      <c r="I25" s="99">
        <v>0</v>
      </c>
      <c r="J25" s="99">
        <v>20092</v>
      </c>
      <c r="K25" s="99">
        <v>0</v>
      </c>
      <c r="L25" s="99">
        <v>20875</v>
      </c>
      <c r="M25" s="99">
        <v>0</v>
      </c>
      <c r="N25" s="99">
        <v>17232</v>
      </c>
      <c r="O25" s="99">
        <v>0</v>
      </c>
      <c r="P25" s="99">
        <v>21296</v>
      </c>
      <c r="Q25" s="99">
        <v>0</v>
      </c>
      <c r="R25" s="99">
        <v>29890</v>
      </c>
      <c r="S25" s="99">
        <v>0</v>
      </c>
      <c r="T25" s="99">
        <v>24440</v>
      </c>
      <c r="U25" s="99">
        <v>0</v>
      </c>
      <c r="V25" s="99">
        <v>19067</v>
      </c>
      <c r="W25" s="99">
        <v>0</v>
      </c>
      <c r="X25" s="99">
        <v>23066</v>
      </c>
      <c r="Y25" s="99">
        <v>0</v>
      </c>
      <c r="Z25" s="99">
        <v>20045</v>
      </c>
      <c r="AA25" s="99">
        <v>0</v>
      </c>
      <c r="AB25" s="99">
        <v>22834</v>
      </c>
    </row>
    <row r="26" spans="2:28" ht="21.95" customHeight="1" x14ac:dyDescent="0.4">
      <c r="B26" s="36" t="s">
        <v>30</v>
      </c>
      <c r="C26" s="136"/>
      <c r="D26" s="99">
        <v>0</v>
      </c>
      <c r="E26" s="99"/>
      <c r="F26" s="99">
        <v>0</v>
      </c>
      <c r="G26" s="99">
        <v>0</v>
      </c>
      <c r="H26" s="99">
        <v>0</v>
      </c>
      <c r="I26" s="99">
        <v>0</v>
      </c>
      <c r="J26" s="99">
        <v>0</v>
      </c>
      <c r="K26" s="99">
        <v>0</v>
      </c>
      <c r="L26" s="99">
        <v>0</v>
      </c>
      <c r="M26" s="99">
        <v>0</v>
      </c>
      <c r="N26" s="99">
        <v>0</v>
      </c>
      <c r="O26" s="99">
        <v>0</v>
      </c>
      <c r="P26" s="99">
        <v>0</v>
      </c>
      <c r="Q26" s="99">
        <v>0</v>
      </c>
      <c r="R26" s="99">
        <v>0</v>
      </c>
      <c r="S26" s="99">
        <v>0</v>
      </c>
      <c r="T26" s="99">
        <v>0</v>
      </c>
      <c r="U26" s="99">
        <v>0</v>
      </c>
      <c r="V26" s="99">
        <v>0</v>
      </c>
      <c r="W26" s="99">
        <v>0</v>
      </c>
      <c r="X26" s="99">
        <v>0</v>
      </c>
      <c r="Y26" s="99">
        <v>0</v>
      </c>
      <c r="Z26" s="99">
        <v>0</v>
      </c>
      <c r="AA26" s="99">
        <v>0</v>
      </c>
      <c r="AB26" s="99">
        <v>0</v>
      </c>
    </row>
    <row r="27" spans="2:28" ht="21.95" customHeight="1" x14ac:dyDescent="0.4">
      <c r="B27" s="36" t="s">
        <v>31</v>
      </c>
      <c r="C27" s="136"/>
      <c r="D27" s="99">
        <v>44557</v>
      </c>
      <c r="E27" s="99"/>
      <c r="F27" s="99">
        <v>4277</v>
      </c>
      <c r="G27" s="99">
        <v>0</v>
      </c>
      <c r="H27" s="99">
        <v>3389</v>
      </c>
      <c r="I27" s="99">
        <v>0</v>
      </c>
      <c r="J27" s="99">
        <v>3680</v>
      </c>
      <c r="K27" s="99">
        <v>0</v>
      </c>
      <c r="L27" s="99">
        <v>3031</v>
      </c>
      <c r="M27" s="99">
        <v>0</v>
      </c>
      <c r="N27" s="99">
        <v>2470</v>
      </c>
      <c r="O27" s="99">
        <v>0</v>
      </c>
      <c r="P27" s="99">
        <v>3113</v>
      </c>
      <c r="Q27" s="99">
        <v>0</v>
      </c>
      <c r="R27" s="99">
        <v>3620</v>
      </c>
      <c r="S27" s="99">
        <v>0</v>
      </c>
      <c r="T27" s="99">
        <v>3358</v>
      </c>
      <c r="U27" s="99">
        <v>0</v>
      </c>
      <c r="V27" s="99">
        <v>2577</v>
      </c>
      <c r="W27" s="99">
        <v>0</v>
      </c>
      <c r="X27" s="99">
        <v>3927</v>
      </c>
      <c r="Y27" s="99">
        <v>0</v>
      </c>
      <c r="Z27" s="99">
        <v>5292</v>
      </c>
      <c r="AA27" s="99">
        <v>0</v>
      </c>
      <c r="AB27" s="99">
        <v>5823</v>
      </c>
    </row>
    <row r="28" spans="2:28" ht="21.95" customHeight="1" x14ac:dyDescent="0.4">
      <c r="B28" s="36" t="s">
        <v>32</v>
      </c>
      <c r="C28" s="136"/>
      <c r="D28" s="99">
        <v>0</v>
      </c>
      <c r="E28" s="99"/>
      <c r="F28" s="99">
        <v>0</v>
      </c>
      <c r="G28" s="99">
        <v>0</v>
      </c>
      <c r="H28" s="99">
        <v>0</v>
      </c>
      <c r="I28" s="99">
        <v>0</v>
      </c>
      <c r="J28" s="99">
        <v>0</v>
      </c>
      <c r="K28" s="99">
        <v>0</v>
      </c>
      <c r="L28" s="99">
        <v>0</v>
      </c>
      <c r="M28" s="99">
        <v>0</v>
      </c>
      <c r="N28" s="99">
        <v>0</v>
      </c>
      <c r="O28" s="99">
        <v>0</v>
      </c>
      <c r="P28" s="99">
        <v>0</v>
      </c>
      <c r="Q28" s="99">
        <v>0</v>
      </c>
      <c r="R28" s="99">
        <v>0</v>
      </c>
      <c r="S28" s="99">
        <v>0</v>
      </c>
      <c r="T28" s="99">
        <v>0</v>
      </c>
      <c r="U28" s="99">
        <v>0</v>
      </c>
      <c r="V28" s="99">
        <v>0</v>
      </c>
      <c r="W28" s="99">
        <v>0</v>
      </c>
      <c r="X28" s="99">
        <v>0</v>
      </c>
      <c r="Y28" s="99">
        <v>0</v>
      </c>
      <c r="Z28" s="99">
        <v>0</v>
      </c>
      <c r="AA28" s="99">
        <v>0</v>
      </c>
      <c r="AB28" s="99">
        <v>0</v>
      </c>
    </row>
    <row r="29" spans="2:28" ht="21.95" customHeight="1" x14ac:dyDescent="0.4">
      <c r="B29" s="72" t="s">
        <v>197</v>
      </c>
      <c r="C29" s="136"/>
      <c r="D29" s="98">
        <v>10088117</v>
      </c>
      <c r="E29" s="99"/>
      <c r="F29" s="98">
        <v>1001457</v>
      </c>
      <c r="G29" s="99"/>
      <c r="H29" s="98">
        <v>829173</v>
      </c>
      <c r="I29" s="99"/>
      <c r="J29" s="98">
        <v>866225</v>
      </c>
      <c r="K29" s="99"/>
      <c r="L29" s="98">
        <v>760606</v>
      </c>
      <c r="M29" s="99"/>
      <c r="N29" s="98">
        <v>794127</v>
      </c>
      <c r="O29" s="99"/>
      <c r="P29" s="98">
        <v>809462</v>
      </c>
      <c r="Q29" s="99"/>
      <c r="R29" s="98">
        <v>944902</v>
      </c>
      <c r="S29" s="99"/>
      <c r="T29" s="98">
        <v>854704</v>
      </c>
      <c r="U29" s="99"/>
      <c r="V29" s="98">
        <v>793339</v>
      </c>
      <c r="W29" s="99"/>
      <c r="X29" s="98">
        <v>807393</v>
      </c>
      <c r="Y29" s="99"/>
      <c r="Z29" s="98">
        <v>780143</v>
      </c>
      <c r="AA29" s="99"/>
      <c r="AB29" s="98">
        <v>846586</v>
      </c>
    </row>
    <row r="30" spans="2:28" ht="21.95" customHeight="1" x14ac:dyDescent="0.4">
      <c r="B30" s="36" t="s">
        <v>34</v>
      </c>
      <c r="C30" s="136"/>
      <c r="D30" s="99">
        <v>0</v>
      </c>
      <c r="E30" s="99"/>
      <c r="F30" s="99">
        <v>0</v>
      </c>
      <c r="G30" s="99">
        <v>0</v>
      </c>
      <c r="H30" s="99">
        <v>0</v>
      </c>
      <c r="I30" s="99">
        <v>0</v>
      </c>
      <c r="J30" s="99">
        <v>0</v>
      </c>
      <c r="K30" s="99">
        <v>0</v>
      </c>
      <c r="L30" s="99">
        <v>0</v>
      </c>
      <c r="M30" s="99">
        <v>0</v>
      </c>
      <c r="N30" s="99">
        <v>0</v>
      </c>
      <c r="O30" s="99">
        <v>0</v>
      </c>
      <c r="P30" s="99">
        <v>0</v>
      </c>
      <c r="Q30" s="99">
        <v>0</v>
      </c>
      <c r="R30" s="99">
        <v>0</v>
      </c>
      <c r="S30" s="99">
        <v>0</v>
      </c>
      <c r="T30" s="99">
        <v>0</v>
      </c>
      <c r="U30" s="99">
        <v>0</v>
      </c>
      <c r="V30" s="99">
        <v>0</v>
      </c>
      <c r="W30" s="99">
        <v>0</v>
      </c>
      <c r="X30" s="99">
        <v>0</v>
      </c>
      <c r="Y30" s="99">
        <v>0</v>
      </c>
      <c r="Z30" s="99">
        <v>0</v>
      </c>
      <c r="AA30" s="99">
        <v>0</v>
      </c>
      <c r="AB30" s="99">
        <v>0</v>
      </c>
    </row>
    <row r="31" spans="2:28" ht="21.95" customHeight="1" x14ac:dyDescent="0.4">
      <c r="B31" s="36" t="s">
        <v>35</v>
      </c>
      <c r="C31" s="136"/>
      <c r="D31" s="99">
        <v>206503</v>
      </c>
      <c r="E31" s="99"/>
      <c r="F31" s="99">
        <v>24345</v>
      </c>
      <c r="G31" s="99">
        <v>0</v>
      </c>
      <c r="H31" s="99">
        <v>16276</v>
      </c>
      <c r="I31" s="99">
        <v>0</v>
      </c>
      <c r="J31" s="99">
        <v>15705</v>
      </c>
      <c r="K31" s="99">
        <v>0</v>
      </c>
      <c r="L31" s="99">
        <v>16990</v>
      </c>
      <c r="M31" s="99">
        <v>0</v>
      </c>
      <c r="N31" s="99">
        <v>14005</v>
      </c>
      <c r="O31" s="99">
        <v>0</v>
      </c>
      <c r="P31" s="99">
        <v>16970</v>
      </c>
      <c r="Q31" s="99">
        <v>0</v>
      </c>
      <c r="R31" s="99">
        <v>26154</v>
      </c>
      <c r="S31" s="99">
        <v>0</v>
      </c>
      <c r="T31" s="99">
        <v>15785</v>
      </c>
      <c r="U31" s="99">
        <v>0</v>
      </c>
      <c r="V31" s="99">
        <v>11965</v>
      </c>
      <c r="W31" s="99">
        <v>0</v>
      </c>
      <c r="X31" s="99">
        <v>14736</v>
      </c>
      <c r="Y31" s="99">
        <v>0</v>
      </c>
      <c r="Z31" s="99">
        <v>13035</v>
      </c>
      <c r="AA31" s="99">
        <v>0</v>
      </c>
      <c r="AB31" s="99">
        <v>20537</v>
      </c>
    </row>
    <row r="32" spans="2:28" ht="21.95" customHeight="1" x14ac:dyDescent="0.4">
      <c r="B32" s="36" t="s">
        <v>36</v>
      </c>
      <c r="C32" s="136"/>
      <c r="D32" s="99">
        <v>2172532</v>
      </c>
      <c r="E32" s="99"/>
      <c r="F32" s="99">
        <v>241850</v>
      </c>
      <c r="G32" s="99">
        <v>0</v>
      </c>
      <c r="H32" s="99">
        <v>203360</v>
      </c>
      <c r="I32" s="99">
        <v>0</v>
      </c>
      <c r="J32" s="99">
        <v>205407</v>
      </c>
      <c r="K32" s="99">
        <v>0</v>
      </c>
      <c r="L32" s="99">
        <v>152714</v>
      </c>
      <c r="M32" s="99">
        <v>0</v>
      </c>
      <c r="N32" s="99">
        <v>149564</v>
      </c>
      <c r="O32" s="99">
        <v>0</v>
      </c>
      <c r="P32" s="99">
        <v>165273</v>
      </c>
      <c r="Q32" s="99">
        <v>0</v>
      </c>
      <c r="R32" s="99">
        <v>187825</v>
      </c>
      <c r="S32" s="99">
        <v>0</v>
      </c>
      <c r="T32" s="99">
        <v>177490</v>
      </c>
      <c r="U32" s="99">
        <v>0</v>
      </c>
      <c r="V32" s="99">
        <v>167053</v>
      </c>
      <c r="W32" s="99">
        <v>0</v>
      </c>
      <c r="X32" s="99">
        <v>169500</v>
      </c>
      <c r="Y32" s="99">
        <v>0</v>
      </c>
      <c r="Z32" s="99">
        <v>164760</v>
      </c>
      <c r="AA32" s="99">
        <v>0</v>
      </c>
      <c r="AB32" s="99">
        <v>187736</v>
      </c>
    </row>
    <row r="33" spans="2:28" ht="21.95" customHeight="1" x14ac:dyDescent="0.4">
      <c r="B33" s="36" t="s">
        <v>37</v>
      </c>
      <c r="C33" s="136"/>
      <c r="D33" s="99">
        <v>7709082</v>
      </c>
      <c r="E33" s="99"/>
      <c r="F33" s="99">
        <v>735262</v>
      </c>
      <c r="G33" s="99">
        <v>0</v>
      </c>
      <c r="H33" s="99">
        <v>609537</v>
      </c>
      <c r="I33" s="99">
        <v>0</v>
      </c>
      <c r="J33" s="99">
        <v>645113</v>
      </c>
      <c r="K33" s="99">
        <v>0</v>
      </c>
      <c r="L33" s="99">
        <v>590902</v>
      </c>
      <c r="M33" s="99">
        <v>0</v>
      </c>
      <c r="N33" s="99">
        <v>630558</v>
      </c>
      <c r="O33" s="99">
        <v>0</v>
      </c>
      <c r="P33" s="99">
        <v>627219</v>
      </c>
      <c r="Q33" s="99">
        <v>0</v>
      </c>
      <c r="R33" s="99">
        <v>730923</v>
      </c>
      <c r="S33" s="99">
        <v>0</v>
      </c>
      <c r="T33" s="99">
        <v>661429</v>
      </c>
      <c r="U33" s="99">
        <v>0</v>
      </c>
      <c r="V33" s="99">
        <v>614321</v>
      </c>
      <c r="W33" s="99">
        <v>0</v>
      </c>
      <c r="X33" s="99">
        <v>623157</v>
      </c>
      <c r="Y33" s="99">
        <v>0</v>
      </c>
      <c r="Z33" s="99">
        <v>602348</v>
      </c>
      <c r="AA33" s="99">
        <v>0</v>
      </c>
      <c r="AB33" s="99">
        <v>638313</v>
      </c>
    </row>
    <row r="34" spans="2:28" ht="21.95" customHeight="1" x14ac:dyDescent="0.4">
      <c r="B34" s="72" t="s">
        <v>198</v>
      </c>
      <c r="C34" s="136"/>
      <c r="D34" s="98">
        <v>461904</v>
      </c>
      <c r="E34" s="99"/>
      <c r="F34" s="98">
        <v>73793</v>
      </c>
      <c r="G34" s="99"/>
      <c r="H34" s="98">
        <v>57353</v>
      </c>
      <c r="I34" s="99"/>
      <c r="J34" s="98">
        <v>40433</v>
      </c>
      <c r="K34" s="99"/>
      <c r="L34" s="98">
        <v>31867</v>
      </c>
      <c r="M34" s="99"/>
      <c r="N34" s="98">
        <v>30428</v>
      </c>
      <c r="O34" s="99"/>
      <c r="P34" s="98">
        <v>29171</v>
      </c>
      <c r="Q34" s="99"/>
      <c r="R34" s="98">
        <v>33611</v>
      </c>
      <c r="S34" s="99"/>
      <c r="T34" s="98">
        <v>32427</v>
      </c>
      <c r="U34" s="99"/>
      <c r="V34" s="98">
        <v>30950</v>
      </c>
      <c r="W34" s="99"/>
      <c r="X34" s="98">
        <v>29930</v>
      </c>
      <c r="Y34" s="99"/>
      <c r="Z34" s="98">
        <v>30150</v>
      </c>
      <c r="AA34" s="99"/>
      <c r="AB34" s="98">
        <v>41791</v>
      </c>
    </row>
    <row r="35" spans="2:28" ht="21.95" customHeight="1" x14ac:dyDescent="0.4">
      <c r="B35" s="36" t="s">
        <v>39</v>
      </c>
      <c r="C35" s="136"/>
      <c r="D35" s="99">
        <v>73037</v>
      </c>
      <c r="E35" s="99"/>
      <c r="F35" s="99">
        <v>6022</v>
      </c>
      <c r="G35" s="99">
        <v>0</v>
      </c>
      <c r="H35" s="99">
        <v>5014</v>
      </c>
      <c r="I35" s="99">
        <v>0</v>
      </c>
      <c r="J35" s="99">
        <v>5138</v>
      </c>
      <c r="K35" s="99">
        <v>0</v>
      </c>
      <c r="L35" s="99">
        <v>5348</v>
      </c>
      <c r="M35" s="99">
        <v>0</v>
      </c>
      <c r="N35" s="99">
        <v>6442</v>
      </c>
      <c r="O35" s="99">
        <v>0</v>
      </c>
      <c r="P35" s="99">
        <v>5280</v>
      </c>
      <c r="Q35" s="99">
        <v>0</v>
      </c>
      <c r="R35" s="99">
        <v>6960</v>
      </c>
      <c r="S35" s="99">
        <v>0</v>
      </c>
      <c r="T35" s="99">
        <v>6856</v>
      </c>
      <c r="U35" s="99">
        <v>0</v>
      </c>
      <c r="V35" s="99">
        <v>6174</v>
      </c>
      <c r="W35" s="99">
        <v>0</v>
      </c>
      <c r="X35" s="99">
        <v>6684</v>
      </c>
      <c r="Y35" s="99">
        <v>0</v>
      </c>
      <c r="Z35" s="99">
        <v>6770</v>
      </c>
      <c r="AA35" s="99">
        <v>0</v>
      </c>
      <c r="AB35" s="99">
        <v>6349</v>
      </c>
    </row>
    <row r="36" spans="2:28" ht="21.95" customHeight="1" x14ac:dyDescent="0.4">
      <c r="B36" s="36" t="s">
        <v>40</v>
      </c>
      <c r="C36" s="136"/>
      <c r="D36" s="99">
        <v>249425</v>
      </c>
      <c r="E36" s="99"/>
      <c r="F36" s="99">
        <v>23924</v>
      </c>
      <c r="G36" s="99">
        <v>0</v>
      </c>
      <c r="H36" s="99">
        <v>21125</v>
      </c>
      <c r="I36" s="99">
        <v>0</v>
      </c>
      <c r="J36" s="99">
        <v>20354</v>
      </c>
      <c r="K36" s="99">
        <v>0</v>
      </c>
      <c r="L36" s="99">
        <v>20092</v>
      </c>
      <c r="M36" s="99">
        <v>0</v>
      </c>
      <c r="N36" s="99">
        <v>21181</v>
      </c>
      <c r="O36" s="99">
        <v>0</v>
      </c>
      <c r="P36" s="99">
        <v>20857</v>
      </c>
      <c r="Q36" s="99">
        <v>0</v>
      </c>
      <c r="R36" s="99">
        <v>22941</v>
      </c>
      <c r="S36" s="99">
        <v>0</v>
      </c>
      <c r="T36" s="99">
        <v>22348</v>
      </c>
      <c r="U36" s="99">
        <v>0</v>
      </c>
      <c r="V36" s="99">
        <v>20870</v>
      </c>
      <c r="W36" s="99">
        <v>0</v>
      </c>
      <c r="X36" s="99">
        <v>19735</v>
      </c>
      <c r="Y36" s="99">
        <v>0</v>
      </c>
      <c r="Z36" s="99">
        <v>18715</v>
      </c>
      <c r="AA36" s="99">
        <v>0</v>
      </c>
      <c r="AB36" s="99">
        <v>17283</v>
      </c>
    </row>
    <row r="37" spans="2:28" ht="21.95" customHeight="1" x14ac:dyDescent="0.4">
      <c r="B37" s="36" t="s">
        <v>41</v>
      </c>
      <c r="C37" s="136"/>
      <c r="D37" s="99">
        <v>139442</v>
      </c>
      <c r="E37" s="99"/>
      <c r="F37" s="99">
        <v>43847</v>
      </c>
      <c r="G37" s="99">
        <v>0</v>
      </c>
      <c r="H37" s="99">
        <v>31214</v>
      </c>
      <c r="I37" s="99">
        <v>0</v>
      </c>
      <c r="J37" s="99">
        <v>14941</v>
      </c>
      <c r="K37" s="99">
        <v>0</v>
      </c>
      <c r="L37" s="99">
        <v>6427</v>
      </c>
      <c r="M37" s="99">
        <v>0</v>
      </c>
      <c r="N37" s="99">
        <v>2805</v>
      </c>
      <c r="O37" s="99">
        <v>0</v>
      </c>
      <c r="P37" s="99">
        <v>3034</v>
      </c>
      <c r="Q37" s="99">
        <v>0</v>
      </c>
      <c r="R37" s="99">
        <v>3710</v>
      </c>
      <c r="S37" s="99">
        <v>0</v>
      </c>
      <c r="T37" s="99">
        <v>3223</v>
      </c>
      <c r="U37" s="99">
        <v>0</v>
      </c>
      <c r="V37" s="99">
        <v>3906</v>
      </c>
      <c r="W37" s="99">
        <v>0</v>
      </c>
      <c r="X37" s="99">
        <v>3511</v>
      </c>
      <c r="Y37" s="99">
        <v>0</v>
      </c>
      <c r="Z37" s="99">
        <v>4665</v>
      </c>
      <c r="AA37" s="99">
        <v>0</v>
      </c>
      <c r="AB37" s="99">
        <v>18159</v>
      </c>
    </row>
    <row r="38" spans="2:28" ht="21.95" customHeight="1" x14ac:dyDescent="0.4">
      <c r="B38" s="72" t="s">
        <v>199</v>
      </c>
      <c r="C38" s="136"/>
      <c r="D38" s="98">
        <v>326344</v>
      </c>
      <c r="E38" s="99"/>
      <c r="F38" s="98">
        <v>29570</v>
      </c>
      <c r="G38" s="99"/>
      <c r="H38" s="98">
        <v>24438</v>
      </c>
      <c r="I38" s="99"/>
      <c r="J38" s="98">
        <v>29165</v>
      </c>
      <c r="K38" s="99"/>
      <c r="L38" s="98">
        <v>28151</v>
      </c>
      <c r="M38" s="99"/>
      <c r="N38" s="98">
        <v>29089</v>
      </c>
      <c r="O38" s="99"/>
      <c r="P38" s="98">
        <v>25371</v>
      </c>
      <c r="Q38" s="99"/>
      <c r="R38" s="98">
        <v>29607</v>
      </c>
      <c r="S38" s="99"/>
      <c r="T38" s="98">
        <v>25719</v>
      </c>
      <c r="U38" s="99"/>
      <c r="V38" s="98">
        <v>22659</v>
      </c>
      <c r="W38" s="99"/>
      <c r="X38" s="98">
        <v>26016</v>
      </c>
      <c r="Y38" s="99"/>
      <c r="Z38" s="98">
        <v>26730</v>
      </c>
      <c r="AA38" s="99"/>
      <c r="AB38" s="98">
        <v>29829</v>
      </c>
    </row>
    <row r="39" spans="2:28" ht="21.95" customHeight="1" x14ac:dyDescent="0.4">
      <c r="B39" s="36" t="s">
        <v>43</v>
      </c>
      <c r="C39" s="136"/>
      <c r="D39" s="99">
        <v>326344</v>
      </c>
      <c r="E39" s="99"/>
      <c r="F39" s="99">
        <v>29570</v>
      </c>
      <c r="G39" s="99">
        <v>0</v>
      </c>
      <c r="H39" s="99">
        <v>24438</v>
      </c>
      <c r="I39" s="99">
        <v>0</v>
      </c>
      <c r="J39" s="99">
        <v>29165</v>
      </c>
      <c r="K39" s="99">
        <v>0</v>
      </c>
      <c r="L39" s="99">
        <v>28151</v>
      </c>
      <c r="M39" s="99">
        <v>0</v>
      </c>
      <c r="N39" s="99">
        <v>29089</v>
      </c>
      <c r="O39" s="99">
        <v>0</v>
      </c>
      <c r="P39" s="99">
        <v>25371</v>
      </c>
      <c r="Q39" s="99">
        <v>0</v>
      </c>
      <c r="R39" s="99">
        <v>29607</v>
      </c>
      <c r="S39" s="99">
        <v>0</v>
      </c>
      <c r="T39" s="99">
        <v>25719</v>
      </c>
      <c r="U39" s="99">
        <v>0</v>
      </c>
      <c r="V39" s="99">
        <v>22659</v>
      </c>
      <c r="W39" s="99">
        <v>0</v>
      </c>
      <c r="X39" s="99">
        <v>26016</v>
      </c>
      <c r="Y39" s="99">
        <v>0</v>
      </c>
      <c r="Z39" s="99">
        <v>26730</v>
      </c>
      <c r="AA39" s="99">
        <v>0</v>
      </c>
      <c r="AB39" s="99">
        <v>29829</v>
      </c>
    </row>
    <row r="40" spans="2:28" ht="21.95" customHeight="1" x14ac:dyDescent="0.4">
      <c r="B40" s="36" t="s">
        <v>44</v>
      </c>
      <c r="C40" s="136"/>
      <c r="D40" s="99">
        <v>0</v>
      </c>
      <c r="E40" s="99"/>
      <c r="F40" s="99">
        <v>0</v>
      </c>
      <c r="G40" s="99">
        <v>0</v>
      </c>
      <c r="H40" s="99">
        <v>0</v>
      </c>
      <c r="I40" s="99">
        <v>0</v>
      </c>
      <c r="J40" s="99">
        <v>0</v>
      </c>
      <c r="K40" s="99">
        <v>0</v>
      </c>
      <c r="L40" s="99">
        <v>0</v>
      </c>
      <c r="M40" s="99">
        <v>0</v>
      </c>
      <c r="N40" s="99">
        <v>0</v>
      </c>
      <c r="O40" s="99">
        <v>0</v>
      </c>
      <c r="P40" s="99">
        <v>0</v>
      </c>
      <c r="Q40" s="99">
        <v>0</v>
      </c>
      <c r="R40" s="99">
        <v>0</v>
      </c>
      <c r="S40" s="99">
        <v>0</v>
      </c>
      <c r="T40" s="99">
        <v>0</v>
      </c>
      <c r="U40" s="99">
        <v>0</v>
      </c>
      <c r="V40" s="99">
        <v>0</v>
      </c>
      <c r="W40" s="99">
        <v>0</v>
      </c>
      <c r="X40" s="99">
        <v>0</v>
      </c>
      <c r="Y40" s="99">
        <v>0</v>
      </c>
      <c r="Z40" s="99">
        <v>0</v>
      </c>
      <c r="AA40" s="99">
        <v>0</v>
      </c>
      <c r="AB40" s="99">
        <v>0</v>
      </c>
    </row>
    <row r="41" spans="2:28" ht="21.95" customHeight="1" x14ac:dyDescent="0.4">
      <c r="B41" s="36" t="s">
        <v>45</v>
      </c>
      <c r="C41" s="136"/>
      <c r="D41" s="99">
        <v>0</v>
      </c>
      <c r="E41" s="99"/>
      <c r="F41" s="99">
        <v>0</v>
      </c>
      <c r="G41" s="99">
        <v>0</v>
      </c>
      <c r="H41" s="99">
        <v>0</v>
      </c>
      <c r="I41" s="99">
        <v>0</v>
      </c>
      <c r="J41" s="99">
        <v>0</v>
      </c>
      <c r="K41" s="99">
        <v>0</v>
      </c>
      <c r="L41" s="99">
        <v>0</v>
      </c>
      <c r="M41" s="99">
        <v>0</v>
      </c>
      <c r="N41" s="99">
        <v>0</v>
      </c>
      <c r="O41" s="99">
        <v>0</v>
      </c>
      <c r="P41" s="99">
        <v>0</v>
      </c>
      <c r="Q41" s="99">
        <v>0</v>
      </c>
      <c r="R41" s="99">
        <v>0</v>
      </c>
      <c r="S41" s="99">
        <v>0</v>
      </c>
      <c r="T41" s="99">
        <v>0</v>
      </c>
      <c r="U41" s="99">
        <v>0</v>
      </c>
      <c r="V41" s="99">
        <v>0</v>
      </c>
      <c r="W41" s="99">
        <v>0</v>
      </c>
      <c r="X41" s="99">
        <v>0</v>
      </c>
      <c r="Y41" s="99">
        <v>0</v>
      </c>
      <c r="Z41" s="99">
        <v>0</v>
      </c>
      <c r="AA41" s="99">
        <v>0</v>
      </c>
      <c r="AB41" s="99">
        <v>0</v>
      </c>
    </row>
    <row r="42" spans="2:28" ht="21.95" customHeight="1" x14ac:dyDescent="0.4">
      <c r="B42" s="36" t="s">
        <v>46</v>
      </c>
      <c r="C42" s="136"/>
      <c r="D42" s="99">
        <v>0</v>
      </c>
      <c r="E42" s="99"/>
      <c r="F42" s="99">
        <v>0</v>
      </c>
      <c r="G42" s="99">
        <v>0</v>
      </c>
      <c r="H42" s="99">
        <v>0</v>
      </c>
      <c r="I42" s="99">
        <v>0</v>
      </c>
      <c r="J42" s="99">
        <v>0</v>
      </c>
      <c r="K42" s="99">
        <v>0</v>
      </c>
      <c r="L42" s="99">
        <v>0</v>
      </c>
      <c r="M42" s="99">
        <v>0</v>
      </c>
      <c r="N42" s="99">
        <v>0</v>
      </c>
      <c r="O42" s="99">
        <v>0</v>
      </c>
      <c r="P42" s="99">
        <v>0</v>
      </c>
      <c r="Q42" s="99">
        <v>0</v>
      </c>
      <c r="R42" s="99">
        <v>0</v>
      </c>
      <c r="S42" s="99">
        <v>0</v>
      </c>
      <c r="T42" s="99">
        <v>0</v>
      </c>
      <c r="U42" s="99">
        <v>0</v>
      </c>
      <c r="V42" s="99">
        <v>0</v>
      </c>
      <c r="W42" s="99">
        <v>0</v>
      </c>
      <c r="X42" s="99">
        <v>0</v>
      </c>
      <c r="Y42" s="99">
        <v>0</v>
      </c>
      <c r="Z42" s="99">
        <v>0</v>
      </c>
      <c r="AA42" s="99">
        <v>0</v>
      </c>
      <c r="AB42" s="99">
        <v>0</v>
      </c>
    </row>
    <row r="43" spans="2:28" ht="3.95" customHeight="1" x14ac:dyDescent="0.4">
      <c r="B43" s="187"/>
      <c r="C43" s="187"/>
      <c r="D43" s="187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187"/>
      <c r="Z43" s="187"/>
      <c r="AA43" s="187"/>
      <c r="AB43" s="187"/>
    </row>
    <row r="44" spans="2:28" ht="3.95" customHeight="1" x14ac:dyDescent="0.4">
      <c r="B44" s="36"/>
      <c r="C44" s="136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</row>
    <row r="45" spans="2:28" s="67" customFormat="1" ht="15.95" customHeight="1" x14ac:dyDescent="0.3">
      <c r="B45" s="17" t="s">
        <v>10</v>
      </c>
      <c r="C45" s="117"/>
      <c r="D45" s="19"/>
      <c r="E45" s="119"/>
      <c r="F45" s="19"/>
      <c r="G45" s="119"/>
      <c r="H45" s="19"/>
      <c r="I45" s="119"/>
      <c r="J45" s="19"/>
      <c r="K45" s="119"/>
      <c r="L45" s="19"/>
      <c r="M45" s="119"/>
      <c r="N45" s="19"/>
      <c r="O45" s="119"/>
      <c r="P45" s="38"/>
      <c r="Q45" s="158"/>
      <c r="R45" s="38"/>
      <c r="S45" s="158"/>
      <c r="T45" s="41"/>
      <c r="U45" s="159"/>
      <c r="V45" s="41"/>
      <c r="W45" s="159"/>
      <c r="X45" s="41"/>
      <c r="Y45" s="159"/>
      <c r="Z45" s="39"/>
      <c r="AA45" s="149"/>
      <c r="AB45" s="41"/>
    </row>
    <row r="46" spans="2:28" s="67" customFormat="1" ht="15.95" customHeight="1" x14ac:dyDescent="0.3">
      <c r="B46" s="17" t="s">
        <v>191</v>
      </c>
      <c r="C46" s="117"/>
      <c r="D46" s="19"/>
      <c r="E46" s="119"/>
      <c r="F46" s="19"/>
      <c r="G46" s="119"/>
      <c r="H46" s="19"/>
      <c r="I46" s="119"/>
      <c r="J46" s="19"/>
      <c r="K46" s="119"/>
      <c r="L46" s="19"/>
      <c r="M46" s="119"/>
      <c r="N46" s="19"/>
      <c r="O46" s="119"/>
      <c r="P46" s="38"/>
      <c r="Q46" s="158"/>
      <c r="R46" s="38"/>
      <c r="S46" s="158"/>
      <c r="T46" s="41"/>
      <c r="U46" s="159"/>
      <c r="V46" s="41"/>
      <c r="W46" s="159"/>
      <c r="X46" s="41"/>
      <c r="Y46" s="159"/>
      <c r="Z46" s="39"/>
      <c r="AA46" s="149"/>
      <c r="AB46" s="41"/>
    </row>
    <row r="47" spans="2:28" s="39" customFormat="1" ht="15.95" customHeight="1" x14ac:dyDescent="0.25">
      <c r="B47" s="20"/>
      <c r="C47" s="118"/>
      <c r="D47" s="20"/>
      <c r="E47" s="118"/>
      <c r="F47" s="20"/>
      <c r="G47" s="118"/>
      <c r="H47" s="20"/>
      <c r="I47" s="118"/>
      <c r="J47" s="20"/>
      <c r="K47" s="118"/>
      <c r="L47" s="20"/>
      <c r="M47" s="118"/>
      <c r="N47" s="20"/>
      <c r="O47" s="118"/>
      <c r="P47" s="20"/>
      <c r="Q47" s="118"/>
      <c r="R47" s="20"/>
      <c r="S47" s="118"/>
      <c r="T47" s="20"/>
      <c r="U47" s="118"/>
      <c r="V47" s="20"/>
      <c r="W47" s="118"/>
      <c r="X47" s="20"/>
      <c r="Y47" s="118"/>
      <c r="Z47" s="20"/>
      <c r="AA47" s="118"/>
      <c r="AB47" s="20"/>
    </row>
    <row r="48" spans="2:28" s="39" customFormat="1" ht="21.95" customHeight="1" x14ac:dyDescent="0.25">
      <c r="B48" s="20"/>
      <c r="C48" s="118"/>
      <c r="D48" s="20"/>
      <c r="E48" s="118"/>
      <c r="F48" s="20"/>
      <c r="G48" s="118"/>
      <c r="H48" s="20"/>
      <c r="I48" s="118"/>
      <c r="J48" s="20"/>
      <c r="K48" s="118"/>
      <c r="L48" s="20"/>
      <c r="M48" s="118"/>
      <c r="N48" s="20"/>
      <c r="O48" s="118"/>
      <c r="P48" s="20"/>
      <c r="Q48" s="118"/>
      <c r="R48" s="20"/>
      <c r="S48" s="118"/>
      <c r="T48" s="20"/>
      <c r="U48" s="118"/>
      <c r="V48" s="20"/>
      <c r="W48" s="118"/>
      <c r="X48" s="20"/>
      <c r="Y48" s="118"/>
      <c r="Z48" s="20"/>
      <c r="AA48" s="118"/>
      <c r="AB48" s="20"/>
    </row>
    <row r="49" spans="2:28" s="39" customFormat="1" ht="21.95" customHeight="1" x14ac:dyDescent="0.25">
      <c r="B49" s="20"/>
      <c r="C49" s="118"/>
      <c r="D49" s="20"/>
      <c r="E49" s="118"/>
      <c r="F49" s="20"/>
      <c r="G49" s="118"/>
      <c r="H49" s="20"/>
      <c r="I49" s="118"/>
      <c r="J49" s="20"/>
      <c r="K49" s="118"/>
      <c r="L49" s="20"/>
      <c r="M49" s="118"/>
      <c r="N49" s="20"/>
      <c r="O49" s="118"/>
      <c r="P49" s="20"/>
      <c r="Q49" s="118"/>
      <c r="R49" s="20"/>
      <c r="S49" s="118"/>
      <c r="T49" s="20"/>
      <c r="U49" s="118"/>
      <c r="V49" s="20"/>
      <c r="W49" s="118"/>
      <c r="X49" s="20"/>
      <c r="Y49" s="118"/>
      <c r="Z49" s="20"/>
      <c r="AA49" s="118"/>
      <c r="AB49" s="20"/>
    </row>
    <row r="50" spans="2:28" ht="21.95" customHeight="1" x14ac:dyDescent="0.4">
      <c r="B50" s="36" t="s">
        <v>177</v>
      </c>
      <c r="C50" s="136"/>
      <c r="D50" s="36"/>
      <c r="E50" s="136"/>
    </row>
    <row r="51" spans="2:28" ht="21.95" customHeight="1" x14ac:dyDescent="0.4">
      <c r="B51" s="185" t="s">
        <v>200</v>
      </c>
      <c r="C51" s="185"/>
      <c r="D51" s="185"/>
      <c r="E51" s="185"/>
      <c r="F51" s="185"/>
      <c r="G51" s="185"/>
      <c r="H51" s="185"/>
      <c r="I51" s="185"/>
      <c r="J51" s="185"/>
      <c r="K51" s="185"/>
      <c r="L51" s="185"/>
      <c r="M51" s="185"/>
      <c r="N51" s="185"/>
      <c r="O51" s="185"/>
      <c r="P51" s="185"/>
      <c r="Q51" s="185"/>
      <c r="R51" s="185"/>
      <c r="S51" s="185"/>
      <c r="T51" s="185"/>
      <c r="U51" s="185"/>
      <c r="V51" s="185"/>
      <c r="W51" s="185"/>
      <c r="X51" s="185"/>
      <c r="Y51" s="185"/>
      <c r="Z51" s="185"/>
      <c r="AA51" s="185"/>
      <c r="AB51" s="185"/>
    </row>
    <row r="52" spans="2:28" ht="3.95" customHeight="1" x14ac:dyDescent="0.4">
      <c r="B52" s="64"/>
      <c r="C52" s="156"/>
      <c r="D52" s="64"/>
      <c r="E52" s="156"/>
      <c r="F52" s="64"/>
      <c r="G52" s="156"/>
      <c r="H52" s="64"/>
      <c r="I52" s="156"/>
      <c r="J52" s="64"/>
      <c r="K52" s="156"/>
      <c r="L52" s="64"/>
      <c r="M52" s="156"/>
      <c r="N52" s="64"/>
      <c r="O52" s="156"/>
      <c r="P52" s="64"/>
      <c r="Q52" s="156"/>
      <c r="R52" s="64"/>
      <c r="S52" s="156"/>
      <c r="T52" s="64"/>
      <c r="U52" s="156"/>
      <c r="V52" s="64"/>
      <c r="W52" s="156"/>
      <c r="X52" s="64"/>
      <c r="Y52" s="156"/>
      <c r="Z52" s="64"/>
      <c r="AA52" s="156"/>
      <c r="AB52" s="64"/>
    </row>
    <row r="53" spans="2:28" ht="3.95" customHeight="1" x14ac:dyDescent="0.4">
      <c r="B53" s="186"/>
      <c r="C53" s="186"/>
      <c r="D53" s="186"/>
      <c r="E53" s="186"/>
      <c r="F53" s="186"/>
      <c r="G53" s="186"/>
      <c r="H53" s="186"/>
      <c r="I53" s="186"/>
      <c r="J53" s="186"/>
      <c r="K53" s="186"/>
      <c r="L53" s="186"/>
      <c r="M53" s="186"/>
      <c r="N53" s="186"/>
      <c r="O53" s="186"/>
      <c r="P53" s="186"/>
      <c r="Q53" s="186"/>
      <c r="R53" s="186"/>
      <c r="S53" s="186"/>
      <c r="T53" s="186"/>
      <c r="U53" s="186"/>
      <c r="V53" s="186"/>
      <c r="W53" s="186"/>
      <c r="X53" s="186"/>
      <c r="Y53" s="186"/>
      <c r="Z53" s="186"/>
      <c r="AA53" s="186"/>
      <c r="AB53" s="186"/>
    </row>
    <row r="54" spans="2:28" ht="21.95" customHeight="1" x14ac:dyDescent="0.4">
      <c r="B54" s="184" t="s">
        <v>13</v>
      </c>
      <c r="C54" s="154"/>
      <c r="D54" s="182" t="s">
        <v>201</v>
      </c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</row>
    <row r="55" spans="2:28" s="150" customFormat="1" ht="3" customHeight="1" x14ac:dyDescent="0.4">
      <c r="B55" s="184"/>
      <c r="C55" s="154"/>
      <c r="D55" s="146"/>
      <c r="E55" s="146"/>
      <c r="F55" s="146"/>
      <c r="G55" s="146"/>
      <c r="H55" s="146"/>
      <c r="I55" s="146"/>
      <c r="J55" s="146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  <c r="W55" s="146"/>
      <c r="X55" s="146"/>
      <c r="Y55" s="146"/>
      <c r="Z55" s="146"/>
      <c r="AA55" s="146"/>
      <c r="AB55" s="146"/>
    </row>
    <row r="56" spans="2:28" ht="21.95" customHeight="1" x14ac:dyDescent="0.4">
      <c r="B56" s="184"/>
      <c r="C56" s="154"/>
      <c r="D56" s="60" t="s">
        <v>6</v>
      </c>
      <c r="E56" s="138"/>
      <c r="F56" s="60" t="s">
        <v>179</v>
      </c>
      <c r="G56" s="138"/>
      <c r="H56" s="60" t="s">
        <v>180</v>
      </c>
      <c r="I56" s="138"/>
      <c r="J56" s="60" t="s">
        <v>181</v>
      </c>
      <c r="K56" s="138"/>
      <c r="L56" s="60" t="s">
        <v>182</v>
      </c>
      <c r="M56" s="138"/>
      <c r="N56" s="60" t="s">
        <v>183</v>
      </c>
      <c r="O56" s="138"/>
      <c r="P56" s="60" t="s">
        <v>184</v>
      </c>
      <c r="Q56" s="138"/>
      <c r="R56" s="60" t="s">
        <v>185</v>
      </c>
      <c r="S56" s="138"/>
      <c r="T56" s="60" t="s">
        <v>186</v>
      </c>
      <c r="U56" s="138"/>
      <c r="V56" s="60" t="s">
        <v>187</v>
      </c>
      <c r="W56" s="138"/>
      <c r="X56" s="60" t="s">
        <v>188</v>
      </c>
      <c r="Y56" s="138"/>
      <c r="Z56" s="60" t="s">
        <v>189</v>
      </c>
      <c r="AA56" s="138"/>
      <c r="AB56" s="60" t="s">
        <v>190</v>
      </c>
    </row>
    <row r="57" spans="2:28" s="150" customFormat="1" ht="3" customHeight="1" x14ac:dyDescent="0.4">
      <c r="B57" s="155"/>
      <c r="C57" s="155"/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39"/>
      <c r="Y57" s="139"/>
      <c r="Z57" s="139"/>
      <c r="AA57" s="139"/>
      <c r="AB57" s="139"/>
    </row>
    <row r="58" spans="2:28" ht="21.95" customHeight="1" x14ac:dyDescent="0.4">
      <c r="B58" s="61" t="s">
        <v>14</v>
      </c>
      <c r="C58" s="139"/>
      <c r="D58" s="92">
        <v>11697584</v>
      </c>
      <c r="E58" s="147"/>
      <c r="F58" s="92">
        <v>1175080</v>
      </c>
      <c r="G58" s="147"/>
      <c r="H58" s="92">
        <v>973041</v>
      </c>
      <c r="I58" s="147"/>
      <c r="J58" s="92">
        <v>1001467</v>
      </c>
      <c r="K58" s="147"/>
      <c r="L58" s="92">
        <v>879424</v>
      </c>
      <c r="M58" s="147"/>
      <c r="N58" s="92">
        <v>904909</v>
      </c>
      <c r="O58" s="147"/>
      <c r="P58" s="92">
        <v>926403</v>
      </c>
      <c r="Q58" s="147"/>
      <c r="R58" s="92">
        <v>1087054</v>
      </c>
      <c r="S58" s="147"/>
      <c r="T58" s="92">
        <v>993288</v>
      </c>
      <c r="U58" s="147"/>
      <c r="V58" s="92">
        <v>915649</v>
      </c>
      <c r="W58" s="147"/>
      <c r="X58" s="92">
        <v>939528</v>
      </c>
      <c r="Y58" s="147"/>
      <c r="Z58" s="92">
        <v>906516</v>
      </c>
      <c r="AA58" s="147"/>
      <c r="AB58" s="92">
        <v>995225</v>
      </c>
    </row>
    <row r="59" spans="2:28" s="150" customFormat="1" ht="3" customHeight="1" x14ac:dyDescent="0.4">
      <c r="B59" s="139"/>
      <c r="C59" s="139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  <c r="Z59" s="147"/>
      <c r="AA59" s="147"/>
      <c r="AB59" s="147"/>
    </row>
    <row r="60" spans="2:28" ht="21.95" customHeight="1" x14ac:dyDescent="0.4">
      <c r="B60" s="72" t="s">
        <v>195</v>
      </c>
      <c r="C60" s="136"/>
      <c r="D60" s="98">
        <v>143710</v>
      </c>
      <c r="E60" s="99"/>
      <c r="F60" s="98">
        <v>11708</v>
      </c>
      <c r="G60" s="99"/>
      <c r="H60" s="98">
        <v>10682</v>
      </c>
      <c r="I60" s="99"/>
      <c r="J60" s="98">
        <v>12342</v>
      </c>
      <c r="K60" s="99"/>
      <c r="L60" s="98">
        <v>11736</v>
      </c>
      <c r="M60" s="99"/>
      <c r="N60" s="98">
        <v>10130</v>
      </c>
      <c r="O60" s="99"/>
      <c r="P60" s="98">
        <v>10932</v>
      </c>
      <c r="Q60" s="99"/>
      <c r="R60" s="98">
        <v>15061</v>
      </c>
      <c r="S60" s="99"/>
      <c r="T60" s="98">
        <v>12989</v>
      </c>
      <c r="U60" s="99"/>
      <c r="V60" s="98">
        <v>11595</v>
      </c>
      <c r="W60" s="99"/>
      <c r="X60" s="98">
        <v>11849</v>
      </c>
      <c r="Y60" s="99"/>
      <c r="Z60" s="98">
        <v>11047</v>
      </c>
      <c r="AA60" s="99"/>
      <c r="AB60" s="98">
        <v>13639</v>
      </c>
    </row>
    <row r="61" spans="2:28" ht="21.95" customHeight="1" x14ac:dyDescent="0.4">
      <c r="B61" s="36" t="s">
        <v>16</v>
      </c>
      <c r="C61" s="136"/>
      <c r="D61" s="99">
        <v>0</v>
      </c>
      <c r="E61" s="99"/>
      <c r="F61" s="99">
        <v>0</v>
      </c>
      <c r="G61" s="99"/>
      <c r="H61" s="99">
        <v>0</v>
      </c>
      <c r="I61" s="99"/>
      <c r="J61" s="99">
        <v>0</v>
      </c>
      <c r="K61" s="99"/>
      <c r="L61" s="99">
        <v>0</v>
      </c>
      <c r="M61" s="99"/>
      <c r="N61" s="99">
        <v>0</v>
      </c>
      <c r="O61" s="99"/>
      <c r="P61" s="99">
        <v>0</v>
      </c>
      <c r="Q61" s="99"/>
      <c r="R61" s="99">
        <v>0</v>
      </c>
      <c r="S61" s="99"/>
      <c r="T61" s="99">
        <v>0</v>
      </c>
      <c r="U61" s="99"/>
      <c r="V61" s="99">
        <v>0</v>
      </c>
      <c r="W61" s="99"/>
      <c r="X61" s="99">
        <v>0</v>
      </c>
      <c r="Y61" s="99"/>
      <c r="Z61" s="99">
        <v>0</v>
      </c>
      <c r="AA61" s="99"/>
      <c r="AB61" s="99">
        <v>0</v>
      </c>
    </row>
    <row r="62" spans="2:28" ht="21.95" customHeight="1" x14ac:dyDescent="0.4">
      <c r="B62" s="36" t="s">
        <v>17</v>
      </c>
      <c r="C62" s="136"/>
      <c r="D62" s="99">
        <v>0</v>
      </c>
      <c r="E62" s="99"/>
      <c r="F62" s="99">
        <v>0</v>
      </c>
      <c r="G62" s="99"/>
      <c r="H62" s="99">
        <v>0</v>
      </c>
      <c r="I62" s="99"/>
      <c r="J62" s="99">
        <v>0</v>
      </c>
      <c r="K62" s="99"/>
      <c r="L62" s="99">
        <v>0</v>
      </c>
      <c r="M62" s="99"/>
      <c r="N62" s="99">
        <v>0</v>
      </c>
      <c r="O62" s="99"/>
      <c r="P62" s="99">
        <v>0</v>
      </c>
      <c r="Q62" s="99"/>
      <c r="R62" s="99">
        <v>0</v>
      </c>
      <c r="S62" s="99"/>
      <c r="T62" s="99">
        <v>0</v>
      </c>
      <c r="U62" s="99"/>
      <c r="V62" s="99">
        <v>0</v>
      </c>
      <c r="W62" s="99"/>
      <c r="X62" s="99">
        <v>0</v>
      </c>
      <c r="Y62" s="99"/>
      <c r="Z62" s="99">
        <v>0</v>
      </c>
      <c r="AA62" s="99"/>
      <c r="AB62" s="99">
        <v>0</v>
      </c>
    </row>
    <row r="63" spans="2:28" ht="21.95" customHeight="1" x14ac:dyDescent="0.4">
      <c r="B63" s="36" t="s">
        <v>18</v>
      </c>
      <c r="C63" s="136"/>
      <c r="D63" s="99">
        <v>62343</v>
      </c>
      <c r="E63" s="99"/>
      <c r="F63" s="99">
        <v>6437</v>
      </c>
      <c r="G63" s="99"/>
      <c r="H63" s="99">
        <v>4635</v>
      </c>
      <c r="I63" s="99"/>
      <c r="J63" s="99">
        <v>5573</v>
      </c>
      <c r="K63" s="99"/>
      <c r="L63" s="99">
        <v>4907</v>
      </c>
      <c r="M63" s="99"/>
      <c r="N63" s="99">
        <v>4706</v>
      </c>
      <c r="O63" s="99"/>
      <c r="P63" s="99">
        <v>4758</v>
      </c>
      <c r="Q63" s="99"/>
      <c r="R63" s="99">
        <v>6576</v>
      </c>
      <c r="S63" s="99"/>
      <c r="T63" s="99">
        <v>5208</v>
      </c>
      <c r="U63" s="99"/>
      <c r="V63" s="99">
        <v>4386</v>
      </c>
      <c r="W63" s="99"/>
      <c r="X63" s="99">
        <v>4969</v>
      </c>
      <c r="Y63" s="99"/>
      <c r="Z63" s="99">
        <v>5023</v>
      </c>
      <c r="AA63" s="99"/>
      <c r="AB63" s="99">
        <v>5165</v>
      </c>
    </row>
    <row r="64" spans="2:28" ht="21.95" customHeight="1" x14ac:dyDescent="0.4">
      <c r="B64" s="36" t="s">
        <v>19</v>
      </c>
      <c r="C64" s="136"/>
      <c r="D64" s="99">
        <v>81367</v>
      </c>
      <c r="E64" s="99"/>
      <c r="F64" s="99">
        <v>5271</v>
      </c>
      <c r="G64" s="99"/>
      <c r="H64" s="99">
        <v>6047</v>
      </c>
      <c r="I64" s="99"/>
      <c r="J64" s="99">
        <v>6769</v>
      </c>
      <c r="K64" s="99"/>
      <c r="L64" s="99">
        <v>6829</v>
      </c>
      <c r="M64" s="99"/>
      <c r="N64" s="99">
        <v>5424</v>
      </c>
      <c r="O64" s="99"/>
      <c r="P64" s="99">
        <v>6174</v>
      </c>
      <c r="Q64" s="99"/>
      <c r="R64" s="99">
        <v>8485</v>
      </c>
      <c r="S64" s="99"/>
      <c r="T64" s="99">
        <v>7781</v>
      </c>
      <c r="U64" s="99"/>
      <c r="V64" s="99">
        <v>7209</v>
      </c>
      <c r="W64" s="99"/>
      <c r="X64" s="99">
        <v>6880</v>
      </c>
      <c r="Y64" s="99"/>
      <c r="Z64" s="99">
        <v>6024</v>
      </c>
      <c r="AA64" s="99"/>
      <c r="AB64" s="99">
        <v>8474</v>
      </c>
    </row>
    <row r="65" spans="2:28" ht="21.95" customHeight="1" x14ac:dyDescent="0.4">
      <c r="B65" s="36" t="s">
        <v>20</v>
      </c>
      <c r="C65" s="136"/>
      <c r="D65" s="99">
        <v>0</v>
      </c>
      <c r="E65" s="99"/>
      <c r="F65" s="99">
        <v>0</v>
      </c>
      <c r="G65" s="99"/>
      <c r="H65" s="99">
        <v>0</v>
      </c>
      <c r="I65" s="99"/>
      <c r="J65" s="99">
        <v>0</v>
      </c>
      <c r="K65" s="99"/>
      <c r="L65" s="99">
        <v>0</v>
      </c>
      <c r="M65" s="99"/>
      <c r="N65" s="99">
        <v>0</v>
      </c>
      <c r="O65" s="99"/>
      <c r="P65" s="99">
        <v>0</v>
      </c>
      <c r="Q65" s="99"/>
      <c r="R65" s="99">
        <v>0</v>
      </c>
      <c r="S65" s="99"/>
      <c r="T65" s="99">
        <v>0</v>
      </c>
      <c r="U65" s="99"/>
      <c r="V65" s="99">
        <v>0</v>
      </c>
      <c r="W65" s="99"/>
      <c r="X65" s="99">
        <v>0</v>
      </c>
      <c r="Y65" s="99"/>
      <c r="Z65" s="99">
        <v>0</v>
      </c>
      <c r="AA65" s="99"/>
      <c r="AB65" s="99">
        <v>0</v>
      </c>
    </row>
    <row r="66" spans="2:28" ht="21.95" customHeight="1" x14ac:dyDescent="0.4">
      <c r="B66" s="36" t="s">
        <v>21</v>
      </c>
      <c r="C66" s="136"/>
      <c r="D66" s="99">
        <v>0</v>
      </c>
      <c r="E66" s="99"/>
      <c r="F66" s="99">
        <v>0</v>
      </c>
      <c r="G66" s="99"/>
      <c r="H66" s="99">
        <v>0</v>
      </c>
      <c r="I66" s="99"/>
      <c r="J66" s="99">
        <v>0</v>
      </c>
      <c r="K66" s="99"/>
      <c r="L66" s="99">
        <v>0</v>
      </c>
      <c r="M66" s="99"/>
      <c r="N66" s="99">
        <v>0</v>
      </c>
      <c r="O66" s="99"/>
      <c r="P66" s="99">
        <v>0</v>
      </c>
      <c r="Q66" s="99"/>
      <c r="R66" s="99">
        <v>0</v>
      </c>
      <c r="S66" s="99"/>
      <c r="T66" s="99">
        <v>0</v>
      </c>
      <c r="U66" s="99"/>
      <c r="V66" s="99">
        <v>0</v>
      </c>
      <c r="W66" s="99"/>
      <c r="X66" s="99">
        <v>0</v>
      </c>
      <c r="Y66" s="99"/>
      <c r="Z66" s="99">
        <v>0</v>
      </c>
      <c r="AA66" s="99"/>
      <c r="AB66" s="99">
        <v>0</v>
      </c>
    </row>
    <row r="67" spans="2:28" ht="21.95" customHeight="1" x14ac:dyDescent="0.4">
      <c r="B67" s="36" t="s">
        <v>22</v>
      </c>
      <c r="C67" s="136"/>
      <c r="D67" s="99">
        <v>0</v>
      </c>
      <c r="E67" s="99"/>
      <c r="F67" s="99">
        <v>0</v>
      </c>
      <c r="G67" s="99"/>
      <c r="H67" s="99">
        <v>0</v>
      </c>
      <c r="I67" s="99"/>
      <c r="J67" s="99">
        <v>0</v>
      </c>
      <c r="K67" s="99"/>
      <c r="L67" s="99">
        <v>0</v>
      </c>
      <c r="M67" s="99"/>
      <c r="N67" s="99">
        <v>0</v>
      </c>
      <c r="O67" s="99"/>
      <c r="P67" s="99">
        <v>0</v>
      </c>
      <c r="Q67" s="99"/>
      <c r="R67" s="99">
        <v>0</v>
      </c>
      <c r="S67" s="99"/>
      <c r="T67" s="99">
        <v>0</v>
      </c>
      <c r="U67" s="99"/>
      <c r="V67" s="99">
        <v>0</v>
      </c>
      <c r="W67" s="99"/>
      <c r="X67" s="99">
        <v>0</v>
      </c>
      <c r="Y67" s="99"/>
      <c r="Z67" s="99">
        <v>0</v>
      </c>
      <c r="AA67" s="99"/>
      <c r="AB67" s="99">
        <v>0</v>
      </c>
    </row>
    <row r="68" spans="2:28" ht="21.95" customHeight="1" x14ac:dyDescent="0.4">
      <c r="B68" s="72" t="s">
        <v>196</v>
      </c>
      <c r="C68" s="136"/>
      <c r="D68" s="98">
        <v>794274</v>
      </c>
      <c r="E68" s="99"/>
      <c r="F68" s="98">
        <v>80525</v>
      </c>
      <c r="G68" s="99"/>
      <c r="H68" s="98">
        <v>64650</v>
      </c>
      <c r="I68" s="99"/>
      <c r="J68" s="98">
        <v>63513</v>
      </c>
      <c r="K68" s="99"/>
      <c r="L68" s="98">
        <v>56320</v>
      </c>
      <c r="M68" s="99"/>
      <c r="N68" s="98">
        <v>50153</v>
      </c>
      <c r="O68" s="99"/>
      <c r="P68" s="98">
        <v>60640</v>
      </c>
      <c r="Q68" s="99"/>
      <c r="R68" s="98">
        <v>82644</v>
      </c>
      <c r="S68" s="99"/>
      <c r="T68" s="98">
        <v>71862</v>
      </c>
      <c r="U68" s="99"/>
      <c r="V68" s="98">
        <v>63513</v>
      </c>
      <c r="W68" s="99"/>
      <c r="X68" s="98">
        <v>67751</v>
      </c>
      <c r="Y68" s="99"/>
      <c r="Z68" s="98">
        <v>62663</v>
      </c>
      <c r="AA68" s="99"/>
      <c r="AB68" s="98">
        <v>70040</v>
      </c>
    </row>
    <row r="69" spans="2:28" ht="21.95" customHeight="1" x14ac:dyDescent="0.4">
      <c r="B69" s="36" t="s">
        <v>24</v>
      </c>
      <c r="C69" s="136"/>
      <c r="D69" s="99">
        <v>6157</v>
      </c>
      <c r="E69" s="99"/>
      <c r="F69" s="99">
        <v>446</v>
      </c>
      <c r="G69" s="99"/>
      <c r="H69" s="99">
        <v>544</v>
      </c>
      <c r="I69" s="99"/>
      <c r="J69" s="99">
        <v>633</v>
      </c>
      <c r="K69" s="99"/>
      <c r="L69" s="99">
        <v>523</v>
      </c>
      <c r="M69" s="99"/>
      <c r="N69" s="99">
        <v>417</v>
      </c>
      <c r="O69" s="99"/>
      <c r="P69" s="99">
        <v>484</v>
      </c>
      <c r="Q69" s="99"/>
      <c r="R69" s="99">
        <v>469</v>
      </c>
      <c r="S69" s="99"/>
      <c r="T69" s="99">
        <v>603</v>
      </c>
      <c r="U69" s="99"/>
      <c r="V69" s="99">
        <v>460</v>
      </c>
      <c r="W69" s="99"/>
      <c r="X69" s="99">
        <v>465</v>
      </c>
      <c r="Y69" s="99"/>
      <c r="Z69" s="99">
        <v>627</v>
      </c>
      <c r="AA69" s="99"/>
      <c r="AB69" s="99">
        <v>486</v>
      </c>
    </row>
    <row r="70" spans="2:28" ht="21.95" customHeight="1" x14ac:dyDescent="0.4">
      <c r="B70" s="36" t="s">
        <v>25</v>
      </c>
      <c r="C70" s="136"/>
      <c r="D70" s="99">
        <v>221650</v>
      </c>
      <c r="E70" s="99"/>
      <c r="F70" s="99">
        <v>24844</v>
      </c>
      <c r="G70" s="99"/>
      <c r="H70" s="99">
        <v>20710</v>
      </c>
      <c r="I70" s="99"/>
      <c r="J70" s="99">
        <v>18777</v>
      </c>
      <c r="K70" s="99"/>
      <c r="L70" s="99">
        <v>15370</v>
      </c>
      <c r="M70" s="99"/>
      <c r="N70" s="99">
        <v>11467</v>
      </c>
      <c r="O70" s="99"/>
      <c r="P70" s="99">
        <v>14100</v>
      </c>
      <c r="Q70" s="99"/>
      <c r="R70" s="99">
        <v>20737</v>
      </c>
      <c r="S70" s="99"/>
      <c r="T70" s="99">
        <v>19072</v>
      </c>
      <c r="U70" s="99"/>
      <c r="V70" s="99">
        <v>19647</v>
      </c>
      <c r="W70" s="99"/>
      <c r="X70" s="99">
        <v>19856</v>
      </c>
      <c r="Y70" s="99"/>
      <c r="Z70" s="99">
        <v>16572</v>
      </c>
      <c r="AA70" s="99"/>
      <c r="AB70" s="99">
        <v>20498</v>
      </c>
    </row>
    <row r="71" spans="2:28" ht="21.95" customHeight="1" x14ac:dyDescent="0.4">
      <c r="B71" s="36" t="s">
        <v>26</v>
      </c>
      <c r="C71" s="136"/>
      <c r="D71" s="99">
        <v>266011</v>
      </c>
      <c r="E71" s="99"/>
      <c r="F71" s="99">
        <v>28646</v>
      </c>
      <c r="G71" s="99"/>
      <c r="H71" s="99">
        <v>23541</v>
      </c>
      <c r="I71" s="99"/>
      <c r="J71" s="99">
        <v>20360</v>
      </c>
      <c r="K71" s="99"/>
      <c r="L71" s="99">
        <v>16470</v>
      </c>
      <c r="M71" s="99"/>
      <c r="N71" s="99">
        <v>18648</v>
      </c>
      <c r="O71" s="99"/>
      <c r="P71" s="99">
        <v>21539</v>
      </c>
      <c r="Q71" s="99"/>
      <c r="R71" s="99">
        <v>27952</v>
      </c>
      <c r="S71" s="99"/>
      <c r="T71" s="99">
        <v>24270</v>
      </c>
      <c r="U71" s="99"/>
      <c r="V71" s="99">
        <v>22049</v>
      </c>
      <c r="W71" s="99"/>
      <c r="X71" s="99">
        <v>20372</v>
      </c>
      <c r="Y71" s="99"/>
      <c r="Z71" s="99">
        <v>20745</v>
      </c>
      <c r="AA71" s="99"/>
      <c r="AB71" s="99">
        <v>21419</v>
      </c>
    </row>
    <row r="72" spans="2:28" ht="21.95" customHeight="1" x14ac:dyDescent="0.4">
      <c r="B72" s="36" t="s">
        <v>27</v>
      </c>
      <c r="C72" s="136"/>
      <c r="D72" s="99">
        <v>0</v>
      </c>
      <c r="E72" s="99"/>
      <c r="F72" s="99">
        <v>0</v>
      </c>
      <c r="G72" s="99"/>
      <c r="H72" s="99">
        <v>0</v>
      </c>
      <c r="I72" s="99"/>
      <c r="J72" s="99">
        <v>0</v>
      </c>
      <c r="K72" s="99"/>
      <c r="L72" s="99">
        <v>0</v>
      </c>
      <c r="M72" s="99"/>
      <c r="N72" s="99">
        <v>0</v>
      </c>
      <c r="O72" s="99"/>
      <c r="P72" s="99">
        <v>0</v>
      </c>
      <c r="Q72" s="99"/>
      <c r="R72" s="99">
        <v>0</v>
      </c>
      <c r="S72" s="99"/>
      <c r="T72" s="99">
        <v>0</v>
      </c>
      <c r="U72" s="99"/>
      <c r="V72" s="99">
        <v>0</v>
      </c>
      <c r="W72" s="99"/>
      <c r="X72" s="99">
        <v>0</v>
      </c>
      <c r="Y72" s="99"/>
      <c r="Z72" s="99">
        <v>0</v>
      </c>
      <c r="AA72" s="99"/>
      <c r="AB72" s="99">
        <v>0</v>
      </c>
    </row>
    <row r="73" spans="2:28" ht="21.95" customHeight="1" x14ac:dyDescent="0.4">
      <c r="B73" s="36" t="s">
        <v>28</v>
      </c>
      <c r="C73" s="136"/>
      <c r="D73" s="99">
        <v>1104</v>
      </c>
      <c r="E73" s="99"/>
      <c r="F73" s="99">
        <v>72</v>
      </c>
      <c r="G73" s="99"/>
      <c r="H73" s="99">
        <v>57</v>
      </c>
      <c r="I73" s="99"/>
      <c r="J73" s="99">
        <v>95</v>
      </c>
      <c r="K73" s="99"/>
      <c r="L73" s="99">
        <v>51</v>
      </c>
      <c r="M73" s="99"/>
      <c r="N73" s="99">
        <v>59</v>
      </c>
      <c r="O73" s="99"/>
      <c r="P73" s="99">
        <v>108</v>
      </c>
      <c r="Q73" s="99"/>
      <c r="R73" s="99">
        <v>173</v>
      </c>
      <c r="S73" s="99"/>
      <c r="T73" s="99">
        <v>119</v>
      </c>
      <c r="U73" s="99"/>
      <c r="V73" s="99">
        <v>111</v>
      </c>
      <c r="W73" s="99"/>
      <c r="X73" s="99">
        <v>65</v>
      </c>
      <c r="Y73" s="99"/>
      <c r="Z73" s="99">
        <v>102</v>
      </c>
      <c r="AA73" s="99"/>
      <c r="AB73" s="99">
        <v>92</v>
      </c>
    </row>
    <row r="74" spans="2:28" ht="21.95" customHeight="1" x14ac:dyDescent="0.4">
      <c r="B74" s="36" t="s">
        <v>29</v>
      </c>
      <c r="C74" s="136"/>
      <c r="D74" s="99">
        <v>256693</v>
      </c>
      <c r="E74" s="99"/>
      <c r="F74" s="99">
        <v>22274</v>
      </c>
      <c r="G74" s="99"/>
      <c r="H74" s="99">
        <v>16409</v>
      </c>
      <c r="I74" s="99"/>
      <c r="J74" s="99">
        <v>20092</v>
      </c>
      <c r="K74" s="99"/>
      <c r="L74" s="99">
        <v>20875</v>
      </c>
      <c r="M74" s="99"/>
      <c r="N74" s="99">
        <v>17092</v>
      </c>
      <c r="O74" s="99"/>
      <c r="P74" s="99">
        <v>21296</v>
      </c>
      <c r="Q74" s="99"/>
      <c r="R74" s="99">
        <v>29693</v>
      </c>
      <c r="S74" s="99"/>
      <c r="T74" s="99">
        <v>24440</v>
      </c>
      <c r="U74" s="99"/>
      <c r="V74" s="99">
        <v>18669</v>
      </c>
      <c r="W74" s="99"/>
      <c r="X74" s="99">
        <v>23066</v>
      </c>
      <c r="Y74" s="99"/>
      <c r="Z74" s="99">
        <v>19953</v>
      </c>
      <c r="AA74" s="99"/>
      <c r="AB74" s="99">
        <v>22834</v>
      </c>
    </row>
    <row r="75" spans="2:28" ht="21.95" customHeight="1" x14ac:dyDescent="0.4">
      <c r="B75" s="36" t="s">
        <v>30</v>
      </c>
      <c r="C75" s="136"/>
      <c r="D75" s="99">
        <v>0</v>
      </c>
      <c r="E75" s="99"/>
      <c r="F75" s="99">
        <v>0</v>
      </c>
      <c r="G75" s="99"/>
      <c r="H75" s="99">
        <v>0</v>
      </c>
      <c r="I75" s="99"/>
      <c r="J75" s="99">
        <v>0</v>
      </c>
      <c r="K75" s="99"/>
      <c r="L75" s="99">
        <v>0</v>
      </c>
      <c r="M75" s="99"/>
      <c r="N75" s="99">
        <v>0</v>
      </c>
      <c r="O75" s="99"/>
      <c r="P75" s="99">
        <v>0</v>
      </c>
      <c r="Q75" s="99"/>
      <c r="R75" s="99">
        <v>0</v>
      </c>
      <c r="S75" s="99"/>
      <c r="T75" s="99">
        <v>0</v>
      </c>
      <c r="U75" s="99"/>
      <c r="V75" s="99">
        <v>0</v>
      </c>
      <c r="W75" s="99"/>
      <c r="X75" s="99">
        <v>0</v>
      </c>
      <c r="Y75" s="99"/>
      <c r="Z75" s="99">
        <v>0</v>
      </c>
      <c r="AA75" s="99"/>
      <c r="AB75" s="99">
        <v>0</v>
      </c>
    </row>
    <row r="76" spans="2:28" ht="21.95" customHeight="1" x14ac:dyDescent="0.4">
      <c r="B76" s="36" t="s">
        <v>31</v>
      </c>
      <c r="C76" s="136"/>
      <c r="D76" s="99">
        <v>42659</v>
      </c>
      <c r="E76" s="99"/>
      <c r="F76" s="99">
        <v>4243</v>
      </c>
      <c r="G76" s="99"/>
      <c r="H76" s="99">
        <v>3389</v>
      </c>
      <c r="I76" s="99"/>
      <c r="J76" s="99">
        <v>3556</v>
      </c>
      <c r="K76" s="99"/>
      <c r="L76" s="99">
        <v>3031</v>
      </c>
      <c r="M76" s="99"/>
      <c r="N76" s="99">
        <v>2470</v>
      </c>
      <c r="O76" s="99"/>
      <c r="P76" s="99">
        <v>3113</v>
      </c>
      <c r="Q76" s="99"/>
      <c r="R76" s="99">
        <v>3620</v>
      </c>
      <c r="S76" s="99"/>
      <c r="T76" s="99">
        <v>3358</v>
      </c>
      <c r="U76" s="99"/>
      <c r="V76" s="99">
        <v>2577</v>
      </c>
      <c r="W76" s="99"/>
      <c r="X76" s="99">
        <v>3927</v>
      </c>
      <c r="Y76" s="99"/>
      <c r="Z76" s="99">
        <v>4664</v>
      </c>
      <c r="AA76" s="99"/>
      <c r="AB76" s="99">
        <v>4711</v>
      </c>
    </row>
    <row r="77" spans="2:28" ht="21.95" customHeight="1" x14ac:dyDescent="0.4">
      <c r="B77" s="36" t="s">
        <v>32</v>
      </c>
      <c r="C77" s="136"/>
      <c r="D77" s="99">
        <v>0</v>
      </c>
      <c r="E77" s="99"/>
      <c r="F77" s="99">
        <v>0</v>
      </c>
      <c r="G77" s="99"/>
      <c r="H77" s="99">
        <v>0</v>
      </c>
      <c r="I77" s="99"/>
      <c r="J77" s="99">
        <v>0</v>
      </c>
      <c r="K77" s="99"/>
      <c r="L77" s="99">
        <v>0</v>
      </c>
      <c r="M77" s="99"/>
      <c r="N77" s="99">
        <v>0</v>
      </c>
      <c r="O77" s="99"/>
      <c r="P77" s="99">
        <v>0</v>
      </c>
      <c r="Q77" s="99"/>
      <c r="R77" s="99">
        <v>0</v>
      </c>
      <c r="S77" s="99"/>
      <c r="T77" s="99">
        <v>0</v>
      </c>
      <c r="U77" s="99"/>
      <c r="V77" s="99">
        <v>0</v>
      </c>
      <c r="W77" s="99"/>
      <c r="X77" s="99">
        <v>0</v>
      </c>
      <c r="Y77" s="99"/>
      <c r="Z77" s="99">
        <v>0</v>
      </c>
      <c r="AA77" s="99"/>
      <c r="AB77" s="99">
        <v>0</v>
      </c>
    </row>
    <row r="78" spans="2:28" ht="21.95" customHeight="1" x14ac:dyDescent="0.4">
      <c r="B78" s="72" t="s">
        <v>197</v>
      </c>
      <c r="C78" s="136"/>
      <c r="D78" s="98">
        <v>9992303</v>
      </c>
      <c r="E78" s="99"/>
      <c r="F78" s="98">
        <v>989090</v>
      </c>
      <c r="G78" s="99"/>
      <c r="H78" s="98">
        <v>820264</v>
      </c>
      <c r="I78" s="99"/>
      <c r="J78" s="98">
        <v>858576</v>
      </c>
      <c r="K78" s="99"/>
      <c r="L78" s="98">
        <v>751889</v>
      </c>
      <c r="M78" s="99"/>
      <c r="N78" s="98">
        <v>785648</v>
      </c>
      <c r="O78" s="99"/>
      <c r="P78" s="98">
        <v>800995</v>
      </c>
      <c r="Q78" s="99"/>
      <c r="R78" s="98">
        <v>926821</v>
      </c>
      <c r="S78" s="99"/>
      <c r="T78" s="98">
        <v>850490</v>
      </c>
      <c r="U78" s="99"/>
      <c r="V78" s="98">
        <v>787316</v>
      </c>
      <c r="W78" s="99"/>
      <c r="X78" s="98">
        <v>804030</v>
      </c>
      <c r="Y78" s="99"/>
      <c r="Z78" s="98">
        <v>776255</v>
      </c>
      <c r="AA78" s="99"/>
      <c r="AB78" s="98">
        <v>840929</v>
      </c>
    </row>
    <row r="79" spans="2:28" ht="21.95" customHeight="1" x14ac:dyDescent="0.4">
      <c r="B79" s="36" t="s">
        <v>34</v>
      </c>
      <c r="C79" s="136"/>
      <c r="D79" s="99">
        <v>0</v>
      </c>
      <c r="E79" s="99"/>
      <c r="F79" s="99">
        <v>0</v>
      </c>
      <c r="G79" s="99"/>
      <c r="H79" s="99">
        <v>0</v>
      </c>
      <c r="I79" s="99"/>
      <c r="J79" s="99">
        <v>0</v>
      </c>
      <c r="K79" s="99"/>
      <c r="L79" s="99">
        <v>0</v>
      </c>
      <c r="M79" s="99"/>
      <c r="N79" s="99">
        <v>0</v>
      </c>
      <c r="O79" s="99"/>
      <c r="P79" s="99">
        <v>0</v>
      </c>
      <c r="Q79" s="99"/>
      <c r="R79" s="99">
        <v>0</v>
      </c>
      <c r="S79" s="99"/>
      <c r="T79" s="99">
        <v>0</v>
      </c>
      <c r="U79" s="99"/>
      <c r="V79" s="99">
        <v>0</v>
      </c>
      <c r="W79" s="99"/>
      <c r="X79" s="99">
        <v>0</v>
      </c>
      <c r="Y79" s="99"/>
      <c r="Z79" s="99">
        <v>0</v>
      </c>
      <c r="AA79" s="99"/>
      <c r="AB79" s="99">
        <v>0</v>
      </c>
    </row>
    <row r="80" spans="2:28" ht="21.95" customHeight="1" x14ac:dyDescent="0.4">
      <c r="B80" s="36" t="s">
        <v>35</v>
      </c>
      <c r="C80" s="136"/>
      <c r="D80" s="99">
        <v>204241</v>
      </c>
      <c r="E80" s="99"/>
      <c r="F80" s="99">
        <v>24345</v>
      </c>
      <c r="G80" s="99"/>
      <c r="H80" s="99">
        <v>16165</v>
      </c>
      <c r="I80" s="99"/>
      <c r="J80" s="99">
        <v>15380</v>
      </c>
      <c r="K80" s="99"/>
      <c r="L80" s="99">
        <v>16735</v>
      </c>
      <c r="M80" s="99"/>
      <c r="N80" s="99">
        <v>13898</v>
      </c>
      <c r="O80" s="99"/>
      <c r="P80" s="99">
        <v>16704</v>
      </c>
      <c r="Q80" s="99"/>
      <c r="R80" s="99">
        <v>25288</v>
      </c>
      <c r="S80" s="99"/>
      <c r="T80" s="99">
        <v>15654</v>
      </c>
      <c r="U80" s="99"/>
      <c r="V80" s="99">
        <v>11846</v>
      </c>
      <c r="W80" s="99"/>
      <c r="X80" s="99">
        <v>14654</v>
      </c>
      <c r="Y80" s="99"/>
      <c r="Z80" s="99">
        <v>13035</v>
      </c>
      <c r="AA80" s="99"/>
      <c r="AB80" s="99">
        <v>20537</v>
      </c>
    </row>
    <row r="81" spans="2:28" ht="21.95" customHeight="1" x14ac:dyDescent="0.4">
      <c r="B81" s="36" t="s">
        <v>36</v>
      </c>
      <c r="C81" s="136"/>
      <c r="D81" s="99">
        <v>2154659</v>
      </c>
      <c r="E81" s="99"/>
      <c r="F81" s="99">
        <v>238759</v>
      </c>
      <c r="G81" s="99"/>
      <c r="H81" s="99">
        <v>201377</v>
      </c>
      <c r="I81" s="99"/>
      <c r="J81" s="99">
        <v>204179</v>
      </c>
      <c r="K81" s="99"/>
      <c r="L81" s="99">
        <v>150719</v>
      </c>
      <c r="M81" s="99"/>
      <c r="N81" s="99">
        <v>149072</v>
      </c>
      <c r="O81" s="99"/>
      <c r="P81" s="99">
        <v>163307</v>
      </c>
      <c r="Q81" s="99"/>
      <c r="R81" s="99">
        <v>186655</v>
      </c>
      <c r="S81" s="99"/>
      <c r="T81" s="99">
        <v>176909</v>
      </c>
      <c r="U81" s="99"/>
      <c r="V81" s="99">
        <v>166230</v>
      </c>
      <c r="W81" s="99"/>
      <c r="X81" s="99">
        <v>168653</v>
      </c>
      <c r="Y81" s="99"/>
      <c r="Z81" s="99">
        <v>162821</v>
      </c>
      <c r="AA81" s="99"/>
      <c r="AB81" s="99">
        <v>185978</v>
      </c>
    </row>
    <row r="82" spans="2:28" ht="21.95" customHeight="1" x14ac:dyDescent="0.4">
      <c r="B82" s="36" t="s">
        <v>37</v>
      </c>
      <c r="C82" s="136"/>
      <c r="D82" s="99">
        <v>7633403</v>
      </c>
      <c r="E82" s="99"/>
      <c r="F82" s="99">
        <v>725986</v>
      </c>
      <c r="G82" s="99"/>
      <c r="H82" s="99">
        <v>602722</v>
      </c>
      <c r="I82" s="99"/>
      <c r="J82" s="99">
        <v>639017</v>
      </c>
      <c r="K82" s="99"/>
      <c r="L82" s="99">
        <v>584435</v>
      </c>
      <c r="M82" s="99"/>
      <c r="N82" s="99">
        <v>622678</v>
      </c>
      <c r="O82" s="99"/>
      <c r="P82" s="99">
        <v>620984</v>
      </c>
      <c r="Q82" s="99"/>
      <c r="R82" s="99">
        <v>714878</v>
      </c>
      <c r="S82" s="99"/>
      <c r="T82" s="99">
        <v>657927</v>
      </c>
      <c r="U82" s="99"/>
      <c r="V82" s="99">
        <v>609240</v>
      </c>
      <c r="W82" s="99"/>
      <c r="X82" s="99">
        <v>620723</v>
      </c>
      <c r="Y82" s="99"/>
      <c r="Z82" s="99">
        <v>600399</v>
      </c>
      <c r="AA82" s="99"/>
      <c r="AB82" s="99">
        <v>634414</v>
      </c>
    </row>
    <row r="83" spans="2:28" ht="21.95" customHeight="1" x14ac:dyDescent="0.4">
      <c r="B83" s="72" t="s">
        <v>198</v>
      </c>
      <c r="C83" s="136"/>
      <c r="D83" s="98">
        <v>442686</v>
      </c>
      <c r="E83" s="99"/>
      <c r="F83" s="98">
        <v>64187</v>
      </c>
      <c r="G83" s="99"/>
      <c r="H83" s="98">
        <v>53007</v>
      </c>
      <c r="I83" s="99"/>
      <c r="J83" s="98">
        <v>38898</v>
      </c>
      <c r="K83" s="99"/>
      <c r="L83" s="98">
        <v>31419</v>
      </c>
      <c r="M83" s="99"/>
      <c r="N83" s="98">
        <v>29966</v>
      </c>
      <c r="O83" s="99"/>
      <c r="P83" s="98">
        <v>28465</v>
      </c>
      <c r="Q83" s="99"/>
      <c r="R83" s="98">
        <v>32947</v>
      </c>
      <c r="S83" s="99"/>
      <c r="T83" s="98">
        <v>32228</v>
      </c>
      <c r="U83" s="99"/>
      <c r="V83" s="98">
        <v>30775</v>
      </c>
      <c r="W83" s="99"/>
      <c r="X83" s="98">
        <v>29930</v>
      </c>
      <c r="Y83" s="99"/>
      <c r="Z83" s="98">
        <v>30076</v>
      </c>
      <c r="AA83" s="99"/>
      <c r="AB83" s="98">
        <v>40788</v>
      </c>
    </row>
    <row r="84" spans="2:28" ht="21.95" customHeight="1" x14ac:dyDescent="0.4">
      <c r="B84" s="36" t="s">
        <v>39</v>
      </c>
      <c r="C84" s="136"/>
      <c r="D84" s="99">
        <v>71733</v>
      </c>
      <c r="E84" s="99"/>
      <c r="F84" s="99">
        <v>5858</v>
      </c>
      <c r="G84" s="99"/>
      <c r="H84" s="99">
        <v>4904</v>
      </c>
      <c r="I84" s="99"/>
      <c r="J84" s="99">
        <v>5015</v>
      </c>
      <c r="K84" s="99"/>
      <c r="L84" s="99">
        <v>5248</v>
      </c>
      <c r="M84" s="99"/>
      <c r="N84" s="99">
        <v>6112</v>
      </c>
      <c r="O84" s="99"/>
      <c r="P84" s="99">
        <v>5149</v>
      </c>
      <c r="Q84" s="99"/>
      <c r="R84" s="99">
        <v>6747</v>
      </c>
      <c r="S84" s="99"/>
      <c r="T84" s="99">
        <v>6723</v>
      </c>
      <c r="U84" s="99"/>
      <c r="V84" s="99">
        <v>6174</v>
      </c>
      <c r="W84" s="99"/>
      <c r="X84" s="99">
        <v>6684</v>
      </c>
      <c r="Y84" s="99"/>
      <c r="Z84" s="99">
        <v>6770</v>
      </c>
      <c r="AA84" s="99"/>
      <c r="AB84" s="99">
        <v>6349</v>
      </c>
    </row>
    <row r="85" spans="2:28" ht="21.95" customHeight="1" x14ac:dyDescent="0.4">
      <c r="B85" s="36" t="s">
        <v>40</v>
      </c>
      <c r="C85" s="136"/>
      <c r="D85" s="99">
        <v>244631</v>
      </c>
      <c r="E85" s="99"/>
      <c r="F85" s="99">
        <v>22577</v>
      </c>
      <c r="G85" s="99"/>
      <c r="H85" s="99">
        <v>20675</v>
      </c>
      <c r="I85" s="99"/>
      <c r="J85" s="99">
        <v>19618</v>
      </c>
      <c r="K85" s="99"/>
      <c r="L85" s="99">
        <v>19850</v>
      </c>
      <c r="M85" s="99"/>
      <c r="N85" s="99">
        <v>21049</v>
      </c>
      <c r="O85" s="99"/>
      <c r="P85" s="99">
        <v>20282</v>
      </c>
      <c r="Q85" s="99"/>
      <c r="R85" s="99">
        <v>22656</v>
      </c>
      <c r="S85" s="99"/>
      <c r="T85" s="99">
        <v>22282</v>
      </c>
      <c r="U85" s="99"/>
      <c r="V85" s="99">
        <v>20695</v>
      </c>
      <c r="W85" s="99"/>
      <c r="X85" s="99">
        <v>19735</v>
      </c>
      <c r="Y85" s="99"/>
      <c r="Z85" s="99">
        <v>18641</v>
      </c>
      <c r="AA85" s="99"/>
      <c r="AB85" s="99">
        <v>16571</v>
      </c>
    </row>
    <row r="86" spans="2:28" ht="21.95" customHeight="1" x14ac:dyDescent="0.4">
      <c r="B86" s="36" t="s">
        <v>41</v>
      </c>
      <c r="C86" s="136"/>
      <c r="D86" s="99">
        <v>126322</v>
      </c>
      <c r="E86" s="99"/>
      <c r="F86" s="99">
        <v>35752</v>
      </c>
      <c r="G86" s="99"/>
      <c r="H86" s="99">
        <v>27428</v>
      </c>
      <c r="I86" s="99"/>
      <c r="J86" s="99">
        <v>14265</v>
      </c>
      <c r="K86" s="99"/>
      <c r="L86" s="99">
        <v>6321</v>
      </c>
      <c r="M86" s="99"/>
      <c r="N86" s="99">
        <v>2805</v>
      </c>
      <c r="O86" s="99"/>
      <c r="P86" s="99">
        <v>3034</v>
      </c>
      <c r="Q86" s="99"/>
      <c r="R86" s="99">
        <v>3544</v>
      </c>
      <c r="S86" s="99"/>
      <c r="T86" s="99">
        <v>3223</v>
      </c>
      <c r="U86" s="99"/>
      <c r="V86" s="99">
        <v>3906</v>
      </c>
      <c r="W86" s="99"/>
      <c r="X86" s="99">
        <v>3511</v>
      </c>
      <c r="Y86" s="99"/>
      <c r="Z86" s="99">
        <v>4665</v>
      </c>
      <c r="AA86" s="99"/>
      <c r="AB86" s="99">
        <v>17868</v>
      </c>
    </row>
    <row r="87" spans="2:28" ht="21.95" customHeight="1" x14ac:dyDescent="0.4">
      <c r="B87" s="72" t="s">
        <v>199</v>
      </c>
      <c r="C87" s="136"/>
      <c r="D87" s="98">
        <v>324611</v>
      </c>
      <c r="E87" s="99"/>
      <c r="F87" s="98">
        <v>29570</v>
      </c>
      <c r="G87" s="99"/>
      <c r="H87" s="98">
        <v>24438</v>
      </c>
      <c r="I87" s="99"/>
      <c r="J87" s="98">
        <v>28138</v>
      </c>
      <c r="K87" s="99"/>
      <c r="L87" s="98">
        <v>28060</v>
      </c>
      <c r="M87" s="99"/>
      <c r="N87" s="98">
        <v>29012</v>
      </c>
      <c r="O87" s="99"/>
      <c r="P87" s="98">
        <v>25371</v>
      </c>
      <c r="Q87" s="99"/>
      <c r="R87" s="98">
        <v>29581</v>
      </c>
      <c r="S87" s="99"/>
      <c r="T87" s="98">
        <v>25719</v>
      </c>
      <c r="U87" s="99"/>
      <c r="V87" s="98">
        <v>22450</v>
      </c>
      <c r="W87" s="99"/>
      <c r="X87" s="98">
        <v>25968</v>
      </c>
      <c r="Y87" s="99"/>
      <c r="Z87" s="98">
        <v>26475</v>
      </c>
      <c r="AA87" s="99"/>
      <c r="AB87" s="98">
        <v>29829</v>
      </c>
    </row>
    <row r="88" spans="2:28" ht="21.95" customHeight="1" x14ac:dyDescent="0.4">
      <c r="B88" s="36" t="s">
        <v>43</v>
      </c>
      <c r="C88" s="136"/>
      <c r="D88" s="99">
        <v>324611</v>
      </c>
      <c r="E88" s="99"/>
      <c r="F88" s="99">
        <v>29570</v>
      </c>
      <c r="G88" s="99"/>
      <c r="H88" s="99">
        <v>24438</v>
      </c>
      <c r="I88" s="99"/>
      <c r="J88" s="99">
        <v>28138</v>
      </c>
      <c r="K88" s="99"/>
      <c r="L88" s="99">
        <v>28060</v>
      </c>
      <c r="M88" s="99"/>
      <c r="N88" s="99">
        <v>29012</v>
      </c>
      <c r="O88" s="99"/>
      <c r="P88" s="99">
        <v>25371</v>
      </c>
      <c r="Q88" s="99"/>
      <c r="R88" s="99">
        <v>29581</v>
      </c>
      <c r="S88" s="99"/>
      <c r="T88" s="99">
        <v>25719</v>
      </c>
      <c r="U88" s="99"/>
      <c r="V88" s="99">
        <v>22450</v>
      </c>
      <c r="W88" s="99"/>
      <c r="X88" s="99">
        <v>25968</v>
      </c>
      <c r="Y88" s="99"/>
      <c r="Z88" s="99">
        <v>26475</v>
      </c>
      <c r="AA88" s="99"/>
      <c r="AB88" s="99">
        <v>29829</v>
      </c>
    </row>
    <row r="89" spans="2:28" ht="21.95" customHeight="1" x14ac:dyDescent="0.4">
      <c r="B89" s="36" t="s">
        <v>44</v>
      </c>
      <c r="C89" s="136"/>
      <c r="D89" s="99">
        <v>0</v>
      </c>
      <c r="E89" s="99"/>
      <c r="F89" s="99">
        <v>0</v>
      </c>
      <c r="G89" s="99"/>
      <c r="H89" s="99">
        <v>0</v>
      </c>
      <c r="I89" s="99"/>
      <c r="J89" s="99">
        <v>0</v>
      </c>
      <c r="K89" s="99"/>
      <c r="L89" s="99">
        <v>0</v>
      </c>
      <c r="M89" s="99"/>
      <c r="N89" s="99">
        <v>0</v>
      </c>
      <c r="O89" s="99"/>
      <c r="P89" s="99">
        <v>0</v>
      </c>
      <c r="Q89" s="99"/>
      <c r="R89" s="99">
        <v>0</v>
      </c>
      <c r="S89" s="99"/>
      <c r="T89" s="99">
        <v>0</v>
      </c>
      <c r="U89" s="99"/>
      <c r="V89" s="99">
        <v>0</v>
      </c>
      <c r="W89" s="99"/>
      <c r="X89" s="99">
        <v>0</v>
      </c>
      <c r="Y89" s="99"/>
      <c r="Z89" s="99">
        <v>0</v>
      </c>
      <c r="AA89" s="99"/>
      <c r="AB89" s="99">
        <v>0</v>
      </c>
    </row>
    <row r="90" spans="2:28" ht="21.95" customHeight="1" x14ac:dyDescent="0.4">
      <c r="B90" s="36" t="s">
        <v>45</v>
      </c>
      <c r="C90" s="136"/>
      <c r="D90" s="99">
        <v>0</v>
      </c>
      <c r="E90" s="99"/>
      <c r="F90" s="99">
        <v>0</v>
      </c>
      <c r="G90" s="99"/>
      <c r="H90" s="99">
        <v>0</v>
      </c>
      <c r="I90" s="99"/>
      <c r="J90" s="99">
        <v>0</v>
      </c>
      <c r="K90" s="99"/>
      <c r="L90" s="99">
        <v>0</v>
      </c>
      <c r="M90" s="99"/>
      <c r="N90" s="99">
        <v>0</v>
      </c>
      <c r="O90" s="99"/>
      <c r="P90" s="99">
        <v>0</v>
      </c>
      <c r="Q90" s="99"/>
      <c r="R90" s="99">
        <v>0</v>
      </c>
      <c r="S90" s="99"/>
      <c r="T90" s="99">
        <v>0</v>
      </c>
      <c r="U90" s="99"/>
      <c r="V90" s="99">
        <v>0</v>
      </c>
      <c r="W90" s="99"/>
      <c r="X90" s="99">
        <v>0</v>
      </c>
      <c r="Y90" s="99"/>
      <c r="Z90" s="99">
        <v>0</v>
      </c>
      <c r="AA90" s="99"/>
      <c r="AB90" s="99">
        <v>0</v>
      </c>
    </row>
    <row r="91" spans="2:28" ht="21.95" customHeight="1" x14ac:dyDescent="0.4">
      <c r="B91" s="36" t="s">
        <v>46</v>
      </c>
      <c r="C91" s="136"/>
      <c r="D91" s="99">
        <v>0</v>
      </c>
      <c r="E91" s="99"/>
      <c r="F91" s="99">
        <v>0</v>
      </c>
      <c r="G91" s="99"/>
      <c r="H91" s="99">
        <v>0</v>
      </c>
      <c r="I91" s="99"/>
      <c r="J91" s="99">
        <v>0</v>
      </c>
      <c r="K91" s="99"/>
      <c r="L91" s="99">
        <v>0</v>
      </c>
      <c r="M91" s="99"/>
      <c r="N91" s="99">
        <v>0</v>
      </c>
      <c r="O91" s="99"/>
      <c r="P91" s="99">
        <v>0</v>
      </c>
      <c r="Q91" s="99"/>
      <c r="R91" s="99">
        <v>0</v>
      </c>
      <c r="S91" s="99"/>
      <c r="T91" s="99">
        <v>0</v>
      </c>
      <c r="U91" s="99"/>
      <c r="V91" s="99">
        <v>0</v>
      </c>
      <c r="W91" s="99"/>
      <c r="X91" s="99">
        <v>0</v>
      </c>
      <c r="Y91" s="99"/>
      <c r="Z91" s="99">
        <v>0</v>
      </c>
      <c r="AA91" s="99"/>
      <c r="AB91" s="99">
        <v>0</v>
      </c>
    </row>
    <row r="92" spans="2:28" ht="3.95" customHeight="1" x14ac:dyDescent="0.4">
      <c r="B92" s="187"/>
      <c r="C92" s="187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  <c r="T92" s="187"/>
      <c r="U92" s="187"/>
      <c r="V92" s="187"/>
      <c r="W92" s="187"/>
      <c r="X92" s="187"/>
      <c r="Y92" s="187"/>
      <c r="Z92" s="187"/>
      <c r="AA92" s="187"/>
      <c r="AB92" s="187"/>
    </row>
    <row r="93" spans="2:28" ht="3.95" customHeight="1" x14ac:dyDescent="0.4">
      <c r="B93" s="36"/>
      <c r="C93" s="136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</row>
    <row r="94" spans="2:28" s="67" customFormat="1" ht="15.95" customHeight="1" x14ac:dyDescent="0.3">
      <c r="B94" s="17" t="s">
        <v>10</v>
      </c>
      <c r="C94" s="117"/>
      <c r="D94" s="19"/>
      <c r="E94" s="119"/>
      <c r="F94" s="19"/>
      <c r="G94" s="119"/>
      <c r="H94" s="19"/>
      <c r="I94" s="119"/>
      <c r="J94" s="19"/>
      <c r="K94" s="119"/>
      <c r="L94" s="19"/>
      <c r="M94" s="119"/>
      <c r="N94" s="19"/>
      <c r="O94" s="119"/>
      <c r="P94" s="38"/>
      <c r="Q94" s="158"/>
      <c r="R94" s="38"/>
      <c r="S94" s="158"/>
      <c r="T94" s="41"/>
      <c r="U94" s="159"/>
      <c r="V94" s="41"/>
      <c r="W94" s="159"/>
      <c r="X94" s="41"/>
      <c r="Y94" s="159"/>
      <c r="Z94" s="39"/>
      <c r="AA94" s="149"/>
      <c r="AB94" s="41"/>
    </row>
    <row r="95" spans="2:28" s="67" customFormat="1" ht="15.95" customHeight="1" x14ac:dyDescent="0.3">
      <c r="B95" s="17" t="s">
        <v>191</v>
      </c>
      <c r="C95" s="117"/>
      <c r="D95" s="19"/>
      <c r="E95" s="119"/>
      <c r="F95" s="19"/>
      <c r="G95" s="119"/>
      <c r="H95" s="19"/>
      <c r="I95" s="119"/>
      <c r="J95" s="19"/>
      <c r="K95" s="119"/>
      <c r="L95" s="19"/>
      <c r="M95" s="119"/>
      <c r="N95" s="19"/>
      <c r="O95" s="119"/>
      <c r="P95" s="38"/>
      <c r="Q95" s="158"/>
      <c r="R95" s="38"/>
      <c r="S95" s="158"/>
      <c r="T95" s="41"/>
      <c r="U95" s="159"/>
      <c r="V95" s="41"/>
      <c r="W95" s="159"/>
      <c r="X95" s="41"/>
      <c r="Y95" s="159"/>
      <c r="Z95" s="39"/>
      <c r="AA95" s="149"/>
      <c r="AB95" s="41"/>
    </row>
    <row r="96" spans="2:28" s="39" customFormat="1" ht="15.95" customHeight="1" x14ac:dyDescent="0.25">
      <c r="B96" s="20"/>
      <c r="C96" s="118"/>
      <c r="D96" s="20"/>
      <c r="E96" s="118"/>
      <c r="F96" s="20"/>
      <c r="G96" s="118"/>
      <c r="H96" s="20"/>
      <c r="I96" s="118"/>
      <c r="J96" s="20"/>
      <c r="K96" s="118"/>
      <c r="L96" s="20"/>
      <c r="M96" s="118"/>
      <c r="N96" s="20"/>
      <c r="O96" s="118"/>
      <c r="P96" s="20"/>
      <c r="Q96" s="118"/>
      <c r="R96" s="20"/>
      <c r="S96" s="118"/>
      <c r="T96" s="20"/>
      <c r="U96" s="118"/>
      <c r="V96" s="20"/>
      <c r="W96" s="118"/>
      <c r="X96" s="20"/>
      <c r="Y96" s="118"/>
      <c r="Z96" s="20"/>
      <c r="AA96" s="118"/>
      <c r="AB96" s="20"/>
    </row>
    <row r="97" spans="2:28" s="39" customFormat="1" ht="21.95" customHeight="1" x14ac:dyDescent="0.25">
      <c r="B97" s="20"/>
      <c r="C97" s="118"/>
      <c r="D97" s="20"/>
      <c r="E97" s="118"/>
      <c r="F97" s="20"/>
      <c r="G97" s="118"/>
      <c r="H97" s="20"/>
      <c r="I97" s="118"/>
      <c r="J97" s="20"/>
      <c r="K97" s="118"/>
      <c r="L97" s="20"/>
      <c r="M97" s="118"/>
      <c r="N97" s="20"/>
      <c r="O97" s="118"/>
      <c r="P97" s="20"/>
      <c r="Q97" s="118"/>
      <c r="R97" s="20"/>
      <c r="S97" s="118"/>
      <c r="T97" s="20"/>
      <c r="U97" s="118"/>
      <c r="V97" s="20"/>
      <c r="W97" s="118"/>
      <c r="X97" s="20"/>
      <c r="Y97" s="118"/>
      <c r="Z97" s="20"/>
      <c r="AA97" s="118"/>
      <c r="AB97" s="20"/>
    </row>
    <row r="98" spans="2:28" s="39" customFormat="1" ht="21.95" customHeight="1" x14ac:dyDescent="0.25">
      <c r="B98" s="20"/>
      <c r="C98" s="118"/>
      <c r="D98" s="20"/>
      <c r="E98" s="118"/>
      <c r="F98" s="20"/>
      <c r="G98" s="118"/>
      <c r="H98" s="20"/>
      <c r="I98" s="118"/>
      <c r="J98" s="20"/>
      <c r="K98" s="118"/>
      <c r="L98" s="20"/>
      <c r="M98" s="118"/>
      <c r="N98" s="20"/>
      <c r="O98" s="118"/>
      <c r="P98" s="20"/>
      <c r="Q98" s="118"/>
      <c r="R98" s="20"/>
      <c r="S98" s="118"/>
      <c r="T98" s="20"/>
      <c r="U98" s="118"/>
      <c r="V98" s="20"/>
      <c r="W98" s="118"/>
      <c r="X98" s="20"/>
      <c r="Y98" s="118"/>
      <c r="Z98" s="20"/>
      <c r="AA98" s="118"/>
      <c r="AB98" s="20"/>
    </row>
    <row r="99" spans="2:28" ht="21.95" customHeight="1" x14ac:dyDescent="0.4">
      <c r="B99" s="36" t="s">
        <v>177</v>
      </c>
      <c r="C99" s="136"/>
      <c r="D99" s="36"/>
      <c r="E99" s="136"/>
    </row>
    <row r="100" spans="2:28" ht="21.95" customHeight="1" x14ac:dyDescent="0.4">
      <c r="B100" s="185" t="s">
        <v>202</v>
      </c>
      <c r="C100" s="185"/>
      <c r="D100" s="185"/>
      <c r="E100" s="185"/>
      <c r="F100" s="185"/>
      <c r="G100" s="185"/>
      <c r="H100" s="185"/>
      <c r="I100" s="185"/>
      <c r="J100" s="185"/>
      <c r="K100" s="185"/>
      <c r="L100" s="185"/>
      <c r="M100" s="185"/>
      <c r="N100" s="185"/>
      <c r="O100" s="185"/>
      <c r="P100" s="185"/>
      <c r="Q100" s="185"/>
      <c r="R100" s="185"/>
      <c r="S100" s="185"/>
      <c r="T100" s="185"/>
      <c r="U100" s="185"/>
      <c r="V100" s="185"/>
      <c r="W100" s="185"/>
      <c r="X100" s="185"/>
      <c r="Y100" s="185"/>
      <c r="Z100" s="185"/>
      <c r="AA100" s="185"/>
      <c r="AB100" s="185"/>
    </row>
    <row r="101" spans="2:28" ht="3.95" customHeight="1" x14ac:dyDescent="0.4">
      <c r="B101" s="64"/>
      <c r="C101" s="156"/>
      <c r="D101" s="64"/>
      <c r="E101" s="156"/>
      <c r="F101" s="64"/>
      <c r="G101" s="156"/>
      <c r="H101" s="64"/>
      <c r="I101" s="156"/>
      <c r="J101" s="64"/>
      <c r="K101" s="156"/>
      <c r="L101" s="64"/>
      <c r="M101" s="156"/>
      <c r="N101" s="64"/>
      <c r="O101" s="156"/>
      <c r="P101" s="64"/>
      <c r="Q101" s="156"/>
      <c r="R101" s="64"/>
      <c r="S101" s="156"/>
      <c r="T101" s="64"/>
      <c r="U101" s="156"/>
      <c r="V101" s="64"/>
      <c r="W101" s="156"/>
      <c r="X101" s="64"/>
      <c r="Y101" s="156"/>
      <c r="Z101" s="64"/>
      <c r="AA101" s="156"/>
      <c r="AB101" s="64"/>
    </row>
    <row r="102" spans="2:28" ht="3.95" customHeight="1" x14ac:dyDescent="0.4">
      <c r="B102" s="186"/>
      <c r="C102" s="186"/>
      <c r="D102" s="186"/>
      <c r="E102" s="186"/>
      <c r="F102" s="186"/>
      <c r="G102" s="186"/>
      <c r="H102" s="186"/>
      <c r="I102" s="186"/>
      <c r="J102" s="186"/>
      <c r="K102" s="186"/>
      <c r="L102" s="186"/>
      <c r="M102" s="186"/>
      <c r="N102" s="186"/>
      <c r="O102" s="186"/>
      <c r="P102" s="186"/>
      <c r="Q102" s="186"/>
      <c r="R102" s="186"/>
      <c r="S102" s="186"/>
      <c r="T102" s="186"/>
      <c r="U102" s="186"/>
      <c r="V102" s="186"/>
      <c r="W102" s="186"/>
      <c r="X102" s="186"/>
      <c r="Y102" s="186"/>
      <c r="Z102" s="186"/>
      <c r="AA102" s="186"/>
      <c r="AB102" s="186"/>
    </row>
    <row r="103" spans="2:28" ht="21.95" customHeight="1" x14ac:dyDescent="0.4">
      <c r="B103" s="184" t="s">
        <v>13</v>
      </c>
      <c r="C103" s="154"/>
      <c r="D103" s="182" t="s">
        <v>203</v>
      </c>
      <c r="E103" s="182"/>
      <c r="F103" s="182"/>
      <c r="G103" s="182"/>
      <c r="H103" s="182"/>
      <c r="I103" s="182"/>
      <c r="J103" s="182"/>
      <c r="K103" s="182"/>
      <c r="L103" s="182"/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  <c r="AA103" s="182"/>
      <c r="AB103" s="182"/>
    </row>
    <row r="104" spans="2:28" s="150" customFormat="1" ht="3" customHeight="1" x14ac:dyDescent="0.4">
      <c r="B104" s="184"/>
      <c r="C104" s="154"/>
      <c r="D104" s="146"/>
      <c r="E104" s="146"/>
      <c r="F104" s="146"/>
      <c r="G104" s="146"/>
      <c r="H104" s="146"/>
      <c r="I104" s="146"/>
      <c r="J104" s="146"/>
      <c r="K104" s="146"/>
      <c r="L104" s="146"/>
      <c r="M104" s="146"/>
      <c r="N104" s="146"/>
      <c r="O104" s="146"/>
      <c r="P104" s="146"/>
      <c r="Q104" s="146"/>
      <c r="R104" s="146"/>
      <c r="S104" s="146"/>
      <c r="T104" s="146"/>
      <c r="U104" s="146"/>
      <c r="V104" s="146"/>
      <c r="W104" s="146"/>
      <c r="X104" s="146"/>
      <c r="Y104" s="146"/>
      <c r="Z104" s="146"/>
      <c r="AA104" s="146"/>
      <c r="AB104" s="146"/>
    </row>
    <row r="105" spans="2:28" ht="21.95" customHeight="1" x14ac:dyDescent="0.4">
      <c r="B105" s="184"/>
      <c r="C105" s="154"/>
      <c r="D105" s="60" t="s">
        <v>6</v>
      </c>
      <c r="E105" s="138"/>
      <c r="F105" s="60" t="s">
        <v>179</v>
      </c>
      <c r="G105" s="138"/>
      <c r="H105" s="60" t="s">
        <v>180</v>
      </c>
      <c r="I105" s="138"/>
      <c r="J105" s="60" t="s">
        <v>181</v>
      </c>
      <c r="K105" s="138"/>
      <c r="L105" s="60" t="s">
        <v>182</v>
      </c>
      <c r="M105" s="138"/>
      <c r="N105" s="60" t="s">
        <v>183</v>
      </c>
      <c r="O105" s="138"/>
      <c r="P105" s="60" t="s">
        <v>184</v>
      </c>
      <c r="Q105" s="138"/>
      <c r="R105" s="60" t="s">
        <v>185</v>
      </c>
      <c r="S105" s="138"/>
      <c r="T105" s="60" t="s">
        <v>186</v>
      </c>
      <c r="U105" s="138"/>
      <c r="V105" s="60" t="s">
        <v>187</v>
      </c>
      <c r="W105" s="138"/>
      <c r="X105" s="60" t="s">
        <v>188</v>
      </c>
      <c r="Y105" s="138"/>
      <c r="Z105" s="60" t="s">
        <v>189</v>
      </c>
      <c r="AA105" s="138"/>
      <c r="AB105" s="60" t="s">
        <v>190</v>
      </c>
    </row>
    <row r="106" spans="2:28" s="150" customFormat="1" ht="3" customHeight="1" x14ac:dyDescent="0.4">
      <c r="B106" s="155"/>
      <c r="C106" s="155"/>
      <c r="D106" s="139"/>
      <c r="E106" s="139"/>
      <c r="F106" s="139"/>
      <c r="G106" s="139"/>
      <c r="H106" s="139"/>
      <c r="I106" s="139"/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  <c r="AA106" s="139"/>
      <c r="AB106" s="139"/>
    </row>
    <row r="107" spans="2:28" ht="21.95" customHeight="1" x14ac:dyDescent="0.4">
      <c r="B107" s="61" t="s">
        <v>14</v>
      </c>
      <c r="C107" s="139"/>
      <c r="D107" s="92">
        <v>137063</v>
      </c>
      <c r="E107" s="147"/>
      <c r="F107" s="92">
        <v>29965</v>
      </c>
      <c r="G107" s="147"/>
      <c r="H107" s="92">
        <v>17614</v>
      </c>
      <c r="I107" s="147"/>
      <c r="J107" s="92">
        <v>10779</v>
      </c>
      <c r="K107" s="147"/>
      <c r="L107" s="92">
        <v>10491</v>
      </c>
      <c r="M107" s="147"/>
      <c r="N107" s="92">
        <v>9388</v>
      </c>
      <c r="O107" s="147"/>
      <c r="P107" s="92">
        <v>9789</v>
      </c>
      <c r="Q107" s="147"/>
      <c r="R107" s="92">
        <v>19350</v>
      </c>
      <c r="S107" s="147"/>
      <c r="T107" s="92">
        <v>4473</v>
      </c>
      <c r="U107" s="147"/>
      <c r="V107" s="92">
        <v>7484</v>
      </c>
      <c r="W107" s="147"/>
      <c r="X107" s="92">
        <v>3411</v>
      </c>
      <c r="Y107" s="147"/>
      <c r="Z107" s="92">
        <v>5303</v>
      </c>
      <c r="AA107" s="147"/>
      <c r="AB107" s="92">
        <v>9016</v>
      </c>
    </row>
    <row r="108" spans="2:28" s="150" customFormat="1" ht="3" customHeight="1" x14ac:dyDescent="0.4">
      <c r="B108" s="139"/>
      <c r="C108" s="139"/>
      <c r="D108" s="147"/>
      <c r="E108" s="147"/>
      <c r="F108" s="147"/>
      <c r="G108" s="147"/>
      <c r="H108" s="147"/>
      <c r="I108" s="147"/>
      <c r="J108" s="147"/>
      <c r="K108" s="147"/>
      <c r="L108" s="147"/>
      <c r="M108" s="147"/>
      <c r="N108" s="147"/>
      <c r="O108" s="147"/>
      <c r="P108" s="147"/>
      <c r="Q108" s="147"/>
      <c r="R108" s="147"/>
      <c r="S108" s="147"/>
      <c r="T108" s="147"/>
      <c r="U108" s="147"/>
      <c r="V108" s="147"/>
      <c r="W108" s="147"/>
      <c r="X108" s="147"/>
      <c r="Y108" s="147"/>
      <c r="Z108" s="147"/>
      <c r="AA108" s="147"/>
      <c r="AB108" s="147"/>
    </row>
    <row r="109" spans="2:28" ht="21.95" customHeight="1" x14ac:dyDescent="0.4">
      <c r="B109" s="72" t="s">
        <v>195</v>
      </c>
      <c r="C109" s="136"/>
      <c r="D109" s="98">
        <v>1249</v>
      </c>
      <c r="E109" s="99"/>
      <c r="F109" s="98">
        <v>758</v>
      </c>
      <c r="G109" s="99"/>
      <c r="H109" s="98">
        <v>110</v>
      </c>
      <c r="I109" s="99"/>
      <c r="J109" s="98">
        <v>0</v>
      </c>
      <c r="K109" s="99"/>
      <c r="L109" s="98">
        <v>0</v>
      </c>
      <c r="M109" s="99"/>
      <c r="N109" s="98">
        <v>0</v>
      </c>
      <c r="O109" s="99"/>
      <c r="P109" s="98">
        <v>0</v>
      </c>
      <c r="Q109" s="99"/>
      <c r="R109" s="98">
        <v>0</v>
      </c>
      <c r="S109" s="99"/>
      <c r="T109" s="98">
        <v>60</v>
      </c>
      <c r="U109" s="99"/>
      <c r="V109" s="98">
        <v>265</v>
      </c>
      <c r="W109" s="99"/>
      <c r="X109" s="98">
        <v>0</v>
      </c>
      <c r="Y109" s="99"/>
      <c r="Z109" s="98">
        <v>53</v>
      </c>
      <c r="AA109" s="99"/>
      <c r="AB109" s="98">
        <v>3</v>
      </c>
    </row>
    <row r="110" spans="2:28" ht="21.95" customHeight="1" x14ac:dyDescent="0.4">
      <c r="B110" s="36" t="s">
        <v>16</v>
      </c>
      <c r="C110" s="136"/>
      <c r="D110" s="99">
        <v>0</v>
      </c>
      <c r="E110" s="99"/>
      <c r="F110" s="99">
        <v>0</v>
      </c>
      <c r="G110" s="99"/>
      <c r="H110" s="99">
        <v>0</v>
      </c>
      <c r="I110" s="99"/>
      <c r="J110" s="99">
        <v>0</v>
      </c>
      <c r="K110" s="99"/>
      <c r="L110" s="99">
        <v>0</v>
      </c>
      <c r="M110" s="99"/>
      <c r="N110" s="99">
        <v>0</v>
      </c>
      <c r="O110" s="99"/>
      <c r="P110" s="99">
        <v>0</v>
      </c>
      <c r="Q110" s="99"/>
      <c r="R110" s="99">
        <v>0</v>
      </c>
      <c r="S110" s="99"/>
      <c r="T110" s="99">
        <v>0</v>
      </c>
      <c r="U110" s="99"/>
      <c r="V110" s="99">
        <v>0</v>
      </c>
      <c r="W110" s="99"/>
      <c r="X110" s="99">
        <v>0</v>
      </c>
      <c r="Y110" s="99"/>
      <c r="Z110" s="99">
        <v>0</v>
      </c>
      <c r="AA110" s="99"/>
      <c r="AB110" s="99">
        <v>0</v>
      </c>
    </row>
    <row r="111" spans="2:28" ht="21.95" customHeight="1" x14ac:dyDescent="0.4">
      <c r="B111" s="36" t="s">
        <v>17</v>
      </c>
      <c r="C111" s="136"/>
      <c r="D111" s="99">
        <v>0</v>
      </c>
      <c r="E111" s="99"/>
      <c r="F111" s="99">
        <v>0</v>
      </c>
      <c r="G111" s="99"/>
      <c r="H111" s="99">
        <v>0</v>
      </c>
      <c r="I111" s="99"/>
      <c r="J111" s="99">
        <v>0</v>
      </c>
      <c r="K111" s="99"/>
      <c r="L111" s="99">
        <v>0</v>
      </c>
      <c r="M111" s="99"/>
      <c r="N111" s="99">
        <v>0</v>
      </c>
      <c r="O111" s="99"/>
      <c r="P111" s="99">
        <v>0</v>
      </c>
      <c r="Q111" s="99"/>
      <c r="R111" s="99">
        <v>0</v>
      </c>
      <c r="S111" s="99"/>
      <c r="T111" s="99">
        <v>0</v>
      </c>
      <c r="U111" s="99"/>
      <c r="V111" s="99">
        <v>0</v>
      </c>
      <c r="W111" s="99"/>
      <c r="X111" s="99">
        <v>0</v>
      </c>
      <c r="Y111" s="99"/>
      <c r="Z111" s="99">
        <v>0</v>
      </c>
      <c r="AA111" s="99"/>
      <c r="AB111" s="99">
        <v>0</v>
      </c>
    </row>
    <row r="112" spans="2:28" ht="21.95" customHeight="1" x14ac:dyDescent="0.4">
      <c r="B112" s="36" t="s">
        <v>18</v>
      </c>
      <c r="C112" s="136"/>
      <c r="D112" s="99">
        <v>1011</v>
      </c>
      <c r="E112" s="99"/>
      <c r="F112" s="99">
        <v>621</v>
      </c>
      <c r="G112" s="99"/>
      <c r="H112" s="99">
        <v>110</v>
      </c>
      <c r="I112" s="99"/>
      <c r="J112" s="99">
        <v>0</v>
      </c>
      <c r="K112" s="99"/>
      <c r="L112" s="99">
        <v>0</v>
      </c>
      <c r="M112" s="99"/>
      <c r="N112" s="99">
        <v>0</v>
      </c>
      <c r="O112" s="99"/>
      <c r="P112" s="99">
        <v>0</v>
      </c>
      <c r="Q112" s="99"/>
      <c r="R112" s="99">
        <v>0</v>
      </c>
      <c r="S112" s="99"/>
      <c r="T112" s="99">
        <v>60</v>
      </c>
      <c r="U112" s="99"/>
      <c r="V112" s="99">
        <v>167</v>
      </c>
      <c r="W112" s="99"/>
      <c r="X112" s="99">
        <v>0</v>
      </c>
      <c r="Y112" s="99"/>
      <c r="Z112" s="99">
        <v>53</v>
      </c>
      <c r="AA112" s="99"/>
      <c r="AB112" s="99">
        <v>0</v>
      </c>
    </row>
    <row r="113" spans="2:28" ht="21.95" customHeight="1" x14ac:dyDescent="0.4">
      <c r="B113" s="36" t="s">
        <v>19</v>
      </c>
      <c r="C113" s="136"/>
      <c r="D113" s="99">
        <v>235</v>
      </c>
      <c r="E113" s="99"/>
      <c r="F113" s="99">
        <v>137</v>
      </c>
      <c r="G113" s="99"/>
      <c r="H113" s="99">
        <v>0</v>
      </c>
      <c r="I113" s="99"/>
      <c r="J113" s="99">
        <v>0</v>
      </c>
      <c r="K113" s="99"/>
      <c r="L113" s="99">
        <v>0</v>
      </c>
      <c r="M113" s="99"/>
      <c r="N113" s="99">
        <v>0</v>
      </c>
      <c r="O113" s="99"/>
      <c r="P113" s="99">
        <v>0</v>
      </c>
      <c r="Q113" s="99"/>
      <c r="R113" s="99">
        <v>0</v>
      </c>
      <c r="S113" s="99"/>
      <c r="T113" s="99">
        <v>0</v>
      </c>
      <c r="U113" s="99"/>
      <c r="V113" s="99">
        <v>98</v>
      </c>
      <c r="W113" s="99"/>
      <c r="X113" s="99">
        <v>0</v>
      </c>
      <c r="Y113" s="99"/>
      <c r="Z113" s="99">
        <v>0</v>
      </c>
      <c r="AA113" s="99"/>
      <c r="AB113" s="99">
        <v>0</v>
      </c>
    </row>
    <row r="114" spans="2:28" ht="21.95" customHeight="1" x14ac:dyDescent="0.4">
      <c r="B114" s="36" t="s">
        <v>20</v>
      </c>
      <c r="C114" s="136"/>
      <c r="D114" s="99">
        <v>0</v>
      </c>
      <c r="E114" s="99"/>
      <c r="F114" s="99">
        <v>0</v>
      </c>
      <c r="G114" s="99"/>
      <c r="H114" s="99">
        <v>0</v>
      </c>
      <c r="I114" s="99"/>
      <c r="J114" s="99">
        <v>0</v>
      </c>
      <c r="K114" s="99"/>
      <c r="L114" s="99">
        <v>0</v>
      </c>
      <c r="M114" s="99"/>
      <c r="N114" s="99">
        <v>0</v>
      </c>
      <c r="O114" s="99"/>
      <c r="P114" s="99">
        <v>0</v>
      </c>
      <c r="Q114" s="99"/>
      <c r="R114" s="99">
        <v>0</v>
      </c>
      <c r="S114" s="99"/>
      <c r="T114" s="99">
        <v>0</v>
      </c>
      <c r="U114" s="99"/>
      <c r="V114" s="99">
        <v>0</v>
      </c>
      <c r="W114" s="99"/>
      <c r="X114" s="99">
        <v>0</v>
      </c>
      <c r="Y114" s="99"/>
      <c r="Z114" s="99">
        <v>0</v>
      </c>
      <c r="AA114" s="99"/>
      <c r="AB114" s="99">
        <v>0</v>
      </c>
    </row>
    <row r="115" spans="2:28" ht="21.95" customHeight="1" x14ac:dyDescent="0.4">
      <c r="B115" s="36" t="s">
        <v>21</v>
      </c>
      <c r="C115" s="136"/>
      <c r="D115" s="99">
        <v>0</v>
      </c>
      <c r="E115" s="99"/>
      <c r="F115" s="99">
        <v>0</v>
      </c>
      <c r="G115" s="99"/>
      <c r="H115" s="99">
        <v>0</v>
      </c>
      <c r="I115" s="99"/>
      <c r="J115" s="99">
        <v>0</v>
      </c>
      <c r="K115" s="99"/>
      <c r="L115" s="99">
        <v>0</v>
      </c>
      <c r="M115" s="99"/>
      <c r="N115" s="99">
        <v>0</v>
      </c>
      <c r="O115" s="99"/>
      <c r="P115" s="99">
        <v>0</v>
      </c>
      <c r="Q115" s="99"/>
      <c r="R115" s="99">
        <v>0</v>
      </c>
      <c r="S115" s="99"/>
      <c r="T115" s="99">
        <v>0</v>
      </c>
      <c r="U115" s="99"/>
      <c r="V115" s="99">
        <v>0</v>
      </c>
      <c r="W115" s="99"/>
      <c r="X115" s="99">
        <v>0</v>
      </c>
      <c r="Y115" s="99"/>
      <c r="Z115" s="99">
        <v>0</v>
      </c>
      <c r="AA115" s="99"/>
      <c r="AB115" s="99">
        <v>0</v>
      </c>
    </row>
    <row r="116" spans="2:28" ht="21.95" customHeight="1" x14ac:dyDescent="0.4">
      <c r="B116" s="36" t="s">
        <v>22</v>
      </c>
      <c r="C116" s="136"/>
      <c r="D116" s="99">
        <v>3</v>
      </c>
      <c r="E116" s="99"/>
      <c r="F116" s="99">
        <v>0</v>
      </c>
      <c r="G116" s="99"/>
      <c r="H116" s="99">
        <v>0</v>
      </c>
      <c r="I116" s="99"/>
      <c r="J116" s="99">
        <v>0</v>
      </c>
      <c r="K116" s="99"/>
      <c r="L116" s="99">
        <v>0</v>
      </c>
      <c r="M116" s="99"/>
      <c r="N116" s="99">
        <v>0</v>
      </c>
      <c r="O116" s="99"/>
      <c r="P116" s="99">
        <v>0</v>
      </c>
      <c r="Q116" s="99"/>
      <c r="R116" s="99">
        <v>0</v>
      </c>
      <c r="S116" s="99"/>
      <c r="T116" s="99">
        <v>0</v>
      </c>
      <c r="U116" s="99"/>
      <c r="V116" s="99">
        <v>0</v>
      </c>
      <c r="W116" s="99"/>
      <c r="X116" s="99">
        <v>0</v>
      </c>
      <c r="Y116" s="99"/>
      <c r="Z116" s="99">
        <v>0</v>
      </c>
      <c r="AA116" s="99"/>
      <c r="AB116" s="99">
        <v>3</v>
      </c>
    </row>
    <row r="117" spans="2:28" ht="21.95" customHeight="1" x14ac:dyDescent="0.4">
      <c r="B117" s="72" t="s">
        <v>196</v>
      </c>
      <c r="C117" s="136"/>
      <c r="D117" s="98">
        <v>19049</v>
      </c>
      <c r="E117" s="99"/>
      <c r="F117" s="98">
        <v>7234</v>
      </c>
      <c r="G117" s="99"/>
      <c r="H117" s="98">
        <v>4249</v>
      </c>
      <c r="I117" s="99"/>
      <c r="J117" s="98">
        <v>568</v>
      </c>
      <c r="K117" s="99"/>
      <c r="L117" s="98">
        <v>1235</v>
      </c>
      <c r="M117" s="99"/>
      <c r="N117" s="98">
        <v>370</v>
      </c>
      <c r="O117" s="99"/>
      <c r="P117" s="98">
        <v>616</v>
      </c>
      <c r="Q117" s="99"/>
      <c r="R117" s="98">
        <v>579</v>
      </c>
      <c r="S117" s="99"/>
      <c r="T117" s="98">
        <v>0</v>
      </c>
      <c r="U117" s="99"/>
      <c r="V117" s="98">
        <v>812</v>
      </c>
      <c r="W117" s="99"/>
      <c r="X117" s="98">
        <v>0</v>
      </c>
      <c r="Y117" s="99"/>
      <c r="Z117" s="98">
        <v>1033</v>
      </c>
      <c r="AA117" s="99"/>
      <c r="AB117" s="98">
        <v>2353</v>
      </c>
    </row>
    <row r="118" spans="2:28" ht="21.95" customHeight="1" x14ac:dyDescent="0.4">
      <c r="B118" s="36" t="s">
        <v>24</v>
      </c>
      <c r="C118" s="136"/>
      <c r="D118" s="99">
        <v>141</v>
      </c>
      <c r="E118" s="99"/>
      <c r="F118" s="99">
        <v>141</v>
      </c>
      <c r="G118" s="99"/>
      <c r="H118" s="99">
        <v>0</v>
      </c>
      <c r="I118" s="99"/>
      <c r="J118" s="99">
        <v>0</v>
      </c>
      <c r="K118" s="99"/>
      <c r="L118" s="99">
        <v>0</v>
      </c>
      <c r="M118" s="99"/>
      <c r="N118" s="99">
        <v>0</v>
      </c>
      <c r="O118" s="99"/>
      <c r="P118" s="99">
        <v>0</v>
      </c>
      <c r="Q118" s="99"/>
      <c r="R118" s="99">
        <v>0</v>
      </c>
      <c r="S118" s="99"/>
      <c r="T118" s="99">
        <v>0</v>
      </c>
      <c r="U118" s="99"/>
      <c r="V118" s="99">
        <v>0</v>
      </c>
      <c r="W118" s="99"/>
      <c r="X118" s="99">
        <v>0</v>
      </c>
      <c r="Y118" s="99"/>
      <c r="Z118" s="99">
        <v>0</v>
      </c>
      <c r="AA118" s="99"/>
      <c r="AB118" s="99">
        <v>0</v>
      </c>
    </row>
    <row r="119" spans="2:28" ht="21.95" customHeight="1" x14ac:dyDescent="0.4">
      <c r="B119" s="36" t="s">
        <v>25</v>
      </c>
      <c r="C119" s="136"/>
      <c r="D119" s="99">
        <v>12224</v>
      </c>
      <c r="E119" s="99"/>
      <c r="F119" s="99">
        <v>4829</v>
      </c>
      <c r="G119" s="99"/>
      <c r="H119" s="99">
        <v>3356</v>
      </c>
      <c r="I119" s="99"/>
      <c r="J119" s="99">
        <v>266</v>
      </c>
      <c r="K119" s="99"/>
      <c r="L119" s="99">
        <v>1054</v>
      </c>
      <c r="M119" s="99"/>
      <c r="N119" s="99">
        <v>0</v>
      </c>
      <c r="O119" s="99"/>
      <c r="P119" s="99">
        <v>616</v>
      </c>
      <c r="Q119" s="99"/>
      <c r="R119" s="99">
        <v>159</v>
      </c>
      <c r="S119" s="99"/>
      <c r="T119" s="99">
        <v>0</v>
      </c>
      <c r="U119" s="99"/>
      <c r="V119" s="99">
        <v>390</v>
      </c>
      <c r="W119" s="99"/>
      <c r="X119" s="99">
        <v>0</v>
      </c>
      <c r="Y119" s="99"/>
      <c r="Z119" s="99">
        <v>313</v>
      </c>
      <c r="AA119" s="99"/>
      <c r="AB119" s="99">
        <v>1241</v>
      </c>
    </row>
    <row r="120" spans="2:28" ht="21.95" customHeight="1" x14ac:dyDescent="0.4">
      <c r="B120" s="36" t="s">
        <v>26</v>
      </c>
      <c r="C120" s="136"/>
      <c r="D120" s="99">
        <v>2123</v>
      </c>
      <c r="E120" s="99"/>
      <c r="F120" s="99">
        <v>1031</v>
      </c>
      <c r="G120" s="99"/>
      <c r="H120" s="99">
        <v>256</v>
      </c>
      <c r="I120" s="99"/>
      <c r="J120" s="99">
        <v>178</v>
      </c>
      <c r="K120" s="99"/>
      <c r="L120" s="99">
        <v>181</v>
      </c>
      <c r="M120" s="99"/>
      <c r="N120" s="99">
        <v>230</v>
      </c>
      <c r="O120" s="99"/>
      <c r="P120" s="99">
        <v>0</v>
      </c>
      <c r="Q120" s="99"/>
      <c r="R120" s="99">
        <v>223</v>
      </c>
      <c r="S120" s="99"/>
      <c r="T120" s="99">
        <v>0</v>
      </c>
      <c r="U120" s="99"/>
      <c r="V120" s="99">
        <v>24</v>
      </c>
      <c r="W120" s="99"/>
      <c r="X120" s="99">
        <v>0</v>
      </c>
      <c r="Y120" s="99"/>
      <c r="Z120" s="99">
        <v>0</v>
      </c>
      <c r="AA120" s="99"/>
      <c r="AB120" s="99">
        <v>0</v>
      </c>
    </row>
    <row r="121" spans="2:28" ht="21.95" customHeight="1" x14ac:dyDescent="0.4">
      <c r="B121" s="36" t="s">
        <v>27</v>
      </c>
      <c r="C121" s="136"/>
      <c r="D121" s="99">
        <v>0</v>
      </c>
      <c r="E121" s="99"/>
      <c r="F121" s="99">
        <v>0</v>
      </c>
      <c r="G121" s="99"/>
      <c r="H121" s="99">
        <v>0</v>
      </c>
      <c r="I121" s="99"/>
      <c r="J121" s="99">
        <v>0</v>
      </c>
      <c r="K121" s="99"/>
      <c r="L121" s="99">
        <v>0</v>
      </c>
      <c r="M121" s="99"/>
      <c r="N121" s="99">
        <v>0</v>
      </c>
      <c r="O121" s="99"/>
      <c r="P121" s="99">
        <v>0</v>
      </c>
      <c r="Q121" s="99"/>
      <c r="R121" s="99">
        <v>0</v>
      </c>
      <c r="S121" s="99"/>
      <c r="T121" s="99">
        <v>0</v>
      </c>
      <c r="U121" s="99"/>
      <c r="V121" s="99">
        <v>0</v>
      </c>
      <c r="W121" s="99"/>
      <c r="X121" s="99">
        <v>0</v>
      </c>
      <c r="Y121" s="99"/>
      <c r="Z121" s="99">
        <v>0</v>
      </c>
      <c r="AA121" s="99"/>
      <c r="AB121" s="99">
        <v>0</v>
      </c>
    </row>
    <row r="122" spans="2:28" ht="21.95" customHeight="1" x14ac:dyDescent="0.4">
      <c r="B122" s="36" t="s">
        <v>28</v>
      </c>
      <c r="C122" s="136"/>
      <c r="D122" s="99">
        <v>0</v>
      </c>
      <c r="E122" s="99"/>
      <c r="F122" s="99">
        <v>0</v>
      </c>
      <c r="G122" s="99"/>
      <c r="H122" s="99">
        <v>0</v>
      </c>
      <c r="I122" s="99"/>
      <c r="J122" s="99">
        <v>0</v>
      </c>
      <c r="K122" s="99"/>
      <c r="L122" s="99">
        <v>0</v>
      </c>
      <c r="M122" s="99"/>
      <c r="N122" s="99">
        <v>0</v>
      </c>
      <c r="O122" s="99"/>
      <c r="P122" s="99">
        <v>0</v>
      </c>
      <c r="Q122" s="99"/>
      <c r="R122" s="99">
        <v>0</v>
      </c>
      <c r="S122" s="99"/>
      <c r="T122" s="99">
        <v>0</v>
      </c>
      <c r="U122" s="99"/>
      <c r="V122" s="99">
        <v>0</v>
      </c>
      <c r="W122" s="99"/>
      <c r="X122" s="99">
        <v>0</v>
      </c>
      <c r="Y122" s="99"/>
      <c r="Z122" s="99">
        <v>0</v>
      </c>
      <c r="AA122" s="99"/>
      <c r="AB122" s="99">
        <v>0</v>
      </c>
    </row>
    <row r="123" spans="2:28" ht="21.95" customHeight="1" x14ac:dyDescent="0.4">
      <c r="B123" s="36" t="s">
        <v>29</v>
      </c>
      <c r="C123" s="136"/>
      <c r="D123" s="99">
        <v>2663</v>
      </c>
      <c r="E123" s="99"/>
      <c r="F123" s="99">
        <v>1199</v>
      </c>
      <c r="G123" s="99"/>
      <c r="H123" s="99">
        <v>637</v>
      </c>
      <c r="I123" s="99"/>
      <c r="J123" s="99">
        <v>0</v>
      </c>
      <c r="K123" s="99"/>
      <c r="L123" s="99">
        <v>0</v>
      </c>
      <c r="M123" s="99"/>
      <c r="N123" s="99">
        <v>140</v>
      </c>
      <c r="O123" s="99"/>
      <c r="P123" s="99">
        <v>0</v>
      </c>
      <c r="Q123" s="99"/>
      <c r="R123" s="99">
        <v>197</v>
      </c>
      <c r="S123" s="99"/>
      <c r="T123" s="99">
        <v>0</v>
      </c>
      <c r="U123" s="99"/>
      <c r="V123" s="99">
        <v>398</v>
      </c>
      <c r="W123" s="99"/>
      <c r="X123" s="99">
        <v>0</v>
      </c>
      <c r="Y123" s="99"/>
      <c r="Z123" s="99">
        <v>92</v>
      </c>
      <c r="AA123" s="99"/>
      <c r="AB123" s="99">
        <v>0</v>
      </c>
    </row>
    <row r="124" spans="2:28" ht="21.95" customHeight="1" x14ac:dyDescent="0.4">
      <c r="B124" s="36" t="s">
        <v>30</v>
      </c>
      <c r="C124" s="136"/>
      <c r="D124" s="99">
        <v>0</v>
      </c>
      <c r="E124" s="99"/>
      <c r="F124" s="99">
        <v>0</v>
      </c>
      <c r="G124" s="99"/>
      <c r="H124" s="99">
        <v>0</v>
      </c>
      <c r="I124" s="99"/>
      <c r="J124" s="99">
        <v>0</v>
      </c>
      <c r="K124" s="99"/>
      <c r="L124" s="99">
        <v>0</v>
      </c>
      <c r="M124" s="99"/>
      <c r="N124" s="99">
        <v>0</v>
      </c>
      <c r="O124" s="99"/>
      <c r="P124" s="99">
        <v>0</v>
      </c>
      <c r="Q124" s="99"/>
      <c r="R124" s="99">
        <v>0</v>
      </c>
      <c r="S124" s="99"/>
      <c r="T124" s="99">
        <v>0</v>
      </c>
      <c r="U124" s="99"/>
      <c r="V124" s="99">
        <v>0</v>
      </c>
      <c r="W124" s="99"/>
      <c r="X124" s="99">
        <v>0</v>
      </c>
      <c r="Y124" s="99"/>
      <c r="Z124" s="99">
        <v>0</v>
      </c>
      <c r="AA124" s="99"/>
      <c r="AB124" s="99">
        <v>0</v>
      </c>
    </row>
    <row r="125" spans="2:28" ht="21.95" customHeight="1" x14ac:dyDescent="0.4">
      <c r="B125" s="36" t="s">
        <v>31</v>
      </c>
      <c r="C125" s="136"/>
      <c r="D125" s="99">
        <v>1898</v>
      </c>
      <c r="E125" s="99"/>
      <c r="F125" s="99">
        <v>34</v>
      </c>
      <c r="G125" s="99"/>
      <c r="H125" s="99">
        <v>0</v>
      </c>
      <c r="I125" s="99"/>
      <c r="J125" s="99">
        <v>124</v>
      </c>
      <c r="K125" s="99"/>
      <c r="L125" s="99">
        <v>0</v>
      </c>
      <c r="M125" s="99"/>
      <c r="N125" s="99">
        <v>0</v>
      </c>
      <c r="O125" s="99"/>
      <c r="P125" s="99">
        <v>0</v>
      </c>
      <c r="Q125" s="99"/>
      <c r="R125" s="99">
        <v>0</v>
      </c>
      <c r="S125" s="99"/>
      <c r="T125" s="99">
        <v>0</v>
      </c>
      <c r="U125" s="99"/>
      <c r="V125" s="99">
        <v>0</v>
      </c>
      <c r="W125" s="99"/>
      <c r="X125" s="99">
        <v>0</v>
      </c>
      <c r="Y125" s="99"/>
      <c r="Z125" s="99">
        <v>628</v>
      </c>
      <c r="AA125" s="99"/>
      <c r="AB125" s="99">
        <v>1112</v>
      </c>
    </row>
    <row r="126" spans="2:28" ht="21.95" customHeight="1" x14ac:dyDescent="0.4">
      <c r="B126" s="36" t="s">
        <v>32</v>
      </c>
      <c r="C126" s="136"/>
      <c r="D126" s="99">
        <v>0</v>
      </c>
      <c r="E126" s="99"/>
      <c r="F126" s="99">
        <v>0</v>
      </c>
      <c r="G126" s="99"/>
      <c r="H126" s="99">
        <v>0</v>
      </c>
      <c r="I126" s="99"/>
      <c r="J126" s="99">
        <v>0</v>
      </c>
      <c r="K126" s="99"/>
      <c r="L126" s="99">
        <v>0</v>
      </c>
      <c r="M126" s="99"/>
      <c r="N126" s="99">
        <v>0</v>
      </c>
      <c r="O126" s="99"/>
      <c r="P126" s="99">
        <v>0</v>
      </c>
      <c r="Q126" s="99"/>
      <c r="R126" s="99">
        <v>0</v>
      </c>
      <c r="S126" s="99"/>
      <c r="T126" s="99">
        <v>0</v>
      </c>
      <c r="U126" s="99"/>
      <c r="V126" s="99">
        <v>0</v>
      </c>
      <c r="W126" s="99"/>
      <c r="X126" s="99">
        <v>0</v>
      </c>
      <c r="Y126" s="99"/>
      <c r="Z126" s="99">
        <v>0</v>
      </c>
      <c r="AA126" s="99"/>
      <c r="AB126" s="99">
        <v>0</v>
      </c>
    </row>
    <row r="127" spans="2:28" ht="21.95" customHeight="1" x14ac:dyDescent="0.4">
      <c r="B127" s="72" t="s">
        <v>197</v>
      </c>
      <c r="C127" s="136"/>
      <c r="D127" s="98">
        <v>95814</v>
      </c>
      <c r="E127" s="99"/>
      <c r="F127" s="98">
        <v>12367</v>
      </c>
      <c r="G127" s="99"/>
      <c r="H127" s="98">
        <v>8909</v>
      </c>
      <c r="I127" s="99"/>
      <c r="J127" s="98">
        <v>7649</v>
      </c>
      <c r="K127" s="99"/>
      <c r="L127" s="98">
        <v>8717</v>
      </c>
      <c r="M127" s="99"/>
      <c r="N127" s="98">
        <v>8479</v>
      </c>
      <c r="O127" s="99"/>
      <c r="P127" s="98">
        <v>8467</v>
      </c>
      <c r="Q127" s="99"/>
      <c r="R127" s="98">
        <v>18081</v>
      </c>
      <c r="S127" s="99"/>
      <c r="T127" s="98">
        <v>4214</v>
      </c>
      <c r="U127" s="99"/>
      <c r="V127" s="98">
        <v>6023</v>
      </c>
      <c r="W127" s="99"/>
      <c r="X127" s="98">
        <v>3363</v>
      </c>
      <c r="Y127" s="99"/>
      <c r="Z127" s="98">
        <v>3888</v>
      </c>
      <c r="AA127" s="99"/>
      <c r="AB127" s="98">
        <v>5657</v>
      </c>
    </row>
    <row r="128" spans="2:28" ht="21.95" customHeight="1" x14ac:dyDescent="0.4">
      <c r="B128" s="36" t="s">
        <v>34</v>
      </c>
      <c r="C128" s="136"/>
      <c r="D128" s="99">
        <v>0</v>
      </c>
      <c r="E128" s="99"/>
      <c r="F128" s="99">
        <v>0</v>
      </c>
      <c r="G128" s="99"/>
      <c r="H128" s="99">
        <v>0</v>
      </c>
      <c r="I128" s="99"/>
      <c r="J128" s="99">
        <v>0</v>
      </c>
      <c r="K128" s="99"/>
      <c r="L128" s="99">
        <v>0</v>
      </c>
      <c r="M128" s="99"/>
      <c r="N128" s="99">
        <v>0</v>
      </c>
      <c r="O128" s="99"/>
      <c r="P128" s="99">
        <v>0</v>
      </c>
      <c r="Q128" s="99"/>
      <c r="R128" s="99">
        <v>0</v>
      </c>
      <c r="S128" s="99"/>
      <c r="T128" s="99">
        <v>0</v>
      </c>
      <c r="U128" s="99"/>
      <c r="V128" s="99">
        <v>0</v>
      </c>
      <c r="W128" s="99"/>
      <c r="X128" s="99">
        <v>0</v>
      </c>
      <c r="Y128" s="99"/>
      <c r="Z128" s="99">
        <v>0</v>
      </c>
      <c r="AA128" s="99"/>
      <c r="AB128" s="99">
        <v>0</v>
      </c>
    </row>
    <row r="129" spans="2:28" ht="21.95" customHeight="1" x14ac:dyDescent="0.4">
      <c r="B129" s="36" t="s">
        <v>35</v>
      </c>
      <c r="C129" s="136"/>
      <c r="D129" s="99">
        <v>2262</v>
      </c>
      <c r="E129" s="99"/>
      <c r="F129" s="99">
        <v>0</v>
      </c>
      <c r="G129" s="99"/>
      <c r="H129" s="99">
        <v>111</v>
      </c>
      <c r="I129" s="99"/>
      <c r="J129" s="99">
        <v>325</v>
      </c>
      <c r="K129" s="99"/>
      <c r="L129" s="99">
        <v>255</v>
      </c>
      <c r="M129" s="99"/>
      <c r="N129" s="99">
        <v>107</v>
      </c>
      <c r="O129" s="99"/>
      <c r="P129" s="99">
        <v>266</v>
      </c>
      <c r="Q129" s="99"/>
      <c r="R129" s="99">
        <v>866</v>
      </c>
      <c r="S129" s="99"/>
      <c r="T129" s="99">
        <v>131</v>
      </c>
      <c r="U129" s="99"/>
      <c r="V129" s="99">
        <v>119</v>
      </c>
      <c r="W129" s="99"/>
      <c r="X129" s="99">
        <v>82</v>
      </c>
      <c r="Y129" s="99"/>
      <c r="Z129" s="99">
        <v>0</v>
      </c>
      <c r="AA129" s="99"/>
      <c r="AB129" s="99">
        <v>0</v>
      </c>
    </row>
    <row r="130" spans="2:28" ht="21.95" customHeight="1" x14ac:dyDescent="0.4">
      <c r="B130" s="36" t="s">
        <v>36</v>
      </c>
      <c r="C130" s="136"/>
      <c r="D130" s="99">
        <v>17873</v>
      </c>
      <c r="E130" s="99"/>
      <c r="F130" s="99">
        <v>3091</v>
      </c>
      <c r="G130" s="99"/>
      <c r="H130" s="99">
        <v>1983</v>
      </c>
      <c r="I130" s="99"/>
      <c r="J130" s="99">
        <v>1228</v>
      </c>
      <c r="K130" s="99"/>
      <c r="L130" s="99">
        <v>1995</v>
      </c>
      <c r="M130" s="99"/>
      <c r="N130" s="99">
        <v>492</v>
      </c>
      <c r="O130" s="99"/>
      <c r="P130" s="99">
        <v>1966</v>
      </c>
      <c r="Q130" s="99"/>
      <c r="R130" s="99">
        <v>1170</v>
      </c>
      <c r="S130" s="99"/>
      <c r="T130" s="99">
        <v>581</v>
      </c>
      <c r="U130" s="99"/>
      <c r="V130" s="99">
        <v>823</v>
      </c>
      <c r="W130" s="99"/>
      <c r="X130" s="99">
        <v>847</v>
      </c>
      <c r="Y130" s="99"/>
      <c r="Z130" s="99">
        <v>1939</v>
      </c>
      <c r="AA130" s="99"/>
      <c r="AB130" s="99">
        <v>1758</v>
      </c>
    </row>
    <row r="131" spans="2:28" ht="21.95" customHeight="1" x14ac:dyDescent="0.4">
      <c r="B131" s="36" t="s">
        <v>37</v>
      </c>
      <c r="C131" s="136"/>
      <c r="D131" s="99">
        <v>75679</v>
      </c>
      <c r="E131" s="99"/>
      <c r="F131" s="99">
        <v>9276</v>
      </c>
      <c r="G131" s="99"/>
      <c r="H131" s="99">
        <v>6815</v>
      </c>
      <c r="I131" s="99"/>
      <c r="J131" s="99">
        <v>6096</v>
      </c>
      <c r="K131" s="99"/>
      <c r="L131" s="99">
        <v>6467</v>
      </c>
      <c r="M131" s="99"/>
      <c r="N131" s="99">
        <v>7880</v>
      </c>
      <c r="O131" s="99"/>
      <c r="P131" s="99">
        <v>6235</v>
      </c>
      <c r="Q131" s="99"/>
      <c r="R131" s="99">
        <v>16045</v>
      </c>
      <c r="S131" s="99"/>
      <c r="T131" s="99">
        <v>3502</v>
      </c>
      <c r="U131" s="99"/>
      <c r="V131" s="99">
        <v>5081</v>
      </c>
      <c r="W131" s="99"/>
      <c r="X131" s="99">
        <v>2434</v>
      </c>
      <c r="Y131" s="99"/>
      <c r="Z131" s="99">
        <v>1949</v>
      </c>
      <c r="AA131" s="99"/>
      <c r="AB131" s="99">
        <v>3899</v>
      </c>
    </row>
    <row r="132" spans="2:28" ht="21.95" customHeight="1" x14ac:dyDescent="0.4">
      <c r="B132" s="72" t="s">
        <v>198</v>
      </c>
      <c r="C132" s="136"/>
      <c r="D132" s="98">
        <v>19218</v>
      </c>
      <c r="E132" s="99"/>
      <c r="F132" s="98">
        <v>9606</v>
      </c>
      <c r="G132" s="99"/>
      <c r="H132" s="98">
        <v>4346</v>
      </c>
      <c r="I132" s="99"/>
      <c r="J132" s="98">
        <v>1535</v>
      </c>
      <c r="K132" s="99"/>
      <c r="L132" s="98">
        <v>448</v>
      </c>
      <c r="M132" s="99"/>
      <c r="N132" s="98">
        <v>462</v>
      </c>
      <c r="O132" s="99"/>
      <c r="P132" s="98">
        <v>706</v>
      </c>
      <c r="Q132" s="99"/>
      <c r="R132" s="98">
        <v>664</v>
      </c>
      <c r="S132" s="99"/>
      <c r="T132" s="98">
        <v>199</v>
      </c>
      <c r="U132" s="99"/>
      <c r="V132" s="98">
        <v>175</v>
      </c>
      <c r="W132" s="99"/>
      <c r="X132" s="98">
        <v>0</v>
      </c>
      <c r="Y132" s="99"/>
      <c r="Z132" s="98">
        <v>74</v>
      </c>
      <c r="AA132" s="99"/>
      <c r="AB132" s="98">
        <v>1003</v>
      </c>
    </row>
    <row r="133" spans="2:28" ht="21.95" customHeight="1" x14ac:dyDescent="0.4">
      <c r="B133" s="36" t="s">
        <v>39</v>
      </c>
      <c r="C133" s="136"/>
      <c r="D133" s="99">
        <v>1304</v>
      </c>
      <c r="E133" s="99"/>
      <c r="F133" s="99">
        <v>164</v>
      </c>
      <c r="G133" s="99"/>
      <c r="H133" s="99">
        <v>110</v>
      </c>
      <c r="I133" s="99"/>
      <c r="J133" s="99">
        <v>123</v>
      </c>
      <c r="K133" s="99"/>
      <c r="L133" s="99">
        <v>100</v>
      </c>
      <c r="M133" s="99"/>
      <c r="N133" s="99">
        <v>330</v>
      </c>
      <c r="O133" s="99"/>
      <c r="P133" s="99">
        <v>131</v>
      </c>
      <c r="Q133" s="99"/>
      <c r="R133" s="99">
        <v>213</v>
      </c>
      <c r="S133" s="99"/>
      <c r="T133" s="99">
        <v>133</v>
      </c>
      <c r="U133" s="99"/>
      <c r="V133" s="99">
        <v>0</v>
      </c>
      <c r="W133" s="99"/>
      <c r="X133" s="99">
        <v>0</v>
      </c>
      <c r="Y133" s="99"/>
      <c r="Z133" s="99">
        <v>0</v>
      </c>
      <c r="AA133" s="99"/>
      <c r="AB133" s="99">
        <v>0</v>
      </c>
    </row>
    <row r="134" spans="2:28" ht="21.95" customHeight="1" x14ac:dyDescent="0.4">
      <c r="B134" s="36" t="s">
        <v>40</v>
      </c>
      <c r="C134" s="136"/>
      <c r="D134" s="99">
        <v>4794</v>
      </c>
      <c r="E134" s="99"/>
      <c r="F134" s="99">
        <v>1347</v>
      </c>
      <c r="G134" s="99"/>
      <c r="H134" s="99">
        <v>450</v>
      </c>
      <c r="I134" s="99"/>
      <c r="J134" s="99">
        <v>736</v>
      </c>
      <c r="K134" s="99"/>
      <c r="L134" s="99">
        <v>242</v>
      </c>
      <c r="M134" s="99"/>
      <c r="N134" s="99">
        <v>132</v>
      </c>
      <c r="O134" s="99"/>
      <c r="P134" s="99">
        <v>575</v>
      </c>
      <c r="Q134" s="99"/>
      <c r="R134" s="99">
        <v>285</v>
      </c>
      <c r="S134" s="99"/>
      <c r="T134" s="99">
        <v>66</v>
      </c>
      <c r="U134" s="99"/>
      <c r="V134" s="99">
        <v>175</v>
      </c>
      <c r="W134" s="99"/>
      <c r="X134" s="99">
        <v>0</v>
      </c>
      <c r="Y134" s="99"/>
      <c r="Z134" s="99">
        <v>74</v>
      </c>
      <c r="AA134" s="99"/>
      <c r="AB134" s="99">
        <v>712</v>
      </c>
    </row>
    <row r="135" spans="2:28" ht="21.95" customHeight="1" x14ac:dyDescent="0.4">
      <c r="B135" s="36" t="s">
        <v>41</v>
      </c>
      <c r="C135" s="136"/>
      <c r="D135" s="99">
        <v>13120</v>
      </c>
      <c r="E135" s="99"/>
      <c r="F135" s="99">
        <v>8095</v>
      </c>
      <c r="G135" s="99"/>
      <c r="H135" s="99">
        <v>3786</v>
      </c>
      <c r="I135" s="99"/>
      <c r="J135" s="99">
        <v>676</v>
      </c>
      <c r="K135" s="99"/>
      <c r="L135" s="99">
        <v>106</v>
      </c>
      <c r="M135" s="99"/>
      <c r="N135" s="99">
        <v>0</v>
      </c>
      <c r="O135" s="99"/>
      <c r="P135" s="99">
        <v>0</v>
      </c>
      <c r="Q135" s="99"/>
      <c r="R135" s="99">
        <v>166</v>
      </c>
      <c r="S135" s="99"/>
      <c r="T135" s="99">
        <v>0</v>
      </c>
      <c r="U135" s="99"/>
      <c r="V135" s="99">
        <v>0</v>
      </c>
      <c r="W135" s="99"/>
      <c r="X135" s="99">
        <v>0</v>
      </c>
      <c r="Y135" s="99"/>
      <c r="Z135" s="99">
        <v>0</v>
      </c>
      <c r="AA135" s="99"/>
      <c r="AB135" s="99">
        <v>291</v>
      </c>
    </row>
    <row r="136" spans="2:28" ht="21.95" customHeight="1" x14ac:dyDescent="0.4">
      <c r="B136" s="72" t="s">
        <v>199</v>
      </c>
      <c r="C136" s="136"/>
      <c r="D136" s="98">
        <v>1733</v>
      </c>
      <c r="E136" s="99"/>
      <c r="F136" s="98">
        <v>0</v>
      </c>
      <c r="G136" s="99"/>
      <c r="H136" s="98">
        <v>0</v>
      </c>
      <c r="I136" s="99"/>
      <c r="J136" s="98">
        <v>1027</v>
      </c>
      <c r="K136" s="99"/>
      <c r="L136" s="98">
        <v>91</v>
      </c>
      <c r="M136" s="99"/>
      <c r="N136" s="98">
        <v>77</v>
      </c>
      <c r="O136" s="99"/>
      <c r="P136" s="98">
        <v>0</v>
      </c>
      <c r="Q136" s="99"/>
      <c r="R136" s="98">
        <v>26</v>
      </c>
      <c r="S136" s="99"/>
      <c r="T136" s="98">
        <v>0</v>
      </c>
      <c r="U136" s="99"/>
      <c r="V136" s="98">
        <v>209</v>
      </c>
      <c r="W136" s="99"/>
      <c r="X136" s="98">
        <v>48</v>
      </c>
      <c r="Y136" s="99"/>
      <c r="Z136" s="98">
        <v>255</v>
      </c>
      <c r="AA136" s="99"/>
      <c r="AB136" s="98">
        <v>0</v>
      </c>
    </row>
    <row r="137" spans="2:28" ht="21.95" customHeight="1" x14ac:dyDescent="0.4">
      <c r="B137" s="36" t="s">
        <v>43</v>
      </c>
      <c r="C137" s="136"/>
      <c r="D137" s="99">
        <v>1733</v>
      </c>
      <c r="E137" s="99"/>
      <c r="F137" s="99">
        <v>0</v>
      </c>
      <c r="G137" s="99"/>
      <c r="H137" s="99">
        <v>0</v>
      </c>
      <c r="I137" s="99"/>
      <c r="J137" s="99">
        <v>1027</v>
      </c>
      <c r="K137" s="99"/>
      <c r="L137" s="99">
        <v>91</v>
      </c>
      <c r="M137" s="99"/>
      <c r="N137" s="99">
        <v>77</v>
      </c>
      <c r="O137" s="99"/>
      <c r="P137" s="99">
        <v>0</v>
      </c>
      <c r="Q137" s="99"/>
      <c r="R137" s="99">
        <v>26</v>
      </c>
      <c r="S137" s="99"/>
      <c r="T137" s="99">
        <v>0</v>
      </c>
      <c r="U137" s="99"/>
      <c r="V137" s="99">
        <v>209</v>
      </c>
      <c r="W137" s="99"/>
      <c r="X137" s="99">
        <v>48</v>
      </c>
      <c r="Y137" s="99"/>
      <c r="Z137" s="99">
        <v>255</v>
      </c>
      <c r="AA137" s="99"/>
      <c r="AB137" s="99">
        <v>0</v>
      </c>
    </row>
    <row r="138" spans="2:28" ht="21.95" customHeight="1" x14ac:dyDescent="0.4">
      <c r="B138" s="36" t="s">
        <v>44</v>
      </c>
      <c r="C138" s="136"/>
      <c r="D138" s="99">
        <v>0</v>
      </c>
      <c r="E138" s="99"/>
      <c r="F138" s="99">
        <v>0</v>
      </c>
      <c r="G138" s="99"/>
      <c r="H138" s="99">
        <v>0</v>
      </c>
      <c r="I138" s="99"/>
      <c r="J138" s="99">
        <v>0</v>
      </c>
      <c r="K138" s="99"/>
      <c r="L138" s="99">
        <v>0</v>
      </c>
      <c r="M138" s="99"/>
      <c r="N138" s="99">
        <v>0</v>
      </c>
      <c r="O138" s="99"/>
      <c r="P138" s="99">
        <v>0</v>
      </c>
      <c r="Q138" s="99"/>
      <c r="R138" s="99">
        <v>0</v>
      </c>
      <c r="S138" s="99"/>
      <c r="T138" s="99">
        <v>0</v>
      </c>
      <c r="U138" s="99"/>
      <c r="V138" s="99">
        <v>0</v>
      </c>
      <c r="W138" s="99"/>
      <c r="X138" s="99">
        <v>0</v>
      </c>
      <c r="Y138" s="99"/>
      <c r="Z138" s="99">
        <v>0</v>
      </c>
      <c r="AA138" s="99"/>
      <c r="AB138" s="99">
        <v>0</v>
      </c>
    </row>
    <row r="139" spans="2:28" ht="21.95" customHeight="1" x14ac:dyDescent="0.4">
      <c r="B139" s="36" t="s">
        <v>45</v>
      </c>
      <c r="C139" s="136"/>
      <c r="D139" s="99">
        <v>0</v>
      </c>
      <c r="E139" s="99"/>
      <c r="F139" s="99">
        <v>0</v>
      </c>
      <c r="G139" s="99"/>
      <c r="H139" s="99">
        <v>0</v>
      </c>
      <c r="I139" s="99"/>
      <c r="J139" s="99">
        <v>0</v>
      </c>
      <c r="K139" s="99"/>
      <c r="L139" s="99">
        <v>0</v>
      </c>
      <c r="M139" s="99"/>
      <c r="N139" s="99">
        <v>0</v>
      </c>
      <c r="O139" s="99"/>
      <c r="P139" s="99">
        <v>0</v>
      </c>
      <c r="Q139" s="99"/>
      <c r="R139" s="99">
        <v>0</v>
      </c>
      <c r="S139" s="99"/>
      <c r="T139" s="99">
        <v>0</v>
      </c>
      <c r="U139" s="99"/>
      <c r="V139" s="99">
        <v>0</v>
      </c>
      <c r="W139" s="99"/>
      <c r="X139" s="99">
        <v>0</v>
      </c>
      <c r="Y139" s="99"/>
      <c r="Z139" s="99">
        <v>0</v>
      </c>
      <c r="AA139" s="99"/>
      <c r="AB139" s="99">
        <v>0</v>
      </c>
    </row>
    <row r="140" spans="2:28" ht="21.95" customHeight="1" x14ac:dyDescent="0.4">
      <c r="B140" s="36" t="s">
        <v>46</v>
      </c>
      <c r="C140" s="136"/>
      <c r="D140" s="99">
        <v>0</v>
      </c>
      <c r="E140" s="99"/>
      <c r="F140" s="99">
        <v>0</v>
      </c>
      <c r="G140" s="99"/>
      <c r="H140" s="99">
        <v>0</v>
      </c>
      <c r="I140" s="99"/>
      <c r="J140" s="99">
        <v>0</v>
      </c>
      <c r="K140" s="99"/>
      <c r="L140" s="99">
        <v>0</v>
      </c>
      <c r="M140" s="99"/>
      <c r="N140" s="99">
        <v>0</v>
      </c>
      <c r="O140" s="99"/>
      <c r="P140" s="99">
        <v>0</v>
      </c>
      <c r="Q140" s="99"/>
      <c r="R140" s="99">
        <v>0</v>
      </c>
      <c r="S140" s="99"/>
      <c r="T140" s="99">
        <v>0</v>
      </c>
      <c r="U140" s="99"/>
      <c r="V140" s="99">
        <v>0</v>
      </c>
      <c r="W140" s="99"/>
      <c r="X140" s="99">
        <v>0</v>
      </c>
      <c r="Y140" s="99"/>
      <c r="Z140" s="99">
        <v>0</v>
      </c>
      <c r="AA140" s="99"/>
      <c r="AB140" s="99">
        <v>0</v>
      </c>
    </row>
    <row r="141" spans="2:28" ht="3.95" customHeight="1" x14ac:dyDescent="0.4">
      <c r="B141" s="187"/>
      <c r="C141" s="187"/>
      <c r="D141" s="187"/>
      <c r="E141" s="187"/>
      <c r="F141" s="187"/>
      <c r="G141" s="187"/>
      <c r="H141" s="187"/>
      <c r="I141" s="187"/>
      <c r="J141" s="187"/>
      <c r="K141" s="187"/>
      <c r="L141" s="187"/>
      <c r="M141" s="187"/>
      <c r="N141" s="187"/>
      <c r="O141" s="187"/>
      <c r="P141" s="187"/>
      <c r="Q141" s="187"/>
      <c r="R141" s="187"/>
      <c r="S141" s="187"/>
      <c r="T141" s="187"/>
      <c r="U141" s="187"/>
      <c r="V141" s="187"/>
      <c r="W141" s="187"/>
      <c r="X141" s="187"/>
      <c r="Y141" s="187"/>
      <c r="Z141" s="187"/>
      <c r="AA141" s="187"/>
      <c r="AB141" s="187"/>
    </row>
    <row r="142" spans="2:28" ht="3.95" customHeight="1" x14ac:dyDescent="0.4">
      <c r="B142" s="36"/>
      <c r="C142" s="136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</row>
    <row r="143" spans="2:28" s="67" customFormat="1" ht="15.95" customHeight="1" x14ac:dyDescent="0.3">
      <c r="B143" s="17" t="s">
        <v>10</v>
      </c>
      <c r="C143" s="117"/>
      <c r="D143" s="19"/>
      <c r="E143" s="119"/>
      <c r="F143" s="19"/>
      <c r="G143" s="119"/>
      <c r="H143" s="19"/>
      <c r="I143" s="119"/>
      <c r="J143" s="19"/>
      <c r="K143" s="119"/>
      <c r="L143" s="19"/>
      <c r="M143" s="119"/>
      <c r="N143" s="19"/>
      <c r="O143" s="119"/>
      <c r="P143" s="38"/>
      <c r="Q143" s="158"/>
      <c r="R143" s="38"/>
      <c r="S143" s="158"/>
      <c r="T143" s="41"/>
      <c r="U143" s="159"/>
      <c r="V143" s="41"/>
      <c r="W143" s="159"/>
      <c r="X143" s="41"/>
      <c r="Y143" s="159"/>
      <c r="Z143" s="39"/>
      <c r="AA143" s="149"/>
      <c r="AB143" s="41"/>
    </row>
    <row r="144" spans="2:28" s="67" customFormat="1" ht="15.95" customHeight="1" x14ac:dyDescent="0.3">
      <c r="B144" s="17" t="s">
        <v>191</v>
      </c>
      <c r="C144" s="117"/>
      <c r="D144" s="19"/>
      <c r="E144" s="119"/>
      <c r="F144" s="19"/>
      <c r="G144" s="119"/>
      <c r="H144" s="19"/>
      <c r="I144" s="119"/>
      <c r="J144" s="19"/>
      <c r="K144" s="119"/>
      <c r="L144" s="19"/>
      <c r="M144" s="119"/>
      <c r="N144" s="19"/>
      <c r="O144" s="119"/>
      <c r="P144" s="38"/>
      <c r="Q144" s="158"/>
      <c r="R144" s="38"/>
      <c r="S144" s="158"/>
      <c r="T144" s="41"/>
      <c r="U144" s="159"/>
      <c r="V144" s="41"/>
      <c r="W144" s="159"/>
      <c r="X144" s="41"/>
      <c r="Y144" s="159"/>
      <c r="Z144" s="39"/>
      <c r="AA144" s="149"/>
      <c r="AB144" s="41"/>
    </row>
    <row r="145" spans="2:28" s="39" customFormat="1" ht="15.95" customHeight="1" x14ac:dyDescent="0.25">
      <c r="B145" s="20"/>
      <c r="C145" s="118"/>
      <c r="D145" s="20"/>
      <c r="E145" s="118"/>
      <c r="F145" s="20"/>
      <c r="G145" s="118"/>
      <c r="H145" s="20"/>
      <c r="I145" s="118"/>
      <c r="J145" s="20"/>
      <c r="K145" s="118"/>
      <c r="L145" s="20"/>
      <c r="M145" s="118"/>
      <c r="N145" s="20"/>
      <c r="O145" s="118"/>
      <c r="P145" s="20"/>
      <c r="Q145" s="118"/>
      <c r="R145" s="20"/>
      <c r="S145" s="118"/>
      <c r="T145" s="20"/>
      <c r="U145" s="118"/>
      <c r="V145" s="20"/>
      <c r="W145" s="118"/>
      <c r="X145" s="20"/>
      <c r="Y145" s="118"/>
      <c r="Z145" s="20"/>
      <c r="AA145" s="118"/>
      <c r="AB145" s="20"/>
    </row>
    <row r="146" spans="2:28" s="39" customFormat="1" ht="21.95" customHeight="1" x14ac:dyDescent="0.25">
      <c r="B146" s="20"/>
      <c r="C146" s="118"/>
      <c r="D146" s="20"/>
      <c r="E146" s="118"/>
      <c r="F146" s="20"/>
      <c r="G146" s="118"/>
      <c r="H146" s="20"/>
      <c r="I146" s="118"/>
      <c r="J146" s="20"/>
      <c r="K146" s="118"/>
      <c r="L146" s="20"/>
      <c r="M146" s="118"/>
      <c r="N146" s="20"/>
      <c r="O146" s="118"/>
      <c r="P146" s="20"/>
      <c r="Q146" s="118"/>
      <c r="R146" s="20"/>
      <c r="S146" s="118"/>
      <c r="T146" s="20"/>
      <c r="U146" s="118"/>
      <c r="V146" s="20"/>
      <c r="W146" s="118"/>
      <c r="X146" s="20"/>
      <c r="Y146" s="118"/>
      <c r="Z146" s="20"/>
      <c r="AA146" s="118"/>
      <c r="AB146" s="20"/>
    </row>
    <row r="147" spans="2:28" s="39" customFormat="1" ht="21.95" customHeight="1" x14ac:dyDescent="0.25">
      <c r="B147" s="20"/>
      <c r="C147" s="118"/>
      <c r="D147" s="20"/>
      <c r="E147" s="118"/>
      <c r="F147" s="20"/>
      <c r="G147" s="118"/>
      <c r="H147" s="20"/>
      <c r="I147" s="118"/>
      <c r="J147" s="20"/>
      <c r="K147" s="118"/>
      <c r="L147" s="20"/>
      <c r="M147" s="118"/>
      <c r="N147" s="20"/>
      <c r="O147" s="118"/>
      <c r="P147" s="20"/>
      <c r="Q147" s="118"/>
      <c r="R147" s="20"/>
      <c r="S147" s="118"/>
      <c r="T147" s="20"/>
      <c r="U147" s="118"/>
      <c r="V147" s="20"/>
      <c r="W147" s="118"/>
      <c r="X147" s="20"/>
      <c r="Y147" s="118"/>
      <c r="Z147" s="20"/>
      <c r="AA147" s="118"/>
      <c r="AB147" s="20"/>
    </row>
    <row r="148" spans="2:28" ht="21.95" customHeight="1" x14ac:dyDescent="0.4">
      <c r="F148" s="66"/>
      <c r="G148" s="157"/>
    </row>
  </sheetData>
  <mergeCells count="15">
    <mergeCell ref="B92:AB92"/>
    <mergeCell ref="B102:AB102"/>
    <mergeCell ref="B141:AB141"/>
    <mergeCell ref="B100:AB100"/>
    <mergeCell ref="B103:B105"/>
    <mergeCell ref="D103:AB103"/>
    <mergeCell ref="B54:B56"/>
    <mergeCell ref="D54:AB54"/>
    <mergeCell ref="B2:AB2"/>
    <mergeCell ref="B5:B7"/>
    <mergeCell ref="D5:AB5"/>
    <mergeCell ref="B51:AB51"/>
    <mergeCell ref="B4:AB4"/>
    <mergeCell ref="B43:AB43"/>
    <mergeCell ref="B53:AB53"/>
  </mergeCells>
  <pageMargins left="0.78740157480314965" right="0.78740157480314965" top="0.78740157480314965" bottom="0.59055118110236227" header="0.51181102362204722" footer="0.51181102362204722"/>
  <pageSetup paperSize="9" scale="51" fitToHeight="0" orientation="portrait" horizontalDpi="300" verticalDpi="300" r:id="rId1"/>
  <headerFooter alignWithMargins="0">
    <oddHeader>&amp;C&amp;"Arial,Negrito"&amp;14Turismo receptivo</oddHeader>
  </headerFooter>
  <rowBreaks count="2" manualBreakCount="2">
    <brk id="49" max="16383" man="1"/>
    <brk id="98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4FE0C-879F-4702-BBB6-38EBDF49D715}">
  <sheetPr>
    <tabColor rgb="FF92D050"/>
  </sheetPr>
  <dimension ref="B1:AB148"/>
  <sheetViews>
    <sheetView showGridLines="0" zoomScaleNormal="100" zoomScaleSheetLayoutView="75" workbookViewId="0"/>
  </sheetViews>
  <sheetFormatPr defaultColWidth="9" defaultRowHeight="21.95" customHeight="1" x14ac:dyDescent="0.4"/>
  <cols>
    <col min="1" max="1" width="2.7109375" style="42" customWidth="1"/>
    <col min="2" max="2" width="35.7109375" style="42" customWidth="1"/>
    <col min="3" max="3" width="0.5703125" style="150" customWidth="1"/>
    <col min="4" max="4" width="20.7109375" style="42" customWidth="1"/>
    <col min="5" max="5" width="0.5703125" style="150" customWidth="1"/>
    <col min="6" max="6" width="15.7109375" style="42" customWidth="1"/>
    <col min="7" max="7" width="0.5703125" style="150" customWidth="1"/>
    <col min="8" max="8" width="15.7109375" style="42" customWidth="1"/>
    <col min="9" max="9" width="0.5703125" style="150" customWidth="1"/>
    <col min="10" max="10" width="15.7109375" style="42" customWidth="1"/>
    <col min="11" max="11" width="0.5703125" style="150" customWidth="1"/>
    <col min="12" max="12" width="15.7109375" style="42" customWidth="1"/>
    <col min="13" max="13" width="0.5703125" style="150" customWidth="1"/>
    <col min="14" max="14" width="15.7109375" style="42" customWidth="1"/>
    <col min="15" max="15" width="0.5703125" style="150" customWidth="1"/>
    <col min="16" max="16" width="15.7109375" style="42" customWidth="1"/>
    <col min="17" max="17" width="0.5703125" style="150" customWidth="1"/>
    <col min="18" max="18" width="15.7109375" style="42" customWidth="1"/>
    <col min="19" max="19" width="0.5703125" style="150" customWidth="1"/>
    <col min="20" max="20" width="15.7109375" style="42" customWidth="1"/>
    <col min="21" max="21" width="0.5703125" style="150" customWidth="1"/>
    <col min="22" max="22" width="15.7109375" style="42" customWidth="1"/>
    <col min="23" max="23" width="0.5703125" style="150" customWidth="1"/>
    <col min="24" max="24" width="15.7109375" style="42" customWidth="1"/>
    <col min="25" max="25" width="0.5703125" style="150" customWidth="1"/>
    <col min="26" max="26" width="15.7109375" style="42" customWidth="1"/>
    <col min="27" max="27" width="0.5703125" style="150" customWidth="1"/>
    <col min="28" max="28" width="15.7109375" style="42" customWidth="1"/>
    <col min="29" max="29" width="2.7109375" style="42" customWidth="1"/>
    <col min="30" max="270" width="9" style="42"/>
    <col min="271" max="271" width="19.7109375" style="42" customWidth="1"/>
    <col min="272" max="284" width="10.7109375" style="42" customWidth="1"/>
    <col min="285" max="526" width="9" style="42"/>
    <col min="527" max="527" width="19.7109375" style="42" customWidth="1"/>
    <col min="528" max="540" width="10.7109375" style="42" customWidth="1"/>
    <col min="541" max="782" width="9" style="42"/>
    <col min="783" max="783" width="19.7109375" style="42" customWidth="1"/>
    <col min="784" max="796" width="10.7109375" style="42" customWidth="1"/>
    <col min="797" max="1038" width="9" style="42"/>
    <col min="1039" max="1039" width="19.7109375" style="42" customWidth="1"/>
    <col min="1040" max="1052" width="10.7109375" style="42" customWidth="1"/>
    <col min="1053" max="1294" width="9" style="42"/>
    <col min="1295" max="1295" width="19.7109375" style="42" customWidth="1"/>
    <col min="1296" max="1308" width="10.7109375" style="42" customWidth="1"/>
    <col min="1309" max="1550" width="9" style="42"/>
    <col min="1551" max="1551" width="19.7109375" style="42" customWidth="1"/>
    <col min="1552" max="1564" width="10.7109375" style="42" customWidth="1"/>
    <col min="1565" max="1806" width="9" style="42"/>
    <col min="1807" max="1807" width="19.7109375" style="42" customWidth="1"/>
    <col min="1808" max="1820" width="10.7109375" style="42" customWidth="1"/>
    <col min="1821" max="2062" width="9" style="42"/>
    <col min="2063" max="2063" width="19.7109375" style="42" customWidth="1"/>
    <col min="2064" max="2076" width="10.7109375" style="42" customWidth="1"/>
    <col min="2077" max="2318" width="9" style="42"/>
    <col min="2319" max="2319" width="19.7109375" style="42" customWidth="1"/>
    <col min="2320" max="2332" width="10.7109375" style="42" customWidth="1"/>
    <col min="2333" max="2574" width="9" style="42"/>
    <col min="2575" max="2575" width="19.7109375" style="42" customWidth="1"/>
    <col min="2576" max="2588" width="10.7109375" style="42" customWidth="1"/>
    <col min="2589" max="2830" width="9" style="42"/>
    <col min="2831" max="2831" width="19.7109375" style="42" customWidth="1"/>
    <col min="2832" max="2844" width="10.7109375" style="42" customWidth="1"/>
    <col min="2845" max="3086" width="9" style="42"/>
    <col min="3087" max="3087" width="19.7109375" style="42" customWidth="1"/>
    <col min="3088" max="3100" width="10.7109375" style="42" customWidth="1"/>
    <col min="3101" max="3342" width="9" style="42"/>
    <col min="3343" max="3343" width="19.7109375" style="42" customWidth="1"/>
    <col min="3344" max="3356" width="10.7109375" style="42" customWidth="1"/>
    <col min="3357" max="3598" width="9" style="42"/>
    <col min="3599" max="3599" width="19.7109375" style="42" customWidth="1"/>
    <col min="3600" max="3612" width="10.7109375" style="42" customWidth="1"/>
    <col min="3613" max="3854" width="9" style="42"/>
    <col min="3855" max="3855" width="19.7109375" style="42" customWidth="1"/>
    <col min="3856" max="3868" width="10.7109375" style="42" customWidth="1"/>
    <col min="3869" max="4110" width="9" style="42"/>
    <col min="4111" max="4111" width="19.7109375" style="42" customWidth="1"/>
    <col min="4112" max="4124" width="10.7109375" style="42" customWidth="1"/>
    <col min="4125" max="4366" width="9" style="42"/>
    <col min="4367" max="4367" width="19.7109375" style="42" customWidth="1"/>
    <col min="4368" max="4380" width="10.7109375" style="42" customWidth="1"/>
    <col min="4381" max="4622" width="9" style="42"/>
    <col min="4623" max="4623" width="19.7109375" style="42" customWidth="1"/>
    <col min="4624" max="4636" width="10.7109375" style="42" customWidth="1"/>
    <col min="4637" max="4878" width="9" style="42"/>
    <col min="4879" max="4879" width="19.7109375" style="42" customWidth="1"/>
    <col min="4880" max="4892" width="10.7109375" style="42" customWidth="1"/>
    <col min="4893" max="5134" width="9" style="42"/>
    <col min="5135" max="5135" width="19.7109375" style="42" customWidth="1"/>
    <col min="5136" max="5148" width="10.7109375" style="42" customWidth="1"/>
    <col min="5149" max="5390" width="9" style="42"/>
    <col min="5391" max="5391" width="19.7109375" style="42" customWidth="1"/>
    <col min="5392" max="5404" width="10.7109375" style="42" customWidth="1"/>
    <col min="5405" max="5646" width="9" style="42"/>
    <col min="5647" max="5647" width="19.7109375" style="42" customWidth="1"/>
    <col min="5648" max="5660" width="10.7109375" style="42" customWidth="1"/>
    <col min="5661" max="5902" width="9" style="42"/>
    <col min="5903" max="5903" width="19.7109375" style="42" customWidth="1"/>
    <col min="5904" max="5916" width="10.7109375" style="42" customWidth="1"/>
    <col min="5917" max="6158" width="9" style="42"/>
    <col min="6159" max="6159" width="19.7109375" style="42" customWidth="1"/>
    <col min="6160" max="6172" width="10.7109375" style="42" customWidth="1"/>
    <col min="6173" max="6414" width="9" style="42"/>
    <col min="6415" max="6415" width="19.7109375" style="42" customWidth="1"/>
    <col min="6416" max="6428" width="10.7109375" style="42" customWidth="1"/>
    <col min="6429" max="6670" width="9" style="42"/>
    <col min="6671" max="6671" width="19.7109375" style="42" customWidth="1"/>
    <col min="6672" max="6684" width="10.7109375" style="42" customWidth="1"/>
    <col min="6685" max="6926" width="9" style="42"/>
    <col min="6927" max="6927" width="19.7109375" style="42" customWidth="1"/>
    <col min="6928" max="6940" width="10.7109375" style="42" customWidth="1"/>
    <col min="6941" max="7182" width="9" style="42"/>
    <col min="7183" max="7183" width="19.7109375" style="42" customWidth="1"/>
    <col min="7184" max="7196" width="10.7109375" style="42" customWidth="1"/>
    <col min="7197" max="7438" width="9" style="42"/>
    <col min="7439" max="7439" width="19.7109375" style="42" customWidth="1"/>
    <col min="7440" max="7452" width="10.7109375" style="42" customWidth="1"/>
    <col min="7453" max="7694" width="9" style="42"/>
    <col min="7695" max="7695" width="19.7109375" style="42" customWidth="1"/>
    <col min="7696" max="7708" width="10.7109375" style="42" customWidth="1"/>
    <col min="7709" max="7950" width="9" style="42"/>
    <col min="7951" max="7951" width="19.7109375" style="42" customWidth="1"/>
    <col min="7952" max="7964" width="10.7109375" style="42" customWidth="1"/>
    <col min="7965" max="8206" width="9" style="42"/>
    <col min="8207" max="8207" width="19.7109375" style="42" customWidth="1"/>
    <col min="8208" max="8220" width="10.7109375" style="42" customWidth="1"/>
    <col min="8221" max="8462" width="9" style="42"/>
    <col min="8463" max="8463" width="19.7109375" style="42" customWidth="1"/>
    <col min="8464" max="8476" width="10.7109375" style="42" customWidth="1"/>
    <col min="8477" max="8718" width="9" style="42"/>
    <col min="8719" max="8719" width="19.7109375" style="42" customWidth="1"/>
    <col min="8720" max="8732" width="10.7109375" style="42" customWidth="1"/>
    <col min="8733" max="8974" width="9" style="42"/>
    <col min="8975" max="8975" width="19.7109375" style="42" customWidth="1"/>
    <col min="8976" max="8988" width="10.7109375" style="42" customWidth="1"/>
    <col min="8989" max="9230" width="9" style="42"/>
    <col min="9231" max="9231" width="19.7109375" style="42" customWidth="1"/>
    <col min="9232" max="9244" width="10.7109375" style="42" customWidth="1"/>
    <col min="9245" max="9486" width="9" style="42"/>
    <col min="9487" max="9487" width="19.7109375" style="42" customWidth="1"/>
    <col min="9488" max="9500" width="10.7109375" style="42" customWidth="1"/>
    <col min="9501" max="9742" width="9" style="42"/>
    <col min="9743" max="9743" width="19.7109375" style="42" customWidth="1"/>
    <col min="9744" max="9756" width="10.7109375" style="42" customWidth="1"/>
    <col min="9757" max="9998" width="9" style="42"/>
    <col min="9999" max="9999" width="19.7109375" style="42" customWidth="1"/>
    <col min="10000" max="10012" width="10.7109375" style="42" customWidth="1"/>
    <col min="10013" max="10254" width="9" style="42"/>
    <col min="10255" max="10255" width="19.7109375" style="42" customWidth="1"/>
    <col min="10256" max="10268" width="10.7109375" style="42" customWidth="1"/>
    <col min="10269" max="10510" width="9" style="42"/>
    <col min="10511" max="10511" width="19.7109375" style="42" customWidth="1"/>
    <col min="10512" max="10524" width="10.7109375" style="42" customWidth="1"/>
    <col min="10525" max="10766" width="9" style="42"/>
    <col min="10767" max="10767" width="19.7109375" style="42" customWidth="1"/>
    <col min="10768" max="10780" width="10.7109375" style="42" customWidth="1"/>
    <col min="10781" max="11022" width="9" style="42"/>
    <col min="11023" max="11023" width="19.7109375" style="42" customWidth="1"/>
    <col min="11024" max="11036" width="10.7109375" style="42" customWidth="1"/>
    <col min="11037" max="11278" width="9" style="42"/>
    <col min="11279" max="11279" width="19.7109375" style="42" customWidth="1"/>
    <col min="11280" max="11292" width="10.7109375" style="42" customWidth="1"/>
    <col min="11293" max="11534" width="9" style="42"/>
    <col min="11535" max="11535" width="19.7109375" style="42" customWidth="1"/>
    <col min="11536" max="11548" width="10.7109375" style="42" customWidth="1"/>
    <col min="11549" max="11790" width="9" style="42"/>
    <col min="11791" max="11791" width="19.7109375" style="42" customWidth="1"/>
    <col min="11792" max="11804" width="10.7109375" style="42" customWidth="1"/>
    <col min="11805" max="12046" width="9" style="42"/>
    <col min="12047" max="12047" width="19.7109375" style="42" customWidth="1"/>
    <col min="12048" max="12060" width="10.7109375" style="42" customWidth="1"/>
    <col min="12061" max="12302" width="9" style="42"/>
    <col min="12303" max="12303" width="19.7109375" style="42" customWidth="1"/>
    <col min="12304" max="12316" width="10.7109375" style="42" customWidth="1"/>
    <col min="12317" max="12558" width="9" style="42"/>
    <col min="12559" max="12559" width="19.7109375" style="42" customWidth="1"/>
    <col min="12560" max="12572" width="10.7109375" style="42" customWidth="1"/>
    <col min="12573" max="12814" width="9" style="42"/>
    <col min="12815" max="12815" width="19.7109375" style="42" customWidth="1"/>
    <col min="12816" max="12828" width="10.7109375" style="42" customWidth="1"/>
    <col min="12829" max="13070" width="9" style="42"/>
    <col min="13071" max="13071" width="19.7109375" style="42" customWidth="1"/>
    <col min="13072" max="13084" width="10.7109375" style="42" customWidth="1"/>
    <col min="13085" max="13326" width="9" style="42"/>
    <col min="13327" max="13327" width="19.7109375" style="42" customWidth="1"/>
    <col min="13328" max="13340" width="10.7109375" style="42" customWidth="1"/>
    <col min="13341" max="13582" width="9" style="42"/>
    <col min="13583" max="13583" width="19.7109375" style="42" customWidth="1"/>
    <col min="13584" max="13596" width="10.7109375" style="42" customWidth="1"/>
    <col min="13597" max="13838" width="9" style="42"/>
    <col min="13839" max="13839" width="19.7109375" style="42" customWidth="1"/>
    <col min="13840" max="13852" width="10.7109375" style="42" customWidth="1"/>
    <col min="13853" max="14094" width="9" style="42"/>
    <col min="14095" max="14095" width="19.7109375" style="42" customWidth="1"/>
    <col min="14096" max="14108" width="10.7109375" style="42" customWidth="1"/>
    <col min="14109" max="14350" width="9" style="42"/>
    <col min="14351" max="14351" width="19.7109375" style="42" customWidth="1"/>
    <col min="14352" max="14364" width="10.7109375" style="42" customWidth="1"/>
    <col min="14365" max="14606" width="9" style="42"/>
    <col min="14607" max="14607" width="19.7109375" style="42" customWidth="1"/>
    <col min="14608" max="14620" width="10.7109375" style="42" customWidth="1"/>
    <col min="14621" max="14862" width="9" style="42"/>
    <col min="14863" max="14863" width="19.7109375" style="42" customWidth="1"/>
    <col min="14864" max="14876" width="10.7109375" style="42" customWidth="1"/>
    <col min="14877" max="15118" width="9" style="42"/>
    <col min="15119" max="15119" width="19.7109375" style="42" customWidth="1"/>
    <col min="15120" max="15132" width="10.7109375" style="42" customWidth="1"/>
    <col min="15133" max="15374" width="9" style="42"/>
    <col min="15375" max="15375" width="19.7109375" style="42" customWidth="1"/>
    <col min="15376" max="15388" width="10.7109375" style="42" customWidth="1"/>
    <col min="15389" max="15630" width="9" style="42"/>
    <col min="15631" max="15631" width="19.7109375" style="42" customWidth="1"/>
    <col min="15632" max="15644" width="10.7109375" style="42" customWidth="1"/>
    <col min="15645" max="15886" width="9" style="42"/>
    <col min="15887" max="15887" width="19.7109375" style="42" customWidth="1"/>
    <col min="15888" max="15900" width="10.7109375" style="42" customWidth="1"/>
    <col min="15901" max="16142" width="9" style="42"/>
    <col min="16143" max="16143" width="19.7109375" style="42" customWidth="1"/>
    <col min="16144" max="16156" width="10.7109375" style="42" customWidth="1"/>
    <col min="16157" max="16384" width="9" style="42"/>
  </cols>
  <sheetData>
    <row r="1" spans="2:28" ht="21.95" customHeight="1" x14ac:dyDescent="0.4">
      <c r="B1" s="36" t="s">
        <v>177</v>
      </c>
      <c r="C1" s="136"/>
      <c r="D1" s="36"/>
      <c r="E1" s="136"/>
    </row>
    <row r="2" spans="2:28" ht="21.95" customHeight="1" x14ac:dyDescent="0.4">
      <c r="B2" s="185" t="str">
        <f>"7.3 - Desembarques internacionais de passageiros de voos regulares e não regulares, segundo Grandes Regiões e Unidades da Federação - "&amp;'MOV.INTERNACIONAL 6.1'!B49</f>
        <v>7.3 - Desembarques internacionais de passageiros de voos regulares e não regulares, segundo Grandes Regiões e Unidades da Federação - 2020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</row>
    <row r="3" spans="2:28" ht="3.95" customHeight="1" x14ac:dyDescent="0.4">
      <c r="B3" s="64"/>
      <c r="C3" s="156"/>
      <c r="D3" s="64"/>
      <c r="E3" s="156"/>
      <c r="F3" s="64"/>
      <c r="G3" s="156"/>
      <c r="H3" s="64"/>
      <c r="I3" s="156"/>
      <c r="J3" s="64"/>
      <c r="K3" s="156"/>
      <c r="L3" s="64"/>
      <c r="M3" s="156"/>
      <c r="N3" s="64"/>
      <c r="O3" s="156"/>
      <c r="P3" s="64"/>
      <c r="Q3" s="156"/>
      <c r="R3" s="64"/>
      <c r="S3" s="156"/>
      <c r="T3" s="64"/>
      <c r="U3" s="156"/>
      <c r="V3" s="64"/>
      <c r="W3" s="156"/>
      <c r="X3" s="64"/>
      <c r="Y3" s="156"/>
      <c r="Z3" s="64"/>
      <c r="AA3" s="156"/>
      <c r="AB3" s="64"/>
    </row>
    <row r="4" spans="2:28" ht="3.95" customHeight="1" x14ac:dyDescent="0.4"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</row>
    <row r="5" spans="2:28" ht="21.95" customHeight="1" x14ac:dyDescent="0.4">
      <c r="B5" s="184" t="s">
        <v>13</v>
      </c>
      <c r="C5" s="154"/>
      <c r="D5" s="182" t="s">
        <v>194</v>
      </c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</row>
    <row r="6" spans="2:28" s="150" customFormat="1" ht="3" customHeight="1" x14ac:dyDescent="0.4">
      <c r="B6" s="184"/>
      <c r="C6" s="154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  <c r="AA6" s="146"/>
      <c r="AB6" s="146"/>
    </row>
    <row r="7" spans="2:28" ht="21.95" customHeight="1" x14ac:dyDescent="0.4">
      <c r="B7" s="184"/>
      <c r="C7" s="154"/>
      <c r="D7" s="60" t="s">
        <v>6</v>
      </c>
      <c r="E7" s="138"/>
      <c r="F7" s="60" t="s">
        <v>179</v>
      </c>
      <c r="G7" s="138"/>
      <c r="H7" s="60" t="s">
        <v>180</v>
      </c>
      <c r="I7" s="138"/>
      <c r="J7" s="60" t="s">
        <v>181</v>
      </c>
      <c r="K7" s="138"/>
      <c r="L7" s="60" t="s">
        <v>182</v>
      </c>
      <c r="M7" s="138"/>
      <c r="N7" s="60" t="s">
        <v>183</v>
      </c>
      <c r="O7" s="138"/>
      <c r="P7" s="60" t="s">
        <v>184</v>
      </c>
      <c r="Q7" s="138"/>
      <c r="R7" s="60" t="s">
        <v>185</v>
      </c>
      <c r="S7" s="138"/>
      <c r="T7" s="60" t="s">
        <v>186</v>
      </c>
      <c r="U7" s="138"/>
      <c r="V7" s="60" t="s">
        <v>187</v>
      </c>
      <c r="W7" s="138"/>
      <c r="X7" s="60" t="s">
        <v>188</v>
      </c>
      <c r="Y7" s="138"/>
      <c r="Z7" s="60" t="s">
        <v>189</v>
      </c>
      <c r="AA7" s="138"/>
      <c r="AB7" s="60" t="s">
        <v>190</v>
      </c>
    </row>
    <row r="8" spans="2:28" s="150" customFormat="1" ht="3" customHeight="1" x14ac:dyDescent="0.4">
      <c r="B8" s="155"/>
      <c r="C8" s="155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</row>
    <row r="9" spans="2:28" ht="21.95" customHeight="1" x14ac:dyDescent="0.4">
      <c r="B9" s="61" t="s">
        <v>14</v>
      </c>
      <c r="C9" s="139"/>
      <c r="D9" s="100">
        <f>F9+H9+J9+L9+N9+P9+R9+T9+V9+X9+Z9+AB9</f>
        <v>3502237</v>
      </c>
      <c r="E9" s="160"/>
      <c r="F9" s="100">
        <f>F11+F19+F29+F34+F38</f>
        <v>1145441</v>
      </c>
      <c r="G9" s="160"/>
      <c r="H9" s="100">
        <f>H11+H19+H29+H34+H38</f>
        <v>976615</v>
      </c>
      <c r="I9" s="160"/>
      <c r="J9" s="100">
        <f>J11+J19+J29+J34+J38</f>
        <v>603322</v>
      </c>
      <c r="K9" s="160"/>
      <c r="L9" s="100">
        <f>L11+L19+L29+L34+L38</f>
        <v>24655</v>
      </c>
      <c r="M9" s="160"/>
      <c r="N9" s="100">
        <f>N11+N19+N29+N34+N38</f>
        <v>25911</v>
      </c>
      <c r="O9" s="160"/>
      <c r="P9" s="100">
        <f>P11+P19+P29+P34+P38</f>
        <v>32974</v>
      </c>
      <c r="Q9" s="160"/>
      <c r="R9" s="100">
        <f>R11+R19+R29+R34+R38</f>
        <v>46238</v>
      </c>
      <c r="S9" s="160"/>
      <c r="T9" s="100">
        <f>T11+T19+T29+T34+T38</f>
        <v>62706</v>
      </c>
      <c r="U9" s="160"/>
      <c r="V9" s="100">
        <f>V11+V19+V29+V34+V38</f>
        <v>74901</v>
      </c>
      <c r="W9" s="160"/>
      <c r="X9" s="100">
        <f>X11+X19+X29+X34+X38</f>
        <v>104321</v>
      </c>
      <c r="Y9" s="160"/>
      <c r="Z9" s="100">
        <f>Z11+Z19+Z29+Z34+Z38</f>
        <v>145941</v>
      </c>
      <c r="AA9" s="160"/>
      <c r="AB9" s="100">
        <f>AB11+AB19+AB29+AB34+AB38</f>
        <v>259212</v>
      </c>
    </row>
    <row r="10" spans="2:28" s="150" customFormat="1" ht="3" customHeight="1" x14ac:dyDescent="0.4">
      <c r="B10" s="139"/>
      <c r="C10" s="139"/>
      <c r="D10" s="160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</row>
    <row r="11" spans="2:28" ht="21.95" customHeight="1" x14ac:dyDescent="0.4">
      <c r="B11" s="72" t="s">
        <v>195</v>
      </c>
      <c r="C11" s="136"/>
      <c r="D11" s="98">
        <f>F11+H11+J11+L11+N11+P11+R11+T11+V11+X11+Z11+AB11</f>
        <v>34406</v>
      </c>
      <c r="E11" s="99"/>
      <c r="F11" s="98">
        <f>SUM(F12:F18)</f>
        <v>13612</v>
      </c>
      <c r="G11" s="99"/>
      <c r="H11" s="98">
        <f>SUM(H12:H18)</f>
        <v>10986</v>
      </c>
      <c r="I11" s="99"/>
      <c r="J11" s="98">
        <f>SUM(J12:J18)</f>
        <v>6044</v>
      </c>
      <c r="K11" s="99"/>
      <c r="L11" s="98">
        <f>SUM(L12:L18)</f>
        <v>0</v>
      </c>
      <c r="M11" s="99"/>
      <c r="N11" s="98">
        <f>SUM(N12:N18)</f>
        <v>139</v>
      </c>
      <c r="O11" s="99"/>
      <c r="P11" s="98">
        <f>SUM(P12:P18)</f>
        <v>291</v>
      </c>
      <c r="Q11" s="99"/>
      <c r="R11" s="98">
        <f>SUM(R12:R18)</f>
        <v>436</v>
      </c>
      <c r="S11" s="99"/>
      <c r="T11" s="98">
        <f>SUM(T12:T18)</f>
        <v>206</v>
      </c>
      <c r="U11" s="99"/>
      <c r="V11" s="98">
        <f>SUM(V12:V18)</f>
        <v>586</v>
      </c>
      <c r="W11" s="99"/>
      <c r="X11" s="98">
        <f>SUM(X12:X18)</f>
        <v>394</v>
      </c>
      <c r="Y11" s="99"/>
      <c r="Z11" s="98">
        <f>SUM(Z12:Z18)</f>
        <v>597</v>
      </c>
      <c r="AA11" s="99"/>
      <c r="AB11" s="98">
        <f>SUM(AB12:AB18)</f>
        <v>1115</v>
      </c>
    </row>
    <row r="12" spans="2:28" ht="21.95" customHeight="1" x14ac:dyDescent="0.4">
      <c r="B12" s="36" t="s">
        <v>16</v>
      </c>
      <c r="C12" s="136"/>
      <c r="D12" s="99">
        <f t="shared" ref="D12:D42" si="0">F12+H12+J12+L12+N12+P12+R12+T12+V12+X12+Z12+AB12</f>
        <v>0</v>
      </c>
      <c r="E12" s="99"/>
      <c r="F12" s="99">
        <f>F61+F110</f>
        <v>0</v>
      </c>
      <c r="G12" s="99">
        <f t="shared" ref="G12:AB12" si="1">G61+G110</f>
        <v>0</v>
      </c>
      <c r="H12" s="99">
        <f t="shared" si="1"/>
        <v>0</v>
      </c>
      <c r="I12" s="99">
        <f t="shared" si="1"/>
        <v>0</v>
      </c>
      <c r="J12" s="99">
        <f t="shared" si="1"/>
        <v>0</v>
      </c>
      <c r="K12" s="99">
        <f t="shared" si="1"/>
        <v>0</v>
      </c>
      <c r="L12" s="99">
        <f t="shared" si="1"/>
        <v>0</v>
      </c>
      <c r="M12" s="99">
        <f t="shared" si="1"/>
        <v>0</v>
      </c>
      <c r="N12" s="99">
        <f t="shared" si="1"/>
        <v>0</v>
      </c>
      <c r="O12" s="99">
        <f t="shared" si="1"/>
        <v>0</v>
      </c>
      <c r="P12" s="99">
        <f t="shared" si="1"/>
        <v>0</v>
      </c>
      <c r="Q12" s="99">
        <f t="shared" si="1"/>
        <v>0</v>
      </c>
      <c r="R12" s="99">
        <f t="shared" si="1"/>
        <v>0</v>
      </c>
      <c r="S12" s="99">
        <f t="shared" si="1"/>
        <v>0</v>
      </c>
      <c r="T12" s="99">
        <f t="shared" si="1"/>
        <v>0</v>
      </c>
      <c r="U12" s="99">
        <f t="shared" si="1"/>
        <v>0</v>
      </c>
      <c r="V12" s="99">
        <f t="shared" si="1"/>
        <v>0</v>
      </c>
      <c r="W12" s="99">
        <f t="shared" si="1"/>
        <v>0</v>
      </c>
      <c r="X12" s="99">
        <f t="shared" si="1"/>
        <v>0</v>
      </c>
      <c r="Y12" s="99">
        <f t="shared" si="1"/>
        <v>0</v>
      </c>
      <c r="Z12" s="99">
        <f t="shared" si="1"/>
        <v>0</v>
      </c>
      <c r="AA12" s="99">
        <f t="shared" si="1"/>
        <v>0</v>
      </c>
      <c r="AB12" s="99">
        <f t="shared" si="1"/>
        <v>0</v>
      </c>
    </row>
    <row r="13" spans="2:28" ht="21.95" customHeight="1" x14ac:dyDescent="0.4">
      <c r="B13" s="36" t="s">
        <v>17</v>
      </c>
      <c r="C13" s="136"/>
      <c r="D13" s="99">
        <f t="shared" si="0"/>
        <v>0</v>
      </c>
      <c r="E13" s="99"/>
      <c r="F13" s="99">
        <f t="shared" ref="F13:AB18" si="2">F62+F111</f>
        <v>0</v>
      </c>
      <c r="G13" s="99">
        <f t="shared" si="2"/>
        <v>0</v>
      </c>
      <c r="H13" s="99">
        <f t="shared" si="2"/>
        <v>0</v>
      </c>
      <c r="I13" s="99">
        <f t="shared" si="2"/>
        <v>0</v>
      </c>
      <c r="J13" s="99">
        <f t="shared" si="2"/>
        <v>0</v>
      </c>
      <c r="K13" s="99">
        <f t="shared" si="2"/>
        <v>0</v>
      </c>
      <c r="L13" s="99">
        <f t="shared" si="2"/>
        <v>0</v>
      </c>
      <c r="M13" s="99">
        <f t="shared" si="2"/>
        <v>0</v>
      </c>
      <c r="N13" s="99">
        <f t="shared" si="2"/>
        <v>0</v>
      </c>
      <c r="O13" s="99">
        <f t="shared" si="2"/>
        <v>0</v>
      </c>
      <c r="P13" s="99">
        <f t="shared" si="2"/>
        <v>0</v>
      </c>
      <c r="Q13" s="99">
        <f t="shared" si="2"/>
        <v>0</v>
      </c>
      <c r="R13" s="99">
        <f t="shared" si="2"/>
        <v>0</v>
      </c>
      <c r="S13" s="99">
        <f t="shared" si="2"/>
        <v>0</v>
      </c>
      <c r="T13" s="99">
        <f t="shared" si="2"/>
        <v>0</v>
      </c>
      <c r="U13" s="99">
        <f t="shared" si="2"/>
        <v>0</v>
      </c>
      <c r="V13" s="99">
        <f t="shared" si="2"/>
        <v>0</v>
      </c>
      <c r="W13" s="99">
        <f t="shared" si="2"/>
        <v>0</v>
      </c>
      <c r="X13" s="99">
        <f t="shared" si="2"/>
        <v>0</v>
      </c>
      <c r="Y13" s="99">
        <f t="shared" si="2"/>
        <v>0</v>
      </c>
      <c r="Z13" s="99">
        <f t="shared" si="2"/>
        <v>0</v>
      </c>
      <c r="AA13" s="99">
        <f t="shared" si="2"/>
        <v>0</v>
      </c>
      <c r="AB13" s="99">
        <f t="shared" si="2"/>
        <v>0</v>
      </c>
    </row>
    <row r="14" spans="2:28" ht="21.95" customHeight="1" x14ac:dyDescent="0.4">
      <c r="B14" s="36" t="s">
        <v>18</v>
      </c>
      <c r="C14" s="136"/>
      <c r="D14" s="99">
        <f t="shared" si="0"/>
        <v>14308</v>
      </c>
      <c r="E14" s="99"/>
      <c r="F14" s="99">
        <f t="shared" si="2"/>
        <v>6378</v>
      </c>
      <c r="G14" s="99">
        <f t="shared" si="2"/>
        <v>0</v>
      </c>
      <c r="H14" s="99">
        <f t="shared" si="2"/>
        <v>5093</v>
      </c>
      <c r="I14" s="99">
        <f t="shared" si="2"/>
        <v>0</v>
      </c>
      <c r="J14" s="99">
        <f t="shared" si="2"/>
        <v>2728</v>
      </c>
      <c r="K14" s="99">
        <f t="shared" si="2"/>
        <v>0</v>
      </c>
      <c r="L14" s="99">
        <f t="shared" si="2"/>
        <v>0</v>
      </c>
      <c r="M14" s="99">
        <f t="shared" si="2"/>
        <v>0</v>
      </c>
      <c r="N14" s="99">
        <f t="shared" si="2"/>
        <v>0</v>
      </c>
      <c r="O14" s="99">
        <f t="shared" si="2"/>
        <v>0</v>
      </c>
      <c r="P14" s="99">
        <f t="shared" si="2"/>
        <v>1</v>
      </c>
      <c r="Q14" s="99">
        <f t="shared" si="2"/>
        <v>0</v>
      </c>
      <c r="R14" s="99">
        <f t="shared" si="2"/>
        <v>0</v>
      </c>
      <c r="S14" s="99">
        <f t="shared" si="2"/>
        <v>0</v>
      </c>
      <c r="T14" s="99">
        <f t="shared" si="2"/>
        <v>0</v>
      </c>
      <c r="U14" s="99">
        <f t="shared" si="2"/>
        <v>0</v>
      </c>
      <c r="V14" s="99">
        <f t="shared" si="2"/>
        <v>0</v>
      </c>
      <c r="W14" s="99">
        <f t="shared" si="2"/>
        <v>0</v>
      </c>
      <c r="X14" s="99">
        <f t="shared" si="2"/>
        <v>0</v>
      </c>
      <c r="Y14" s="99">
        <f t="shared" si="2"/>
        <v>0</v>
      </c>
      <c r="Z14" s="99">
        <f t="shared" si="2"/>
        <v>0</v>
      </c>
      <c r="AA14" s="99">
        <f t="shared" si="2"/>
        <v>0</v>
      </c>
      <c r="AB14" s="99">
        <f t="shared" si="2"/>
        <v>108</v>
      </c>
    </row>
    <row r="15" spans="2:28" ht="21.95" customHeight="1" x14ac:dyDescent="0.4">
      <c r="B15" s="36" t="s">
        <v>19</v>
      </c>
      <c r="C15" s="136"/>
      <c r="D15" s="99">
        <f t="shared" si="0"/>
        <v>20084</v>
      </c>
      <c r="E15" s="99"/>
      <c r="F15" s="99">
        <f t="shared" si="2"/>
        <v>7234</v>
      </c>
      <c r="G15" s="99">
        <f t="shared" si="2"/>
        <v>0</v>
      </c>
      <c r="H15" s="99">
        <f t="shared" si="2"/>
        <v>5893</v>
      </c>
      <c r="I15" s="99">
        <f t="shared" si="2"/>
        <v>0</v>
      </c>
      <c r="J15" s="99">
        <f t="shared" si="2"/>
        <v>3316</v>
      </c>
      <c r="K15" s="99">
        <f t="shared" si="2"/>
        <v>0</v>
      </c>
      <c r="L15" s="99">
        <f t="shared" si="2"/>
        <v>0</v>
      </c>
      <c r="M15" s="99">
        <f t="shared" si="2"/>
        <v>0</v>
      </c>
      <c r="N15" s="99">
        <f t="shared" si="2"/>
        <v>139</v>
      </c>
      <c r="O15" s="99">
        <f t="shared" si="2"/>
        <v>0</v>
      </c>
      <c r="P15" s="99">
        <f t="shared" si="2"/>
        <v>290</v>
      </c>
      <c r="Q15" s="99">
        <f t="shared" si="2"/>
        <v>0</v>
      </c>
      <c r="R15" s="99">
        <f t="shared" si="2"/>
        <v>436</v>
      </c>
      <c r="S15" s="99">
        <f t="shared" si="2"/>
        <v>0</v>
      </c>
      <c r="T15" s="99">
        <f t="shared" si="2"/>
        <v>206</v>
      </c>
      <c r="U15" s="99">
        <f t="shared" si="2"/>
        <v>0</v>
      </c>
      <c r="V15" s="99">
        <f t="shared" si="2"/>
        <v>586</v>
      </c>
      <c r="W15" s="99">
        <f t="shared" si="2"/>
        <v>0</v>
      </c>
      <c r="X15" s="99">
        <f t="shared" si="2"/>
        <v>394</v>
      </c>
      <c r="Y15" s="99">
        <f t="shared" si="2"/>
        <v>0</v>
      </c>
      <c r="Z15" s="99">
        <f t="shared" si="2"/>
        <v>597</v>
      </c>
      <c r="AA15" s="99">
        <f t="shared" si="2"/>
        <v>0</v>
      </c>
      <c r="AB15" s="99">
        <f t="shared" si="2"/>
        <v>993</v>
      </c>
    </row>
    <row r="16" spans="2:28" ht="21.95" customHeight="1" x14ac:dyDescent="0.4">
      <c r="B16" s="36" t="s">
        <v>20</v>
      </c>
      <c r="C16" s="136"/>
      <c r="D16" s="99">
        <f t="shared" si="0"/>
        <v>0</v>
      </c>
      <c r="E16" s="99"/>
      <c r="F16" s="99">
        <f t="shared" si="2"/>
        <v>0</v>
      </c>
      <c r="G16" s="99">
        <f t="shared" si="2"/>
        <v>0</v>
      </c>
      <c r="H16" s="99">
        <f t="shared" si="2"/>
        <v>0</v>
      </c>
      <c r="I16" s="99">
        <f t="shared" si="2"/>
        <v>0</v>
      </c>
      <c r="J16" s="99">
        <f t="shared" si="2"/>
        <v>0</v>
      </c>
      <c r="K16" s="99">
        <f t="shared" si="2"/>
        <v>0</v>
      </c>
      <c r="L16" s="99">
        <f t="shared" si="2"/>
        <v>0</v>
      </c>
      <c r="M16" s="99">
        <f t="shared" si="2"/>
        <v>0</v>
      </c>
      <c r="N16" s="99">
        <f t="shared" si="2"/>
        <v>0</v>
      </c>
      <c r="O16" s="99">
        <f t="shared" si="2"/>
        <v>0</v>
      </c>
      <c r="P16" s="99">
        <f t="shared" si="2"/>
        <v>0</v>
      </c>
      <c r="Q16" s="99">
        <f t="shared" si="2"/>
        <v>0</v>
      </c>
      <c r="R16" s="99">
        <f t="shared" si="2"/>
        <v>0</v>
      </c>
      <c r="S16" s="99">
        <f t="shared" si="2"/>
        <v>0</v>
      </c>
      <c r="T16" s="99">
        <f t="shared" si="2"/>
        <v>0</v>
      </c>
      <c r="U16" s="99">
        <f t="shared" si="2"/>
        <v>0</v>
      </c>
      <c r="V16" s="99">
        <f t="shared" si="2"/>
        <v>0</v>
      </c>
      <c r="W16" s="99">
        <f t="shared" si="2"/>
        <v>0</v>
      </c>
      <c r="X16" s="99">
        <f t="shared" si="2"/>
        <v>0</v>
      </c>
      <c r="Y16" s="99">
        <f t="shared" si="2"/>
        <v>0</v>
      </c>
      <c r="Z16" s="99">
        <f t="shared" si="2"/>
        <v>0</v>
      </c>
      <c r="AA16" s="99">
        <f t="shared" si="2"/>
        <v>0</v>
      </c>
      <c r="AB16" s="99">
        <f t="shared" si="2"/>
        <v>0</v>
      </c>
    </row>
    <row r="17" spans="2:28" ht="21.95" customHeight="1" x14ac:dyDescent="0.4">
      <c r="B17" s="36" t="s">
        <v>21</v>
      </c>
      <c r="C17" s="136"/>
      <c r="D17" s="99">
        <f t="shared" si="0"/>
        <v>14</v>
      </c>
      <c r="E17" s="99"/>
      <c r="F17" s="99">
        <f t="shared" si="2"/>
        <v>0</v>
      </c>
      <c r="G17" s="99">
        <f t="shared" si="2"/>
        <v>0</v>
      </c>
      <c r="H17" s="99">
        <f t="shared" si="2"/>
        <v>0</v>
      </c>
      <c r="I17" s="99">
        <f t="shared" si="2"/>
        <v>0</v>
      </c>
      <c r="J17" s="99">
        <f t="shared" si="2"/>
        <v>0</v>
      </c>
      <c r="K17" s="99">
        <f t="shared" si="2"/>
        <v>0</v>
      </c>
      <c r="L17" s="99">
        <f t="shared" si="2"/>
        <v>0</v>
      </c>
      <c r="M17" s="99">
        <f t="shared" si="2"/>
        <v>0</v>
      </c>
      <c r="N17" s="99">
        <f t="shared" si="2"/>
        <v>0</v>
      </c>
      <c r="O17" s="99">
        <f t="shared" si="2"/>
        <v>0</v>
      </c>
      <c r="P17" s="99">
        <f t="shared" si="2"/>
        <v>0</v>
      </c>
      <c r="Q17" s="99">
        <f t="shared" si="2"/>
        <v>0</v>
      </c>
      <c r="R17" s="99">
        <f t="shared" si="2"/>
        <v>0</v>
      </c>
      <c r="S17" s="99">
        <f t="shared" si="2"/>
        <v>0</v>
      </c>
      <c r="T17" s="99">
        <f t="shared" si="2"/>
        <v>0</v>
      </c>
      <c r="U17" s="99">
        <f t="shared" si="2"/>
        <v>0</v>
      </c>
      <c r="V17" s="99">
        <f t="shared" si="2"/>
        <v>0</v>
      </c>
      <c r="W17" s="99">
        <f t="shared" si="2"/>
        <v>0</v>
      </c>
      <c r="X17" s="99">
        <f t="shared" si="2"/>
        <v>0</v>
      </c>
      <c r="Y17" s="99">
        <f t="shared" si="2"/>
        <v>0</v>
      </c>
      <c r="Z17" s="99">
        <f t="shared" si="2"/>
        <v>0</v>
      </c>
      <c r="AA17" s="99">
        <f t="shared" si="2"/>
        <v>0</v>
      </c>
      <c r="AB17" s="99">
        <f t="shared" si="2"/>
        <v>14</v>
      </c>
    </row>
    <row r="18" spans="2:28" ht="21.95" customHeight="1" x14ac:dyDescent="0.4">
      <c r="B18" s="36" t="s">
        <v>22</v>
      </c>
      <c r="C18" s="136"/>
      <c r="D18" s="99">
        <f t="shared" si="0"/>
        <v>0</v>
      </c>
      <c r="E18" s="99"/>
      <c r="F18" s="99">
        <f t="shared" si="2"/>
        <v>0</v>
      </c>
      <c r="G18" s="99">
        <f t="shared" si="2"/>
        <v>0</v>
      </c>
      <c r="H18" s="99">
        <f t="shared" si="2"/>
        <v>0</v>
      </c>
      <c r="I18" s="99">
        <f t="shared" si="2"/>
        <v>0</v>
      </c>
      <c r="J18" s="99">
        <f t="shared" si="2"/>
        <v>0</v>
      </c>
      <c r="K18" s="99">
        <f t="shared" si="2"/>
        <v>0</v>
      </c>
      <c r="L18" s="99">
        <f t="shared" si="2"/>
        <v>0</v>
      </c>
      <c r="M18" s="99">
        <f t="shared" si="2"/>
        <v>0</v>
      </c>
      <c r="N18" s="99">
        <f t="shared" si="2"/>
        <v>0</v>
      </c>
      <c r="O18" s="99">
        <f t="shared" si="2"/>
        <v>0</v>
      </c>
      <c r="P18" s="99">
        <f t="shared" si="2"/>
        <v>0</v>
      </c>
      <c r="Q18" s="99">
        <f t="shared" si="2"/>
        <v>0</v>
      </c>
      <c r="R18" s="99">
        <f t="shared" si="2"/>
        <v>0</v>
      </c>
      <c r="S18" s="99">
        <f t="shared" si="2"/>
        <v>0</v>
      </c>
      <c r="T18" s="99">
        <f t="shared" si="2"/>
        <v>0</v>
      </c>
      <c r="U18" s="99">
        <f t="shared" si="2"/>
        <v>0</v>
      </c>
      <c r="V18" s="99">
        <f t="shared" si="2"/>
        <v>0</v>
      </c>
      <c r="W18" s="99">
        <f t="shared" si="2"/>
        <v>0</v>
      </c>
      <c r="X18" s="99">
        <f t="shared" si="2"/>
        <v>0</v>
      </c>
      <c r="Y18" s="99">
        <f t="shared" si="2"/>
        <v>0</v>
      </c>
      <c r="Z18" s="99">
        <f t="shared" si="2"/>
        <v>0</v>
      </c>
      <c r="AA18" s="99">
        <f t="shared" si="2"/>
        <v>0</v>
      </c>
      <c r="AB18" s="99">
        <f t="shared" si="2"/>
        <v>0</v>
      </c>
    </row>
    <row r="19" spans="2:28" ht="21.95" customHeight="1" x14ac:dyDescent="0.4">
      <c r="B19" s="72" t="s">
        <v>196</v>
      </c>
      <c r="C19" s="136"/>
      <c r="D19" s="98">
        <f t="shared" si="0"/>
        <v>213726</v>
      </c>
      <c r="E19" s="99"/>
      <c r="F19" s="101">
        <f>SUM(F20:F28)</f>
        <v>83465</v>
      </c>
      <c r="G19" s="99"/>
      <c r="H19" s="98">
        <f>SUM(H20:H28)</f>
        <v>68251</v>
      </c>
      <c r="I19" s="99"/>
      <c r="J19" s="98">
        <f>SUM(J20:J28)</f>
        <v>33083</v>
      </c>
      <c r="K19" s="99"/>
      <c r="L19" s="98">
        <f>SUM(L20:L28)</f>
        <v>73</v>
      </c>
      <c r="M19" s="99"/>
      <c r="N19" s="98">
        <f>SUM(N20:N28)</f>
        <v>88</v>
      </c>
      <c r="O19" s="99"/>
      <c r="P19" s="98">
        <f>SUM(P20:P28)</f>
        <v>11</v>
      </c>
      <c r="Q19" s="99"/>
      <c r="R19" s="98">
        <f>SUM(R20:R28)</f>
        <v>1</v>
      </c>
      <c r="S19" s="99"/>
      <c r="T19" s="98">
        <f>SUM(T20:T28)</f>
        <v>2259</v>
      </c>
      <c r="U19" s="99"/>
      <c r="V19" s="98">
        <f>SUM(V20:V28)</f>
        <v>2965</v>
      </c>
      <c r="W19" s="99"/>
      <c r="X19" s="98">
        <f>SUM(X20:X28)</f>
        <v>6458</v>
      </c>
      <c r="Y19" s="99"/>
      <c r="Z19" s="98">
        <f>SUM(Z20:Z28)</f>
        <v>6686</v>
      </c>
      <c r="AA19" s="99"/>
      <c r="AB19" s="98">
        <f>SUM(AB20:AB28)</f>
        <v>10386</v>
      </c>
    </row>
    <row r="20" spans="2:28" ht="21.95" customHeight="1" x14ac:dyDescent="0.4">
      <c r="B20" s="36" t="s">
        <v>24</v>
      </c>
      <c r="C20" s="136"/>
      <c r="D20" s="99">
        <f t="shared" si="0"/>
        <v>2550</v>
      </c>
      <c r="E20" s="99"/>
      <c r="F20" s="99">
        <f>F69+F118</f>
        <v>592</v>
      </c>
      <c r="G20" s="99">
        <f t="shared" ref="G20:AB20" si="3">G69+G118</f>
        <v>0</v>
      </c>
      <c r="H20" s="99">
        <f t="shared" si="3"/>
        <v>626</v>
      </c>
      <c r="I20" s="99">
        <f t="shared" si="3"/>
        <v>0</v>
      </c>
      <c r="J20" s="99">
        <f t="shared" si="3"/>
        <v>262</v>
      </c>
      <c r="K20" s="99">
        <f t="shared" si="3"/>
        <v>0</v>
      </c>
      <c r="L20" s="99">
        <f t="shared" si="3"/>
        <v>0</v>
      </c>
      <c r="M20" s="99">
        <f t="shared" si="3"/>
        <v>0</v>
      </c>
      <c r="N20" s="99">
        <f t="shared" si="3"/>
        <v>0</v>
      </c>
      <c r="O20" s="99">
        <f t="shared" si="3"/>
        <v>0</v>
      </c>
      <c r="P20" s="99">
        <f t="shared" si="3"/>
        <v>0</v>
      </c>
      <c r="Q20" s="99">
        <f t="shared" si="3"/>
        <v>0</v>
      </c>
      <c r="R20" s="99">
        <f t="shared" si="3"/>
        <v>0</v>
      </c>
      <c r="S20" s="99">
        <f t="shared" si="3"/>
        <v>0</v>
      </c>
      <c r="T20" s="99">
        <f t="shared" si="3"/>
        <v>0</v>
      </c>
      <c r="U20" s="99">
        <f t="shared" si="3"/>
        <v>0</v>
      </c>
      <c r="V20" s="99">
        <f t="shared" si="3"/>
        <v>0</v>
      </c>
      <c r="W20" s="99">
        <f t="shared" si="3"/>
        <v>0</v>
      </c>
      <c r="X20" s="99">
        <f t="shared" si="3"/>
        <v>331</v>
      </c>
      <c r="Y20" s="99">
        <f t="shared" si="3"/>
        <v>0</v>
      </c>
      <c r="Z20" s="99">
        <f t="shared" si="3"/>
        <v>187</v>
      </c>
      <c r="AA20" s="99">
        <f t="shared" si="3"/>
        <v>0</v>
      </c>
      <c r="AB20" s="99">
        <f t="shared" si="3"/>
        <v>552</v>
      </c>
    </row>
    <row r="21" spans="2:28" ht="21.95" customHeight="1" x14ac:dyDescent="0.4">
      <c r="B21" s="36" t="s">
        <v>25</v>
      </c>
      <c r="C21" s="136"/>
      <c r="D21" s="99">
        <f t="shared" si="0"/>
        <v>66672</v>
      </c>
      <c r="E21" s="99"/>
      <c r="F21" s="99">
        <f t="shared" ref="F21:AB27" si="4">F70+F119</f>
        <v>26199</v>
      </c>
      <c r="G21" s="99">
        <f t="shared" si="4"/>
        <v>0</v>
      </c>
      <c r="H21" s="99">
        <f t="shared" si="4"/>
        <v>23069</v>
      </c>
      <c r="I21" s="99">
        <f t="shared" si="4"/>
        <v>0</v>
      </c>
      <c r="J21" s="99">
        <f>J70+J119</f>
        <v>9794</v>
      </c>
      <c r="K21" s="99">
        <f t="shared" si="4"/>
        <v>0</v>
      </c>
      <c r="L21" s="99">
        <f t="shared" si="4"/>
        <v>0</v>
      </c>
      <c r="M21" s="99">
        <f t="shared" si="4"/>
        <v>0</v>
      </c>
      <c r="N21" s="99">
        <f t="shared" si="4"/>
        <v>47</v>
      </c>
      <c r="O21" s="99">
        <f t="shared" si="4"/>
        <v>0</v>
      </c>
      <c r="P21" s="99">
        <f t="shared" si="4"/>
        <v>0</v>
      </c>
      <c r="Q21" s="99">
        <f t="shared" si="4"/>
        <v>0</v>
      </c>
      <c r="R21" s="99">
        <f t="shared" si="4"/>
        <v>0</v>
      </c>
      <c r="S21" s="99">
        <f t="shared" si="4"/>
        <v>0</v>
      </c>
      <c r="T21" s="99">
        <f t="shared" si="4"/>
        <v>0</v>
      </c>
      <c r="U21" s="99">
        <f t="shared" si="4"/>
        <v>0</v>
      </c>
      <c r="V21" s="99">
        <f t="shared" si="4"/>
        <v>842</v>
      </c>
      <c r="W21" s="99">
        <f t="shared" si="4"/>
        <v>0</v>
      </c>
      <c r="X21" s="99">
        <f t="shared" si="4"/>
        <v>1242</v>
      </c>
      <c r="Y21" s="99">
        <f t="shared" si="4"/>
        <v>0</v>
      </c>
      <c r="Z21" s="99">
        <f t="shared" si="4"/>
        <v>1533</v>
      </c>
      <c r="AA21" s="99">
        <f t="shared" si="4"/>
        <v>0</v>
      </c>
      <c r="AB21" s="99">
        <f t="shared" si="4"/>
        <v>3946</v>
      </c>
    </row>
    <row r="22" spans="2:28" ht="21.95" customHeight="1" x14ac:dyDescent="0.4">
      <c r="B22" s="36" t="s">
        <v>26</v>
      </c>
      <c r="C22" s="136"/>
      <c r="D22" s="99">
        <f t="shared" si="0"/>
        <v>66660</v>
      </c>
      <c r="E22" s="99"/>
      <c r="F22" s="99">
        <f t="shared" si="4"/>
        <v>26306</v>
      </c>
      <c r="G22" s="99">
        <f t="shared" si="4"/>
        <v>0</v>
      </c>
      <c r="H22" s="99">
        <f t="shared" si="4"/>
        <v>19502</v>
      </c>
      <c r="I22" s="99">
        <f t="shared" si="4"/>
        <v>0</v>
      </c>
      <c r="J22" s="99">
        <f t="shared" si="4"/>
        <v>10175</v>
      </c>
      <c r="K22" s="99">
        <f t="shared" si="4"/>
        <v>0</v>
      </c>
      <c r="L22" s="99">
        <f t="shared" si="4"/>
        <v>9</v>
      </c>
      <c r="M22" s="99">
        <f t="shared" si="4"/>
        <v>0</v>
      </c>
      <c r="N22" s="99">
        <f t="shared" si="4"/>
        <v>0</v>
      </c>
      <c r="O22" s="99">
        <f t="shared" si="4"/>
        <v>0</v>
      </c>
      <c r="P22" s="99">
        <f t="shared" si="4"/>
        <v>0</v>
      </c>
      <c r="Q22" s="99">
        <f t="shared" si="4"/>
        <v>0</v>
      </c>
      <c r="R22" s="99">
        <f t="shared" si="4"/>
        <v>1</v>
      </c>
      <c r="S22" s="99">
        <f t="shared" si="4"/>
        <v>0</v>
      </c>
      <c r="T22" s="99">
        <f t="shared" si="4"/>
        <v>962</v>
      </c>
      <c r="U22" s="99">
        <f t="shared" si="4"/>
        <v>0</v>
      </c>
      <c r="V22" s="99">
        <f t="shared" si="4"/>
        <v>1047</v>
      </c>
      <c r="W22" s="99">
        <f t="shared" si="4"/>
        <v>0</v>
      </c>
      <c r="X22" s="99">
        <f t="shared" si="4"/>
        <v>2957</v>
      </c>
      <c r="Y22" s="99">
        <f t="shared" si="4"/>
        <v>0</v>
      </c>
      <c r="Z22" s="99">
        <f t="shared" si="4"/>
        <v>2834</v>
      </c>
      <c r="AA22" s="99">
        <f t="shared" si="4"/>
        <v>0</v>
      </c>
      <c r="AB22" s="99">
        <f t="shared" si="4"/>
        <v>2867</v>
      </c>
    </row>
    <row r="23" spans="2:28" ht="21.95" customHeight="1" x14ac:dyDescent="0.4">
      <c r="B23" s="36" t="s">
        <v>27</v>
      </c>
      <c r="C23" s="136"/>
      <c r="D23" s="99">
        <f t="shared" si="0"/>
        <v>48</v>
      </c>
      <c r="E23" s="99"/>
      <c r="F23" s="99">
        <f t="shared" si="4"/>
        <v>0</v>
      </c>
      <c r="G23" s="99">
        <f t="shared" si="4"/>
        <v>0</v>
      </c>
      <c r="H23" s="99">
        <f t="shared" si="4"/>
        <v>0</v>
      </c>
      <c r="I23" s="99">
        <f t="shared" si="4"/>
        <v>0</v>
      </c>
      <c r="J23" s="99">
        <f t="shared" si="4"/>
        <v>0</v>
      </c>
      <c r="K23" s="99">
        <f t="shared" si="4"/>
        <v>0</v>
      </c>
      <c r="L23" s="99">
        <f t="shared" si="4"/>
        <v>0</v>
      </c>
      <c r="M23" s="99">
        <f t="shared" si="4"/>
        <v>0</v>
      </c>
      <c r="N23" s="99">
        <f t="shared" si="4"/>
        <v>40</v>
      </c>
      <c r="O23" s="99">
        <f t="shared" si="4"/>
        <v>0</v>
      </c>
      <c r="P23" s="99">
        <f t="shared" si="4"/>
        <v>8</v>
      </c>
      <c r="Q23" s="99">
        <f t="shared" si="4"/>
        <v>0</v>
      </c>
      <c r="R23" s="99">
        <f t="shared" si="4"/>
        <v>0</v>
      </c>
      <c r="S23" s="99">
        <f t="shared" si="4"/>
        <v>0</v>
      </c>
      <c r="T23" s="99">
        <f t="shared" si="4"/>
        <v>0</v>
      </c>
      <c r="U23" s="99">
        <f t="shared" si="4"/>
        <v>0</v>
      </c>
      <c r="V23" s="99">
        <f t="shared" si="4"/>
        <v>0</v>
      </c>
      <c r="W23" s="99">
        <f t="shared" si="4"/>
        <v>0</v>
      </c>
      <c r="X23" s="99">
        <f t="shared" si="4"/>
        <v>0</v>
      </c>
      <c r="Y23" s="99">
        <f t="shared" si="4"/>
        <v>0</v>
      </c>
      <c r="Z23" s="99">
        <f t="shared" si="4"/>
        <v>0</v>
      </c>
      <c r="AA23" s="99">
        <f t="shared" si="4"/>
        <v>0</v>
      </c>
      <c r="AB23" s="99">
        <f t="shared" si="4"/>
        <v>0</v>
      </c>
    </row>
    <row r="24" spans="2:28" ht="21.95" customHeight="1" x14ac:dyDescent="0.4">
      <c r="B24" s="36" t="s">
        <v>28</v>
      </c>
      <c r="C24" s="136"/>
      <c r="D24" s="99">
        <f t="shared" si="0"/>
        <v>230</v>
      </c>
      <c r="E24" s="99"/>
      <c r="F24" s="99">
        <f t="shared" si="4"/>
        <v>103</v>
      </c>
      <c r="G24" s="99">
        <f t="shared" si="4"/>
        <v>0</v>
      </c>
      <c r="H24" s="99">
        <f t="shared" si="4"/>
        <v>113</v>
      </c>
      <c r="I24" s="99">
        <f t="shared" si="4"/>
        <v>0</v>
      </c>
      <c r="J24" s="99">
        <f t="shared" si="4"/>
        <v>14</v>
      </c>
      <c r="K24" s="99">
        <f t="shared" si="4"/>
        <v>0</v>
      </c>
      <c r="L24" s="99">
        <f t="shared" si="4"/>
        <v>0</v>
      </c>
      <c r="M24" s="99">
        <f t="shared" si="4"/>
        <v>0</v>
      </c>
      <c r="N24" s="99">
        <f t="shared" si="4"/>
        <v>0</v>
      </c>
      <c r="O24" s="99">
        <f t="shared" si="4"/>
        <v>0</v>
      </c>
      <c r="P24" s="99">
        <f t="shared" si="4"/>
        <v>0</v>
      </c>
      <c r="Q24" s="99">
        <f t="shared" si="4"/>
        <v>0</v>
      </c>
      <c r="R24" s="99">
        <f t="shared" si="4"/>
        <v>0</v>
      </c>
      <c r="S24" s="99">
        <f t="shared" si="4"/>
        <v>0</v>
      </c>
      <c r="T24" s="99">
        <f t="shared" si="4"/>
        <v>0</v>
      </c>
      <c r="U24" s="99">
        <f t="shared" si="4"/>
        <v>0</v>
      </c>
      <c r="V24" s="99">
        <f t="shared" si="4"/>
        <v>0</v>
      </c>
      <c r="W24" s="99">
        <f t="shared" si="4"/>
        <v>0</v>
      </c>
      <c r="X24" s="99">
        <f t="shared" si="4"/>
        <v>0</v>
      </c>
      <c r="Y24" s="99">
        <f t="shared" si="4"/>
        <v>0</v>
      </c>
      <c r="Z24" s="99">
        <f t="shared" si="4"/>
        <v>0</v>
      </c>
      <c r="AA24" s="99">
        <f t="shared" si="4"/>
        <v>0</v>
      </c>
      <c r="AB24" s="99">
        <f t="shared" si="4"/>
        <v>0</v>
      </c>
    </row>
    <row r="25" spans="2:28" ht="21.95" customHeight="1" x14ac:dyDescent="0.4">
      <c r="B25" s="36" t="s">
        <v>29</v>
      </c>
      <c r="C25" s="136"/>
      <c r="D25" s="99">
        <f t="shared" si="0"/>
        <v>64648</v>
      </c>
      <c r="E25" s="99"/>
      <c r="F25" s="99">
        <f t="shared" si="4"/>
        <v>24817</v>
      </c>
      <c r="G25" s="99">
        <f t="shared" si="4"/>
        <v>0</v>
      </c>
      <c r="H25" s="99">
        <f t="shared" si="4"/>
        <v>19829</v>
      </c>
      <c r="I25" s="99">
        <f t="shared" si="4"/>
        <v>0</v>
      </c>
      <c r="J25" s="99">
        <f t="shared" si="4"/>
        <v>10480</v>
      </c>
      <c r="K25" s="99">
        <f t="shared" si="4"/>
        <v>0</v>
      </c>
      <c r="L25" s="99">
        <f t="shared" si="4"/>
        <v>64</v>
      </c>
      <c r="M25" s="99">
        <f t="shared" si="4"/>
        <v>0</v>
      </c>
      <c r="N25" s="99">
        <f t="shared" si="4"/>
        <v>1</v>
      </c>
      <c r="O25" s="99">
        <f t="shared" si="4"/>
        <v>0</v>
      </c>
      <c r="P25" s="99">
        <f t="shared" si="4"/>
        <v>3</v>
      </c>
      <c r="Q25" s="99">
        <f t="shared" si="4"/>
        <v>0</v>
      </c>
      <c r="R25" s="99">
        <f t="shared" si="4"/>
        <v>0</v>
      </c>
      <c r="S25" s="99">
        <f t="shared" si="4"/>
        <v>0</v>
      </c>
      <c r="T25" s="99">
        <f t="shared" si="4"/>
        <v>1297</v>
      </c>
      <c r="U25" s="99">
        <f t="shared" si="4"/>
        <v>0</v>
      </c>
      <c r="V25" s="99">
        <f t="shared" si="4"/>
        <v>1076</v>
      </c>
      <c r="W25" s="99">
        <f t="shared" si="4"/>
        <v>0</v>
      </c>
      <c r="X25" s="99">
        <f t="shared" si="4"/>
        <v>1928</v>
      </c>
      <c r="Y25" s="99">
        <f t="shared" si="4"/>
        <v>0</v>
      </c>
      <c r="Z25" s="99">
        <f t="shared" si="4"/>
        <v>2132</v>
      </c>
      <c r="AA25" s="99">
        <f t="shared" si="4"/>
        <v>0</v>
      </c>
      <c r="AB25" s="99">
        <f t="shared" si="4"/>
        <v>3021</v>
      </c>
    </row>
    <row r="26" spans="2:28" ht="21.95" customHeight="1" x14ac:dyDescent="0.4">
      <c r="B26" s="36" t="s">
        <v>30</v>
      </c>
      <c r="C26" s="136"/>
      <c r="D26" s="99">
        <f t="shared" si="0"/>
        <v>0</v>
      </c>
      <c r="E26" s="99"/>
      <c r="F26" s="99">
        <f t="shared" si="4"/>
        <v>0</v>
      </c>
      <c r="G26" s="99">
        <f t="shared" si="4"/>
        <v>0</v>
      </c>
      <c r="H26" s="99">
        <f t="shared" si="4"/>
        <v>0</v>
      </c>
      <c r="I26" s="99">
        <f t="shared" si="4"/>
        <v>0</v>
      </c>
      <c r="J26" s="99">
        <f t="shared" si="4"/>
        <v>0</v>
      </c>
      <c r="K26" s="99">
        <f t="shared" si="4"/>
        <v>0</v>
      </c>
      <c r="L26" s="99">
        <f t="shared" si="4"/>
        <v>0</v>
      </c>
      <c r="M26" s="99">
        <f t="shared" si="4"/>
        <v>0</v>
      </c>
      <c r="N26" s="99">
        <f t="shared" si="4"/>
        <v>0</v>
      </c>
      <c r="O26" s="99">
        <f t="shared" si="4"/>
        <v>0</v>
      </c>
      <c r="P26" s="99">
        <f t="shared" si="4"/>
        <v>0</v>
      </c>
      <c r="Q26" s="99">
        <f t="shared" si="4"/>
        <v>0</v>
      </c>
      <c r="R26" s="99">
        <f t="shared" si="4"/>
        <v>0</v>
      </c>
      <c r="S26" s="99">
        <f t="shared" si="4"/>
        <v>0</v>
      </c>
      <c r="T26" s="99">
        <f t="shared" si="4"/>
        <v>0</v>
      </c>
      <c r="U26" s="99">
        <f t="shared" si="4"/>
        <v>0</v>
      </c>
      <c r="V26" s="99">
        <f t="shared" si="4"/>
        <v>0</v>
      </c>
      <c r="W26" s="99">
        <f t="shared" si="4"/>
        <v>0</v>
      </c>
      <c r="X26" s="99">
        <f t="shared" si="4"/>
        <v>0</v>
      </c>
      <c r="Y26" s="99">
        <f t="shared" si="4"/>
        <v>0</v>
      </c>
      <c r="Z26" s="99">
        <f t="shared" si="4"/>
        <v>0</v>
      </c>
      <c r="AA26" s="99">
        <f t="shared" si="4"/>
        <v>0</v>
      </c>
      <c r="AB26" s="99">
        <f t="shared" si="4"/>
        <v>0</v>
      </c>
    </row>
    <row r="27" spans="2:28" ht="21.95" customHeight="1" x14ac:dyDescent="0.4">
      <c r="B27" s="36" t="s">
        <v>31</v>
      </c>
      <c r="C27" s="136"/>
      <c r="D27" s="99">
        <f t="shared" si="0"/>
        <v>12918</v>
      </c>
      <c r="E27" s="99"/>
      <c r="F27" s="99">
        <f>F76+F125</f>
        <v>5448</v>
      </c>
      <c r="G27" s="99">
        <f t="shared" si="4"/>
        <v>0</v>
      </c>
      <c r="H27" s="99">
        <f t="shared" si="4"/>
        <v>5112</v>
      </c>
      <c r="I27" s="99">
        <f t="shared" si="4"/>
        <v>0</v>
      </c>
      <c r="J27" s="99">
        <f t="shared" si="4"/>
        <v>2358</v>
      </c>
      <c r="K27" s="99">
        <f t="shared" si="4"/>
        <v>0</v>
      </c>
      <c r="L27" s="99">
        <f t="shared" si="4"/>
        <v>0</v>
      </c>
      <c r="M27" s="99">
        <f t="shared" si="4"/>
        <v>0</v>
      </c>
      <c r="N27" s="99">
        <f t="shared" si="4"/>
        <v>0</v>
      </c>
      <c r="O27" s="99">
        <f t="shared" si="4"/>
        <v>0</v>
      </c>
      <c r="P27" s="99">
        <f t="shared" si="4"/>
        <v>0</v>
      </c>
      <c r="Q27" s="99">
        <f t="shared" si="4"/>
        <v>0</v>
      </c>
      <c r="R27" s="99">
        <f t="shared" si="4"/>
        <v>0</v>
      </c>
      <c r="S27" s="99">
        <f t="shared" si="4"/>
        <v>0</v>
      </c>
      <c r="T27" s="99">
        <f t="shared" si="4"/>
        <v>0</v>
      </c>
      <c r="U27" s="99">
        <f t="shared" si="4"/>
        <v>0</v>
      </c>
      <c r="V27" s="99">
        <f t="shared" si="4"/>
        <v>0</v>
      </c>
      <c r="W27" s="99">
        <f t="shared" si="4"/>
        <v>0</v>
      </c>
      <c r="X27" s="99">
        <f t="shared" si="4"/>
        <v>0</v>
      </c>
      <c r="Y27" s="99">
        <f t="shared" si="4"/>
        <v>0</v>
      </c>
      <c r="Z27" s="99">
        <f t="shared" si="4"/>
        <v>0</v>
      </c>
      <c r="AA27" s="99">
        <f t="shared" si="4"/>
        <v>0</v>
      </c>
      <c r="AB27" s="99">
        <f t="shared" si="4"/>
        <v>0</v>
      </c>
    </row>
    <row r="28" spans="2:28" ht="21.95" customHeight="1" x14ac:dyDescent="0.4">
      <c r="B28" s="36" t="s">
        <v>32</v>
      </c>
      <c r="C28" s="136"/>
      <c r="D28" s="99">
        <f t="shared" si="0"/>
        <v>0</v>
      </c>
      <c r="E28" s="99"/>
      <c r="F28" s="99">
        <f t="shared" ref="F28:AB28" si="5">F77+F126</f>
        <v>0</v>
      </c>
      <c r="G28" s="99">
        <f t="shared" si="5"/>
        <v>0</v>
      </c>
      <c r="H28" s="99">
        <f t="shared" si="5"/>
        <v>0</v>
      </c>
      <c r="I28" s="99">
        <f t="shared" si="5"/>
        <v>0</v>
      </c>
      <c r="J28" s="99">
        <f t="shared" si="5"/>
        <v>0</v>
      </c>
      <c r="K28" s="99">
        <f t="shared" si="5"/>
        <v>0</v>
      </c>
      <c r="L28" s="99">
        <f t="shared" si="5"/>
        <v>0</v>
      </c>
      <c r="M28" s="99">
        <f t="shared" si="5"/>
        <v>0</v>
      </c>
      <c r="N28" s="99">
        <f t="shared" si="5"/>
        <v>0</v>
      </c>
      <c r="O28" s="99">
        <f t="shared" si="5"/>
        <v>0</v>
      </c>
      <c r="P28" s="99">
        <f t="shared" si="5"/>
        <v>0</v>
      </c>
      <c r="Q28" s="99">
        <f t="shared" si="5"/>
        <v>0</v>
      </c>
      <c r="R28" s="99">
        <f t="shared" si="5"/>
        <v>0</v>
      </c>
      <c r="S28" s="99">
        <f t="shared" si="5"/>
        <v>0</v>
      </c>
      <c r="T28" s="99">
        <f t="shared" si="5"/>
        <v>0</v>
      </c>
      <c r="U28" s="99">
        <f t="shared" si="5"/>
        <v>0</v>
      </c>
      <c r="V28" s="99">
        <f t="shared" si="5"/>
        <v>0</v>
      </c>
      <c r="W28" s="99">
        <f t="shared" si="5"/>
        <v>0</v>
      </c>
      <c r="X28" s="99">
        <f t="shared" si="5"/>
        <v>0</v>
      </c>
      <c r="Y28" s="99">
        <f t="shared" si="5"/>
        <v>0</v>
      </c>
      <c r="Z28" s="99">
        <f t="shared" si="5"/>
        <v>0</v>
      </c>
      <c r="AA28" s="99">
        <f t="shared" si="5"/>
        <v>0</v>
      </c>
      <c r="AB28" s="99">
        <f t="shared" si="5"/>
        <v>0</v>
      </c>
    </row>
    <row r="29" spans="2:28" ht="21.95" customHeight="1" x14ac:dyDescent="0.4">
      <c r="B29" s="72" t="s">
        <v>197</v>
      </c>
      <c r="C29" s="136"/>
      <c r="D29" s="98">
        <f t="shared" si="0"/>
        <v>3009763</v>
      </c>
      <c r="E29" s="99"/>
      <c r="F29" s="98">
        <f>SUM(F30:F33)</f>
        <v>942289</v>
      </c>
      <c r="G29" s="99"/>
      <c r="H29" s="98">
        <f>SUM(H30:H33)</f>
        <v>811408</v>
      </c>
      <c r="I29" s="99"/>
      <c r="J29" s="98">
        <f>SUM(J30:J33)</f>
        <v>521259</v>
      </c>
      <c r="K29" s="99"/>
      <c r="L29" s="98">
        <f>SUM(L30:L33)</f>
        <v>24582</v>
      </c>
      <c r="M29" s="99"/>
      <c r="N29" s="98">
        <f>SUM(N30:N33)</f>
        <v>25637</v>
      </c>
      <c r="O29" s="99"/>
      <c r="P29" s="98">
        <f>SUM(P30:P33)</f>
        <v>32672</v>
      </c>
      <c r="Q29" s="99"/>
      <c r="R29" s="98">
        <f>SUM(R30:R33)</f>
        <v>45785</v>
      </c>
      <c r="S29" s="99"/>
      <c r="T29" s="98">
        <f>SUM(T30:T33)</f>
        <v>60239</v>
      </c>
      <c r="U29" s="99"/>
      <c r="V29" s="98">
        <f>SUM(V30:V33)</f>
        <v>69985</v>
      </c>
      <c r="W29" s="99"/>
      <c r="X29" s="98">
        <f>SUM(X30:X33)</f>
        <v>96359</v>
      </c>
      <c r="Y29" s="99"/>
      <c r="Z29" s="98">
        <f>SUM(Z30:Z33)</f>
        <v>136716</v>
      </c>
      <c r="AA29" s="99"/>
      <c r="AB29" s="98">
        <f>SUM(AB30:AB33)</f>
        <v>242832</v>
      </c>
    </row>
    <row r="30" spans="2:28" ht="21.95" customHeight="1" x14ac:dyDescent="0.4">
      <c r="B30" s="36" t="s">
        <v>34</v>
      </c>
      <c r="C30" s="136"/>
      <c r="D30" s="99">
        <f t="shared" si="0"/>
        <v>0</v>
      </c>
      <c r="E30" s="99"/>
      <c r="F30" s="99">
        <f>F79+F128</f>
        <v>0</v>
      </c>
      <c r="G30" s="99">
        <f t="shared" ref="G30:AB30" si="6">G79+G128</f>
        <v>0</v>
      </c>
      <c r="H30" s="99">
        <f t="shared" si="6"/>
        <v>0</v>
      </c>
      <c r="I30" s="99">
        <f t="shared" si="6"/>
        <v>0</v>
      </c>
      <c r="J30" s="99">
        <f t="shared" si="6"/>
        <v>0</v>
      </c>
      <c r="K30" s="99">
        <f t="shared" si="6"/>
        <v>0</v>
      </c>
      <c r="L30" s="99">
        <f t="shared" si="6"/>
        <v>0</v>
      </c>
      <c r="M30" s="99">
        <f t="shared" si="6"/>
        <v>0</v>
      </c>
      <c r="N30" s="99">
        <f t="shared" si="6"/>
        <v>0</v>
      </c>
      <c r="O30" s="99">
        <f t="shared" si="6"/>
        <v>0</v>
      </c>
      <c r="P30" s="99">
        <f t="shared" si="6"/>
        <v>0</v>
      </c>
      <c r="Q30" s="99">
        <f t="shared" si="6"/>
        <v>0</v>
      </c>
      <c r="R30" s="99">
        <f t="shared" si="6"/>
        <v>0</v>
      </c>
      <c r="S30" s="99">
        <f t="shared" si="6"/>
        <v>0</v>
      </c>
      <c r="T30" s="99">
        <f t="shared" si="6"/>
        <v>0</v>
      </c>
      <c r="U30" s="99">
        <f t="shared" si="6"/>
        <v>0</v>
      </c>
      <c r="V30" s="99">
        <f t="shared" si="6"/>
        <v>0</v>
      </c>
      <c r="W30" s="99">
        <f t="shared" si="6"/>
        <v>0</v>
      </c>
      <c r="X30" s="99">
        <f t="shared" si="6"/>
        <v>0</v>
      </c>
      <c r="Y30" s="99">
        <f t="shared" si="6"/>
        <v>0</v>
      </c>
      <c r="Z30" s="99">
        <f t="shared" si="6"/>
        <v>0</v>
      </c>
      <c r="AA30" s="99">
        <f t="shared" si="6"/>
        <v>0</v>
      </c>
      <c r="AB30" s="99">
        <f t="shared" si="6"/>
        <v>0</v>
      </c>
    </row>
    <row r="31" spans="2:28" ht="21.95" customHeight="1" x14ac:dyDescent="0.4">
      <c r="B31" s="36" t="s">
        <v>35</v>
      </c>
      <c r="C31" s="136"/>
      <c r="D31" s="99">
        <f t="shared" si="0"/>
        <v>59701</v>
      </c>
      <c r="E31" s="99"/>
      <c r="F31" s="99">
        <f t="shared" ref="F31:AB33" si="7">F80+F129</f>
        <v>24341</v>
      </c>
      <c r="G31" s="99">
        <f t="shared" si="7"/>
        <v>0</v>
      </c>
      <c r="H31" s="99">
        <f t="shared" si="7"/>
        <v>16260</v>
      </c>
      <c r="I31" s="99">
        <f t="shared" si="7"/>
        <v>0</v>
      </c>
      <c r="J31" s="99">
        <f t="shared" si="7"/>
        <v>9099</v>
      </c>
      <c r="K31" s="99">
        <f t="shared" si="7"/>
        <v>0</v>
      </c>
      <c r="L31" s="99">
        <f t="shared" si="7"/>
        <v>696</v>
      </c>
      <c r="M31" s="99">
        <f t="shared" si="7"/>
        <v>0</v>
      </c>
      <c r="N31" s="99">
        <f t="shared" si="7"/>
        <v>150</v>
      </c>
      <c r="O31" s="99">
        <f t="shared" si="7"/>
        <v>0</v>
      </c>
      <c r="P31" s="99">
        <f t="shared" si="7"/>
        <v>57</v>
      </c>
      <c r="Q31" s="99">
        <f t="shared" si="7"/>
        <v>0</v>
      </c>
      <c r="R31" s="99">
        <f t="shared" si="7"/>
        <v>51</v>
      </c>
      <c r="S31" s="99">
        <f t="shared" si="7"/>
        <v>0</v>
      </c>
      <c r="T31" s="99">
        <f t="shared" si="7"/>
        <v>1074</v>
      </c>
      <c r="U31" s="99">
        <f t="shared" si="7"/>
        <v>0</v>
      </c>
      <c r="V31" s="99">
        <f t="shared" si="7"/>
        <v>1170</v>
      </c>
      <c r="W31" s="99">
        <f t="shared" si="7"/>
        <v>0</v>
      </c>
      <c r="X31" s="99">
        <f t="shared" si="7"/>
        <v>1008</v>
      </c>
      <c r="Y31" s="99">
        <f t="shared" si="7"/>
        <v>0</v>
      </c>
      <c r="Z31" s="99">
        <f t="shared" si="7"/>
        <v>1879</v>
      </c>
      <c r="AA31" s="99">
        <f t="shared" si="7"/>
        <v>0</v>
      </c>
      <c r="AB31" s="99">
        <f t="shared" si="7"/>
        <v>3916</v>
      </c>
    </row>
    <row r="32" spans="2:28" ht="21.95" customHeight="1" x14ac:dyDescent="0.4">
      <c r="B32" s="36" t="s">
        <v>36</v>
      </c>
      <c r="C32" s="136"/>
      <c r="D32" s="99">
        <f t="shared" si="0"/>
        <v>600241</v>
      </c>
      <c r="E32" s="99"/>
      <c r="F32" s="99">
        <f t="shared" si="7"/>
        <v>222382</v>
      </c>
      <c r="G32" s="99">
        <f t="shared" si="7"/>
        <v>0</v>
      </c>
      <c r="H32" s="99">
        <f t="shared" si="7"/>
        <v>194752</v>
      </c>
      <c r="I32" s="99">
        <f t="shared" si="7"/>
        <v>0</v>
      </c>
      <c r="J32" s="99">
        <f t="shared" si="7"/>
        <v>108925</v>
      </c>
      <c r="K32" s="99">
        <f t="shared" si="7"/>
        <v>0</v>
      </c>
      <c r="L32" s="99">
        <f t="shared" si="7"/>
        <v>138</v>
      </c>
      <c r="M32" s="99">
        <f t="shared" si="7"/>
        <v>0</v>
      </c>
      <c r="N32" s="99">
        <f t="shared" si="7"/>
        <v>1022</v>
      </c>
      <c r="O32" s="99">
        <f t="shared" si="7"/>
        <v>0</v>
      </c>
      <c r="P32" s="99">
        <f t="shared" si="7"/>
        <v>1827</v>
      </c>
      <c r="Q32" s="99">
        <f t="shared" si="7"/>
        <v>0</v>
      </c>
      <c r="R32" s="99">
        <f t="shared" si="7"/>
        <v>2653</v>
      </c>
      <c r="S32" s="99">
        <f t="shared" si="7"/>
        <v>0</v>
      </c>
      <c r="T32" s="99">
        <f t="shared" si="7"/>
        <v>5519</v>
      </c>
      <c r="U32" s="99">
        <f t="shared" si="7"/>
        <v>0</v>
      </c>
      <c r="V32" s="99">
        <f t="shared" si="7"/>
        <v>5943</v>
      </c>
      <c r="W32" s="99">
        <f t="shared" si="7"/>
        <v>0</v>
      </c>
      <c r="X32" s="99">
        <f t="shared" si="7"/>
        <v>8622</v>
      </c>
      <c r="Y32" s="99">
        <f t="shared" si="7"/>
        <v>0</v>
      </c>
      <c r="Z32" s="99">
        <f t="shared" si="7"/>
        <v>13328</v>
      </c>
      <c r="AA32" s="99">
        <f t="shared" si="7"/>
        <v>0</v>
      </c>
      <c r="AB32" s="99">
        <f t="shared" si="7"/>
        <v>35130</v>
      </c>
    </row>
    <row r="33" spans="2:28" ht="21.95" customHeight="1" x14ac:dyDescent="0.4">
      <c r="B33" s="36" t="s">
        <v>37</v>
      </c>
      <c r="C33" s="136"/>
      <c r="D33" s="99">
        <f t="shared" si="0"/>
        <v>2349821</v>
      </c>
      <c r="E33" s="99"/>
      <c r="F33" s="99">
        <f t="shared" si="7"/>
        <v>695566</v>
      </c>
      <c r="G33" s="99">
        <f t="shared" si="7"/>
        <v>0</v>
      </c>
      <c r="H33" s="99">
        <f t="shared" si="7"/>
        <v>600396</v>
      </c>
      <c r="I33" s="99">
        <f t="shared" si="7"/>
        <v>0</v>
      </c>
      <c r="J33" s="99">
        <f t="shared" si="7"/>
        <v>403235</v>
      </c>
      <c r="K33" s="99">
        <f t="shared" si="7"/>
        <v>0</v>
      </c>
      <c r="L33" s="99">
        <f t="shared" si="7"/>
        <v>23748</v>
      </c>
      <c r="M33" s="99">
        <f t="shared" si="7"/>
        <v>0</v>
      </c>
      <c r="N33" s="99">
        <f t="shared" si="7"/>
        <v>24465</v>
      </c>
      <c r="O33" s="99">
        <f t="shared" si="7"/>
        <v>0</v>
      </c>
      <c r="P33" s="99">
        <f t="shared" si="7"/>
        <v>30788</v>
      </c>
      <c r="Q33" s="99">
        <f t="shared" si="7"/>
        <v>0</v>
      </c>
      <c r="R33" s="99">
        <f t="shared" si="7"/>
        <v>43081</v>
      </c>
      <c r="S33" s="99">
        <f t="shared" si="7"/>
        <v>0</v>
      </c>
      <c r="T33" s="99">
        <f t="shared" si="7"/>
        <v>53646</v>
      </c>
      <c r="U33" s="99">
        <f t="shared" si="7"/>
        <v>0</v>
      </c>
      <c r="V33" s="99">
        <f t="shared" si="7"/>
        <v>62872</v>
      </c>
      <c r="W33" s="99">
        <f t="shared" si="7"/>
        <v>0</v>
      </c>
      <c r="X33" s="99">
        <f t="shared" si="7"/>
        <v>86729</v>
      </c>
      <c r="Y33" s="99">
        <f t="shared" si="7"/>
        <v>0</v>
      </c>
      <c r="Z33" s="99">
        <f t="shared" si="7"/>
        <v>121509</v>
      </c>
      <c r="AA33" s="99">
        <f t="shared" si="7"/>
        <v>0</v>
      </c>
      <c r="AB33" s="99">
        <f t="shared" si="7"/>
        <v>203786</v>
      </c>
    </row>
    <row r="34" spans="2:28" ht="21.95" customHeight="1" x14ac:dyDescent="0.4">
      <c r="B34" s="72" t="s">
        <v>198</v>
      </c>
      <c r="C34" s="136"/>
      <c r="D34" s="98">
        <f t="shared" si="0"/>
        <v>154179</v>
      </c>
      <c r="E34" s="99"/>
      <c r="F34" s="98">
        <f>SUM(F35:F37)</f>
        <v>69896</v>
      </c>
      <c r="G34" s="99"/>
      <c r="H34" s="98">
        <f>SUM(H35:H37)</f>
        <v>57440</v>
      </c>
      <c r="I34" s="99"/>
      <c r="J34" s="98">
        <f>SUM(J35:J37)</f>
        <v>24992</v>
      </c>
      <c r="K34" s="99"/>
      <c r="L34" s="98">
        <f>SUM(L35:L37)</f>
        <v>0</v>
      </c>
      <c r="M34" s="99"/>
      <c r="N34" s="98">
        <f>SUM(N35:N37)</f>
        <v>30</v>
      </c>
      <c r="O34" s="99"/>
      <c r="P34" s="98">
        <f>SUM(P35:P37)</f>
        <v>0</v>
      </c>
      <c r="Q34" s="99"/>
      <c r="R34" s="98">
        <f>SUM(R35:R37)</f>
        <v>0</v>
      </c>
      <c r="S34" s="99"/>
      <c r="T34" s="98">
        <f>SUM(T35:T37)</f>
        <v>2</v>
      </c>
      <c r="U34" s="99"/>
      <c r="V34" s="98">
        <f>SUM(V35:V37)</f>
        <v>288</v>
      </c>
      <c r="W34" s="99"/>
      <c r="X34" s="98">
        <f>SUM(X35:X37)</f>
        <v>71</v>
      </c>
      <c r="Y34" s="99"/>
      <c r="Z34" s="98">
        <f>SUM(Z35:Z37)</f>
        <v>160</v>
      </c>
      <c r="AA34" s="99"/>
      <c r="AB34" s="98">
        <f>SUM(AB35:AB37)</f>
        <v>1300</v>
      </c>
    </row>
    <row r="35" spans="2:28" ht="21.95" customHeight="1" x14ac:dyDescent="0.4">
      <c r="B35" s="36" t="s">
        <v>39</v>
      </c>
      <c r="C35" s="136"/>
      <c r="D35" s="99">
        <f t="shared" si="0"/>
        <v>20723</v>
      </c>
      <c r="E35" s="99"/>
      <c r="F35" s="99">
        <f>F84+F133</f>
        <v>9017</v>
      </c>
      <c r="G35" s="99">
        <f t="shared" ref="G35:AB35" si="8">G84+G133</f>
        <v>0</v>
      </c>
      <c r="H35" s="99">
        <f t="shared" si="8"/>
        <v>7646</v>
      </c>
      <c r="I35" s="99">
        <f t="shared" si="8"/>
        <v>0</v>
      </c>
      <c r="J35" s="99">
        <f t="shared" si="8"/>
        <v>3722</v>
      </c>
      <c r="K35" s="99">
        <f t="shared" si="8"/>
        <v>0</v>
      </c>
      <c r="L35" s="99">
        <f t="shared" si="8"/>
        <v>0</v>
      </c>
      <c r="M35" s="99">
        <f t="shared" si="8"/>
        <v>0</v>
      </c>
      <c r="N35" s="99">
        <f t="shared" si="8"/>
        <v>0</v>
      </c>
      <c r="O35" s="99">
        <f t="shared" si="8"/>
        <v>0</v>
      </c>
      <c r="P35" s="99">
        <f t="shared" si="8"/>
        <v>0</v>
      </c>
      <c r="Q35" s="99">
        <f t="shared" si="8"/>
        <v>0</v>
      </c>
      <c r="R35" s="99">
        <f t="shared" si="8"/>
        <v>0</v>
      </c>
      <c r="S35" s="99">
        <f t="shared" si="8"/>
        <v>0</v>
      </c>
      <c r="T35" s="99">
        <f t="shared" si="8"/>
        <v>2</v>
      </c>
      <c r="U35" s="99">
        <f t="shared" si="8"/>
        <v>0</v>
      </c>
      <c r="V35" s="99">
        <f t="shared" si="8"/>
        <v>143</v>
      </c>
      <c r="W35" s="99">
        <f t="shared" si="8"/>
        <v>0</v>
      </c>
      <c r="X35" s="99">
        <f t="shared" si="8"/>
        <v>44</v>
      </c>
      <c r="Y35" s="99">
        <f t="shared" si="8"/>
        <v>0</v>
      </c>
      <c r="Z35" s="99">
        <f t="shared" si="8"/>
        <v>54</v>
      </c>
      <c r="AA35" s="99">
        <f t="shared" si="8"/>
        <v>0</v>
      </c>
      <c r="AB35" s="99">
        <f t="shared" si="8"/>
        <v>95</v>
      </c>
    </row>
    <row r="36" spans="2:28" ht="21.95" customHeight="1" x14ac:dyDescent="0.4">
      <c r="B36" s="36" t="s">
        <v>40</v>
      </c>
      <c r="C36" s="136"/>
      <c r="D36" s="99">
        <f t="shared" si="0"/>
        <v>57557</v>
      </c>
      <c r="E36" s="99"/>
      <c r="F36" s="99">
        <f t="shared" ref="F36:AB37" si="9">F85+F134</f>
        <v>25328</v>
      </c>
      <c r="G36" s="99">
        <f t="shared" si="9"/>
        <v>0</v>
      </c>
      <c r="H36" s="99">
        <f t="shared" si="9"/>
        <v>19958</v>
      </c>
      <c r="I36" s="99">
        <f t="shared" si="9"/>
        <v>0</v>
      </c>
      <c r="J36" s="99">
        <f t="shared" si="9"/>
        <v>11843</v>
      </c>
      <c r="K36" s="99">
        <f t="shared" si="9"/>
        <v>0</v>
      </c>
      <c r="L36" s="99">
        <f t="shared" si="9"/>
        <v>0</v>
      </c>
      <c r="M36" s="99">
        <f t="shared" si="9"/>
        <v>0</v>
      </c>
      <c r="N36" s="99">
        <f t="shared" si="9"/>
        <v>0</v>
      </c>
      <c r="O36" s="99">
        <f t="shared" si="9"/>
        <v>0</v>
      </c>
      <c r="P36" s="99">
        <f t="shared" si="9"/>
        <v>0</v>
      </c>
      <c r="Q36" s="99">
        <f t="shared" si="9"/>
        <v>0</v>
      </c>
      <c r="R36" s="99">
        <f t="shared" si="9"/>
        <v>0</v>
      </c>
      <c r="S36" s="99">
        <f t="shared" si="9"/>
        <v>0</v>
      </c>
      <c r="T36" s="99">
        <f t="shared" si="9"/>
        <v>0</v>
      </c>
      <c r="U36" s="99">
        <f t="shared" si="9"/>
        <v>0</v>
      </c>
      <c r="V36" s="99">
        <f t="shared" si="9"/>
        <v>145</v>
      </c>
      <c r="W36" s="99">
        <f t="shared" si="9"/>
        <v>0</v>
      </c>
      <c r="X36" s="99">
        <f t="shared" si="9"/>
        <v>27</v>
      </c>
      <c r="Y36" s="99">
        <f t="shared" si="9"/>
        <v>0</v>
      </c>
      <c r="Z36" s="99">
        <f t="shared" si="9"/>
        <v>106</v>
      </c>
      <c r="AA36" s="99">
        <f t="shared" si="9"/>
        <v>0</v>
      </c>
      <c r="AB36" s="99">
        <f t="shared" si="9"/>
        <v>150</v>
      </c>
    </row>
    <row r="37" spans="2:28" ht="21.95" customHeight="1" x14ac:dyDescent="0.4">
      <c r="B37" s="36" t="s">
        <v>41</v>
      </c>
      <c r="C37" s="136"/>
      <c r="D37" s="99">
        <f t="shared" si="0"/>
        <v>75899</v>
      </c>
      <c r="E37" s="99"/>
      <c r="F37" s="99">
        <f t="shared" si="9"/>
        <v>35551</v>
      </c>
      <c r="G37" s="99">
        <f t="shared" si="9"/>
        <v>0</v>
      </c>
      <c r="H37" s="99">
        <f t="shared" si="9"/>
        <v>29836</v>
      </c>
      <c r="I37" s="99">
        <f t="shared" si="9"/>
        <v>0</v>
      </c>
      <c r="J37" s="99">
        <f t="shared" si="9"/>
        <v>9427</v>
      </c>
      <c r="K37" s="99">
        <f t="shared" si="9"/>
        <v>0</v>
      </c>
      <c r="L37" s="99">
        <f t="shared" si="9"/>
        <v>0</v>
      </c>
      <c r="M37" s="99">
        <f t="shared" si="9"/>
        <v>0</v>
      </c>
      <c r="N37" s="99">
        <f t="shared" si="9"/>
        <v>30</v>
      </c>
      <c r="O37" s="99">
        <f t="shared" si="9"/>
        <v>0</v>
      </c>
      <c r="P37" s="99">
        <f t="shared" si="9"/>
        <v>0</v>
      </c>
      <c r="Q37" s="99">
        <f t="shared" si="9"/>
        <v>0</v>
      </c>
      <c r="R37" s="99">
        <f t="shared" si="9"/>
        <v>0</v>
      </c>
      <c r="S37" s="99">
        <f t="shared" si="9"/>
        <v>0</v>
      </c>
      <c r="T37" s="99">
        <f t="shared" si="9"/>
        <v>0</v>
      </c>
      <c r="U37" s="99">
        <f t="shared" si="9"/>
        <v>0</v>
      </c>
      <c r="V37" s="99">
        <f t="shared" si="9"/>
        <v>0</v>
      </c>
      <c r="W37" s="99">
        <f t="shared" si="9"/>
        <v>0</v>
      </c>
      <c r="X37" s="99">
        <f t="shared" si="9"/>
        <v>0</v>
      </c>
      <c r="Y37" s="99">
        <f t="shared" si="9"/>
        <v>0</v>
      </c>
      <c r="Z37" s="99">
        <f t="shared" si="9"/>
        <v>0</v>
      </c>
      <c r="AA37" s="99">
        <f t="shared" si="9"/>
        <v>0</v>
      </c>
      <c r="AB37" s="99">
        <f t="shared" si="9"/>
        <v>1055</v>
      </c>
    </row>
    <row r="38" spans="2:28" ht="21.95" customHeight="1" x14ac:dyDescent="0.4">
      <c r="B38" s="72" t="s">
        <v>199</v>
      </c>
      <c r="C38" s="136"/>
      <c r="D38" s="98">
        <f t="shared" si="0"/>
        <v>90163</v>
      </c>
      <c r="E38" s="99"/>
      <c r="F38" s="98">
        <f>SUM(F39:F42)</f>
        <v>36179</v>
      </c>
      <c r="G38" s="99"/>
      <c r="H38" s="98">
        <f>SUM(H39:H42)</f>
        <v>28530</v>
      </c>
      <c r="I38" s="99"/>
      <c r="J38" s="98">
        <f>SUM(J39:J42)</f>
        <v>17944</v>
      </c>
      <c r="K38" s="99"/>
      <c r="L38" s="98">
        <f>SUM(L39:L42)</f>
        <v>0</v>
      </c>
      <c r="M38" s="99"/>
      <c r="N38" s="98">
        <f>SUM(N39:N42)</f>
        <v>17</v>
      </c>
      <c r="O38" s="99"/>
      <c r="P38" s="98">
        <f>SUM(P39:P42)</f>
        <v>0</v>
      </c>
      <c r="Q38" s="99"/>
      <c r="R38" s="98">
        <f>SUM(R39:R42)</f>
        <v>16</v>
      </c>
      <c r="S38" s="99"/>
      <c r="T38" s="98">
        <f>SUM(T39:T42)</f>
        <v>0</v>
      </c>
      <c r="U38" s="99"/>
      <c r="V38" s="98">
        <f>SUM(V39:V42)</f>
        <v>1077</v>
      </c>
      <c r="W38" s="99"/>
      <c r="X38" s="98">
        <f>SUM(X39:X42)</f>
        <v>1039</v>
      </c>
      <c r="Y38" s="99"/>
      <c r="Z38" s="98">
        <f>SUM(Z39:Z42)</f>
        <v>1782</v>
      </c>
      <c r="AA38" s="99"/>
      <c r="AB38" s="98">
        <f>SUM(AB39:AB42)</f>
        <v>3579</v>
      </c>
    </row>
    <row r="39" spans="2:28" ht="21.95" customHeight="1" x14ac:dyDescent="0.4">
      <c r="B39" s="36" t="s">
        <v>43</v>
      </c>
      <c r="C39" s="136"/>
      <c r="D39" s="99">
        <f t="shared" si="0"/>
        <v>90117</v>
      </c>
      <c r="E39" s="99"/>
      <c r="F39" s="99">
        <f>F88+F137</f>
        <v>36179</v>
      </c>
      <c r="G39" s="99">
        <f t="shared" ref="G39:AB39" si="10">G88+G137</f>
        <v>0</v>
      </c>
      <c r="H39" s="99">
        <f t="shared" si="10"/>
        <v>28530</v>
      </c>
      <c r="I39" s="99">
        <f t="shared" si="10"/>
        <v>0</v>
      </c>
      <c r="J39" s="99">
        <f t="shared" si="10"/>
        <v>17944</v>
      </c>
      <c r="K39" s="99">
        <f t="shared" si="10"/>
        <v>0</v>
      </c>
      <c r="L39" s="99">
        <f t="shared" si="10"/>
        <v>0</v>
      </c>
      <c r="M39" s="99">
        <f t="shared" si="10"/>
        <v>0</v>
      </c>
      <c r="N39" s="99">
        <f t="shared" si="10"/>
        <v>17</v>
      </c>
      <c r="O39" s="99">
        <f t="shared" si="10"/>
        <v>0</v>
      </c>
      <c r="P39" s="99">
        <f t="shared" si="10"/>
        <v>0</v>
      </c>
      <c r="Q39" s="99">
        <f t="shared" si="10"/>
        <v>0</v>
      </c>
      <c r="R39" s="99">
        <f t="shared" si="10"/>
        <v>16</v>
      </c>
      <c r="S39" s="99">
        <f t="shared" si="10"/>
        <v>0</v>
      </c>
      <c r="T39" s="99">
        <f t="shared" si="10"/>
        <v>0</v>
      </c>
      <c r="U39" s="99">
        <f t="shared" si="10"/>
        <v>0</v>
      </c>
      <c r="V39" s="99">
        <f t="shared" si="10"/>
        <v>1077</v>
      </c>
      <c r="W39" s="99">
        <f t="shared" si="10"/>
        <v>0</v>
      </c>
      <c r="X39" s="99">
        <f t="shared" si="10"/>
        <v>993</v>
      </c>
      <c r="Y39" s="99">
        <f t="shared" si="10"/>
        <v>0</v>
      </c>
      <c r="Z39" s="99">
        <f t="shared" si="10"/>
        <v>1782</v>
      </c>
      <c r="AA39" s="99">
        <f t="shared" si="10"/>
        <v>0</v>
      </c>
      <c r="AB39" s="99">
        <f t="shared" si="10"/>
        <v>3579</v>
      </c>
    </row>
    <row r="40" spans="2:28" ht="21.95" customHeight="1" x14ac:dyDescent="0.4">
      <c r="B40" s="36" t="s">
        <v>44</v>
      </c>
      <c r="C40" s="136"/>
      <c r="D40" s="99">
        <f t="shared" si="0"/>
        <v>46</v>
      </c>
      <c r="E40" s="99"/>
      <c r="F40" s="99">
        <f t="shared" ref="F40:AB42" si="11">F89+F138</f>
        <v>0</v>
      </c>
      <c r="G40" s="99">
        <f t="shared" si="11"/>
        <v>0</v>
      </c>
      <c r="H40" s="99">
        <f t="shared" si="11"/>
        <v>0</v>
      </c>
      <c r="I40" s="99">
        <f t="shared" si="11"/>
        <v>0</v>
      </c>
      <c r="J40" s="99">
        <f t="shared" si="11"/>
        <v>0</v>
      </c>
      <c r="K40" s="99">
        <f t="shared" si="11"/>
        <v>0</v>
      </c>
      <c r="L40" s="99">
        <f t="shared" si="11"/>
        <v>0</v>
      </c>
      <c r="M40" s="99">
        <f t="shared" si="11"/>
        <v>0</v>
      </c>
      <c r="N40" s="99">
        <f t="shared" si="11"/>
        <v>0</v>
      </c>
      <c r="O40" s="99">
        <f t="shared" si="11"/>
        <v>0</v>
      </c>
      <c r="P40" s="99">
        <f t="shared" si="11"/>
        <v>0</v>
      </c>
      <c r="Q40" s="99">
        <f t="shared" si="11"/>
        <v>0</v>
      </c>
      <c r="R40" s="99">
        <f t="shared" si="11"/>
        <v>0</v>
      </c>
      <c r="S40" s="99">
        <f t="shared" si="11"/>
        <v>0</v>
      </c>
      <c r="T40" s="99">
        <f t="shared" si="11"/>
        <v>0</v>
      </c>
      <c r="U40" s="99">
        <f t="shared" si="11"/>
        <v>0</v>
      </c>
      <c r="V40" s="99">
        <f t="shared" si="11"/>
        <v>0</v>
      </c>
      <c r="W40" s="99">
        <f t="shared" si="11"/>
        <v>0</v>
      </c>
      <c r="X40" s="99">
        <f t="shared" si="11"/>
        <v>46</v>
      </c>
      <c r="Y40" s="99">
        <f t="shared" si="11"/>
        <v>0</v>
      </c>
      <c r="Z40" s="99">
        <f t="shared" si="11"/>
        <v>0</v>
      </c>
      <c r="AA40" s="99">
        <f t="shared" si="11"/>
        <v>0</v>
      </c>
      <c r="AB40" s="99">
        <f t="shared" si="11"/>
        <v>0</v>
      </c>
    </row>
    <row r="41" spans="2:28" ht="21.95" customHeight="1" x14ac:dyDescent="0.4">
      <c r="B41" s="36" t="s">
        <v>45</v>
      </c>
      <c r="C41" s="136"/>
      <c r="D41" s="99">
        <f t="shared" si="0"/>
        <v>0</v>
      </c>
      <c r="E41" s="99"/>
      <c r="F41" s="99">
        <f t="shared" si="11"/>
        <v>0</v>
      </c>
      <c r="G41" s="99">
        <f t="shared" si="11"/>
        <v>0</v>
      </c>
      <c r="H41" s="99">
        <f t="shared" si="11"/>
        <v>0</v>
      </c>
      <c r="I41" s="99">
        <f t="shared" si="11"/>
        <v>0</v>
      </c>
      <c r="J41" s="99">
        <f t="shared" si="11"/>
        <v>0</v>
      </c>
      <c r="K41" s="99">
        <f t="shared" si="11"/>
        <v>0</v>
      </c>
      <c r="L41" s="99">
        <f t="shared" si="11"/>
        <v>0</v>
      </c>
      <c r="M41" s="99">
        <f t="shared" si="11"/>
        <v>0</v>
      </c>
      <c r="N41" s="99">
        <f t="shared" si="11"/>
        <v>0</v>
      </c>
      <c r="O41" s="99">
        <f t="shared" si="11"/>
        <v>0</v>
      </c>
      <c r="P41" s="99">
        <f t="shared" si="11"/>
        <v>0</v>
      </c>
      <c r="Q41" s="99">
        <f t="shared" si="11"/>
        <v>0</v>
      </c>
      <c r="R41" s="99">
        <f t="shared" si="11"/>
        <v>0</v>
      </c>
      <c r="S41" s="99">
        <f t="shared" si="11"/>
        <v>0</v>
      </c>
      <c r="T41" s="99">
        <f t="shared" si="11"/>
        <v>0</v>
      </c>
      <c r="U41" s="99">
        <f t="shared" si="11"/>
        <v>0</v>
      </c>
      <c r="V41" s="99">
        <f t="shared" si="11"/>
        <v>0</v>
      </c>
      <c r="W41" s="99">
        <f t="shared" si="11"/>
        <v>0</v>
      </c>
      <c r="X41" s="99">
        <f t="shared" si="11"/>
        <v>0</v>
      </c>
      <c r="Y41" s="99">
        <f t="shared" si="11"/>
        <v>0</v>
      </c>
      <c r="Z41" s="99">
        <f t="shared" si="11"/>
        <v>0</v>
      </c>
      <c r="AA41" s="99">
        <f t="shared" si="11"/>
        <v>0</v>
      </c>
      <c r="AB41" s="99">
        <f t="shared" si="11"/>
        <v>0</v>
      </c>
    </row>
    <row r="42" spans="2:28" ht="21.95" customHeight="1" x14ac:dyDescent="0.4">
      <c r="B42" s="36" t="s">
        <v>46</v>
      </c>
      <c r="C42" s="136"/>
      <c r="D42" s="99">
        <f t="shared" si="0"/>
        <v>0</v>
      </c>
      <c r="E42" s="99"/>
      <c r="F42" s="99">
        <f>F91+F140</f>
        <v>0</v>
      </c>
      <c r="G42" s="99">
        <f t="shared" si="11"/>
        <v>0</v>
      </c>
      <c r="H42" s="99">
        <f t="shared" si="11"/>
        <v>0</v>
      </c>
      <c r="I42" s="99">
        <f t="shared" si="11"/>
        <v>0</v>
      </c>
      <c r="J42" s="99">
        <f t="shared" si="11"/>
        <v>0</v>
      </c>
      <c r="K42" s="99">
        <f t="shared" si="11"/>
        <v>0</v>
      </c>
      <c r="L42" s="99">
        <f t="shared" si="11"/>
        <v>0</v>
      </c>
      <c r="M42" s="99">
        <f t="shared" si="11"/>
        <v>0</v>
      </c>
      <c r="N42" s="99">
        <f t="shared" si="11"/>
        <v>0</v>
      </c>
      <c r="O42" s="99">
        <f t="shared" si="11"/>
        <v>0</v>
      </c>
      <c r="P42" s="99">
        <f t="shared" si="11"/>
        <v>0</v>
      </c>
      <c r="Q42" s="99">
        <f t="shared" si="11"/>
        <v>0</v>
      </c>
      <c r="R42" s="99">
        <f t="shared" si="11"/>
        <v>0</v>
      </c>
      <c r="S42" s="99">
        <f t="shared" si="11"/>
        <v>0</v>
      </c>
      <c r="T42" s="99">
        <f t="shared" si="11"/>
        <v>0</v>
      </c>
      <c r="U42" s="99">
        <f t="shared" si="11"/>
        <v>0</v>
      </c>
      <c r="V42" s="99">
        <f t="shared" si="11"/>
        <v>0</v>
      </c>
      <c r="W42" s="99">
        <f t="shared" si="11"/>
        <v>0</v>
      </c>
      <c r="X42" s="99">
        <f t="shared" si="11"/>
        <v>0</v>
      </c>
      <c r="Y42" s="99">
        <f t="shared" si="11"/>
        <v>0</v>
      </c>
      <c r="Z42" s="99">
        <f t="shared" si="11"/>
        <v>0</v>
      </c>
      <c r="AA42" s="99">
        <f t="shared" si="11"/>
        <v>0</v>
      </c>
      <c r="AB42" s="99">
        <f t="shared" si="11"/>
        <v>0</v>
      </c>
    </row>
    <row r="43" spans="2:28" ht="3.95" customHeight="1" x14ac:dyDescent="0.4">
      <c r="B43" s="187"/>
      <c r="C43" s="187"/>
      <c r="D43" s="187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187"/>
      <c r="Z43" s="187"/>
      <c r="AA43" s="187"/>
      <c r="AB43" s="187"/>
    </row>
    <row r="44" spans="2:28" ht="3.95" customHeight="1" x14ac:dyDescent="0.4">
      <c r="B44" s="36"/>
      <c r="C44" s="136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</row>
    <row r="45" spans="2:28" s="67" customFormat="1" ht="15.95" customHeight="1" x14ac:dyDescent="0.3">
      <c r="B45" s="17" t="s">
        <v>10</v>
      </c>
      <c r="C45" s="117"/>
      <c r="D45" s="19"/>
      <c r="E45" s="119"/>
      <c r="F45" s="19"/>
      <c r="G45" s="119"/>
      <c r="H45" s="19"/>
      <c r="I45" s="119"/>
      <c r="J45" s="19"/>
      <c r="K45" s="119"/>
      <c r="L45" s="19"/>
      <c r="M45" s="119"/>
      <c r="N45" s="19"/>
      <c r="O45" s="119"/>
      <c r="P45" s="38"/>
      <c r="Q45" s="158"/>
      <c r="R45" s="38"/>
      <c r="S45" s="158"/>
      <c r="T45" s="41"/>
      <c r="U45" s="159"/>
      <c r="V45" s="41"/>
      <c r="W45" s="159"/>
      <c r="X45" s="41"/>
      <c r="Y45" s="159"/>
      <c r="Z45" s="39"/>
      <c r="AA45" s="149"/>
      <c r="AB45" s="41"/>
    </row>
    <row r="46" spans="2:28" s="67" customFormat="1" ht="15.95" customHeight="1" x14ac:dyDescent="0.3">
      <c r="B46" s="17" t="s">
        <v>191</v>
      </c>
      <c r="C46" s="117"/>
      <c r="D46" s="19"/>
      <c r="E46" s="119"/>
      <c r="F46" s="19"/>
      <c r="G46" s="119"/>
      <c r="H46" s="19"/>
      <c r="I46" s="119"/>
      <c r="J46" s="19"/>
      <c r="K46" s="119"/>
      <c r="L46" s="19"/>
      <c r="M46" s="119"/>
      <c r="N46" s="19"/>
      <c r="O46" s="119"/>
      <c r="P46" s="38"/>
      <c r="Q46" s="158"/>
      <c r="R46" s="38"/>
      <c r="S46" s="158"/>
      <c r="T46" s="41"/>
      <c r="U46" s="159"/>
      <c r="V46" s="41"/>
      <c r="W46" s="159"/>
      <c r="X46" s="41"/>
      <c r="Y46" s="159"/>
      <c r="Z46" s="39"/>
      <c r="AA46" s="149"/>
      <c r="AB46" s="41"/>
    </row>
    <row r="47" spans="2:28" s="39" customFormat="1" ht="15.95" customHeight="1" x14ac:dyDescent="0.25">
      <c r="B47" s="20"/>
      <c r="C47" s="118"/>
      <c r="D47" s="20"/>
      <c r="E47" s="118"/>
      <c r="F47" s="20"/>
      <c r="G47" s="118"/>
      <c r="H47" s="20"/>
      <c r="I47" s="118"/>
      <c r="J47" s="20"/>
      <c r="K47" s="118"/>
      <c r="L47" s="20"/>
      <c r="M47" s="118"/>
      <c r="N47" s="20"/>
      <c r="O47" s="118"/>
      <c r="P47" s="20"/>
      <c r="Q47" s="118"/>
      <c r="R47" s="20"/>
      <c r="S47" s="118"/>
      <c r="T47" s="20"/>
      <c r="U47" s="118"/>
      <c r="V47" s="20"/>
      <c r="W47" s="118"/>
      <c r="X47" s="20"/>
      <c r="Y47" s="118"/>
      <c r="Z47" s="20"/>
      <c r="AA47" s="118"/>
      <c r="AB47" s="20"/>
    </row>
    <row r="48" spans="2:28" s="39" customFormat="1" ht="21.95" customHeight="1" x14ac:dyDescent="0.25">
      <c r="B48" s="20"/>
      <c r="C48" s="118"/>
      <c r="D48" s="20"/>
      <c r="E48" s="118"/>
      <c r="F48" s="20"/>
      <c r="G48" s="118"/>
      <c r="H48" s="20"/>
      <c r="I48" s="118"/>
      <c r="J48" s="20"/>
      <c r="K48" s="118"/>
      <c r="L48" s="20"/>
      <c r="M48" s="118"/>
      <c r="N48" s="20"/>
      <c r="O48" s="118"/>
      <c r="P48" s="20"/>
      <c r="Q48" s="118"/>
      <c r="R48" s="20"/>
      <c r="S48" s="118"/>
      <c r="T48" s="20"/>
      <c r="U48" s="118"/>
      <c r="V48" s="20"/>
      <c r="W48" s="118"/>
      <c r="X48" s="20"/>
      <c r="Y48" s="118"/>
      <c r="Z48" s="20"/>
      <c r="AA48" s="118"/>
      <c r="AB48" s="20"/>
    </row>
    <row r="49" spans="2:28" s="39" customFormat="1" ht="21.95" customHeight="1" x14ac:dyDescent="0.25">
      <c r="B49" s="20"/>
      <c r="C49" s="118"/>
      <c r="D49" s="20"/>
      <c r="E49" s="118"/>
      <c r="F49" s="20"/>
      <c r="G49" s="118"/>
      <c r="H49" s="20"/>
      <c r="I49" s="118"/>
      <c r="J49" s="20"/>
      <c r="K49" s="118"/>
      <c r="L49" s="20"/>
      <c r="M49" s="118"/>
      <c r="N49" s="20"/>
      <c r="O49" s="118"/>
      <c r="P49" s="20"/>
      <c r="Q49" s="118"/>
      <c r="R49" s="20"/>
      <c r="S49" s="118"/>
      <c r="T49" s="20"/>
      <c r="U49" s="118"/>
      <c r="V49" s="20"/>
      <c r="W49" s="118"/>
      <c r="X49" s="20"/>
      <c r="Y49" s="118"/>
      <c r="Z49" s="20"/>
      <c r="AA49" s="118"/>
      <c r="AB49" s="20"/>
    </row>
    <row r="50" spans="2:28" ht="21.95" customHeight="1" x14ac:dyDescent="0.4">
      <c r="B50" s="36" t="s">
        <v>177</v>
      </c>
      <c r="C50" s="136"/>
      <c r="D50" s="36"/>
      <c r="E50" s="136"/>
    </row>
    <row r="51" spans="2:28" ht="21.95" customHeight="1" x14ac:dyDescent="0.4">
      <c r="B51" s="185" t="str">
        <f>"7.3.1 - Desembarques internacionais de passageiros de voos regulares, segundo Grandes Regiões e Unidades da Federação - "&amp;'MOV.INTERNACIONAL 6.1'!B49</f>
        <v>7.3.1 - Desembarques internacionais de passageiros de voos regulares, segundo Grandes Regiões e Unidades da Federação - 2020</v>
      </c>
      <c r="C51" s="185"/>
      <c r="D51" s="185"/>
      <c r="E51" s="185"/>
      <c r="F51" s="185"/>
      <c r="G51" s="185"/>
      <c r="H51" s="185"/>
      <c r="I51" s="185"/>
      <c r="J51" s="185"/>
      <c r="K51" s="185"/>
      <c r="L51" s="185"/>
      <c r="M51" s="185"/>
      <c r="N51" s="185"/>
      <c r="O51" s="185"/>
      <c r="P51" s="185"/>
      <c r="Q51" s="185"/>
      <c r="R51" s="185"/>
      <c r="S51" s="185"/>
      <c r="T51" s="185"/>
      <c r="U51" s="185"/>
      <c r="V51" s="185"/>
      <c r="W51" s="185"/>
      <c r="X51" s="185"/>
      <c r="Y51" s="185"/>
      <c r="Z51" s="185"/>
      <c r="AA51" s="185"/>
      <c r="AB51" s="185"/>
    </row>
    <row r="52" spans="2:28" ht="3.95" customHeight="1" x14ac:dyDescent="0.4">
      <c r="B52" s="64"/>
      <c r="C52" s="156"/>
      <c r="D52" s="64"/>
      <c r="E52" s="156"/>
      <c r="F52" s="64"/>
      <c r="G52" s="156"/>
      <c r="H52" s="64"/>
      <c r="I52" s="156"/>
      <c r="J52" s="64"/>
      <c r="K52" s="156"/>
      <c r="L52" s="64"/>
      <c r="M52" s="156"/>
      <c r="N52" s="64"/>
      <c r="O52" s="156"/>
      <c r="P52" s="64"/>
      <c r="Q52" s="156"/>
      <c r="R52" s="64"/>
      <c r="S52" s="156"/>
      <c r="T52" s="64"/>
      <c r="U52" s="156"/>
      <c r="V52" s="64"/>
      <c r="W52" s="156"/>
      <c r="X52" s="64"/>
      <c r="Y52" s="156"/>
      <c r="Z52" s="64"/>
      <c r="AA52" s="156"/>
      <c r="AB52" s="64"/>
    </row>
    <row r="53" spans="2:28" ht="3.95" customHeight="1" x14ac:dyDescent="0.4">
      <c r="B53" s="186"/>
      <c r="C53" s="186"/>
      <c r="D53" s="186"/>
      <c r="E53" s="186"/>
      <c r="F53" s="186"/>
      <c r="G53" s="186"/>
      <c r="H53" s="186"/>
      <c r="I53" s="186"/>
      <c r="J53" s="186"/>
      <c r="K53" s="186"/>
      <c r="L53" s="186"/>
      <c r="M53" s="186"/>
      <c r="N53" s="186"/>
      <c r="O53" s="186"/>
      <c r="P53" s="186"/>
      <c r="Q53" s="186"/>
      <c r="R53" s="186"/>
      <c r="S53" s="186"/>
      <c r="T53" s="186"/>
      <c r="U53" s="186"/>
      <c r="V53" s="186"/>
      <c r="W53" s="186"/>
      <c r="X53" s="186"/>
      <c r="Y53" s="186"/>
      <c r="Z53" s="186"/>
      <c r="AA53" s="186"/>
      <c r="AB53" s="186"/>
    </row>
    <row r="54" spans="2:28" ht="21.95" customHeight="1" x14ac:dyDescent="0.4">
      <c r="B54" s="184" t="s">
        <v>13</v>
      </c>
      <c r="C54" s="154"/>
      <c r="D54" s="182" t="s">
        <v>201</v>
      </c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</row>
    <row r="55" spans="2:28" s="150" customFormat="1" ht="3" customHeight="1" x14ac:dyDescent="0.4">
      <c r="B55" s="184"/>
      <c r="C55" s="154"/>
      <c r="D55" s="146"/>
      <c r="E55" s="146"/>
      <c r="F55" s="146"/>
      <c r="G55" s="146"/>
      <c r="H55" s="146"/>
      <c r="I55" s="146"/>
      <c r="J55" s="146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  <c r="W55" s="146"/>
      <c r="X55" s="146"/>
      <c r="Y55" s="146"/>
      <c r="Z55" s="146"/>
      <c r="AA55" s="146"/>
      <c r="AB55" s="146"/>
    </row>
    <row r="56" spans="2:28" ht="21.95" customHeight="1" x14ac:dyDescent="0.4">
      <c r="B56" s="184"/>
      <c r="C56" s="154"/>
      <c r="D56" s="60" t="s">
        <v>6</v>
      </c>
      <c r="E56" s="138"/>
      <c r="F56" s="60" t="s">
        <v>179</v>
      </c>
      <c r="G56" s="138"/>
      <c r="H56" s="60" t="s">
        <v>180</v>
      </c>
      <c r="I56" s="138"/>
      <c r="J56" s="60" t="s">
        <v>181</v>
      </c>
      <c r="K56" s="138"/>
      <c r="L56" s="60" t="s">
        <v>182</v>
      </c>
      <c r="M56" s="138"/>
      <c r="N56" s="60" t="s">
        <v>183</v>
      </c>
      <c r="O56" s="138"/>
      <c r="P56" s="60" t="s">
        <v>184</v>
      </c>
      <c r="Q56" s="138"/>
      <c r="R56" s="60" t="s">
        <v>185</v>
      </c>
      <c r="S56" s="138"/>
      <c r="T56" s="60" t="s">
        <v>186</v>
      </c>
      <c r="U56" s="138"/>
      <c r="V56" s="60" t="s">
        <v>187</v>
      </c>
      <c r="W56" s="138"/>
      <c r="X56" s="60" t="s">
        <v>188</v>
      </c>
      <c r="Y56" s="138"/>
      <c r="Z56" s="60" t="s">
        <v>189</v>
      </c>
      <c r="AA56" s="138"/>
      <c r="AB56" s="60" t="s">
        <v>190</v>
      </c>
    </row>
    <row r="57" spans="2:28" s="150" customFormat="1" ht="3" customHeight="1" x14ac:dyDescent="0.4">
      <c r="B57" s="155"/>
      <c r="C57" s="155"/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39"/>
      <c r="Y57" s="139"/>
      <c r="Z57" s="139"/>
      <c r="AA57" s="139"/>
      <c r="AB57" s="139"/>
    </row>
    <row r="58" spans="2:28" ht="21.95" customHeight="1" x14ac:dyDescent="0.4">
      <c r="B58" s="61" t="s">
        <v>14</v>
      </c>
      <c r="C58" s="139"/>
      <c r="D58" s="92">
        <f>F58+H58+J58+L58+N58+P58+R58+T58+V58+X58+Z58+AB58</f>
        <v>3353563</v>
      </c>
      <c r="E58" s="147"/>
      <c r="F58" s="92">
        <f>F60+F68+F78+F83+F87</f>
        <v>1089221</v>
      </c>
      <c r="G58" s="147"/>
      <c r="H58" s="92">
        <f>H60+H68+H78+H83+H87</f>
        <v>941674</v>
      </c>
      <c r="I58" s="147"/>
      <c r="J58" s="92">
        <f>J60+J68+J78+J83+J87</f>
        <v>576677</v>
      </c>
      <c r="K58" s="147"/>
      <c r="L58" s="92">
        <f>L60+L68+L78+L83+L87</f>
        <v>21090</v>
      </c>
      <c r="M58" s="147"/>
      <c r="N58" s="92">
        <f>N60+N68+N78+N83+N87</f>
        <v>24279</v>
      </c>
      <c r="O58" s="147"/>
      <c r="P58" s="92">
        <f>P60+P68+P78+P83+P87</f>
        <v>28405</v>
      </c>
      <c r="Q58" s="147"/>
      <c r="R58" s="92">
        <f>R60+R68+R78+R83+R87</f>
        <v>42595</v>
      </c>
      <c r="S58" s="147"/>
      <c r="T58" s="92">
        <f>T60+T68+T78+T83+T87</f>
        <v>61321</v>
      </c>
      <c r="U58" s="147"/>
      <c r="V58" s="92">
        <f>V60+V68+V78+V83+V87</f>
        <v>73100</v>
      </c>
      <c r="W58" s="147"/>
      <c r="X58" s="92">
        <f>X60+X68+X78+X83+X87</f>
        <v>103274</v>
      </c>
      <c r="Y58" s="147"/>
      <c r="Z58" s="92">
        <f>Z60+Z68+Z78+Z83+Z87</f>
        <v>142916</v>
      </c>
      <c r="AA58" s="147"/>
      <c r="AB58" s="92">
        <f>AB60+AB68+AB78+AB83+AB87</f>
        <v>249011</v>
      </c>
    </row>
    <row r="59" spans="2:28" s="150" customFormat="1" ht="3" customHeight="1" x14ac:dyDescent="0.4">
      <c r="B59" s="139"/>
      <c r="C59" s="139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  <c r="Z59" s="147"/>
      <c r="AA59" s="147"/>
      <c r="AB59" s="147"/>
    </row>
    <row r="60" spans="2:28" ht="21.95" customHeight="1" x14ac:dyDescent="0.4">
      <c r="B60" s="72" t="s">
        <v>195</v>
      </c>
      <c r="C60" s="136"/>
      <c r="D60" s="98">
        <f>F60+H60+J60+L60+N60+P60+R60+T60+V60+X60+Z60+AB60</f>
        <v>31906</v>
      </c>
      <c r="E60" s="99"/>
      <c r="F60" s="98">
        <f>SUM(F61:F67)</f>
        <v>11951</v>
      </c>
      <c r="G60" s="99"/>
      <c r="H60" s="98">
        <f>SUM(H61:H67)</f>
        <v>10986</v>
      </c>
      <c r="I60" s="99"/>
      <c r="J60" s="98">
        <f>SUM(J61:J67)</f>
        <v>5860</v>
      </c>
      <c r="K60" s="99"/>
      <c r="L60" s="98">
        <f>SUM(L61:L67)</f>
        <v>0</v>
      </c>
      <c r="M60" s="99"/>
      <c r="N60" s="98">
        <f>SUM(N61:N67)</f>
        <v>79</v>
      </c>
      <c r="O60" s="99"/>
      <c r="P60" s="98">
        <f>SUM(P61:P67)</f>
        <v>215</v>
      </c>
      <c r="Q60" s="99"/>
      <c r="R60" s="98">
        <f>SUM(R61:R67)</f>
        <v>436</v>
      </c>
      <c r="S60" s="99"/>
      <c r="T60" s="98">
        <f>SUM(T61:T67)</f>
        <v>206</v>
      </c>
      <c r="U60" s="99"/>
      <c r="V60" s="98">
        <f>SUM(V61:V67)</f>
        <v>534</v>
      </c>
      <c r="W60" s="99"/>
      <c r="X60" s="98">
        <f>SUM(X61:X67)</f>
        <v>321</v>
      </c>
      <c r="Y60" s="99"/>
      <c r="Z60" s="98">
        <f>SUM(Z61:Z67)</f>
        <v>452</v>
      </c>
      <c r="AA60" s="99"/>
      <c r="AB60" s="98">
        <f>SUM(AB61:AB67)</f>
        <v>866</v>
      </c>
    </row>
    <row r="61" spans="2:28" ht="21.95" customHeight="1" x14ac:dyDescent="0.4">
      <c r="B61" s="36" t="s">
        <v>16</v>
      </c>
      <c r="C61" s="136"/>
      <c r="D61" s="99">
        <f t="shared" ref="D61:D91" si="12">F61+H61+J61+L61+N61+P61+R61+T61+V61+X61+Z61+AB61</f>
        <v>0</v>
      </c>
      <c r="E61" s="99"/>
      <c r="F61" s="99">
        <v>0</v>
      </c>
      <c r="G61" s="99"/>
      <c r="H61" s="99">
        <v>0</v>
      </c>
      <c r="I61" s="99"/>
      <c r="J61" s="99">
        <v>0</v>
      </c>
      <c r="K61" s="99"/>
      <c r="L61" s="99">
        <v>0</v>
      </c>
      <c r="M61" s="99"/>
      <c r="N61" s="99">
        <v>0</v>
      </c>
      <c r="O61" s="99"/>
      <c r="P61" s="99">
        <v>0</v>
      </c>
      <c r="Q61" s="99"/>
      <c r="R61" s="99">
        <v>0</v>
      </c>
      <c r="S61" s="99"/>
      <c r="T61" s="99">
        <v>0</v>
      </c>
      <c r="U61" s="99"/>
      <c r="V61" s="99">
        <v>0</v>
      </c>
      <c r="W61" s="99"/>
      <c r="X61" s="99">
        <v>0</v>
      </c>
      <c r="Y61" s="99"/>
      <c r="Z61" s="99">
        <v>0</v>
      </c>
      <c r="AA61" s="99"/>
      <c r="AB61" s="99">
        <v>0</v>
      </c>
    </row>
    <row r="62" spans="2:28" ht="21.95" customHeight="1" x14ac:dyDescent="0.4">
      <c r="B62" s="36" t="s">
        <v>17</v>
      </c>
      <c r="C62" s="136"/>
      <c r="D62" s="99">
        <f t="shared" si="12"/>
        <v>0</v>
      </c>
      <c r="E62" s="99"/>
      <c r="F62" s="99">
        <v>0</v>
      </c>
      <c r="G62" s="99"/>
      <c r="H62" s="99">
        <v>0</v>
      </c>
      <c r="I62" s="99"/>
      <c r="J62" s="99">
        <v>0</v>
      </c>
      <c r="K62" s="99"/>
      <c r="L62" s="99">
        <v>0</v>
      </c>
      <c r="M62" s="99"/>
      <c r="N62" s="99">
        <v>0</v>
      </c>
      <c r="O62" s="99"/>
      <c r="P62" s="99">
        <v>0</v>
      </c>
      <c r="Q62" s="99"/>
      <c r="R62" s="99">
        <v>0</v>
      </c>
      <c r="S62" s="99"/>
      <c r="T62" s="99">
        <v>0</v>
      </c>
      <c r="U62" s="99"/>
      <c r="V62" s="99">
        <v>0</v>
      </c>
      <c r="W62" s="99"/>
      <c r="X62" s="99">
        <v>0</v>
      </c>
      <c r="Y62" s="99"/>
      <c r="Z62" s="99">
        <v>0</v>
      </c>
      <c r="AA62" s="99"/>
      <c r="AB62" s="99">
        <v>0</v>
      </c>
    </row>
    <row r="63" spans="2:28" ht="21.95" customHeight="1" x14ac:dyDescent="0.4">
      <c r="B63" s="36" t="s">
        <v>18</v>
      </c>
      <c r="C63" s="136"/>
      <c r="D63" s="99">
        <f t="shared" si="12"/>
        <v>14015</v>
      </c>
      <c r="E63" s="99"/>
      <c r="F63" s="99">
        <v>6378</v>
      </c>
      <c r="G63" s="99"/>
      <c r="H63" s="99">
        <v>5093</v>
      </c>
      <c r="I63" s="99"/>
      <c r="J63" s="99">
        <v>2544</v>
      </c>
      <c r="K63" s="99"/>
      <c r="L63" s="99">
        <v>0</v>
      </c>
      <c r="M63" s="99"/>
      <c r="N63" s="99">
        <v>0</v>
      </c>
      <c r="O63" s="99"/>
      <c r="P63" s="99">
        <v>0</v>
      </c>
      <c r="Q63" s="99"/>
      <c r="R63" s="99">
        <v>0</v>
      </c>
      <c r="S63" s="99"/>
      <c r="T63" s="99">
        <v>0</v>
      </c>
      <c r="U63" s="99"/>
      <c r="V63" s="99">
        <v>0</v>
      </c>
      <c r="W63" s="99"/>
      <c r="X63" s="99">
        <v>0</v>
      </c>
      <c r="Y63" s="99"/>
      <c r="Z63" s="99">
        <v>0</v>
      </c>
      <c r="AA63" s="99"/>
      <c r="AB63" s="99">
        <v>0</v>
      </c>
    </row>
    <row r="64" spans="2:28" ht="21.95" customHeight="1" x14ac:dyDescent="0.4">
      <c r="B64" s="36" t="s">
        <v>19</v>
      </c>
      <c r="C64" s="136"/>
      <c r="D64" s="99">
        <f t="shared" si="12"/>
        <v>17891</v>
      </c>
      <c r="E64" s="99"/>
      <c r="F64" s="99">
        <v>5573</v>
      </c>
      <c r="G64" s="99"/>
      <c r="H64" s="99">
        <v>5893</v>
      </c>
      <c r="I64" s="99"/>
      <c r="J64" s="99">
        <v>3316</v>
      </c>
      <c r="K64" s="99"/>
      <c r="L64" s="99">
        <v>0</v>
      </c>
      <c r="M64" s="99"/>
      <c r="N64" s="99">
        <v>79</v>
      </c>
      <c r="O64" s="99"/>
      <c r="P64" s="99">
        <v>215</v>
      </c>
      <c r="Q64" s="99"/>
      <c r="R64" s="99">
        <v>436</v>
      </c>
      <c r="S64" s="99"/>
      <c r="T64" s="99">
        <v>206</v>
      </c>
      <c r="U64" s="99"/>
      <c r="V64" s="99">
        <v>534</v>
      </c>
      <c r="W64" s="99"/>
      <c r="X64" s="99">
        <v>321</v>
      </c>
      <c r="Y64" s="99"/>
      <c r="Z64" s="99">
        <v>452</v>
      </c>
      <c r="AA64" s="99"/>
      <c r="AB64" s="99">
        <v>866</v>
      </c>
    </row>
    <row r="65" spans="2:28" ht="21.95" customHeight="1" x14ac:dyDescent="0.4">
      <c r="B65" s="36" t="s">
        <v>20</v>
      </c>
      <c r="C65" s="136"/>
      <c r="D65" s="99">
        <f t="shared" si="12"/>
        <v>0</v>
      </c>
      <c r="E65" s="99"/>
      <c r="F65" s="99">
        <v>0</v>
      </c>
      <c r="G65" s="99"/>
      <c r="H65" s="99">
        <v>0</v>
      </c>
      <c r="I65" s="99"/>
      <c r="J65" s="99">
        <v>0</v>
      </c>
      <c r="K65" s="99"/>
      <c r="L65" s="99">
        <v>0</v>
      </c>
      <c r="M65" s="99"/>
      <c r="N65" s="99">
        <v>0</v>
      </c>
      <c r="O65" s="99"/>
      <c r="P65" s="99">
        <v>0</v>
      </c>
      <c r="Q65" s="99"/>
      <c r="R65" s="99">
        <v>0</v>
      </c>
      <c r="S65" s="99"/>
      <c r="T65" s="99">
        <v>0</v>
      </c>
      <c r="U65" s="99"/>
      <c r="V65" s="99">
        <v>0</v>
      </c>
      <c r="W65" s="99"/>
      <c r="X65" s="99">
        <v>0</v>
      </c>
      <c r="Y65" s="99"/>
      <c r="Z65" s="99">
        <v>0</v>
      </c>
      <c r="AA65" s="99"/>
      <c r="AB65" s="99">
        <v>0</v>
      </c>
    </row>
    <row r="66" spans="2:28" ht="21.95" customHeight="1" x14ac:dyDescent="0.4">
      <c r="B66" s="36" t="s">
        <v>21</v>
      </c>
      <c r="C66" s="136"/>
      <c r="D66" s="99">
        <f t="shared" si="12"/>
        <v>0</v>
      </c>
      <c r="E66" s="99"/>
      <c r="F66" s="99">
        <v>0</v>
      </c>
      <c r="G66" s="99"/>
      <c r="H66" s="99">
        <v>0</v>
      </c>
      <c r="I66" s="99"/>
      <c r="J66" s="99">
        <v>0</v>
      </c>
      <c r="K66" s="99"/>
      <c r="L66" s="99">
        <v>0</v>
      </c>
      <c r="M66" s="99"/>
      <c r="N66" s="99">
        <v>0</v>
      </c>
      <c r="O66" s="99"/>
      <c r="P66" s="99">
        <v>0</v>
      </c>
      <c r="Q66" s="99"/>
      <c r="R66" s="99">
        <v>0</v>
      </c>
      <c r="S66" s="99"/>
      <c r="T66" s="99">
        <v>0</v>
      </c>
      <c r="U66" s="99"/>
      <c r="V66" s="99">
        <v>0</v>
      </c>
      <c r="W66" s="99"/>
      <c r="X66" s="99">
        <v>0</v>
      </c>
      <c r="Y66" s="99"/>
      <c r="Z66" s="99">
        <v>0</v>
      </c>
      <c r="AA66" s="99"/>
      <c r="AB66" s="99">
        <v>0</v>
      </c>
    </row>
    <row r="67" spans="2:28" ht="21.95" customHeight="1" x14ac:dyDescent="0.4">
      <c r="B67" s="36" t="s">
        <v>22</v>
      </c>
      <c r="C67" s="136"/>
      <c r="D67" s="99">
        <f t="shared" si="12"/>
        <v>0</v>
      </c>
      <c r="E67" s="99"/>
      <c r="F67" s="99">
        <v>0</v>
      </c>
      <c r="G67" s="99"/>
      <c r="H67" s="99">
        <v>0</v>
      </c>
      <c r="I67" s="99"/>
      <c r="J67" s="99">
        <v>0</v>
      </c>
      <c r="K67" s="99"/>
      <c r="L67" s="99">
        <v>0</v>
      </c>
      <c r="M67" s="99"/>
      <c r="N67" s="99">
        <v>0</v>
      </c>
      <c r="O67" s="99"/>
      <c r="P67" s="99">
        <v>0</v>
      </c>
      <c r="Q67" s="99"/>
      <c r="R67" s="99">
        <v>0</v>
      </c>
      <c r="S67" s="99"/>
      <c r="T67" s="99">
        <v>0</v>
      </c>
      <c r="U67" s="99"/>
      <c r="V67" s="99">
        <v>0</v>
      </c>
      <c r="W67" s="99"/>
      <c r="X67" s="99">
        <v>0</v>
      </c>
      <c r="Y67" s="99"/>
      <c r="Z67" s="99">
        <v>0</v>
      </c>
      <c r="AA67" s="99"/>
      <c r="AB67" s="99">
        <v>0</v>
      </c>
    </row>
    <row r="68" spans="2:28" ht="21.95" customHeight="1" x14ac:dyDescent="0.4">
      <c r="B68" s="72" t="s">
        <v>196</v>
      </c>
      <c r="C68" s="136"/>
      <c r="D68" s="98">
        <f t="shared" si="12"/>
        <v>198941</v>
      </c>
      <c r="E68" s="99"/>
      <c r="F68" s="98">
        <f>SUM(F69:F77)</f>
        <v>73962</v>
      </c>
      <c r="G68" s="99"/>
      <c r="H68" s="98">
        <f>SUM(H69:H77)</f>
        <v>66225</v>
      </c>
      <c r="I68" s="99"/>
      <c r="J68" s="98">
        <f>SUM(J69:J77)</f>
        <v>30488</v>
      </c>
      <c r="K68" s="99"/>
      <c r="L68" s="98">
        <f>SUM(L69:L77)</f>
        <v>0</v>
      </c>
      <c r="M68" s="99"/>
      <c r="N68" s="98">
        <f>SUM(N69:N77)</f>
        <v>48</v>
      </c>
      <c r="O68" s="99"/>
      <c r="P68" s="98">
        <f>SUM(P69:P77)</f>
        <v>3</v>
      </c>
      <c r="Q68" s="99"/>
      <c r="R68" s="98">
        <f>SUM(R69:R77)</f>
        <v>0</v>
      </c>
      <c r="S68" s="99"/>
      <c r="T68" s="98">
        <f>SUM(T69:T77)</f>
        <v>2259</v>
      </c>
      <c r="U68" s="99"/>
      <c r="V68" s="98">
        <f>SUM(V69:V77)</f>
        <v>2965</v>
      </c>
      <c r="W68" s="99"/>
      <c r="X68" s="98">
        <f>SUM(X69:X77)</f>
        <v>6458</v>
      </c>
      <c r="Y68" s="99"/>
      <c r="Z68" s="98">
        <f>SUM(Z69:Z77)</f>
        <v>6415</v>
      </c>
      <c r="AA68" s="99"/>
      <c r="AB68" s="98">
        <f>SUM(AB69:AB77)</f>
        <v>10118</v>
      </c>
    </row>
    <row r="69" spans="2:28" ht="21.95" customHeight="1" x14ac:dyDescent="0.4">
      <c r="B69" s="36" t="s">
        <v>24</v>
      </c>
      <c r="C69" s="136"/>
      <c r="D69" s="99">
        <f t="shared" si="12"/>
        <v>2446</v>
      </c>
      <c r="E69" s="99"/>
      <c r="F69" s="99">
        <v>488</v>
      </c>
      <c r="G69" s="99"/>
      <c r="H69" s="99">
        <v>626</v>
      </c>
      <c r="I69" s="99"/>
      <c r="J69" s="99">
        <v>262</v>
      </c>
      <c r="K69" s="99"/>
      <c r="L69" s="99">
        <v>0</v>
      </c>
      <c r="M69" s="99"/>
      <c r="N69" s="99">
        <v>0</v>
      </c>
      <c r="O69" s="99"/>
      <c r="P69" s="99">
        <v>0</v>
      </c>
      <c r="Q69" s="99"/>
      <c r="R69" s="99">
        <v>0</v>
      </c>
      <c r="S69" s="99"/>
      <c r="T69" s="99">
        <v>0</v>
      </c>
      <c r="U69" s="99"/>
      <c r="V69" s="99">
        <v>0</v>
      </c>
      <c r="W69" s="99"/>
      <c r="X69" s="99">
        <v>331</v>
      </c>
      <c r="Y69" s="99"/>
      <c r="Z69" s="99">
        <v>187</v>
      </c>
      <c r="AA69" s="99"/>
      <c r="AB69" s="99">
        <v>552</v>
      </c>
    </row>
    <row r="70" spans="2:28" ht="21.95" customHeight="1" x14ac:dyDescent="0.4">
      <c r="B70" s="36" t="s">
        <v>25</v>
      </c>
      <c r="C70" s="136"/>
      <c r="D70" s="99">
        <f t="shared" si="12"/>
        <v>64411</v>
      </c>
      <c r="E70" s="99"/>
      <c r="F70" s="99">
        <v>24377</v>
      </c>
      <c r="G70" s="99"/>
      <c r="H70" s="99">
        <v>23069</v>
      </c>
      <c r="I70" s="99"/>
      <c r="J70" s="99">
        <v>9712</v>
      </c>
      <c r="K70" s="99"/>
      <c r="L70" s="99">
        <v>0</v>
      </c>
      <c r="M70" s="99"/>
      <c r="N70" s="99">
        <v>47</v>
      </c>
      <c r="O70" s="99"/>
      <c r="P70" s="99">
        <v>0</v>
      </c>
      <c r="Q70" s="99"/>
      <c r="R70" s="99">
        <v>0</v>
      </c>
      <c r="S70" s="99"/>
      <c r="T70" s="99">
        <v>0</v>
      </c>
      <c r="U70" s="99"/>
      <c r="V70" s="99">
        <v>842</v>
      </c>
      <c r="W70" s="99"/>
      <c r="X70" s="99">
        <v>1242</v>
      </c>
      <c r="Y70" s="99"/>
      <c r="Z70" s="99">
        <v>1444</v>
      </c>
      <c r="AA70" s="99"/>
      <c r="AB70" s="99">
        <v>3678</v>
      </c>
    </row>
    <row r="71" spans="2:28" ht="21.95" customHeight="1" x14ac:dyDescent="0.4">
      <c r="B71" s="36" t="s">
        <v>26</v>
      </c>
      <c r="C71" s="136"/>
      <c r="D71" s="99">
        <f t="shared" si="12"/>
        <v>63505</v>
      </c>
      <c r="E71" s="99"/>
      <c r="F71" s="99">
        <v>23922</v>
      </c>
      <c r="G71" s="99"/>
      <c r="H71" s="99">
        <v>19112</v>
      </c>
      <c r="I71" s="99"/>
      <c r="J71" s="99">
        <v>9986</v>
      </c>
      <c r="K71" s="99"/>
      <c r="L71" s="99">
        <v>0</v>
      </c>
      <c r="M71" s="99"/>
      <c r="N71" s="99">
        <v>0</v>
      </c>
      <c r="O71" s="99"/>
      <c r="P71" s="99">
        <v>0</v>
      </c>
      <c r="Q71" s="99"/>
      <c r="R71" s="99">
        <v>0</v>
      </c>
      <c r="S71" s="99"/>
      <c r="T71" s="99">
        <v>962</v>
      </c>
      <c r="U71" s="99"/>
      <c r="V71" s="99">
        <v>1047</v>
      </c>
      <c r="W71" s="99"/>
      <c r="X71" s="99">
        <v>2957</v>
      </c>
      <c r="Y71" s="99"/>
      <c r="Z71" s="99">
        <v>2652</v>
      </c>
      <c r="AA71" s="99"/>
      <c r="AB71" s="99">
        <v>2867</v>
      </c>
    </row>
    <row r="72" spans="2:28" ht="21.95" customHeight="1" x14ac:dyDescent="0.4">
      <c r="B72" s="36" t="s">
        <v>27</v>
      </c>
      <c r="C72" s="136"/>
      <c r="D72" s="99">
        <f t="shared" si="12"/>
        <v>0</v>
      </c>
      <c r="E72" s="99"/>
      <c r="F72" s="99">
        <v>0</v>
      </c>
      <c r="G72" s="99"/>
      <c r="H72" s="99">
        <v>0</v>
      </c>
      <c r="I72" s="99"/>
      <c r="J72" s="99">
        <v>0</v>
      </c>
      <c r="K72" s="99"/>
      <c r="L72" s="99">
        <v>0</v>
      </c>
      <c r="M72" s="99"/>
      <c r="N72" s="99">
        <v>0</v>
      </c>
      <c r="O72" s="99"/>
      <c r="P72" s="99">
        <v>0</v>
      </c>
      <c r="Q72" s="99"/>
      <c r="R72" s="99">
        <v>0</v>
      </c>
      <c r="S72" s="99"/>
      <c r="T72" s="99">
        <v>0</v>
      </c>
      <c r="U72" s="99"/>
      <c r="V72" s="99">
        <v>0</v>
      </c>
      <c r="W72" s="99"/>
      <c r="X72" s="99">
        <v>0</v>
      </c>
      <c r="Y72" s="99"/>
      <c r="Z72" s="99">
        <v>0</v>
      </c>
      <c r="AA72" s="99"/>
      <c r="AB72" s="99">
        <v>0</v>
      </c>
    </row>
    <row r="73" spans="2:28" ht="21.95" customHeight="1" x14ac:dyDescent="0.4">
      <c r="B73" s="36" t="s">
        <v>28</v>
      </c>
      <c r="C73" s="136"/>
      <c r="D73" s="99">
        <f t="shared" si="12"/>
        <v>230</v>
      </c>
      <c r="E73" s="99"/>
      <c r="F73" s="99">
        <v>103</v>
      </c>
      <c r="G73" s="99"/>
      <c r="H73" s="99">
        <v>113</v>
      </c>
      <c r="I73" s="99"/>
      <c r="J73" s="99">
        <v>14</v>
      </c>
      <c r="K73" s="99"/>
      <c r="L73" s="99">
        <v>0</v>
      </c>
      <c r="M73" s="99"/>
      <c r="N73" s="99">
        <v>0</v>
      </c>
      <c r="O73" s="99"/>
      <c r="P73" s="99">
        <v>0</v>
      </c>
      <c r="Q73" s="99"/>
      <c r="R73" s="99">
        <v>0</v>
      </c>
      <c r="S73" s="99"/>
      <c r="T73" s="99">
        <v>0</v>
      </c>
      <c r="U73" s="99"/>
      <c r="V73" s="99">
        <v>0</v>
      </c>
      <c r="W73" s="99"/>
      <c r="X73" s="99">
        <v>0</v>
      </c>
      <c r="Y73" s="99"/>
      <c r="Z73" s="99">
        <v>0</v>
      </c>
      <c r="AA73" s="99"/>
      <c r="AB73" s="99">
        <v>0</v>
      </c>
    </row>
    <row r="74" spans="2:28" ht="21.95" customHeight="1" x14ac:dyDescent="0.4">
      <c r="B74" s="36" t="s">
        <v>29</v>
      </c>
      <c r="C74" s="136"/>
      <c r="D74" s="99">
        <f t="shared" si="12"/>
        <v>60607</v>
      </c>
      <c r="E74" s="99"/>
      <c r="F74" s="99">
        <v>23065</v>
      </c>
      <c r="G74" s="99"/>
      <c r="H74" s="99">
        <v>19237</v>
      </c>
      <c r="I74" s="99"/>
      <c r="J74" s="99">
        <v>8847</v>
      </c>
      <c r="K74" s="99"/>
      <c r="L74" s="99">
        <v>0</v>
      </c>
      <c r="M74" s="99"/>
      <c r="N74" s="99">
        <v>1</v>
      </c>
      <c r="O74" s="99"/>
      <c r="P74" s="99">
        <v>3</v>
      </c>
      <c r="Q74" s="99"/>
      <c r="R74" s="99">
        <v>0</v>
      </c>
      <c r="S74" s="99"/>
      <c r="T74" s="99">
        <v>1297</v>
      </c>
      <c r="U74" s="99"/>
      <c r="V74" s="99">
        <v>1076</v>
      </c>
      <c r="W74" s="99"/>
      <c r="X74" s="99">
        <v>1928</v>
      </c>
      <c r="Y74" s="99"/>
      <c r="Z74" s="99">
        <v>2132</v>
      </c>
      <c r="AA74" s="99"/>
      <c r="AB74" s="99">
        <v>3021</v>
      </c>
    </row>
    <row r="75" spans="2:28" ht="21.95" customHeight="1" x14ac:dyDescent="0.4">
      <c r="B75" s="36" t="s">
        <v>30</v>
      </c>
      <c r="C75" s="136"/>
      <c r="D75" s="99">
        <f t="shared" si="12"/>
        <v>0</v>
      </c>
      <c r="E75" s="99"/>
      <c r="F75" s="99">
        <v>0</v>
      </c>
      <c r="G75" s="99"/>
      <c r="H75" s="99">
        <v>0</v>
      </c>
      <c r="I75" s="99"/>
      <c r="J75" s="99">
        <v>0</v>
      </c>
      <c r="K75" s="99"/>
      <c r="L75" s="99">
        <v>0</v>
      </c>
      <c r="M75" s="99"/>
      <c r="N75" s="99">
        <v>0</v>
      </c>
      <c r="O75" s="99"/>
      <c r="P75" s="99">
        <v>0</v>
      </c>
      <c r="Q75" s="99"/>
      <c r="R75" s="99">
        <v>0</v>
      </c>
      <c r="S75" s="99"/>
      <c r="T75" s="99">
        <v>0</v>
      </c>
      <c r="U75" s="99"/>
      <c r="V75" s="99">
        <v>0</v>
      </c>
      <c r="W75" s="99"/>
      <c r="X75" s="99">
        <v>0</v>
      </c>
      <c r="Y75" s="99"/>
      <c r="Z75" s="99">
        <v>0</v>
      </c>
      <c r="AA75" s="99"/>
      <c r="AB75" s="99">
        <v>0</v>
      </c>
    </row>
    <row r="76" spans="2:28" ht="21.95" customHeight="1" x14ac:dyDescent="0.4">
      <c r="B76" s="36" t="s">
        <v>31</v>
      </c>
      <c r="C76" s="136"/>
      <c r="D76" s="99">
        <f t="shared" si="12"/>
        <v>7742</v>
      </c>
      <c r="E76" s="99"/>
      <c r="F76" s="99">
        <v>2007</v>
      </c>
      <c r="G76" s="99"/>
      <c r="H76" s="99">
        <v>4068</v>
      </c>
      <c r="I76" s="99"/>
      <c r="J76" s="99">
        <v>1667</v>
      </c>
      <c r="K76" s="99"/>
      <c r="L76" s="99">
        <v>0</v>
      </c>
      <c r="M76" s="99"/>
      <c r="N76" s="99">
        <v>0</v>
      </c>
      <c r="O76" s="99"/>
      <c r="P76" s="99">
        <v>0</v>
      </c>
      <c r="Q76" s="99"/>
      <c r="R76" s="99">
        <v>0</v>
      </c>
      <c r="S76" s="99"/>
      <c r="T76" s="99">
        <v>0</v>
      </c>
      <c r="U76" s="99"/>
      <c r="V76" s="99">
        <v>0</v>
      </c>
      <c r="W76" s="99"/>
      <c r="X76" s="99">
        <v>0</v>
      </c>
      <c r="Y76" s="99"/>
      <c r="Z76" s="99">
        <v>0</v>
      </c>
      <c r="AA76" s="99"/>
      <c r="AB76" s="99">
        <v>0</v>
      </c>
    </row>
    <row r="77" spans="2:28" ht="21.95" customHeight="1" x14ac:dyDescent="0.4">
      <c r="B77" s="36" t="s">
        <v>32</v>
      </c>
      <c r="C77" s="136"/>
      <c r="D77" s="99">
        <f t="shared" si="12"/>
        <v>0</v>
      </c>
      <c r="E77" s="99"/>
      <c r="F77" s="99">
        <v>0</v>
      </c>
      <c r="G77" s="99"/>
      <c r="H77" s="99">
        <v>0</v>
      </c>
      <c r="I77" s="99"/>
      <c r="J77" s="99">
        <v>0</v>
      </c>
      <c r="K77" s="99"/>
      <c r="L77" s="99">
        <v>0</v>
      </c>
      <c r="M77" s="99"/>
      <c r="N77" s="99">
        <v>0</v>
      </c>
      <c r="O77" s="99"/>
      <c r="P77" s="99">
        <v>0</v>
      </c>
      <c r="Q77" s="99"/>
      <c r="R77" s="99">
        <v>0</v>
      </c>
      <c r="S77" s="99"/>
      <c r="T77" s="99">
        <v>0</v>
      </c>
      <c r="U77" s="99"/>
      <c r="V77" s="99">
        <v>0</v>
      </c>
      <c r="W77" s="99"/>
      <c r="X77" s="99">
        <v>0</v>
      </c>
      <c r="Y77" s="99"/>
      <c r="Z77" s="99">
        <v>0</v>
      </c>
      <c r="AA77" s="99"/>
      <c r="AB77" s="99">
        <v>0</v>
      </c>
    </row>
    <row r="78" spans="2:28" ht="21.95" customHeight="1" x14ac:dyDescent="0.4">
      <c r="B78" s="72" t="s">
        <v>197</v>
      </c>
      <c r="C78" s="136"/>
      <c r="D78" s="98">
        <f t="shared" si="12"/>
        <v>2888479</v>
      </c>
      <c r="E78" s="99"/>
      <c r="F78" s="98">
        <f>SUM(F79:F82)</f>
        <v>903551</v>
      </c>
      <c r="G78" s="99"/>
      <c r="H78" s="98">
        <f>SUM(H79:H82)</f>
        <v>780465</v>
      </c>
      <c r="I78" s="99"/>
      <c r="J78" s="98">
        <f>SUM(J79:J82)</f>
        <v>498580</v>
      </c>
      <c r="K78" s="99"/>
      <c r="L78" s="98">
        <f>SUM(L79:L82)</f>
        <v>21090</v>
      </c>
      <c r="M78" s="99"/>
      <c r="N78" s="98">
        <f>SUM(N79:N82)</f>
        <v>24122</v>
      </c>
      <c r="O78" s="99"/>
      <c r="P78" s="98">
        <f>SUM(P79:P82)</f>
        <v>28187</v>
      </c>
      <c r="Q78" s="99"/>
      <c r="R78" s="98">
        <f>SUM(R79:R82)</f>
        <v>42159</v>
      </c>
      <c r="S78" s="99"/>
      <c r="T78" s="98">
        <f>SUM(T79:T82)</f>
        <v>58856</v>
      </c>
      <c r="U78" s="99"/>
      <c r="V78" s="98">
        <f>SUM(V79:V82)</f>
        <v>68384</v>
      </c>
      <c r="W78" s="99"/>
      <c r="X78" s="98">
        <f>SUM(X79:X82)</f>
        <v>95475</v>
      </c>
      <c r="Y78" s="99"/>
      <c r="Z78" s="98">
        <f>SUM(Z79:Z82)</f>
        <v>134267</v>
      </c>
      <c r="AA78" s="99"/>
      <c r="AB78" s="98">
        <f>SUM(AB79:AB82)</f>
        <v>233343</v>
      </c>
    </row>
    <row r="79" spans="2:28" ht="21.95" customHeight="1" x14ac:dyDescent="0.4">
      <c r="B79" s="36" t="s">
        <v>34</v>
      </c>
      <c r="C79" s="136"/>
      <c r="D79" s="99">
        <f t="shared" si="12"/>
        <v>0</v>
      </c>
      <c r="E79" s="99"/>
      <c r="F79" s="99">
        <v>0</v>
      </c>
      <c r="G79" s="99"/>
      <c r="H79" s="99">
        <v>0</v>
      </c>
      <c r="I79" s="99"/>
      <c r="J79" s="99">
        <v>0</v>
      </c>
      <c r="K79" s="99"/>
      <c r="L79" s="99">
        <v>0</v>
      </c>
      <c r="M79" s="99"/>
      <c r="N79" s="99">
        <v>0</v>
      </c>
      <c r="O79" s="99"/>
      <c r="P79" s="99">
        <v>0</v>
      </c>
      <c r="Q79" s="99"/>
      <c r="R79" s="99">
        <v>0</v>
      </c>
      <c r="S79" s="99"/>
      <c r="T79" s="99">
        <v>0</v>
      </c>
      <c r="U79" s="99"/>
      <c r="V79" s="99">
        <v>0</v>
      </c>
      <c r="W79" s="99"/>
      <c r="X79" s="99">
        <v>0</v>
      </c>
      <c r="Y79" s="99"/>
      <c r="Z79" s="99">
        <v>0</v>
      </c>
      <c r="AA79" s="99"/>
      <c r="AB79" s="99">
        <v>0</v>
      </c>
    </row>
    <row r="80" spans="2:28" ht="21.95" customHeight="1" x14ac:dyDescent="0.4">
      <c r="B80" s="36" t="s">
        <v>35</v>
      </c>
      <c r="C80" s="136"/>
      <c r="D80" s="99">
        <f t="shared" si="12"/>
        <v>56393</v>
      </c>
      <c r="E80" s="99"/>
      <c r="F80" s="99">
        <v>22592</v>
      </c>
      <c r="G80" s="99"/>
      <c r="H80" s="99">
        <v>15878</v>
      </c>
      <c r="I80" s="99"/>
      <c r="J80" s="99">
        <v>8588</v>
      </c>
      <c r="K80" s="99"/>
      <c r="L80" s="99">
        <v>540</v>
      </c>
      <c r="M80" s="99"/>
      <c r="N80" s="99">
        <v>0</v>
      </c>
      <c r="O80" s="99"/>
      <c r="P80" s="99">
        <v>0</v>
      </c>
      <c r="Q80" s="99"/>
      <c r="R80" s="99">
        <v>0</v>
      </c>
      <c r="S80" s="99"/>
      <c r="T80" s="99">
        <v>1008</v>
      </c>
      <c r="U80" s="99"/>
      <c r="V80" s="99">
        <v>1092</v>
      </c>
      <c r="W80" s="99"/>
      <c r="X80" s="99">
        <v>944</v>
      </c>
      <c r="Y80" s="99"/>
      <c r="Z80" s="99">
        <v>1879</v>
      </c>
      <c r="AA80" s="99"/>
      <c r="AB80" s="99">
        <v>3872</v>
      </c>
    </row>
    <row r="81" spans="2:28" ht="21.95" customHeight="1" x14ac:dyDescent="0.4">
      <c r="B81" s="36" t="s">
        <v>36</v>
      </c>
      <c r="C81" s="136"/>
      <c r="D81" s="99">
        <f t="shared" si="12"/>
        <v>549523</v>
      </c>
      <c r="E81" s="99"/>
      <c r="F81" s="99">
        <v>201606</v>
      </c>
      <c r="G81" s="99"/>
      <c r="H81" s="99">
        <v>176425</v>
      </c>
      <c r="I81" s="99"/>
      <c r="J81" s="99">
        <v>101177</v>
      </c>
      <c r="K81" s="99"/>
      <c r="L81" s="99">
        <v>138</v>
      </c>
      <c r="M81" s="99"/>
      <c r="N81" s="99">
        <v>967</v>
      </c>
      <c r="O81" s="99"/>
      <c r="P81" s="99">
        <v>1827</v>
      </c>
      <c r="Q81" s="99"/>
      <c r="R81" s="99">
        <v>1644</v>
      </c>
      <c r="S81" s="99"/>
      <c r="T81" s="99">
        <v>5519</v>
      </c>
      <c r="U81" s="99"/>
      <c r="V81" s="99">
        <v>5885</v>
      </c>
      <c r="W81" s="99"/>
      <c r="X81" s="99">
        <v>8571</v>
      </c>
      <c r="Y81" s="99"/>
      <c r="Z81" s="99">
        <v>13116</v>
      </c>
      <c r="AA81" s="99"/>
      <c r="AB81" s="99">
        <v>32648</v>
      </c>
    </row>
    <row r="82" spans="2:28" ht="21.95" customHeight="1" x14ac:dyDescent="0.4">
      <c r="B82" s="36" t="s">
        <v>37</v>
      </c>
      <c r="C82" s="136"/>
      <c r="D82" s="99">
        <f t="shared" si="12"/>
        <v>2282563</v>
      </c>
      <c r="E82" s="99"/>
      <c r="F82" s="99">
        <v>679353</v>
      </c>
      <c r="G82" s="99"/>
      <c r="H82" s="99">
        <v>588162</v>
      </c>
      <c r="I82" s="99"/>
      <c r="J82" s="99">
        <v>388815</v>
      </c>
      <c r="K82" s="99"/>
      <c r="L82" s="99">
        <v>20412</v>
      </c>
      <c r="M82" s="99"/>
      <c r="N82" s="99">
        <v>23155</v>
      </c>
      <c r="O82" s="99"/>
      <c r="P82" s="99">
        <v>26360</v>
      </c>
      <c r="Q82" s="99"/>
      <c r="R82" s="99">
        <v>40515</v>
      </c>
      <c r="S82" s="99"/>
      <c r="T82" s="99">
        <v>52329</v>
      </c>
      <c r="U82" s="99"/>
      <c r="V82" s="99">
        <v>61407</v>
      </c>
      <c r="W82" s="99"/>
      <c r="X82" s="99">
        <v>85960</v>
      </c>
      <c r="Y82" s="99"/>
      <c r="Z82" s="99">
        <v>119272</v>
      </c>
      <c r="AA82" s="99"/>
      <c r="AB82" s="99">
        <v>196823</v>
      </c>
    </row>
    <row r="83" spans="2:28" ht="21.95" customHeight="1" x14ac:dyDescent="0.4">
      <c r="B83" s="72" t="s">
        <v>198</v>
      </c>
      <c r="C83" s="136"/>
      <c r="D83" s="98">
        <f t="shared" si="12"/>
        <v>145183</v>
      </c>
      <c r="E83" s="99"/>
      <c r="F83" s="98">
        <f>SUM(F84:F86)</f>
        <v>64470</v>
      </c>
      <c r="G83" s="99"/>
      <c r="H83" s="98">
        <f>SUM(H84:H86)</f>
        <v>55468</v>
      </c>
      <c r="I83" s="99"/>
      <c r="J83" s="98">
        <f>SUM(J84:J86)</f>
        <v>23943</v>
      </c>
      <c r="K83" s="99"/>
      <c r="L83" s="98">
        <f>SUM(L84:L86)</f>
        <v>0</v>
      </c>
      <c r="M83" s="99"/>
      <c r="N83" s="98">
        <f>SUM(N84:N86)</f>
        <v>30</v>
      </c>
      <c r="O83" s="99"/>
      <c r="P83" s="98">
        <f>SUM(P84:P86)</f>
        <v>0</v>
      </c>
      <c r="Q83" s="99"/>
      <c r="R83" s="98">
        <f>SUM(R84:R86)</f>
        <v>0</v>
      </c>
      <c r="S83" s="99"/>
      <c r="T83" s="98">
        <f>SUM(T84:T86)</f>
        <v>0</v>
      </c>
      <c r="U83" s="99"/>
      <c r="V83" s="98">
        <f>SUM(V84:V86)</f>
        <v>140</v>
      </c>
      <c r="W83" s="99"/>
      <c r="X83" s="98">
        <f>SUM(X84:X86)</f>
        <v>27</v>
      </c>
      <c r="Y83" s="99"/>
      <c r="Z83" s="98">
        <f>SUM(Z84:Z86)</f>
        <v>0</v>
      </c>
      <c r="AA83" s="99"/>
      <c r="AB83" s="98">
        <f>SUM(AB84:AB86)</f>
        <v>1105</v>
      </c>
    </row>
    <row r="84" spans="2:28" ht="21.95" customHeight="1" x14ac:dyDescent="0.4">
      <c r="B84" s="36" t="s">
        <v>39</v>
      </c>
      <c r="C84" s="136"/>
      <c r="D84" s="99">
        <f t="shared" si="12"/>
        <v>20156</v>
      </c>
      <c r="E84" s="99"/>
      <c r="F84" s="99">
        <v>8965</v>
      </c>
      <c r="G84" s="99"/>
      <c r="H84" s="99">
        <v>7584</v>
      </c>
      <c r="I84" s="99"/>
      <c r="J84" s="99">
        <v>3462</v>
      </c>
      <c r="K84" s="99"/>
      <c r="L84" s="99">
        <v>0</v>
      </c>
      <c r="M84" s="99"/>
      <c r="N84" s="99">
        <v>0</v>
      </c>
      <c r="O84" s="99"/>
      <c r="P84" s="99">
        <v>0</v>
      </c>
      <c r="Q84" s="99"/>
      <c r="R84" s="99">
        <v>0</v>
      </c>
      <c r="S84" s="99"/>
      <c r="T84" s="99">
        <v>0</v>
      </c>
      <c r="U84" s="99"/>
      <c r="V84" s="99">
        <v>95</v>
      </c>
      <c r="W84" s="99"/>
      <c r="X84" s="99">
        <v>0</v>
      </c>
      <c r="Y84" s="99"/>
      <c r="Z84" s="99">
        <v>0</v>
      </c>
      <c r="AA84" s="99"/>
      <c r="AB84" s="99">
        <v>50</v>
      </c>
    </row>
    <row r="85" spans="2:28" ht="21.95" customHeight="1" x14ac:dyDescent="0.4">
      <c r="B85" s="36" t="s">
        <v>40</v>
      </c>
      <c r="C85" s="136"/>
      <c r="D85" s="99">
        <f t="shared" si="12"/>
        <v>52349</v>
      </c>
      <c r="E85" s="99"/>
      <c r="F85" s="99">
        <v>21796</v>
      </c>
      <c r="G85" s="99"/>
      <c r="H85" s="99">
        <v>19181</v>
      </c>
      <c r="I85" s="99"/>
      <c r="J85" s="99">
        <v>11300</v>
      </c>
      <c r="K85" s="99"/>
      <c r="L85" s="99">
        <v>0</v>
      </c>
      <c r="M85" s="99"/>
      <c r="N85" s="99">
        <v>0</v>
      </c>
      <c r="O85" s="99"/>
      <c r="P85" s="99">
        <v>0</v>
      </c>
      <c r="Q85" s="99"/>
      <c r="R85" s="99">
        <v>0</v>
      </c>
      <c r="S85" s="99"/>
      <c r="T85" s="99">
        <v>0</v>
      </c>
      <c r="U85" s="99"/>
      <c r="V85" s="99">
        <v>45</v>
      </c>
      <c r="W85" s="99"/>
      <c r="X85" s="99">
        <v>27</v>
      </c>
      <c r="Y85" s="99"/>
      <c r="Z85" s="99">
        <v>0</v>
      </c>
      <c r="AA85" s="99"/>
      <c r="AB85" s="99">
        <v>0</v>
      </c>
    </row>
    <row r="86" spans="2:28" ht="21.95" customHeight="1" x14ac:dyDescent="0.4">
      <c r="B86" s="36" t="s">
        <v>41</v>
      </c>
      <c r="C86" s="136"/>
      <c r="D86" s="99">
        <f t="shared" si="12"/>
        <v>72678</v>
      </c>
      <c r="E86" s="99"/>
      <c r="F86" s="99">
        <v>33709</v>
      </c>
      <c r="G86" s="99"/>
      <c r="H86" s="99">
        <v>28703</v>
      </c>
      <c r="I86" s="99"/>
      <c r="J86" s="99">
        <v>9181</v>
      </c>
      <c r="K86" s="99"/>
      <c r="L86" s="99">
        <v>0</v>
      </c>
      <c r="M86" s="99"/>
      <c r="N86" s="99">
        <v>30</v>
      </c>
      <c r="O86" s="99"/>
      <c r="P86" s="99">
        <v>0</v>
      </c>
      <c r="Q86" s="99"/>
      <c r="R86" s="99">
        <v>0</v>
      </c>
      <c r="S86" s="99"/>
      <c r="T86" s="99">
        <v>0</v>
      </c>
      <c r="U86" s="99"/>
      <c r="V86" s="99">
        <v>0</v>
      </c>
      <c r="W86" s="99"/>
      <c r="X86" s="99">
        <v>0</v>
      </c>
      <c r="Y86" s="99"/>
      <c r="Z86" s="99">
        <v>0</v>
      </c>
      <c r="AA86" s="99"/>
      <c r="AB86" s="99">
        <v>1055</v>
      </c>
    </row>
    <row r="87" spans="2:28" ht="21.95" customHeight="1" x14ac:dyDescent="0.4">
      <c r="B87" s="72" t="s">
        <v>199</v>
      </c>
      <c r="C87" s="136"/>
      <c r="D87" s="98">
        <f t="shared" si="12"/>
        <v>89054</v>
      </c>
      <c r="E87" s="99"/>
      <c r="F87" s="98">
        <f>SUM(F88:F91)</f>
        <v>35287</v>
      </c>
      <c r="G87" s="99"/>
      <c r="H87" s="98">
        <f>SUM(H88:H91)</f>
        <v>28530</v>
      </c>
      <c r="I87" s="99"/>
      <c r="J87" s="98">
        <f>SUM(J88:J91)</f>
        <v>17806</v>
      </c>
      <c r="K87" s="99"/>
      <c r="L87" s="98">
        <f>SUM(L88:L91)</f>
        <v>0</v>
      </c>
      <c r="M87" s="99"/>
      <c r="N87" s="98">
        <f>SUM(N88:N91)</f>
        <v>0</v>
      </c>
      <c r="O87" s="99"/>
      <c r="P87" s="98">
        <f>SUM(P88:P91)</f>
        <v>0</v>
      </c>
      <c r="Q87" s="99"/>
      <c r="R87" s="98">
        <f>SUM(R88:R91)</f>
        <v>0</v>
      </c>
      <c r="S87" s="99"/>
      <c r="T87" s="98">
        <f>SUM(T88:T91)</f>
        <v>0</v>
      </c>
      <c r="U87" s="99"/>
      <c r="V87" s="98">
        <f>SUM(V88:V91)</f>
        <v>1077</v>
      </c>
      <c r="W87" s="99"/>
      <c r="X87" s="98">
        <f>SUM(X88:X91)</f>
        <v>993</v>
      </c>
      <c r="Y87" s="99"/>
      <c r="Z87" s="98">
        <f>SUM(Z88:Z91)</f>
        <v>1782</v>
      </c>
      <c r="AA87" s="99"/>
      <c r="AB87" s="98">
        <f>SUM(AB88:AB91)</f>
        <v>3579</v>
      </c>
    </row>
    <row r="88" spans="2:28" ht="21.95" customHeight="1" x14ac:dyDescent="0.4">
      <c r="B88" s="36" t="s">
        <v>43</v>
      </c>
      <c r="C88" s="136"/>
      <c r="D88" s="99">
        <f t="shared" si="12"/>
        <v>89054</v>
      </c>
      <c r="E88" s="99"/>
      <c r="F88" s="99">
        <v>35287</v>
      </c>
      <c r="G88" s="99"/>
      <c r="H88" s="99">
        <v>28530</v>
      </c>
      <c r="I88" s="99"/>
      <c r="J88" s="99">
        <v>17806</v>
      </c>
      <c r="K88" s="99"/>
      <c r="L88" s="99">
        <v>0</v>
      </c>
      <c r="M88" s="99"/>
      <c r="N88" s="99">
        <v>0</v>
      </c>
      <c r="O88" s="99"/>
      <c r="P88" s="99">
        <v>0</v>
      </c>
      <c r="Q88" s="99"/>
      <c r="R88" s="99">
        <v>0</v>
      </c>
      <c r="S88" s="99"/>
      <c r="T88" s="99">
        <v>0</v>
      </c>
      <c r="U88" s="99"/>
      <c r="V88" s="99">
        <v>1077</v>
      </c>
      <c r="W88" s="99"/>
      <c r="X88" s="99">
        <v>993</v>
      </c>
      <c r="Y88" s="99"/>
      <c r="Z88" s="99">
        <v>1782</v>
      </c>
      <c r="AA88" s="99"/>
      <c r="AB88" s="99">
        <v>3579</v>
      </c>
    </row>
    <row r="89" spans="2:28" ht="21.95" customHeight="1" x14ac:dyDescent="0.4">
      <c r="B89" s="36" t="s">
        <v>44</v>
      </c>
      <c r="C89" s="136"/>
      <c r="D89" s="99">
        <f t="shared" si="12"/>
        <v>0</v>
      </c>
      <c r="E89" s="99"/>
      <c r="F89" s="99">
        <v>0</v>
      </c>
      <c r="G89" s="99"/>
      <c r="H89" s="99">
        <v>0</v>
      </c>
      <c r="I89" s="99"/>
      <c r="J89" s="99">
        <v>0</v>
      </c>
      <c r="K89" s="99"/>
      <c r="L89" s="99">
        <v>0</v>
      </c>
      <c r="M89" s="99"/>
      <c r="N89" s="99">
        <v>0</v>
      </c>
      <c r="O89" s="99"/>
      <c r="P89" s="99">
        <v>0</v>
      </c>
      <c r="Q89" s="99"/>
      <c r="R89" s="99">
        <v>0</v>
      </c>
      <c r="S89" s="99"/>
      <c r="T89" s="99">
        <v>0</v>
      </c>
      <c r="U89" s="99"/>
      <c r="V89" s="99">
        <v>0</v>
      </c>
      <c r="W89" s="99"/>
      <c r="X89" s="99">
        <v>0</v>
      </c>
      <c r="Y89" s="99"/>
      <c r="Z89" s="99">
        <v>0</v>
      </c>
      <c r="AA89" s="99"/>
      <c r="AB89" s="99">
        <v>0</v>
      </c>
    </row>
    <row r="90" spans="2:28" ht="21.95" customHeight="1" x14ac:dyDescent="0.4">
      <c r="B90" s="36" t="s">
        <v>45</v>
      </c>
      <c r="C90" s="136"/>
      <c r="D90" s="99">
        <f t="shared" si="12"/>
        <v>0</v>
      </c>
      <c r="E90" s="99"/>
      <c r="F90" s="99">
        <v>0</v>
      </c>
      <c r="G90" s="99"/>
      <c r="H90" s="99">
        <v>0</v>
      </c>
      <c r="I90" s="99"/>
      <c r="J90" s="99">
        <v>0</v>
      </c>
      <c r="K90" s="99"/>
      <c r="L90" s="99">
        <v>0</v>
      </c>
      <c r="M90" s="99"/>
      <c r="N90" s="99">
        <v>0</v>
      </c>
      <c r="O90" s="99"/>
      <c r="P90" s="99">
        <v>0</v>
      </c>
      <c r="Q90" s="99"/>
      <c r="R90" s="99">
        <v>0</v>
      </c>
      <c r="S90" s="99"/>
      <c r="T90" s="99">
        <v>0</v>
      </c>
      <c r="U90" s="99"/>
      <c r="V90" s="99">
        <v>0</v>
      </c>
      <c r="W90" s="99"/>
      <c r="X90" s="99">
        <v>0</v>
      </c>
      <c r="Y90" s="99"/>
      <c r="Z90" s="99">
        <v>0</v>
      </c>
      <c r="AA90" s="99"/>
      <c r="AB90" s="99">
        <v>0</v>
      </c>
    </row>
    <row r="91" spans="2:28" ht="21.95" customHeight="1" x14ac:dyDescent="0.4">
      <c r="B91" s="36" t="s">
        <v>46</v>
      </c>
      <c r="C91" s="136"/>
      <c r="D91" s="99">
        <f t="shared" si="12"/>
        <v>0</v>
      </c>
      <c r="E91" s="99"/>
      <c r="F91" s="99">
        <v>0</v>
      </c>
      <c r="G91" s="99"/>
      <c r="H91" s="99">
        <v>0</v>
      </c>
      <c r="I91" s="99"/>
      <c r="J91" s="99">
        <v>0</v>
      </c>
      <c r="K91" s="99"/>
      <c r="L91" s="99">
        <v>0</v>
      </c>
      <c r="M91" s="99"/>
      <c r="N91" s="99">
        <v>0</v>
      </c>
      <c r="O91" s="99"/>
      <c r="P91" s="99">
        <v>0</v>
      </c>
      <c r="Q91" s="99"/>
      <c r="R91" s="99">
        <v>0</v>
      </c>
      <c r="S91" s="99"/>
      <c r="T91" s="99">
        <v>0</v>
      </c>
      <c r="U91" s="99"/>
      <c r="V91" s="99">
        <v>0</v>
      </c>
      <c r="W91" s="99"/>
      <c r="X91" s="99">
        <v>0</v>
      </c>
      <c r="Y91" s="99"/>
      <c r="Z91" s="99">
        <v>0</v>
      </c>
      <c r="AA91" s="99"/>
      <c r="AB91" s="99">
        <v>0</v>
      </c>
    </row>
    <row r="92" spans="2:28" ht="3.95" customHeight="1" x14ac:dyDescent="0.4">
      <c r="B92" s="187"/>
      <c r="C92" s="187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  <c r="T92" s="187"/>
      <c r="U92" s="187"/>
      <c r="V92" s="187"/>
      <c r="W92" s="187"/>
      <c r="X92" s="187"/>
      <c r="Y92" s="187"/>
      <c r="Z92" s="187"/>
      <c r="AA92" s="187"/>
      <c r="AB92" s="187"/>
    </row>
    <row r="93" spans="2:28" ht="3.95" customHeight="1" x14ac:dyDescent="0.4">
      <c r="B93" s="36"/>
      <c r="C93" s="136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</row>
    <row r="94" spans="2:28" s="67" customFormat="1" ht="15.95" customHeight="1" x14ac:dyDescent="0.3">
      <c r="B94" s="17" t="s">
        <v>10</v>
      </c>
      <c r="C94" s="117"/>
      <c r="D94" s="19"/>
      <c r="E94" s="119"/>
      <c r="F94" s="19"/>
      <c r="G94" s="119"/>
      <c r="H94" s="19"/>
      <c r="I94" s="119"/>
      <c r="J94" s="19"/>
      <c r="K94" s="119"/>
      <c r="L94" s="19"/>
      <c r="M94" s="119"/>
      <c r="N94" s="19"/>
      <c r="O94" s="119"/>
      <c r="P94" s="38"/>
      <c r="Q94" s="158"/>
      <c r="R94" s="38"/>
      <c r="S94" s="158"/>
      <c r="T94" s="41"/>
      <c r="U94" s="159"/>
      <c r="V94" s="41"/>
      <c r="W94" s="159"/>
      <c r="X94" s="41"/>
      <c r="Y94" s="159"/>
      <c r="Z94" s="39"/>
      <c r="AA94" s="149"/>
      <c r="AB94" s="41"/>
    </row>
    <row r="95" spans="2:28" s="67" customFormat="1" ht="15.95" customHeight="1" x14ac:dyDescent="0.3">
      <c r="B95" s="17" t="s">
        <v>191</v>
      </c>
      <c r="C95" s="117"/>
      <c r="D95" s="19"/>
      <c r="E95" s="119"/>
      <c r="F95" s="19"/>
      <c r="G95" s="119"/>
      <c r="H95" s="19"/>
      <c r="I95" s="119"/>
      <c r="J95" s="19"/>
      <c r="K95" s="119"/>
      <c r="L95" s="19"/>
      <c r="M95" s="119"/>
      <c r="N95" s="19"/>
      <c r="O95" s="119"/>
      <c r="P95" s="38"/>
      <c r="Q95" s="158"/>
      <c r="R95" s="38"/>
      <c r="S95" s="158"/>
      <c r="T95" s="41"/>
      <c r="U95" s="159"/>
      <c r="V95" s="41"/>
      <c r="W95" s="159"/>
      <c r="X95" s="41"/>
      <c r="Y95" s="159"/>
      <c r="Z95" s="39"/>
      <c r="AA95" s="149"/>
      <c r="AB95" s="41"/>
    </row>
    <row r="96" spans="2:28" s="39" customFormat="1" ht="15.95" customHeight="1" x14ac:dyDescent="0.25">
      <c r="B96" s="20"/>
      <c r="C96" s="118"/>
      <c r="D96" s="20"/>
      <c r="E96" s="118"/>
      <c r="F96" s="20"/>
      <c r="G96" s="118"/>
      <c r="H96" s="20"/>
      <c r="I96" s="118"/>
      <c r="J96" s="20"/>
      <c r="K96" s="118"/>
      <c r="L96" s="20"/>
      <c r="M96" s="118"/>
      <c r="N96" s="20"/>
      <c r="O96" s="118"/>
      <c r="P96" s="20"/>
      <c r="Q96" s="118"/>
      <c r="R96" s="20"/>
      <c r="S96" s="118"/>
      <c r="T96" s="20"/>
      <c r="U96" s="118"/>
      <c r="V96" s="20"/>
      <c r="W96" s="118"/>
      <c r="X96" s="20"/>
      <c r="Y96" s="118"/>
      <c r="Z96" s="20"/>
      <c r="AA96" s="118"/>
      <c r="AB96" s="20"/>
    </row>
    <row r="97" spans="2:28" s="39" customFormat="1" ht="21.95" customHeight="1" x14ac:dyDescent="0.25">
      <c r="B97" s="20"/>
      <c r="C97" s="118"/>
      <c r="D97" s="20"/>
      <c r="E97" s="118"/>
      <c r="F97" s="20"/>
      <c r="G97" s="118"/>
      <c r="H97" s="20"/>
      <c r="I97" s="118"/>
      <c r="J97" s="20"/>
      <c r="K97" s="118"/>
      <c r="L97" s="20"/>
      <c r="M97" s="118"/>
      <c r="N97" s="20"/>
      <c r="O97" s="118"/>
      <c r="P97" s="20"/>
      <c r="Q97" s="118"/>
      <c r="R97" s="20"/>
      <c r="S97" s="118"/>
      <c r="T97" s="20"/>
      <c r="U97" s="118"/>
      <c r="V97" s="20"/>
      <c r="W97" s="118"/>
      <c r="X97" s="20"/>
      <c r="Y97" s="118"/>
      <c r="Z97" s="20"/>
      <c r="AA97" s="118"/>
      <c r="AB97" s="20"/>
    </row>
    <row r="98" spans="2:28" s="39" customFormat="1" ht="21.95" customHeight="1" x14ac:dyDescent="0.25">
      <c r="B98" s="20"/>
      <c r="C98" s="118"/>
      <c r="D98" s="20"/>
      <c r="E98" s="118"/>
      <c r="F98" s="20"/>
      <c r="G98" s="118"/>
      <c r="H98" s="20"/>
      <c r="I98" s="118"/>
      <c r="J98" s="20"/>
      <c r="K98" s="118"/>
      <c r="L98" s="20"/>
      <c r="M98" s="118"/>
      <c r="N98" s="20"/>
      <c r="O98" s="118"/>
      <c r="P98" s="20"/>
      <c r="Q98" s="118"/>
      <c r="R98" s="20"/>
      <c r="S98" s="118"/>
      <c r="T98" s="20"/>
      <c r="U98" s="118"/>
      <c r="V98" s="20"/>
      <c r="W98" s="118"/>
      <c r="X98" s="20"/>
      <c r="Y98" s="118"/>
      <c r="Z98" s="20"/>
      <c r="AA98" s="118"/>
      <c r="AB98" s="20"/>
    </row>
    <row r="99" spans="2:28" ht="21.95" customHeight="1" x14ac:dyDescent="0.4">
      <c r="B99" s="36" t="s">
        <v>177</v>
      </c>
      <c r="C99" s="136"/>
      <c r="D99" s="36"/>
      <c r="E99" s="136"/>
    </row>
    <row r="100" spans="2:28" ht="21.95" customHeight="1" x14ac:dyDescent="0.4">
      <c r="B100" s="185" t="str">
        <f>"7.3.2 - Desembarques internacionais de passageiros de voos não regulares, segundo Grandes Regiões e Unidades da Federação - "&amp;'MOV.INTERNACIONAL 6.1'!B49</f>
        <v>7.3.2 - Desembarques internacionais de passageiros de voos não regulares, segundo Grandes Regiões e Unidades da Federação - 2020</v>
      </c>
      <c r="C100" s="185"/>
      <c r="D100" s="185"/>
      <c r="E100" s="185"/>
      <c r="F100" s="185"/>
      <c r="G100" s="185"/>
      <c r="H100" s="185"/>
      <c r="I100" s="185"/>
      <c r="J100" s="185"/>
      <c r="K100" s="185"/>
      <c r="L100" s="185"/>
      <c r="M100" s="185"/>
      <c r="N100" s="185"/>
      <c r="O100" s="185"/>
      <c r="P100" s="185"/>
      <c r="Q100" s="185"/>
      <c r="R100" s="185"/>
      <c r="S100" s="185"/>
      <c r="T100" s="185"/>
      <c r="U100" s="185"/>
      <c r="V100" s="185"/>
      <c r="W100" s="185"/>
      <c r="X100" s="185"/>
      <c r="Y100" s="185"/>
      <c r="Z100" s="185"/>
      <c r="AA100" s="185"/>
      <c r="AB100" s="185"/>
    </row>
    <row r="101" spans="2:28" ht="3.95" customHeight="1" x14ac:dyDescent="0.4">
      <c r="B101" s="64"/>
      <c r="C101" s="156"/>
      <c r="D101" s="64"/>
      <c r="E101" s="156"/>
      <c r="F101" s="64"/>
      <c r="G101" s="156"/>
      <c r="H101" s="64"/>
      <c r="I101" s="156"/>
      <c r="J101" s="64"/>
      <c r="K101" s="156"/>
      <c r="L101" s="64"/>
      <c r="M101" s="156"/>
      <c r="N101" s="64"/>
      <c r="O101" s="156"/>
      <c r="P101" s="64"/>
      <c r="Q101" s="156"/>
      <c r="R101" s="64"/>
      <c r="S101" s="156"/>
      <c r="T101" s="64"/>
      <c r="U101" s="156"/>
      <c r="V101" s="64"/>
      <c r="W101" s="156"/>
      <c r="X101" s="64"/>
      <c r="Y101" s="156"/>
      <c r="Z101" s="64"/>
      <c r="AA101" s="156"/>
      <c r="AB101" s="64"/>
    </row>
    <row r="102" spans="2:28" ht="3.95" customHeight="1" x14ac:dyDescent="0.4">
      <c r="B102" s="186"/>
      <c r="C102" s="186"/>
      <c r="D102" s="186"/>
      <c r="E102" s="186"/>
      <c r="F102" s="186"/>
      <c r="G102" s="186"/>
      <c r="H102" s="186"/>
      <c r="I102" s="186"/>
      <c r="J102" s="186"/>
      <c r="K102" s="186"/>
      <c r="L102" s="186"/>
      <c r="M102" s="186"/>
      <c r="N102" s="186"/>
      <c r="O102" s="186"/>
      <c r="P102" s="186"/>
      <c r="Q102" s="186"/>
      <c r="R102" s="186"/>
      <c r="S102" s="186"/>
      <c r="T102" s="186"/>
      <c r="U102" s="186"/>
      <c r="V102" s="186"/>
      <c r="W102" s="186"/>
      <c r="X102" s="186"/>
      <c r="Y102" s="186"/>
      <c r="Z102" s="186"/>
      <c r="AA102" s="186"/>
      <c r="AB102" s="186"/>
    </row>
    <row r="103" spans="2:28" ht="21.95" customHeight="1" x14ac:dyDescent="0.4">
      <c r="B103" s="184" t="s">
        <v>13</v>
      </c>
      <c r="C103" s="154"/>
      <c r="D103" s="182" t="s">
        <v>203</v>
      </c>
      <c r="E103" s="182"/>
      <c r="F103" s="182"/>
      <c r="G103" s="182"/>
      <c r="H103" s="182"/>
      <c r="I103" s="182"/>
      <c r="J103" s="182"/>
      <c r="K103" s="182"/>
      <c r="L103" s="182"/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  <c r="AA103" s="182"/>
      <c r="AB103" s="182"/>
    </row>
    <row r="104" spans="2:28" s="150" customFormat="1" ht="3" customHeight="1" x14ac:dyDescent="0.4">
      <c r="B104" s="184"/>
      <c r="C104" s="154"/>
      <c r="D104" s="146"/>
      <c r="E104" s="146"/>
      <c r="F104" s="146"/>
      <c r="G104" s="146"/>
      <c r="H104" s="146"/>
      <c r="I104" s="146"/>
      <c r="J104" s="146"/>
      <c r="K104" s="146"/>
      <c r="L104" s="146"/>
      <c r="M104" s="146"/>
      <c r="N104" s="146"/>
      <c r="O104" s="146"/>
      <c r="P104" s="146"/>
      <c r="Q104" s="146"/>
      <c r="R104" s="146"/>
      <c r="S104" s="146"/>
      <c r="T104" s="146"/>
      <c r="U104" s="146"/>
      <c r="V104" s="146"/>
      <c r="W104" s="146"/>
      <c r="X104" s="146"/>
      <c r="Y104" s="146"/>
      <c r="Z104" s="146"/>
      <c r="AA104" s="146"/>
      <c r="AB104" s="146"/>
    </row>
    <row r="105" spans="2:28" ht="21.95" customHeight="1" x14ac:dyDescent="0.4">
      <c r="B105" s="184"/>
      <c r="C105" s="154"/>
      <c r="D105" s="60" t="s">
        <v>6</v>
      </c>
      <c r="E105" s="138"/>
      <c r="F105" s="60" t="s">
        <v>179</v>
      </c>
      <c r="G105" s="138"/>
      <c r="H105" s="60" t="s">
        <v>180</v>
      </c>
      <c r="I105" s="138"/>
      <c r="J105" s="60" t="s">
        <v>181</v>
      </c>
      <c r="K105" s="138"/>
      <c r="L105" s="60" t="s">
        <v>182</v>
      </c>
      <c r="M105" s="138"/>
      <c r="N105" s="60" t="s">
        <v>183</v>
      </c>
      <c r="O105" s="138"/>
      <c r="P105" s="60" t="s">
        <v>184</v>
      </c>
      <c r="Q105" s="138"/>
      <c r="R105" s="60" t="s">
        <v>185</v>
      </c>
      <c r="S105" s="138"/>
      <c r="T105" s="60" t="s">
        <v>186</v>
      </c>
      <c r="U105" s="138"/>
      <c r="V105" s="60" t="s">
        <v>187</v>
      </c>
      <c r="W105" s="138"/>
      <c r="X105" s="60" t="s">
        <v>188</v>
      </c>
      <c r="Y105" s="138"/>
      <c r="Z105" s="60" t="s">
        <v>189</v>
      </c>
      <c r="AA105" s="138"/>
      <c r="AB105" s="60" t="s">
        <v>190</v>
      </c>
    </row>
    <row r="106" spans="2:28" s="150" customFormat="1" ht="3" customHeight="1" x14ac:dyDescent="0.4">
      <c r="B106" s="155"/>
      <c r="C106" s="155"/>
      <c r="D106" s="139"/>
      <c r="E106" s="139"/>
      <c r="F106" s="139"/>
      <c r="G106" s="139"/>
      <c r="H106" s="139"/>
      <c r="I106" s="139"/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  <c r="AA106" s="139"/>
      <c r="AB106" s="139"/>
    </row>
    <row r="107" spans="2:28" ht="21.95" customHeight="1" x14ac:dyDescent="0.4">
      <c r="B107" s="61" t="s">
        <v>14</v>
      </c>
      <c r="C107" s="139"/>
      <c r="D107" s="92">
        <f>F107+H107+J107+L107+N107+P107+R107+T107+V107+X107+Z107+AB107</f>
        <v>148674</v>
      </c>
      <c r="E107" s="147"/>
      <c r="F107" s="92">
        <f>F109+F117+F127+F132+F136</f>
        <v>56220</v>
      </c>
      <c r="G107" s="147"/>
      <c r="H107" s="92">
        <f>H109+H117+H127+H132+H136</f>
        <v>34941</v>
      </c>
      <c r="I107" s="147"/>
      <c r="J107" s="92">
        <f>J109+J117+J127+J132+J136</f>
        <v>26645</v>
      </c>
      <c r="K107" s="147"/>
      <c r="L107" s="92">
        <f>L109+L117+L127+L132+L136</f>
        <v>3565</v>
      </c>
      <c r="M107" s="147"/>
      <c r="N107" s="92">
        <f>N109+N117+N127+N132+N136</f>
        <v>1632</v>
      </c>
      <c r="O107" s="147"/>
      <c r="P107" s="92">
        <f>P109+P117+P127+P132+P136</f>
        <v>4569</v>
      </c>
      <c r="Q107" s="147"/>
      <c r="R107" s="92">
        <f>R109+R117+R127+R132+R136</f>
        <v>3643</v>
      </c>
      <c r="S107" s="147"/>
      <c r="T107" s="92">
        <f>T109+T117+T127+T132+T136</f>
        <v>1385</v>
      </c>
      <c r="U107" s="147"/>
      <c r="V107" s="92">
        <f>V109+V117+V127+V132+V136</f>
        <v>1801</v>
      </c>
      <c r="W107" s="147"/>
      <c r="X107" s="92">
        <f>X109+X117+X127+X132+X136</f>
        <v>1047</v>
      </c>
      <c r="Y107" s="147"/>
      <c r="Z107" s="92">
        <f>Z109+Z117+Z127+Z132+Z136</f>
        <v>3025</v>
      </c>
      <c r="AA107" s="147"/>
      <c r="AB107" s="92">
        <f>AB109+AB117+AB127+AB132+AB136</f>
        <v>10201</v>
      </c>
    </row>
    <row r="108" spans="2:28" s="150" customFormat="1" ht="3" customHeight="1" x14ac:dyDescent="0.4">
      <c r="B108" s="139"/>
      <c r="C108" s="139"/>
      <c r="D108" s="147"/>
      <c r="E108" s="147"/>
      <c r="F108" s="147"/>
      <c r="G108" s="147"/>
      <c r="H108" s="147"/>
      <c r="I108" s="147"/>
      <c r="J108" s="147"/>
      <c r="K108" s="147"/>
      <c r="L108" s="147"/>
      <c r="M108" s="147"/>
      <c r="N108" s="147"/>
      <c r="O108" s="147"/>
      <c r="P108" s="147"/>
      <c r="Q108" s="147"/>
      <c r="R108" s="147"/>
      <c r="S108" s="147"/>
      <c r="T108" s="147"/>
      <c r="U108" s="147"/>
      <c r="V108" s="147"/>
      <c r="W108" s="147"/>
      <c r="X108" s="147"/>
      <c r="Y108" s="147"/>
      <c r="Z108" s="147"/>
      <c r="AA108" s="147"/>
      <c r="AB108" s="147"/>
    </row>
    <row r="109" spans="2:28" ht="21.95" customHeight="1" x14ac:dyDescent="0.4">
      <c r="B109" s="72" t="s">
        <v>195</v>
      </c>
      <c r="C109" s="136"/>
      <c r="D109" s="98">
        <f>F109+H109+J109+L109+N109+P109+R109+T109+V109+X109+Z109+AB109</f>
        <v>2500</v>
      </c>
      <c r="E109" s="99"/>
      <c r="F109" s="98">
        <f>SUM(F110:F116)</f>
        <v>1661</v>
      </c>
      <c r="G109" s="99"/>
      <c r="H109" s="98">
        <f>SUM(H110:H116)</f>
        <v>0</v>
      </c>
      <c r="I109" s="99"/>
      <c r="J109" s="98">
        <f>SUM(J110:J116)</f>
        <v>184</v>
      </c>
      <c r="K109" s="99"/>
      <c r="L109" s="98">
        <f>SUM(L110:L116)</f>
        <v>0</v>
      </c>
      <c r="M109" s="99"/>
      <c r="N109" s="98">
        <f>SUM(N110:N116)</f>
        <v>60</v>
      </c>
      <c r="O109" s="99"/>
      <c r="P109" s="98">
        <f>SUM(P110:P116)</f>
        <v>76</v>
      </c>
      <c r="Q109" s="99"/>
      <c r="R109" s="98">
        <f>SUM(R110:R116)</f>
        <v>0</v>
      </c>
      <c r="S109" s="99"/>
      <c r="T109" s="98">
        <f>SUM(T110:T116)</f>
        <v>0</v>
      </c>
      <c r="U109" s="99"/>
      <c r="V109" s="98">
        <f>SUM(V110:V116)</f>
        <v>52</v>
      </c>
      <c r="W109" s="99"/>
      <c r="X109" s="98">
        <f>SUM(X110:X116)</f>
        <v>73</v>
      </c>
      <c r="Y109" s="99"/>
      <c r="Z109" s="98">
        <f>SUM(Z110:Z116)</f>
        <v>145</v>
      </c>
      <c r="AA109" s="99"/>
      <c r="AB109" s="98">
        <f>SUM(AB110:AB116)</f>
        <v>249</v>
      </c>
    </row>
    <row r="110" spans="2:28" ht="21.95" customHeight="1" x14ac:dyDescent="0.4">
      <c r="B110" s="36" t="s">
        <v>16</v>
      </c>
      <c r="C110" s="136"/>
      <c r="D110" s="99">
        <f t="shared" ref="D110:D140" si="13">F110+H110+J110+L110+N110+P110+R110+T110+V110+X110+Z110+AB110</f>
        <v>0</v>
      </c>
      <c r="E110" s="99"/>
      <c r="F110" s="99">
        <v>0</v>
      </c>
      <c r="G110" s="99"/>
      <c r="H110" s="99">
        <v>0</v>
      </c>
      <c r="I110" s="99"/>
      <c r="J110" s="99">
        <v>0</v>
      </c>
      <c r="K110" s="99"/>
      <c r="L110" s="99">
        <v>0</v>
      </c>
      <c r="M110" s="99"/>
      <c r="N110" s="99">
        <v>0</v>
      </c>
      <c r="O110" s="99"/>
      <c r="P110" s="99">
        <v>0</v>
      </c>
      <c r="Q110" s="99"/>
      <c r="R110" s="99">
        <v>0</v>
      </c>
      <c r="S110" s="99"/>
      <c r="T110" s="99">
        <v>0</v>
      </c>
      <c r="U110" s="99"/>
      <c r="V110" s="99">
        <v>0</v>
      </c>
      <c r="W110" s="99"/>
      <c r="X110" s="99">
        <v>0</v>
      </c>
      <c r="Y110" s="99"/>
      <c r="Z110" s="99">
        <v>0</v>
      </c>
      <c r="AA110" s="99"/>
      <c r="AB110" s="99">
        <v>0</v>
      </c>
    </row>
    <row r="111" spans="2:28" ht="21.95" customHeight="1" x14ac:dyDescent="0.4">
      <c r="B111" s="36" t="s">
        <v>17</v>
      </c>
      <c r="C111" s="136"/>
      <c r="D111" s="99">
        <f t="shared" si="13"/>
        <v>0</v>
      </c>
      <c r="E111" s="99"/>
      <c r="F111" s="99">
        <v>0</v>
      </c>
      <c r="G111" s="99"/>
      <c r="H111" s="99">
        <v>0</v>
      </c>
      <c r="I111" s="99"/>
      <c r="J111" s="99">
        <v>0</v>
      </c>
      <c r="K111" s="99"/>
      <c r="L111" s="99">
        <v>0</v>
      </c>
      <c r="M111" s="99"/>
      <c r="N111" s="99">
        <v>0</v>
      </c>
      <c r="O111" s="99"/>
      <c r="P111" s="99">
        <v>0</v>
      </c>
      <c r="Q111" s="99"/>
      <c r="R111" s="99">
        <v>0</v>
      </c>
      <c r="S111" s="99"/>
      <c r="T111" s="99">
        <v>0</v>
      </c>
      <c r="U111" s="99"/>
      <c r="V111" s="99">
        <v>0</v>
      </c>
      <c r="W111" s="99"/>
      <c r="X111" s="99">
        <v>0</v>
      </c>
      <c r="Y111" s="99"/>
      <c r="Z111" s="99">
        <v>0</v>
      </c>
      <c r="AA111" s="99"/>
      <c r="AB111" s="99">
        <v>0</v>
      </c>
    </row>
    <row r="112" spans="2:28" ht="21.95" customHeight="1" x14ac:dyDescent="0.4">
      <c r="B112" s="36" t="s">
        <v>18</v>
      </c>
      <c r="C112" s="136"/>
      <c r="D112" s="99">
        <f t="shared" si="13"/>
        <v>293</v>
      </c>
      <c r="E112" s="99"/>
      <c r="F112" s="99">
        <v>0</v>
      </c>
      <c r="G112" s="99"/>
      <c r="H112" s="99">
        <v>0</v>
      </c>
      <c r="I112" s="99"/>
      <c r="J112" s="99">
        <v>184</v>
      </c>
      <c r="K112" s="99"/>
      <c r="L112" s="99">
        <v>0</v>
      </c>
      <c r="M112" s="99"/>
      <c r="N112" s="99">
        <v>0</v>
      </c>
      <c r="O112" s="99"/>
      <c r="P112" s="99">
        <v>1</v>
      </c>
      <c r="Q112" s="99"/>
      <c r="R112" s="99">
        <v>0</v>
      </c>
      <c r="S112" s="99"/>
      <c r="T112" s="99">
        <v>0</v>
      </c>
      <c r="U112" s="99"/>
      <c r="V112" s="99">
        <v>0</v>
      </c>
      <c r="W112" s="99"/>
      <c r="X112" s="99">
        <v>0</v>
      </c>
      <c r="Y112" s="99"/>
      <c r="Z112" s="99">
        <v>0</v>
      </c>
      <c r="AA112" s="99"/>
      <c r="AB112" s="99">
        <v>108</v>
      </c>
    </row>
    <row r="113" spans="2:28" ht="21.95" customHeight="1" x14ac:dyDescent="0.4">
      <c r="B113" s="36" t="s">
        <v>19</v>
      </c>
      <c r="C113" s="136"/>
      <c r="D113" s="99">
        <f t="shared" si="13"/>
        <v>2193</v>
      </c>
      <c r="E113" s="99"/>
      <c r="F113" s="99">
        <v>1661</v>
      </c>
      <c r="G113" s="99"/>
      <c r="H113" s="99">
        <v>0</v>
      </c>
      <c r="I113" s="99"/>
      <c r="J113" s="99">
        <v>0</v>
      </c>
      <c r="K113" s="99"/>
      <c r="L113" s="99">
        <v>0</v>
      </c>
      <c r="M113" s="99"/>
      <c r="N113" s="99">
        <v>60</v>
      </c>
      <c r="O113" s="99"/>
      <c r="P113" s="99">
        <v>75</v>
      </c>
      <c r="Q113" s="99"/>
      <c r="R113" s="99">
        <v>0</v>
      </c>
      <c r="S113" s="99"/>
      <c r="T113" s="99">
        <v>0</v>
      </c>
      <c r="U113" s="99"/>
      <c r="V113" s="99">
        <v>52</v>
      </c>
      <c r="W113" s="99"/>
      <c r="X113" s="99">
        <v>73</v>
      </c>
      <c r="Y113" s="99"/>
      <c r="Z113" s="99">
        <v>145</v>
      </c>
      <c r="AA113" s="99"/>
      <c r="AB113" s="99">
        <v>127</v>
      </c>
    </row>
    <row r="114" spans="2:28" ht="21.95" customHeight="1" x14ac:dyDescent="0.4">
      <c r="B114" s="36" t="s">
        <v>20</v>
      </c>
      <c r="C114" s="136"/>
      <c r="D114" s="99">
        <f t="shared" si="13"/>
        <v>0</v>
      </c>
      <c r="E114" s="99"/>
      <c r="F114" s="99">
        <v>0</v>
      </c>
      <c r="G114" s="99"/>
      <c r="H114" s="99">
        <v>0</v>
      </c>
      <c r="I114" s="99"/>
      <c r="J114" s="99">
        <v>0</v>
      </c>
      <c r="K114" s="99"/>
      <c r="L114" s="99">
        <v>0</v>
      </c>
      <c r="M114" s="99"/>
      <c r="N114" s="99">
        <v>0</v>
      </c>
      <c r="O114" s="99"/>
      <c r="P114" s="99">
        <v>0</v>
      </c>
      <c r="Q114" s="99"/>
      <c r="R114" s="99">
        <v>0</v>
      </c>
      <c r="S114" s="99"/>
      <c r="T114" s="99">
        <v>0</v>
      </c>
      <c r="U114" s="99"/>
      <c r="V114" s="99">
        <v>0</v>
      </c>
      <c r="W114" s="99"/>
      <c r="X114" s="99">
        <v>0</v>
      </c>
      <c r="Y114" s="99"/>
      <c r="Z114" s="99">
        <v>0</v>
      </c>
      <c r="AA114" s="99"/>
      <c r="AB114" s="99">
        <v>0</v>
      </c>
    </row>
    <row r="115" spans="2:28" ht="21.95" customHeight="1" x14ac:dyDescent="0.4">
      <c r="B115" s="36" t="s">
        <v>21</v>
      </c>
      <c r="C115" s="136"/>
      <c r="D115" s="99">
        <f t="shared" si="13"/>
        <v>14</v>
      </c>
      <c r="E115" s="99"/>
      <c r="F115" s="99">
        <v>0</v>
      </c>
      <c r="G115" s="99"/>
      <c r="H115" s="99">
        <v>0</v>
      </c>
      <c r="I115" s="99"/>
      <c r="J115" s="99">
        <v>0</v>
      </c>
      <c r="K115" s="99"/>
      <c r="L115" s="99">
        <v>0</v>
      </c>
      <c r="M115" s="99"/>
      <c r="N115" s="99">
        <v>0</v>
      </c>
      <c r="O115" s="99"/>
      <c r="P115" s="99">
        <v>0</v>
      </c>
      <c r="Q115" s="99"/>
      <c r="R115" s="99">
        <v>0</v>
      </c>
      <c r="S115" s="99"/>
      <c r="T115" s="99">
        <v>0</v>
      </c>
      <c r="U115" s="99"/>
      <c r="V115" s="99">
        <v>0</v>
      </c>
      <c r="W115" s="99"/>
      <c r="X115" s="99">
        <v>0</v>
      </c>
      <c r="Y115" s="99"/>
      <c r="Z115" s="99">
        <v>0</v>
      </c>
      <c r="AA115" s="99"/>
      <c r="AB115" s="99">
        <v>14</v>
      </c>
    </row>
    <row r="116" spans="2:28" ht="21.95" customHeight="1" x14ac:dyDescent="0.4">
      <c r="B116" s="36" t="s">
        <v>22</v>
      </c>
      <c r="C116" s="136"/>
      <c r="D116" s="99">
        <f t="shared" si="13"/>
        <v>0</v>
      </c>
      <c r="E116" s="99"/>
      <c r="F116" s="99">
        <v>0</v>
      </c>
      <c r="G116" s="99"/>
      <c r="H116" s="99">
        <v>0</v>
      </c>
      <c r="I116" s="99"/>
      <c r="J116" s="99">
        <v>0</v>
      </c>
      <c r="K116" s="99"/>
      <c r="L116" s="99">
        <v>0</v>
      </c>
      <c r="M116" s="99"/>
      <c r="N116" s="99">
        <v>0</v>
      </c>
      <c r="O116" s="99"/>
      <c r="P116" s="99">
        <v>0</v>
      </c>
      <c r="Q116" s="99"/>
      <c r="R116" s="99">
        <v>0</v>
      </c>
      <c r="S116" s="99"/>
      <c r="T116" s="99">
        <v>0</v>
      </c>
      <c r="U116" s="99"/>
      <c r="V116" s="99">
        <v>0</v>
      </c>
      <c r="W116" s="99"/>
      <c r="X116" s="99">
        <v>0</v>
      </c>
      <c r="Y116" s="99"/>
      <c r="Z116" s="99">
        <v>0</v>
      </c>
      <c r="AA116" s="99"/>
      <c r="AB116" s="99">
        <v>0</v>
      </c>
    </row>
    <row r="117" spans="2:28" ht="21.95" customHeight="1" x14ac:dyDescent="0.4">
      <c r="B117" s="72" t="s">
        <v>196</v>
      </c>
      <c r="C117" s="136"/>
      <c r="D117" s="98">
        <f t="shared" si="13"/>
        <v>14785</v>
      </c>
      <c r="E117" s="99"/>
      <c r="F117" s="98">
        <f>SUM(F118:F126)</f>
        <v>9503</v>
      </c>
      <c r="G117" s="99"/>
      <c r="H117" s="98">
        <f>SUM(H118:H126)</f>
        <v>2026</v>
      </c>
      <c r="I117" s="99"/>
      <c r="J117" s="98">
        <f>SUM(J118:J126)</f>
        <v>2595</v>
      </c>
      <c r="K117" s="99"/>
      <c r="L117" s="98">
        <f>SUM(L118:L126)</f>
        <v>73</v>
      </c>
      <c r="M117" s="99"/>
      <c r="N117" s="98">
        <f>SUM(N118:N126)</f>
        <v>40</v>
      </c>
      <c r="O117" s="99"/>
      <c r="P117" s="98">
        <f>SUM(P118:P126)</f>
        <v>8</v>
      </c>
      <c r="Q117" s="99"/>
      <c r="R117" s="98">
        <f>SUM(R118:R126)</f>
        <v>1</v>
      </c>
      <c r="S117" s="99"/>
      <c r="T117" s="98">
        <f>SUM(T118:T126)</f>
        <v>0</v>
      </c>
      <c r="U117" s="99"/>
      <c r="V117" s="98">
        <f>SUM(V118:V126)</f>
        <v>0</v>
      </c>
      <c r="W117" s="99"/>
      <c r="X117" s="98">
        <f>SUM(X118:X126)</f>
        <v>0</v>
      </c>
      <c r="Y117" s="99"/>
      <c r="Z117" s="98">
        <f>SUM(Z118:Z126)</f>
        <v>271</v>
      </c>
      <c r="AA117" s="99"/>
      <c r="AB117" s="98">
        <f>SUM(AB118:AB126)</f>
        <v>268</v>
      </c>
    </row>
    <row r="118" spans="2:28" ht="21.95" customHeight="1" x14ac:dyDescent="0.4">
      <c r="B118" s="36" t="s">
        <v>24</v>
      </c>
      <c r="C118" s="136"/>
      <c r="D118" s="99">
        <f t="shared" si="13"/>
        <v>104</v>
      </c>
      <c r="E118" s="99"/>
      <c r="F118" s="99">
        <v>104</v>
      </c>
      <c r="G118" s="99"/>
      <c r="H118" s="99">
        <v>0</v>
      </c>
      <c r="I118" s="99"/>
      <c r="J118" s="99">
        <v>0</v>
      </c>
      <c r="K118" s="99"/>
      <c r="L118" s="99">
        <v>0</v>
      </c>
      <c r="M118" s="99"/>
      <c r="N118" s="99">
        <v>0</v>
      </c>
      <c r="O118" s="99"/>
      <c r="P118" s="99">
        <v>0</v>
      </c>
      <c r="Q118" s="99"/>
      <c r="R118" s="99">
        <v>0</v>
      </c>
      <c r="S118" s="99"/>
      <c r="T118" s="99">
        <v>0</v>
      </c>
      <c r="U118" s="99"/>
      <c r="V118" s="99">
        <v>0</v>
      </c>
      <c r="W118" s="99"/>
      <c r="X118" s="99">
        <v>0</v>
      </c>
      <c r="Y118" s="99"/>
      <c r="Z118" s="99">
        <v>0</v>
      </c>
      <c r="AA118" s="99"/>
      <c r="AB118" s="99">
        <v>0</v>
      </c>
    </row>
    <row r="119" spans="2:28" ht="21.95" customHeight="1" x14ac:dyDescent="0.4">
      <c r="B119" s="36" t="s">
        <v>25</v>
      </c>
      <c r="C119" s="136"/>
      <c r="D119" s="99">
        <f t="shared" si="13"/>
        <v>2261</v>
      </c>
      <c r="E119" s="99"/>
      <c r="F119" s="99">
        <v>1822</v>
      </c>
      <c r="G119" s="99"/>
      <c r="H119" s="99">
        <v>0</v>
      </c>
      <c r="I119" s="99"/>
      <c r="J119" s="99">
        <v>82</v>
      </c>
      <c r="K119" s="99"/>
      <c r="L119" s="99">
        <v>0</v>
      </c>
      <c r="M119" s="99"/>
      <c r="N119" s="99">
        <v>0</v>
      </c>
      <c r="O119" s="99"/>
      <c r="P119" s="99">
        <v>0</v>
      </c>
      <c r="Q119" s="99"/>
      <c r="R119" s="99">
        <v>0</v>
      </c>
      <c r="S119" s="99"/>
      <c r="T119" s="99">
        <v>0</v>
      </c>
      <c r="U119" s="99"/>
      <c r="V119" s="99">
        <v>0</v>
      </c>
      <c r="W119" s="99"/>
      <c r="X119" s="99">
        <v>0</v>
      </c>
      <c r="Y119" s="99"/>
      <c r="Z119" s="99">
        <v>89</v>
      </c>
      <c r="AA119" s="99"/>
      <c r="AB119" s="99">
        <v>268</v>
      </c>
    </row>
    <row r="120" spans="2:28" ht="21.95" customHeight="1" x14ac:dyDescent="0.4">
      <c r="B120" s="36" t="s">
        <v>26</v>
      </c>
      <c r="C120" s="136"/>
      <c r="D120" s="99">
        <f t="shared" si="13"/>
        <v>3155</v>
      </c>
      <c r="E120" s="99"/>
      <c r="F120" s="99">
        <v>2384</v>
      </c>
      <c r="G120" s="99"/>
      <c r="H120" s="99">
        <v>390</v>
      </c>
      <c r="I120" s="99"/>
      <c r="J120" s="99">
        <v>189</v>
      </c>
      <c r="K120" s="99"/>
      <c r="L120" s="99">
        <v>9</v>
      </c>
      <c r="M120" s="99"/>
      <c r="N120" s="99">
        <v>0</v>
      </c>
      <c r="O120" s="99"/>
      <c r="P120" s="99">
        <v>0</v>
      </c>
      <c r="Q120" s="99"/>
      <c r="R120" s="99">
        <v>1</v>
      </c>
      <c r="S120" s="99"/>
      <c r="T120" s="99">
        <v>0</v>
      </c>
      <c r="U120" s="99"/>
      <c r="V120" s="99">
        <v>0</v>
      </c>
      <c r="W120" s="99"/>
      <c r="X120" s="99">
        <v>0</v>
      </c>
      <c r="Y120" s="99"/>
      <c r="Z120" s="99">
        <v>182</v>
      </c>
      <c r="AA120" s="99"/>
      <c r="AB120" s="99">
        <v>0</v>
      </c>
    </row>
    <row r="121" spans="2:28" ht="21.95" customHeight="1" x14ac:dyDescent="0.4">
      <c r="B121" s="36" t="s">
        <v>27</v>
      </c>
      <c r="C121" s="136"/>
      <c r="D121" s="99">
        <f t="shared" si="13"/>
        <v>48</v>
      </c>
      <c r="E121" s="99"/>
      <c r="F121" s="99">
        <v>0</v>
      </c>
      <c r="G121" s="99"/>
      <c r="H121" s="99">
        <v>0</v>
      </c>
      <c r="I121" s="99"/>
      <c r="J121" s="99">
        <v>0</v>
      </c>
      <c r="K121" s="99"/>
      <c r="L121" s="99">
        <v>0</v>
      </c>
      <c r="M121" s="99"/>
      <c r="N121" s="99">
        <v>40</v>
      </c>
      <c r="O121" s="99"/>
      <c r="P121" s="99">
        <v>8</v>
      </c>
      <c r="Q121" s="99"/>
      <c r="R121" s="99">
        <v>0</v>
      </c>
      <c r="S121" s="99"/>
      <c r="T121" s="99">
        <v>0</v>
      </c>
      <c r="U121" s="99"/>
      <c r="V121" s="99">
        <v>0</v>
      </c>
      <c r="W121" s="99"/>
      <c r="X121" s="99">
        <v>0</v>
      </c>
      <c r="Y121" s="99"/>
      <c r="Z121" s="99">
        <v>0</v>
      </c>
      <c r="AA121" s="99"/>
      <c r="AB121" s="99">
        <v>0</v>
      </c>
    </row>
    <row r="122" spans="2:28" ht="21.95" customHeight="1" x14ac:dyDescent="0.4">
      <c r="B122" s="36" t="s">
        <v>28</v>
      </c>
      <c r="C122" s="136"/>
      <c r="D122" s="99">
        <f t="shared" si="13"/>
        <v>0</v>
      </c>
      <c r="E122" s="99"/>
      <c r="F122" s="99">
        <v>0</v>
      </c>
      <c r="G122" s="99"/>
      <c r="H122" s="99">
        <v>0</v>
      </c>
      <c r="I122" s="99"/>
      <c r="J122" s="99">
        <v>0</v>
      </c>
      <c r="K122" s="99"/>
      <c r="L122" s="99">
        <v>0</v>
      </c>
      <c r="M122" s="99"/>
      <c r="N122" s="99">
        <v>0</v>
      </c>
      <c r="O122" s="99"/>
      <c r="P122" s="99">
        <v>0</v>
      </c>
      <c r="Q122" s="99"/>
      <c r="R122" s="99">
        <v>0</v>
      </c>
      <c r="S122" s="99"/>
      <c r="T122" s="99">
        <v>0</v>
      </c>
      <c r="U122" s="99"/>
      <c r="V122" s="99">
        <v>0</v>
      </c>
      <c r="W122" s="99"/>
      <c r="X122" s="99">
        <v>0</v>
      </c>
      <c r="Y122" s="99"/>
      <c r="Z122" s="99">
        <v>0</v>
      </c>
      <c r="AA122" s="99"/>
      <c r="AB122" s="99">
        <v>0</v>
      </c>
    </row>
    <row r="123" spans="2:28" ht="21.95" customHeight="1" x14ac:dyDescent="0.4">
      <c r="B123" s="36" t="s">
        <v>29</v>
      </c>
      <c r="C123" s="136"/>
      <c r="D123" s="99">
        <f t="shared" si="13"/>
        <v>4041</v>
      </c>
      <c r="E123" s="99"/>
      <c r="F123" s="99">
        <v>1752</v>
      </c>
      <c r="G123" s="99"/>
      <c r="H123" s="99">
        <v>592</v>
      </c>
      <c r="I123" s="99"/>
      <c r="J123" s="99">
        <v>1633</v>
      </c>
      <c r="K123" s="99"/>
      <c r="L123" s="99">
        <v>64</v>
      </c>
      <c r="M123" s="99"/>
      <c r="N123" s="99">
        <v>0</v>
      </c>
      <c r="O123" s="99"/>
      <c r="P123" s="99">
        <v>0</v>
      </c>
      <c r="Q123" s="99"/>
      <c r="R123" s="99">
        <v>0</v>
      </c>
      <c r="S123" s="99"/>
      <c r="T123" s="99">
        <v>0</v>
      </c>
      <c r="U123" s="99"/>
      <c r="V123" s="99">
        <v>0</v>
      </c>
      <c r="W123" s="99"/>
      <c r="X123" s="99">
        <v>0</v>
      </c>
      <c r="Y123" s="99"/>
      <c r="Z123" s="99">
        <v>0</v>
      </c>
      <c r="AA123" s="99"/>
      <c r="AB123" s="99">
        <v>0</v>
      </c>
    </row>
    <row r="124" spans="2:28" ht="21.95" customHeight="1" x14ac:dyDescent="0.4">
      <c r="B124" s="36" t="s">
        <v>30</v>
      </c>
      <c r="C124" s="136"/>
      <c r="D124" s="99">
        <f t="shared" si="13"/>
        <v>0</v>
      </c>
      <c r="E124" s="99"/>
      <c r="F124" s="99">
        <v>0</v>
      </c>
      <c r="G124" s="99"/>
      <c r="H124" s="99">
        <v>0</v>
      </c>
      <c r="I124" s="99"/>
      <c r="J124" s="99">
        <v>0</v>
      </c>
      <c r="K124" s="99"/>
      <c r="L124" s="99">
        <v>0</v>
      </c>
      <c r="M124" s="99"/>
      <c r="N124" s="99">
        <v>0</v>
      </c>
      <c r="O124" s="99"/>
      <c r="P124" s="99">
        <v>0</v>
      </c>
      <c r="Q124" s="99"/>
      <c r="R124" s="99">
        <v>0</v>
      </c>
      <c r="S124" s="99"/>
      <c r="T124" s="99">
        <v>0</v>
      </c>
      <c r="U124" s="99"/>
      <c r="V124" s="99">
        <v>0</v>
      </c>
      <c r="W124" s="99"/>
      <c r="X124" s="99">
        <v>0</v>
      </c>
      <c r="Y124" s="99"/>
      <c r="Z124" s="99">
        <v>0</v>
      </c>
      <c r="AA124" s="99"/>
      <c r="AB124" s="99">
        <v>0</v>
      </c>
    </row>
    <row r="125" spans="2:28" ht="21.95" customHeight="1" x14ac:dyDescent="0.4">
      <c r="B125" s="36" t="s">
        <v>31</v>
      </c>
      <c r="C125" s="136"/>
      <c r="D125" s="99">
        <f t="shared" si="13"/>
        <v>5176</v>
      </c>
      <c r="E125" s="99"/>
      <c r="F125" s="99">
        <v>3441</v>
      </c>
      <c r="G125" s="99"/>
      <c r="H125" s="99">
        <v>1044</v>
      </c>
      <c r="I125" s="99"/>
      <c r="J125" s="99">
        <v>691</v>
      </c>
      <c r="K125" s="99"/>
      <c r="L125" s="99">
        <v>0</v>
      </c>
      <c r="M125" s="99"/>
      <c r="N125" s="99">
        <v>0</v>
      </c>
      <c r="O125" s="99"/>
      <c r="P125" s="99">
        <v>0</v>
      </c>
      <c r="Q125" s="99"/>
      <c r="R125" s="99">
        <v>0</v>
      </c>
      <c r="S125" s="99"/>
      <c r="T125" s="99">
        <v>0</v>
      </c>
      <c r="U125" s="99"/>
      <c r="V125" s="99">
        <v>0</v>
      </c>
      <c r="W125" s="99"/>
      <c r="X125" s="99">
        <v>0</v>
      </c>
      <c r="Y125" s="99"/>
      <c r="Z125" s="99">
        <v>0</v>
      </c>
      <c r="AA125" s="99"/>
      <c r="AB125" s="99">
        <v>0</v>
      </c>
    </row>
    <row r="126" spans="2:28" ht="21.95" customHeight="1" x14ac:dyDescent="0.4">
      <c r="B126" s="36" t="s">
        <v>32</v>
      </c>
      <c r="C126" s="136"/>
      <c r="D126" s="99">
        <f t="shared" si="13"/>
        <v>0</v>
      </c>
      <c r="E126" s="99"/>
      <c r="F126" s="99">
        <v>0</v>
      </c>
      <c r="G126" s="99"/>
      <c r="H126" s="99">
        <v>0</v>
      </c>
      <c r="I126" s="99"/>
      <c r="J126" s="99">
        <v>0</v>
      </c>
      <c r="K126" s="99"/>
      <c r="L126" s="99">
        <v>0</v>
      </c>
      <c r="M126" s="99"/>
      <c r="N126" s="99">
        <v>0</v>
      </c>
      <c r="O126" s="99"/>
      <c r="P126" s="99">
        <v>0</v>
      </c>
      <c r="Q126" s="99"/>
      <c r="R126" s="99">
        <v>0</v>
      </c>
      <c r="S126" s="99"/>
      <c r="T126" s="99">
        <v>0</v>
      </c>
      <c r="U126" s="99"/>
      <c r="V126" s="99">
        <v>0</v>
      </c>
      <c r="W126" s="99"/>
      <c r="X126" s="99">
        <v>0</v>
      </c>
      <c r="Y126" s="99"/>
      <c r="Z126" s="99">
        <v>0</v>
      </c>
      <c r="AA126" s="99"/>
      <c r="AB126" s="99">
        <v>0</v>
      </c>
    </row>
    <row r="127" spans="2:28" ht="21.95" customHeight="1" x14ac:dyDescent="0.4">
      <c r="B127" s="72" t="s">
        <v>197</v>
      </c>
      <c r="C127" s="136"/>
      <c r="D127" s="98">
        <f t="shared" si="13"/>
        <v>121284</v>
      </c>
      <c r="E127" s="99"/>
      <c r="F127" s="98">
        <f>SUM(F128:F131)</f>
        <v>38738</v>
      </c>
      <c r="G127" s="99"/>
      <c r="H127" s="98">
        <f>SUM(H128:H131)</f>
        <v>30943</v>
      </c>
      <c r="I127" s="99"/>
      <c r="J127" s="98">
        <f>SUM(J128:J131)</f>
        <v>22679</v>
      </c>
      <c r="K127" s="99"/>
      <c r="L127" s="98">
        <f>SUM(L128:L131)</f>
        <v>3492</v>
      </c>
      <c r="M127" s="99"/>
      <c r="N127" s="98">
        <f>SUM(N128:N131)</f>
        <v>1515</v>
      </c>
      <c r="O127" s="99"/>
      <c r="P127" s="98">
        <f>SUM(P128:P131)</f>
        <v>4485</v>
      </c>
      <c r="Q127" s="99"/>
      <c r="R127" s="98">
        <f>SUM(R128:R131)</f>
        <v>3626</v>
      </c>
      <c r="S127" s="99"/>
      <c r="T127" s="98">
        <f>SUM(T128:T131)</f>
        <v>1383</v>
      </c>
      <c r="U127" s="99"/>
      <c r="V127" s="98">
        <f>SUM(V128:V131)</f>
        <v>1601</v>
      </c>
      <c r="W127" s="99"/>
      <c r="X127" s="98">
        <f>SUM(X128:X131)</f>
        <v>884</v>
      </c>
      <c r="Y127" s="99"/>
      <c r="Z127" s="98">
        <f>SUM(Z128:Z131)</f>
        <v>2449</v>
      </c>
      <c r="AA127" s="99"/>
      <c r="AB127" s="98">
        <f>SUM(AB128:AB131)</f>
        <v>9489</v>
      </c>
    </row>
    <row r="128" spans="2:28" ht="21.95" customHeight="1" x14ac:dyDescent="0.4">
      <c r="B128" s="36" t="s">
        <v>34</v>
      </c>
      <c r="C128" s="136"/>
      <c r="D128" s="99">
        <f t="shared" si="13"/>
        <v>0</v>
      </c>
      <c r="E128" s="99"/>
      <c r="F128" s="99">
        <v>0</v>
      </c>
      <c r="G128" s="99"/>
      <c r="H128" s="99">
        <v>0</v>
      </c>
      <c r="I128" s="99"/>
      <c r="J128" s="99">
        <v>0</v>
      </c>
      <c r="K128" s="99"/>
      <c r="L128" s="99">
        <v>0</v>
      </c>
      <c r="M128" s="99"/>
      <c r="N128" s="99">
        <v>0</v>
      </c>
      <c r="O128" s="99"/>
      <c r="P128" s="99">
        <v>0</v>
      </c>
      <c r="Q128" s="99"/>
      <c r="R128" s="99">
        <v>0</v>
      </c>
      <c r="S128" s="99"/>
      <c r="T128" s="99">
        <v>0</v>
      </c>
      <c r="U128" s="99"/>
      <c r="V128" s="99">
        <v>0</v>
      </c>
      <c r="W128" s="99"/>
      <c r="X128" s="99">
        <v>0</v>
      </c>
      <c r="Y128" s="99"/>
      <c r="Z128" s="99">
        <v>0</v>
      </c>
      <c r="AA128" s="99"/>
      <c r="AB128" s="99">
        <v>0</v>
      </c>
    </row>
    <row r="129" spans="2:28" ht="21.95" customHeight="1" x14ac:dyDescent="0.4">
      <c r="B129" s="36" t="s">
        <v>35</v>
      </c>
      <c r="C129" s="136"/>
      <c r="D129" s="99">
        <f t="shared" si="13"/>
        <v>3308</v>
      </c>
      <c r="E129" s="99"/>
      <c r="F129" s="99">
        <v>1749</v>
      </c>
      <c r="G129" s="99"/>
      <c r="H129" s="99">
        <v>382</v>
      </c>
      <c r="I129" s="99"/>
      <c r="J129" s="99">
        <v>511</v>
      </c>
      <c r="K129" s="99"/>
      <c r="L129" s="99">
        <v>156</v>
      </c>
      <c r="M129" s="99"/>
      <c r="N129" s="99">
        <v>150</v>
      </c>
      <c r="O129" s="99"/>
      <c r="P129" s="99">
        <v>57</v>
      </c>
      <c r="Q129" s="99"/>
      <c r="R129" s="99">
        <v>51</v>
      </c>
      <c r="S129" s="99"/>
      <c r="T129" s="99">
        <v>66</v>
      </c>
      <c r="U129" s="99"/>
      <c r="V129" s="99">
        <v>78</v>
      </c>
      <c r="W129" s="99"/>
      <c r="X129" s="99">
        <v>64</v>
      </c>
      <c r="Y129" s="99"/>
      <c r="Z129" s="99">
        <v>0</v>
      </c>
      <c r="AA129" s="99"/>
      <c r="AB129" s="99">
        <v>44</v>
      </c>
    </row>
    <row r="130" spans="2:28" ht="21.95" customHeight="1" x14ac:dyDescent="0.4">
      <c r="B130" s="36" t="s">
        <v>36</v>
      </c>
      <c r="C130" s="136"/>
      <c r="D130" s="99">
        <f t="shared" si="13"/>
        <v>50718</v>
      </c>
      <c r="E130" s="99"/>
      <c r="F130" s="99">
        <v>20776</v>
      </c>
      <c r="G130" s="99"/>
      <c r="H130" s="99">
        <v>18327</v>
      </c>
      <c r="I130" s="99"/>
      <c r="J130" s="99">
        <v>7748</v>
      </c>
      <c r="K130" s="99"/>
      <c r="L130" s="99">
        <v>0</v>
      </c>
      <c r="M130" s="99"/>
      <c r="N130" s="99">
        <v>55</v>
      </c>
      <c r="O130" s="99"/>
      <c r="P130" s="99">
        <v>0</v>
      </c>
      <c r="Q130" s="99"/>
      <c r="R130" s="99">
        <v>1009</v>
      </c>
      <c r="S130" s="99"/>
      <c r="T130" s="99">
        <v>0</v>
      </c>
      <c r="U130" s="99"/>
      <c r="V130" s="99">
        <v>58</v>
      </c>
      <c r="W130" s="99"/>
      <c r="X130" s="99">
        <v>51</v>
      </c>
      <c r="Y130" s="99"/>
      <c r="Z130" s="99">
        <v>212</v>
      </c>
      <c r="AA130" s="99"/>
      <c r="AB130" s="99">
        <v>2482</v>
      </c>
    </row>
    <row r="131" spans="2:28" ht="21.95" customHeight="1" x14ac:dyDescent="0.4">
      <c r="B131" s="36" t="s">
        <v>37</v>
      </c>
      <c r="C131" s="136"/>
      <c r="D131" s="99">
        <f t="shared" si="13"/>
        <v>67258</v>
      </c>
      <c r="E131" s="99"/>
      <c r="F131" s="99">
        <v>16213</v>
      </c>
      <c r="G131" s="99"/>
      <c r="H131" s="99">
        <v>12234</v>
      </c>
      <c r="I131" s="99"/>
      <c r="J131" s="99">
        <v>14420</v>
      </c>
      <c r="K131" s="99"/>
      <c r="L131" s="99">
        <v>3336</v>
      </c>
      <c r="M131" s="99"/>
      <c r="N131" s="99">
        <v>1310</v>
      </c>
      <c r="O131" s="99"/>
      <c r="P131" s="99">
        <v>4428</v>
      </c>
      <c r="Q131" s="99"/>
      <c r="R131" s="99">
        <v>2566</v>
      </c>
      <c r="S131" s="99"/>
      <c r="T131" s="99">
        <v>1317</v>
      </c>
      <c r="U131" s="99"/>
      <c r="V131" s="99">
        <v>1465</v>
      </c>
      <c r="W131" s="99"/>
      <c r="X131" s="99">
        <v>769</v>
      </c>
      <c r="Y131" s="99"/>
      <c r="Z131" s="99">
        <v>2237</v>
      </c>
      <c r="AA131" s="99"/>
      <c r="AB131" s="99">
        <v>6963</v>
      </c>
    </row>
    <row r="132" spans="2:28" ht="21.95" customHeight="1" x14ac:dyDescent="0.4">
      <c r="B132" s="72" t="s">
        <v>198</v>
      </c>
      <c r="C132" s="136"/>
      <c r="D132" s="98">
        <f t="shared" si="13"/>
        <v>8996</v>
      </c>
      <c r="E132" s="99"/>
      <c r="F132" s="98">
        <f>SUM(F133:F135)</f>
        <v>5426</v>
      </c>
      <c r="G132" s="99"/>
      <c r="H132" s="98">
        <f>SUM(H133:H135)</f>
        <v>1972</v>
      </c>
      <c r="I132" s="99"/>
      <c r="J132" s="98">
        <f>SUM(J133:J135)</f>
        <v>1049</v>
      </c>
      <c r="K132" s="99"/>
      <c r="L132" s="98">
        <f>SUM(L133:L135)</f>
        <v>0</v>
      </c>
      <c r="M132" s="99"/>
      <c r="N132" s="98">
        <f>SUM(N133:N135)</f>
        <v>0</v>
      </c>
      <c r="O132" s="99"/>
      <c r="P132" s="98">
        <f>SUM(P133:P135)</f>
        <v>0</v>
      </c>
      <c r="Q132" s="99"/>
      <c r="R132" s="98">
        <f>SUM(R133:R135)</f>
        <v>0</v>
      </c>
      <c r="S132" s="99"/>
      <c r="T132" s="98">
        <f>SUM(T133:T135)</f>
        <v>2</v>
      </c>
      <c r="U132" s="99"/>
      <c r="V132" s="98">
        <f>SUM(V133:V135)</f>
        <v>148</v>
      </c>
      <c r="W132" s="99"/>
      <c r="X132" s="98">
        <f>SUM(X133:X135)</f>
        <v>44</v>
      </c>
      <c r="Y132" s="99"/>
      <c r="Z132" s="98">
        <f>SUM(Z133:Z135)</f>
        <v>160</v>
      </c>
      <c r="AA132" s="99"/>
      <c r="AB132" s="98">
        <f>SUM(AB133:AB135)</f>
        <v>195</v>
      </c>
    </row>
    <row r="133" spans="2:28" ht="21.95" customHeight="1" x14ac:dyDescent="0.4">
      <c r="B133" s="36" t="s">
        <v>39</v>
      </c>
      <c r="C133" s="136"/>
      <c r="D133" s="99">
        <f t="shared" si="13"/>
        <v>567</v>
      </c>
      <c r="E133" s="99"/>
      <c r="F133" s="99">
        <v>52</v>
      </c>
      <c r="G133" s="99"/>
      <c r="H133" s="99">
        <v>62</v>
      </c>
      <c r="I133" s="99"/>
      <c r="J133" s="99">
        <v>260</v>
      </c>
      <c r="K133" s="99"/>
      <c r="L133" s="99">
        <v>0</v>
      </c>
      <c r="M133" s="99"/>
      <c r="N133" s="99">
        <v>0</v>
      </c>
      <c r="O133" s="99"/>
      <c r="P133" s="99">
        <v>0</v>
      </c>
      <c r="Q133" s="99"/>
      <c r="R133" s="99">
        <v>0</v>
      </c>
      <c r="S133" s="99"/>
      <c r="T133" s="99">
        <v>2</v>
      </c>
      <c r="U133" s="99"/>
      <c r="V133" s="99">
        <v>48</v>
      </c>
      <c r="W133" s="99"/>
      <c r="X133" s="99">
        <v>44</v>
      </c>
      <c r="Y133" s="99"/>
      <c r="Z133" s="99">
        <v>54</v>
      </c>
      <c r="AA133" s="99"/>
      <c r="AB133" s="99">
        <v>45</v>
      </c>
    </row>
    <row r="134" spans="2:28" ht="21.95" customHeight="1" x14ac:dyDescent="0.4">
      <c r="B134" s="36" t="s">
        <v>40</v>
      </c>
      <c r="C134" s="136"/>
      <c r="D134" s="99">
        <f t="shared" si="13"/>
        <v>5208</v>
      </c>
      <c r="E134" s="99"/>
      <c r="F134" s="99">
        <v>3532</v>
      </c>
      <c r="G134" s="99"/>
      <c r="H134" s="99">
        <v>777</v>
      </c>
      <c r="I134" s="99"/>
      <c r="J134" s="99">
        <v>543</v>
      </c>
      <c r="K134" s="99"/>
      <c r="L134" s="99">
        <v>0</v>
      </c>
      <c r="M134" s="99"/>
      <c r="N134" s="99">
        <v>0</v>
      </c>
      <c r="O134" s="99"/>
      <c r="P134" s="99">
        <v>0</v>
      </c>
      <c r="Q134" s="99"/>
      <c r="R134" s="99">
        <v>0</v>
      </c>
      <c r="S134" s="99"/>
      <c r="T134" s="99">
        <v>0</v>
      </c>
      <c r="U134" s="99"/>
      <c r="V134" s="99">
        <v>100</v>
      </c>
      <c r="W134" s="99"/>
      <c r="X134" s="99">
        <v>0</v>
      </c>
      <c r="Y134" s="99"/>
      <c r="Z134" s="99">
        <v>106</v>
      </c>
      <c r="AA134" s="99"/>
      <c r="AB134" s="99">
        <v>150</v>
      </c>
    </row>
    <row r="135" spans="2:28" ht="21.95" customHeight="1" x14ac:dyDescent="0.4">
      <c r="B135" s="36" t="s">
        <v>41</v>
      </c>
      <c r="C135" s="136"/>
      <c r="D135" s="99">
        <f t="shared" si="13"/>
        <v>3221</v>
      </c>
      <c r="E135" s="99"/>
      <c r="F135" s="99">
        <v>1842</v>
      </c>
      <c r="G135" s="99"/>
      <c r="H135" s="99">
        <v>1133</v>
      </c>
      <c r="I135" s="99"/>
      <c r="J135" s="99">
        <v>246</v>
      </c>
      <c r="K135" s="99"/>
      <c r="L135" s="99">
        <v>0</v>
      </c>
      <c r="M135" s="99"/>
      <c r="N135" s="99">
        <v>0</v>
      </c>
      <c r="O135" s="99"/>
      <c r="P135" s="99">
        <v>0</v>
      </c>
      <c r="Q135" s="99"/>
      <c r="R135" s="99">
        <v>0</v>
      </c>
      <c r="S135" s="99"/>
      <c r="T135" s="99">
        <v>0</v>
      </c>
      <c r="U135" s="99"/>
      <c r="V135" s="99">
        <v>0</v>
      </c>
      <c r="W135" s="99"/>
      <c r="X135" s="99">
        <v>0</v>
      </c>
      <c r="Y135" s="99"/>
      <c r="Z135" s="99">
        <v>0</v>
      </c>
      <c r="AA135" s="99"/>
      <c r="AB135" s="99">
        <v>0</v>
      </c>
    </row>
    <row r="136" spans="2:28" ht="21.95" customHeight="1" x14ac:dyDescent="0.4">
      <c r="B136" s="72" t="s">
        <v>199</v>
      </c>
      <c r="C136" s="136"/>
      <c r="D136" s="98">
        <f t="shared" si="13"/>
        <v>1109</v>
      </c>
      <c r="E136" s="99"/>
      <c r="F136" s="98">
        <f>SUM(F137:F140)</f>
        <v>892</v>
      </c>
      <c r="G136" s="99"/>
      <c r="H136" s="98">
        <f>SUM(H137:H140)</f>
        <v>0</v>
      </c>
      <c r="I136" s="99"/>
      <c r="J136" s="98">
        <f>SUM(J137:J140)</f>
        <v>138</v>
      </c>
      <c r="K136" s="99"/>
      <c r="L136" s="98">
        <f>SUM(L137:L140)</f>
        <v>0</v>
      </c>
      <c r="M136" s="99"/>
      <c r="N136" s="98">
        <f>SUM(N137:N140)</f>
        <v>17</v>
      </c>
      <c r="O136" s="99"/>
      <c r="P136" s="98">
        <f>SUM(P137:P140)</f>
        <v>0</v>
      </c>
      <c r="Q136" s="99"/>
      <c r="R136" s="98">
        <f>SUM(R137:R140)</f>
        <v>16</v>
      </c>
      <c r="S136" s="99"/>
      <c r="T136" s="98">
        <f>SUM(T137:T140)</f>
        <v>0</v>
      </c>
      <c r="U136" s="99"/>
      <c r="V136" s="98">
        <f>SUM(V137:V140)</f>
        <v>0</v>
      </c>
      <c r="W136" s="99"/>
      <c r="X136" s="98">
        <f>SUM(X137:X140)</f>
        <v>46</v>
      </c>
      <c r="Y136" s="99"/>
      <c r="Z136" s="98">
        <f>SUM(Z137:Z140)</f>
        <v>0</v>
      </c>
      <c r="AA136" s="99"/>
      <c r="AB136" s="98">
        <f>SUM(AB137:AB140)</f>
        <v>0</v>
      </c>
    </row>
    <row r="137" spans="2:28" ht="21.95" customHeight="1" x14ac:dyDescent="0.4">
      <c r="B137" s="36" t="s">
        <v>43</v>
      </c>
      <c r="C137" s="136"/>
      <c r="D137" s="99">
        <f t="shared" si="13"/>
        <v>1063</v>
      </c>
      <c r="E137" s="99"/>
      <c r="F137" s="99">
        <v>892</v>
      </c>
      <c r="G137" s="99"/>
      <c r="H137" s="99">
        <v>0</v>
      </c>
      <c r="I137" s="99"/>
      <c r="J137" s="99">
        <v>138</v>
      </c>
      <c r="K137" s="99"/>
      <c r="L137" s="99">
        <v>0</v>
      </c>
      <c r="M137" s="99"/>
      <c r="N137" s="99">
        <v>17</v>
      </c>
      <c r="O137" s="99"/>
      <c r="P137" s="99">
        <v>0</v>
      </c>
      <c r="Q137" s="99"/>
      <c r="R137" s="99">
        <v>16</v>
      </c>
      <c r="S137" s="99"/>
      <c r="T137" s="99">
        <v>0</v>
      </c>
      <c r="U137" s="99"/>
      <c r="V137" s="99">
        <v>0</v>
      </c>
      <c r="W137" s="99"/>
      <c r="X137" s="99">
        <v>0</v>
      </c>
      <c r="Y137" s="99"/>
      <c r="Z137" s="99">
        <v>0</v>
      </c>
      <c r="AA137" s="99"/>
      <c r="AB137" s="99">
        <v>0</v>
      </c>
    </row>
    <row r="138" spans="2:28" ht="21.95" customHeight="1" x14ac:dyDescent="0.4">
      <c r="B138" s="36" t="s">
        <v>44</v>
      </c>
      <c r="C138" s="136"/>
      <c r="D138" s="99">
        <f t="shared" si="13"/>
        <v>46</v>
      </c>
      <c r="E138" s="99"/>
      <c r="F138" s="99">
        <v>0</v>
      </c>
      <c r="G138" s="99"/>
      <c r="H138" s="99">
        <v>0</v>
      </c>
      <c r="I138" s="99"/>
      <c r="J138" s="99">
        <v>0</v>
      </c>
      <c r="K138" s="99"/>
      <c r="L138" s="99">
        <v>0</v>
      </c>
      <c r="M138" s="99"/>
      <c r="N138" s="99">
        <v>0</v>
      </c>
      <c r="O138" s="99"/>
      <c r="P138" s="99">
        <v>0</v>
      </c>
      <c r="Q138" s="99"/>
      <c r="R138" s="99">
        <v>0</v>
      </c>
      <c r="S138" s="99"/>
      <c r="T138" s="99">
        <v>0</v>
      </c>
      <c r="U138" s="99"/>
      <c r="V138" s="99">
        <v>0</v>
      </c>
      <c r="W138" s="99"/>
      <c r="X138" s="99">
        <v>46</v>
      </c>
      <c r="Y138" s="99"/>
      <c r="Z138" s="99">
        <v>0</v>
      </c>
      <c r="AA138" s="99"/>
      <c r="AB138" s="99">
        <v>0</v>
      </c>
    </row>
    <row r="139" spans="2:28" ht="21.95" customHeight="1" x14ac:dyDescent="0.4">
      <c r="B139" s="36" t="s">
        <v>45</v>
      </c>
      <c r="C139" s="136"/>
      <c r="D139" s="99">
        <f t="shared" si="13"/>
        <v>0</v>
      </c>
      <c r="E139" s="99"/>
      <c r="F139" s="99">
        <v>0</v>
      </c>
      <c r="G139" s="99"/>
      <c r="H139" s="99">
        <v>0</v>
      </c>
      <c r="I139" s="99"/>
      <c r="J139" s="99">
        <v>0</v>
      </c>
      <c r="K139" s="99"/>
      <c r="L139" s="99">
        <v>0</v>
      </c>
      <c r="M139" s="99"/>
      <c r="N139" s="99">
        <v>0</v>
      </c>
      <c r="O139" s="99"/>
      <c r="P139" s="99">
        <v>0</v>
      </c>
      <c r="Q139" s="99"/>
      <c r="R139" s="99">
        <v>0</v>
      </c>
      <c r="S139" s="99"/>
      <c r="T139" s="99">
        <v>0</v>
      </c>
      <c r="U139" s="99"/>
      <c r="V139" s="99">
        <v>0</v>
      </c>
      <c r="W139" s="99"/>
      <c r="X139" s="99">
        <v>0</v>
      </c>
      <c r="Y139" s="99"/>
      <c r="Z139" s="99">
        <v>0</v>
      </c>
      <c r="AA139" s="99"/>
      <c r="AB139" s="99">
        <v>0</v>
      </c>
    </row>
    <row r="140" spans="2:28" ht="21.95" customHeight="1" x14ac:dyDescent="0.4">
      <c r="B140" s="36" t="s">
        <v>46</v>
      </c>
      <c r="C140" s="136"/>
      <c r="D140" s="99">
        <f t="shared" si="13"/>
        <v>0</v>
      </c>
      <c r="E140" s="99"/>
      <c r="F140" s="99">
        <v>0</v>
      </c>
      <c r="G140" s="99"/>
      <c r="H140" s="99">
        <v>0</v>
      </c>
      <c r="I140" s="99"/>
      <c r="J140" s="99">
        <v>0</v>
      </c>
      <c r="K140" s="99"/>
      <c r="L140" s="99">
        <v>0</v>
      </c>
      <c r="M140" s="99"/>
      <c r="N140" s="99">
        <v>0</v>
      </c>
      <c r="O140" s="99"/>
      <c r="P140" s="99">
        <v>0</v>
      </c>
      <c r="Q140" s="99"/>
      <c r="R140" s="99">
        <v>0</v>
      </c>
      <c r="S140" s="99"/>
      <c r="T140" s="99">
        <v>0</v>
      </c>
      <c r="U140" s="99"/>
      <c r="V140" s="99">
        <v>0</v>
      </c>
      <c r="W140" s="99"/>
      <c r="X140" s="99">
        <v>0</v>
      </c>
      <c r="Y140" s="99"/>
      <c r="Z140" s="99">
        <v>0</v>
      </c>
      <c r="AA140" s="99"/>
      <c r="AB140" s="99">
        <v>0</v>
      </c>
    </row>
    <row r="141" spans="2:28" ht="3.95" customHeight="1" x14ac:dyDescent="0.4">
      <c r="B141" s="187"/>
      <c r="C141" s="187"/>
      <c r="D141" s="187"/>
      <c r="E141" s="187"/>
      <c r="F141" s="187"/>
      <c r="G141" s="187"/>
      <c r="H141" s="187"/>
      <c r="I141" s="187"/>
      <c r="J141" s="187"/>
      <c r="K141" s="187"/>
      <c r="L141" s="187"/>
      <c r="M141" s="187"/>
      <c r="N141" s="187"/>
      <c r="O141" s="187"/>
      <c r="P141" s="187"/>
      <c r="Q141" s="187"/>
      <c r="R141" s="187"/>
      <c r="S141" s="187"/>
      <c r="T141" s="187"/>
      <c r="U141" s="187"/>
      <c r="V141" s="187"/>
      <c r="W141" s="187"/>
      <c r="X141" s="187"/>
      <c r="Y141" s="187"/>
      <c r="Z141" s="187"/>
      <c r="AA141" s="187"/>
      <c r="AB141" s="187"/>
    </row>
    <row r="142" spans="2:28" ht="3.95" customHeight="1" x14ac:dyDescent="0.4">
      <c r="B142" s="36"/>
      <c r="C142" s="136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</row>
    <row r="143" spans="2:28" s="67" customFormat="1" ht="15.95" customHeight="1" x14ac:dyDescent="0.3">
      <c r="B143" s="17" t="s">
        <v>10</v>
      </c>
      <c r="C143" s="117"/>
      <c r="D143" s="19"/>
      <c r="E143" s="119"/>
      <c r="F143" s="19"/>
      <c r="G143" s="119"/>
      <c r="H143" s="19"/>
      <c r="I143" s="119"/>
      <c r="J143" s="19"/>
      <c r="K143" s="119"/>
      <c r="L143" s="19"/>
      <c r="M143" s="119"/>
      <c r="N143" s="19"/>
      <c r="O143" s="119"/>
      <c r="P143" s="38"/>
      <c r="Q143" s="158"/>
      <c r="R143" s="38"/>
      <c r="S143" s="158"/>
      <c r="T143" s="41"/>
      <c r="U143" s="159"/>
      <c r="V143" s="41"/>
      <c r="W143" s="159"/>
      <c r="X143" s="41"/>
      <c r="Y143" s="159"/>
      <c r="Z143" s="39"/>
      <c r="AA143" s="149"/>
      <c r="AB143" s="41"/>
    </row>
    <row r="144" spans="2:28" s="67" customFormat="1" ht="15.95" customHeight="1" x14ac:dyDescent="0.3">
      <c r="B144" s="17" t="s">
        <v>191</v>
      </c>
      <c r="C144" s="117"/>
      <c r="D144" s="19"/>
      <c r="E144" s="119"/>
      <c r="F144" s="19"/>
      <c r="G144" s="119"/>
      <c r="H144" s="19"/>
      <c r="I144" s="119"/>
      <c r="J144" s="19"/>
      <c r="K144" s="119"/>
      <c r="L144" s="19"/>
      <c r="M144" s="119"/>
      <c r="N144" s="19"/>
      <c r="O144" s="119"/>
      <c r="P144" s="38"/>
      <c r="Q144" s="158"/>
      <c r="R144" s="38"/>
      <c r="S144" s="158"/>
      <c r="T144" s="41"/>
      <c r="U144" s="159"/>
      <c r="V144" s="41"/>
      <c r="W144" s="159"/>
      <c r="X144" s="41"/>
      <c r="Y144" s="159"/>
      <c r="Z144" s="39"/>
      <c r="AA144" s="149"/>
      <c r="AB144" s="41"/>
    </row>
    <row r="145" spans="2:28" s="39" customFormat="1" ht="15.95" customHeight="1" x14ac:dyDescent="0.25">
      <c r="B145" s="20"/>
      <c r="C145" s="118"/>
      <c r="D145" s="20"/>
      <c r="E145" s="118"/>
      <c r="F145" s="20"/>
      <c r="G145" s="118"/>
      <c r="H145" s="20"/>
      <c r="I145" s="118"/>
      <c r="J145" s="20"/>
      <c r="K145" s="118"/>
      <c r="L145" s="20"/>
      <c r="M145" s="118"/>
      <c r="N145" s="20"/>
      <c r="O145" s="118"/>
      <c r="P145" s="20"/>
      <c r="Q145" s="118"/>
      <c r="R145" s="20"/>
      <c r="S145" s="118"/>
      <c r="T145" s="20"/>
      <c r="U145" s="118"/>
      <c r="V145" s="20"/>
      <c r="W145" s="118"/>
      <c r="X145" s="20"/>
      <c r="Y145" s="118"/>
      <c r="Z145" s="20"/>
      <c r="AA145" s="118"/>
      <c r="AB145" s="20"/>
    </row>
    <row r="146" spans="2:28" s="39" customFormat="1" ht="21.95" customHeight="1" x14ac:dyDescent="0.25">
      <c r="B146" s="20"/>
      <c r="C146" s="118"/>
      <c r="D146" s="20"/>
      <c r="E146" s="118"/>
      <c r="F146" s="20"/>
      <c r="G146" s="118"/>
      <c r="H146" s="20"/>
      <c r="I146" s="118"/>
      <c r="J146" s="20"/>
      <c r="K146" s="118"/>
      <c r="L146" s="20"/>
      <c r="M146" s="118"/>
      <c r="N146" s="20"/>
      <c r="O146" s="118"/>
      <c r="P146" s="20"/>
      <c r="Q146" s="118"/>
      <c r="R146" s="20"/>
      <c r="S146" s="118"/>
      <c r="T146" s="20"/>
      <c r="U146" s="118"/>
      <c r="V146" s="20"/>
      <c r="W146" s="118"/>
      <c r="X146" s="20"/>
      <c r="Y146" s="118"/>
      <c r="Z146" s="20"/>
      <c r="AA146" s="118"/>
      <c r="AB146" s="20"/>
    </row>
    <row r="147" spans="2:28" s="39" customFormat="1" ht="21.95" customHeight="1" x14ac:dyDescent="0.25">
      <c r="B147" s="20"/>
      <c r="C147" s="118"/>
      <c r="D147" s="20"/>
      <c r="E147" s="118"/>
      <c r="F147" s="20"/>
      <c r="G147" s="118"/>
      <c r="H147" s="20"/>
      <c r="I147" s="118"/>
      <c r="J147" s="20"/>
      <c r="K147" s="118"/>
      <c r="L147" s="20"/>
      <c r="M147" s="118"/>
      <c r="N147" s="20"/>
      <c r="O147" s="118"/>
      <c r="P147" s="20"/>
      <c r="Q147" s="118"/>
      <c r="R147" s="20"/>
      <c r="S147" s="118"/>
      <c r="T147" s="20"/>
      <c r="U147" s="118"/>
      <c r="V147" s="20"/>
      <c r="W147" s="118"/>
      <c r="X147" s="20"/>
      <c r="Y147" s="118"/>
      <c r="Z147" s="20"/>
      <c r="AA147" s="118"/>
      <c r="AB147" s="20"/>
    </row>
    <row r="148" spans="2:28" ht="21.95" customHeight="1" x14ac:dyDescent="0.4">
      <c r="F148" s="66"/>
      <c r="G148" s="157"/>
    </row>
  </sheetData>
  <mergeCells count="15">
    <mergeCell ref="B103:B105"/>
    <mergeCell ref="D103:AB103"/>
    <mergeCell ref="B141:AB141"/>
    <mergeCell ref="B53:AB53"/>
    <mergeCell ref="B54:B56"/>
    <mergeCell ref="D54:AB54"/>
    <mergeCell ref="B92:AB92"/>
    <mergeCell ref="B100:AB100"/>
    <mergeCell ref="B102:AB102"/>
    <mergeCell ref="B51:AB51"/>
    <mergeCell ref="B2:AB2"/>
    <mergeCell ref="B4:AB4"/>
    <mergeCell ref="B5:B7"/>
    <mergeCell ref="D5:AB5"/>
    <mergeCell ref="B43:AB43"/>
  </mergeCells>
  <pageMargins left="0.78740157480314965" right="0.78740157480314965" top="0.78740157480314965" bottom="0.59055118110236227" header="0.51181102362204722" footer="0.51181102362204722"/>
  <pageSetup paperSize="9" scale="51" fitToHeight="0" orientation="portrait" horizontalDpi="300" verticalDpi="300" r:id="rId1"/>
  <headerFooter alignWithMargins="0">
    <oddHeader>&amp;C&amp;"Arial,Negrito"&amp;14Turismo receptivo</oddHeader>
  </headerFooter>
  <rowBreaks count="2" manualBreakCount="2">
    <brk id="49" max="16383" man="1"/>
    <brk id="98" max="16383" man="1"/>
  </rowBreaks>
  <ignoredErrors>
    <ignoredError sqref="D9:AB38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47E6E-102E-4FFB-A2F1-E4C7C1FB2E20}">
  <sheetPr>
    <tabColor rgb="FF00B0F0"/>
  </sheetPr>
  <dimension ref="A1:J4"/>
  <sheetViews>
    <sheetView showGridLines="0" zoomScaleNormal="100" zoomScaleSheetLayoutView="75" workbookViewId="0">
      <selection sqref="A1:J3"/>
    </sheetView>
  </sheetViews>
  <sheetFormatPr defaultColWidth="9.7109375" defaultRowHeight="20.100000000000001" customHeight="1" x14ac:dyDescent="0.25"/>
  <cols>
    <col min="1" max="16384" width="9.7109375" style="68"/>
  </cols>
  <sheetData>
    <row r="1" spans="1:10" ht="39.950000000000003" customHeight="1" x14ac:dyDescent="0.25">
      <c r="A1" s="169" t="s">
        <v>204</v>
      </c>
      <c r="B1" s="169"/>
      <c r="C1" s="169"/>
      <c r="D1" s="169"/>
      <c r="E1" s="169"/>
      <c r="F1" s="169"/>
      <c r="G1" s="169"/>
      <c r="H1" s="169"/>
      <c r="I1" s="169"/>
      <c r="J1" s="169"/>
    </row>
    <row r="2" spans="1:10" ht="39.950000000000003" customHeight="1" x14ac:dyDescent="0.25">
      <c r="A2" s="169"/>
      <c r="B2" s="169"/>
      <c r="C2" s="169"/>
      <c r="D2" s="169"/>
      <c r="E2" s="169"/>
      <c r="F2" s="169"/>
      <c r="G2" s="169"/>
      <c r="H2" s="169"/>
      <c r="I2" s="169"/>
      <c r="J2" s="169"/>
    </row>
    <row r="3" spans="1:10" ht="39.950000000000003" customHeight="1" x14ac:dyDescent="0.25">
      <c r="A3" s="169"/>
      <c r="B3" s="169"/>
      <c r="C3" s="169"/>
      <c r="D3" s="169"/>
      <c r="E3" s="169"/>
      <c r="F3" s="169"/>
      <c r="G3" s="169"/>
      <c r="H3" s="169"/>
      <c r="I3" s="169"/>
      <c r="J3" s="169"/>
    </row>
    <row r="4" spans="1:10" s="74" customFormat="1" ht="30" customHeight="1" x14ac:dyDescent="0.25">
      <c r="A4" s="170" t="str">
        <f>'6 - Mov Passag. Aeroportos'!A4:J4</f>
        <v>Anuário Estatístico de Turismo 2021 - Volume 48 - Ano Base 2020 - 2ª Edição</v>
      </c>
      <c r="B4" s="170"/>
      <c r="C4" s="170"/>
      <c r="D4" s="170"/>
      <c r="E4" s="170"/>
      <c r="F4" s="170"/>
      <c r="G4" s="170"/>
      <c r="H4" s="170"/>
      <c r="I4" s="170"/>
      <c r="J4" s="170"/>
    </row>
  </sheetData>
  <mergeCells count="2">
    <mergeCell ref="A1:J3"/>
    <mergeCell ref="A4:J4"/>
  </mergeCells>
  <printOptions horizontalCentered="1"/>
  <pageMargins left="0.78740157480314965" right="0.78740157480314965" top="0.78740157480314965" bottom="0.59055118110236227" header="0.51181102362204722" footer="0.51181102362204722"/>
  <pageSetup paperSize="9" scale="80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SharedWithUsers xmlns="2b22891f-186f-4c5c-9a46-ca1a4f9291c5">
      <UserInfo>
        <DisplayName/>
        <AccountId xsi:nil="true"/>
        <AccountType/>
      </UserInfo>
    </SharedWithUsers>
    <TaxCatchAll xmlns="2b22891f-186f-4c5c-9a46-ca1a4f9291c5" xsi:nil="true"/>
    <lcf76f155ced4ddcb4097134ff3c332f xmlns="0b3000bd-eabd-4d06-8a54-b4e49c5c7c3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768115649C434D849CEB3165BEB773" ma:contentTypeVersion="17" ma:contentTypeDescription="Create a new document." ma:contentTypeScope="" ma:versionID="d363ddd53b7a0875701d32eceff49819">
  <xsd:schema xmlns:xsd="http://www.w3.org/2001/XMLSchema" xmlns:xs="http://www.w3.org/2001/XMLSchema" xmlns:p="http://schemas.microsoft.com/office/2006/metadata/properties" xmlns:ns1="http://schemas.microsoft.com/sharepoint/v3" xmlns:ns2="0b3000bd-eabd-4d06-8a54-b4e49c5c7c3a" xmlns:ns3="2b22891f-186f-4c5c-9a46-ca1a4f9291c5" targetNamespace="http://schemas.microsoft.com/office/2006/metadata/properties" ma:root="true" ma:fieldsID="daf7bb14568b90fdf3b81e6b2602c949" ns1:_="" ns2:_="" ns3:_="">
    <xsd:import namespace="http://schemas.microsoft.com/sharepoint/v3"/>
    <xsd:import namespace="0b3000bd-eabd-4d06-8a54-b4e49c5c7c3a"/>
    <xsd:import namespace="2b22891f-186f-4c5c-9a46-ca1a4f9291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3000bd-eabd-4d06-8a54-b4e49c5c7c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2630f34-378a-4da1-9a9f-beef918449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22891f-186f-4c5c-9a46-ca1a4f9291c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aab8695-7d1b-4125-9162-138c94aa78c2}" ma:internalName="TaxCatchAll" ma:showField="CatchAllData" ma:web="2b22891f-186f-4c5c-9a46-ca1a4f9291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FD0C7E-3FF7-4FB7-8E5A-EB4513EE0367}">
  <ds:schemaRefs>
    <ds:schemaRef ds:uri="http://purl.org/dc/dcmitype/"/>
    <ds:schemaRef ds:uri="http://schemas.microsoft.com/sharepoint/v3"/>
    <ds:schemaRef ds:uri="0b3000bd-eabd-4d06-8a54-b4e49c5c7c3a"/>
    <ds:schemaRef ds:uri="http://purl.org/dc/terms/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2b22891f-186f-4c5c-9a46-ca1a4f9291c5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AA5AEEA-A2B7-46B9-BE31-0768EA801A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696EBD-15FF-495F-BECB-55FDCA6216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b3000bd-eabd-4d06-8a54-b4e49c5c7c3a"/>
    <ds:schemaRef ds:uri="2b22891f-186f-4c5c-9a46-ca1a4f9291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17</vt:i4>
      </vt:variant>
      <vt:variant>
        <vt:lpstr>Intervalos Nomeados</vt:lpstr>
      </vt:variant>
      <vt:variant>
        <vt:i4>8</vt:i4>
      </vt:variant>
    </vt:vector>
  </HeadingPairs>
  <TitlesOfParts>
    <vt:vector size="25" baseType="lpstr">
      <vt:lpstr>6 - Mov Passag. Aeroportos</vt:lpstr>
      <vt:lpstr>MOV.INTERNACIONAL 6.1</vt:lpstr>
      <vt:lpstr>MOV.INTERNACIONAL 6.2 e 6.3</vt:lpstr>
      <vt:lpstr>MOV.INTERNACIONAL 6.4 e 6.5</vt:lpstr>
      <vt:lpstr>7 - Desembarque Internacional</vt:lpstr>
      <vt:lpstr>DESMB.INTERNACIONAL 7.1</vt:lpstr>
      <vt:lpstr>DESMB.INTERN_7.2_7.2.1_7.2.2</vt:lpstr>
      <vt:lpstr>DESMB.INTERN 7.3_7.3.1_7.3.2</vt:lpstr>
      <vt:lpstr>II - Turismo interno</vt:lpstr>
      <vt:lpstr>8 - Mov nac passageiros aerop</vt:lpstr>
      <vt:lpstr>MOV.NACIONAL_8.1</vt:lpstr>
      <vt:lpstr>MOV.NACIONAL_ 8.2 - 8.3</vt:lpstr>
      <vt:lpstr>MOV.NACIONAL 8.4 e 8.5</vt:lpstr>
      <vt:lpstr>9 - Desembarque Nacional</vt:lpstr>
      <vt:lpstr>DESEMB.NACIONAL_ 9.1</vt:lpstr>
      <vt:lpstr>DESEMB.NACIONAL_ 9.2 - 9.2.1_9</vt:lpstr>
      <vt:lpstr>DESEMB.NACIONAL_ 9.3 - 9.3.1_9</vt:lpstr>
      <vt:lpstr>'6 - Mov Passag. Aeroportos'!Area_de_impressao</vt:lpstr>
      <vt:lpstr>'7 - Desembarque Internacional'!Area_de_impressao</vt:lpstr>
      <vt:lpstr>'8 - Mov nac passageiros aerop'!Area_de_impressao</vt:lpstr>
      <vt:lpstr>'9 - Desembarque Nacional'!Area_de_impressao</vt:lpstr>
      <vt:lpstr>'II - Turismo interno'!Area_de_impressao</vt:lpstr>
      <vt:lpstr>'MOV.INTERNACIONAL 6.4 e 6.5'!Area_de_impressao</vt:lpstr>
      <vt:lpstr>'MOV.NACIONAL 8.4 e 8.5'!Area_de_impressao</vt:lpstr>
      <vt:lpstr>MOV.NACIONAL_8.1!Area_de_impressao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MTur</dc:creator>
  <cp:keywords/>
  <dc:description/>
  <cp:lastModifiedBy>João Felismario Batista Junior</cp:lastModifiedBy>
  <cp:revision/>
  <dcterms:created xsi:type="dcterms:W3CDTF">2021-02-18T19:22:10Z</dcterms:created>
  <dcterms:modified xsi:type="dcterms:W3CDTF">2022-04-14T18:01:27Z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0x010100BC768115649C434D849CEB3165BEB773</vt:lpwstr>
  </property>
  <property fmtid="{D5CDD505-2E9C-101B-9397-08002B2CF9AE}" pid="3" name="Order">
    <vt:r8>27600</vt:r8>
  </property>
  <property fmtid="{D5CDD505-2E9C-101B-9397-08002B2CF9AE}" pid="4" name="_ExtendedDescription">
    <vt:lpwstr/>
  </property>
  <property fmtid="{D5CDD505-2E9C-101B-9397-08002B2CF9AE}" pid="5" name="ComplianceAssetId">
    <vt:lpwstr/>
  </property>
  <property fmtid="{D5CDD505-2E9C-101B-9397-08002B2CF9AE}" pid="6" name="MediaServiceImageTags">
    <vt:lpwstr/>
  </property>
</Properties>
</file>